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NDOWS7\SYST32\RTE\SYS\PRQ\"/>
    </mc:Choice>
  </mc:AlternateContent>
  <bookViews>
    <workbookView xWindow="240" yWindow="45" windowWidth="11640" windowHeight="5550" tabRatio="785" firstSheet="2" activeTab="10"/>
  </bookViews>
  <sheets>
    <sheet name="CERETE" sheetId="14" state="hidden" r:id="rId1"/>
    <sheet name="clavos" sheetId="30" r:id="rId2"/>
    <sheet name="CTAS GENERALES" sheetId="1" r:id="rId3"/>
    <sheet name="Hoja2" sheetId="2" state="hidden" r:id="rId4"/>
    <sheet name="Hoja8" sheetId="21" state="hidden" r:id="rId5"/>
    <sheet name="Hoja9" sheetId="22" state="hidden" r:id="rId6"/>
    <sheet name="Hoja10" sheetId="23" state="hidden" r:id="rId7"/>
    <sheet name="CALAMAR  DON CARLOS " sheetId="26" r:id="rId8"/>
    <sheet name="julian" sheetId="34" r:id="rId9"/>
    <sheet name="san jose 02" sheetId="32" r:id="rId10"/>
    <sheet name="deudores " sheetId="31" r:id="rId11"/>
    <sheet name="PLANTILLA" sheetId="5" r:id="rId12"/>
  </sheets>
  <definedNames>
    <definedName name="_xlnm._FilterDatabase" localSheetId="7" hidden="1">'CALAMAR  DON CARLOS '!$D$2:$D$2444</definedName>
    <definedName name="_xlnm._FilterDatabase" localSheetId="9" hidden="1">'san jose 02'!$L$2:$L$532</definedName>
  </definedNames>
  <calcPr calcId="162913"/>
</workbook>
</file>

<file path=xl/calcChain.xml><?xml version="1.0" encoding="utf-8"?>
<calcChain xmlns="http://schemas.openxmlformats.org/spreadsheetml/2006/main">
  <c r="N1035" i="32" l="1"/>
  <c r="M1035" i="32"/>
  <c r="N1657" i="26" l="1"/>
  <c r="M1657" i="26"/>
  <c r="N1034" i="32" l="1"/>
  <c r="M1034" i="32"/>
  <c r="N131" i="34" l="1"/>
  <c r="M131" i="34"/>
  <c r="N130" i="34" l="1"/>
  <c r="M130" i="34"/>
  <c r="N1656" i="26" l="1"/>
  <c r="N1032" i="32" l="1"/>
  <c r="M1032" i="32"/>
  <c r="N1031" i="32" l="1"/>
  <c r="M1031" i="32"/>
  <c r="N129" i="34" l="1"/>
  <c r="M129" i="34"/>
  <c r="N1655" i="26" l="1"/>
  <c r="N1654" i="26" l="1"/>
  <c r="M1654" i="26"/>
  <c r="M1655" i="26" s="1"/>
  <c r="M1656" i="26" s="1"/>
  <c r="N128" i="34" l="1"/>
  <c r="M128" i="34"/>
  <c r="N1030" i="32" l="1"/>
  <c r="M1030" i="32"/>
  <c r="N1029" i="32" l="1"/>
  <c r="M1029" i="32"/>
  <c r="N1653" i="26" l="1"/>
  <c r="M1653" i="26"/>
  <c r="N125" i="34" l="1"/>
  <c r="M125" i="34"/>
  <c r="N124" i="34" l="1"/>
  <c r="M124" i="34"/>
  <c r="N1650" i="26" l="1"/>
  <c r="M1650" i="26"/>
  <c r="N1028" i="32" l="1"/>
  <c r="M1028" i="32"/>
  <c r="N123" i="34" l="1"/>
  <c r="M123" i="34"/>
  <c r="N1027" i="32" l="1"/>
  <c r="M1027" i="32"/>
  <c r="N1649" i="26" l="1"/>
  <c r="M1649" i="26"/>
  <c r="N122" i="34" l="1"/>
  <c r="M122" i="34"/>
  <c r="D1651" i="26" l="1"/>
  <c r="D1643" i="26"/>
  <c r="D1635" i="26"/>
  <c r="D1627" i="26"/>
  <c r="N1648" i="26" l="1"/>
  <c r="M1648" i="26"/>
  <c r="N1026" i="32" l="1"/>
  <c r="M1026" i="32"/>
  <c r="M1641" i="26" l="1"/>
  <c r="M1642" i="26" s="1"/>
  <c r="M1638" i="26"/>
  <c r="M1636" i="26"/>
  <c r="L1008" i="32"/>
  <c r="L1000" i="32"/>
  <c r="N1023" i="32" l="1"/>
  <c r="N121" i="34" l="1"/>
  <c r="N1647" i="26" l="1"/>
  <c r="N120" i="34" l="1"/>
  <c r="N1646" i="26" l="1"/>
  <c r="N1022" i="32" l="1"/>
  <c r="N1645" i="26" l="1"/>
  <c r="N119" i="34" l="1"/>
  <c r="N1021" i="32" l="1"/>
  <c r="N117" i="34" l="1"/>
  <c r="N1644" i="26" l="1"/>
  <c r="N1020" i="32" l="1"/>
  <c r="N1642" i="26" l="1"/>
  <c r="N1019" i="32" l="1"/>
  <c r="N116" i="34" l="1"/>
  <c r="N115" i="34" l="1"/>
  <c r="N1018" i="32" l="1"/>
  <c r="N1641" i="26" l="1"/>
  <c r="N114" i="34" l="1"/>
  <c r="N1017" i="32" l="1"/>
  <c r="M1017" i="32"/>
  <c r="M1018" i="32" s="1"/>
  <c r="M1019" i="32" s="1"/>
  <c r="M1020" i="32" s="1"/>
  <c r="M1021" i="32" s="1"/>
  <c r="M1022" i="32" s="1"/>
  <c r="M1023" i="32" s="1"/>
  <c r="N1640" i="26" l="1"/>
  <c r="N1015" i="32" l="1"/>
  <c r="M1015" i="32"/>
  <c r="N113" i="34" l="1"/>
  <c r="M113" i="34"/>
  <c r="M114" i="34" s="1"/>
  <c r="M115" i="34" s="1"/>
  <c r="M116" i="34" s="1"/>
  <c r="M117" i="34" s="1"/>
  <c r="N1639" i="26" l="1"/>
  <c r="N1014" i="32" l="1"/>
  <c r="M1014" i="32"/>
  <c r="N1638" i="26" l="1"/>
  <c r="N112" i="34" l="1"/>
  <c r="M112" i="34"/>
  <c r="N1637" i="26" l="1"/>
  <c r="N111" i="34" l="1"/>
  <c r="M111" i="34"/>
  <c r="N1013" i="32" l="1"/>
  <c r="M1013" i="32"/>
  <c r="N1636" i="26" l="1"/>
  <c r="M1637" i="26"/>
  <c r="M1639" i="26" l="1"/>
  <c r="N109" i="34"/>
  <c r="M109" i="34"/>
  <c r="M1640" i="26" l="1"/>
  <c r="N1012" i="32"/>
  <c r="M1012" i="32"/>
  <c r="F1000" i="32" l="1"/>
  <c r="E1000" i="32"/>
  <c r="D1000" i="32"/>
  <c r="C1000" i="32"/>
  <c r="N1634" i="26" l="1"/>
  <c r="M1634" i="26"/>
  <c r="N108" i="34" l="1"/>
  <c r="M108" i="34"/>
  <c r="N1011" i="32" l="1"/>
  <c r="M1011" i="32"/>
  <c r="N1633" i="26" l="1"/>
  <c r="M1633" i="26"/>
  <c r="N1010" i="32" l="1"/>
  <c r="M1010" i="32"/>
  <c r="N107" i="34" l="1"/>
  <c r="M107" i="34"/>
  <c r="N106" i="34" l="1"/>
  <c r="M106" i="34"/>
  <c r="N1632" i="26" l="1"/>
  <c r="M1632" i="26"/>
  <c r="N1009" i="32" l="1"/>
  <c r="M1009" i="32"/>
  <c r="N105" i="34" l="1"/>
  <c r="M105" i="34"/>
  <c r="N1631" i="26" l="1"/>
  <c r="M1631" i="26"/>
  <c r="N1007" i="32" l="1"/>
  <c r="M1007" i="32"/>
  <c r="N1006" i="32" l="1"/>
  <c r="M1006" i="32"/>
  <c r="N1630" i="26" l="1"/>
  <c r="M1630" i="26"/>
  <c r="N104" i="34" l="1"/>
  <c r="M104" i="34"/>
  <c r="N1005" i="32" l="1"/>
  <c r="M1005" i="32"/>
  <c r="N103" i="34" l="1"/>
  <c r="M103" i="34"/>
  <c r="N1629" i="26" l="1"/>
  <c r="M1629" i="26"/>
  <c r="N1004" i="32" l="1"/>
  <c r="M1004" i="32"/>
  <c r="N101" i="34" l="1"/>
  <c r="M101" i="34"/>
  <c r="N1628" i="26" l="1"/>
  <c r="M1628" i="26"/>
  <c r="N100" i="34" l="1"/>
  <c r="M100" i="34"/>
  <c r="N1003" i="32" l="1"/>
  <c r="M1003" i="32"/>
  <c r="N1626" i="26" l="1"/>
  <c r="M1626" i="26"/>
  <c r="N99" i="34" l="1"/>
  <c r="M99" i="34"/>
  <c r="N1002" i="32" l="1"/>
  <c r="M1002" i="32"/>
  <c r="N1625" i="26" l="1"/>
  <c r="M1625" i="26"/>
  <c r="N98" i="34" l="1"/>
  <c r="M98" i="34"/>
  <c r="N1624" i="26" l="1"/>
  <c r="M1624" i="26"/>
  <c r="N1001" i="32" l="1"/>
  <c r="M1001" i="32"/>
  <c r="N97" i="34" l="1"/>
  <c r="M97" i="34"/>
  <c r="N1623" i="26" l="1"/>
  <c r="M1623" i="26"/>
  <c r="N999" i="32" l="1"/>
  <c r="M999" i="32"/>
  <c r="N1622" i="26" l="1"/>
  <c r="M1622" i="26"/>
  <c r="N96" i="34" l="1"/>
  <c r="M96" i="34"/>
  <c r="N1000" i="32" l="1"/>
  <c r="N998" i="32" l="1"/>
  <c r="N997" i="32" l="1"/>
  <c r="N1621" i="26" l="1"/>
  <c r="M1621" i="26"/>
  <c r="N95" i="34" l="1"/>
  <c r="M95" i="34"/>
  <c r="L992" i="32" l="1"/>
  <c r="N996" i="32" l="1"/>
  <c r="N1620" i="26" l="1"/>
  <c r="N992" i="32" l="1"/>
  <c r="N92" i="34" l="1"/>
  <c r="M92" i="34"/>
  <c r="N91" i="34" l="1"/>
  <c r="M91" i="34"/>
  <c r="N995" i="32" l="1"/>
  <c r="N1617" i="26" l="1"/>
  <c r="M1617" i="26"/>
  <c r="N90" i="34" l="1"/>
  <c r="M90" i="34"/>
  <c r="N1616" i="26" l="1"/>
  <c r="M1616" i="26"/>
  <c r="N994" i="32" l="1"/>
  <c r="N89" i="34" l="1"/>
  <c r="M89" i="34"/>
  <c r="N1615" i="26" l="1"/>
  <c r="M1615" i="26"/>
  <c r="N993" i="32" l="1"/>
  <c r="N88" i="34" l="1"/>
  <c r="M88" i="34"/>
  <c r="F992" i="32" l="1"/>
  <c r="E992" i="32"/>
  <c r="D992" i="32"/>
  <c r="C992" i="32"/>
  <c r="M986" i="32"/>
  <c r="J991" i="32"/>
  <c r="H991" i="32"/>
  <c r="F991" i="32"/>
  <c r="E991" i="32"/>
  <c r="D991" i="32"/>
  <c r="C991" i="32"/>
  <c r="M985" i="32"/>
  <c r="N1614" i="26" l="1"/>
  <c r="M1614" i="26"/>
  <c r="N990" i="32" l="1"/>
  <c r="N87" i="34" l="1"/>
  <c r="M87" i="34"/>
  <c r="N989" i="32" l="1"/>
  <c r="N1613" i="26" l="1"/>
  <c r="M1613" i="26"/>
  <c r="N1612" i="26" l="1"/>
  <c r="M1612" i="26"/>
  <c r="N86" i="34" l="1"/>
  <c r="M86" i="34"/>
  <c r="N988" i="32" l="1"/>
  <c r="N84" i="34" l="1"/>
  <c r="M84" i="34"/>
  <c r="N987" i="32" l="1"/>
  <c r="N1611" i="26" l="1"/>
  <c r="M1611" i="26"/>
  <c r="N83" i="34" l="1"/>
  <c r="M83" i="34"/>
  <c r="N986" i="32" l="1"/>
  <c r="M987" i="32"/>
  <c r="M988" i="32" s="1"/>
  <c r="M989" i="32" s="1"/>
  <c r="M990" i="32" s="1"/>
  <c r="M991" i="32" s="1"/>
  <c r="M992" i="32" s="1"/>
  <c r="M993" i="32" s="1"/>
  <c r="M994" i="32" s="1"/>
  <c r="M995" i="32" s="1"/>
  <c r="M996" i="32" s="1"/>
  <c r="M997" i="32" l="1"/>
  <c r="M998" i="32" s="1"/>
  <c r="H5" i="31"/>
  <c r="N1609" i="26"/>
  <c r="M1609" i="26"/>
  <c r="N1608" i="26" l="1"/>
  <c r="M1608" i="26"/>
  <c r="N985" i="32" l="1"/>
  <c r="N82" i="34" l="1"/>
  <c r="M82" i="34"/>
  <c r="N81" i="34" l="1"/>
  <c r="M81" i="34"/>
  <c r="N984" i="32" l="1"/>
  <c r="M984" i="32"/>
  <c r="N1607" i="26" l="1"/>
  <c r="M1607" i="26"/>
  <c r="N80" i="34" l="1"/>
  <c r="M80" i="34"/>
  <c r="N982" i="32" l="1"/>
  <c r="M982" i="32"/>
  <c r="N981" i="32" l="1"/>
  <c r="M981" i="32"/>
  <c r="N1606" i="26" l="1"/>
  <c r="M1606" i="26"/>
  <c r="N79" i="34" l="1"/>
  <c r="M79" i="34"/>
  <c r="N78" i="34" l="1"/>
  <c r="M78" i="34"/>
  <c r="N980" i="32" l="1"/>
  <c r="M980" i="32"/>
  <c r="N1605" i="26" l="1"/>
  <c r="M1605" i="26"/>
  <c r="N76" i="34" l="1"/>
  <c r="M76" i="34"/>
  <c r="N1604" i="26" l="1"/>
  <c r="M1604" i="26"/>
  <c r="N979" i="32" l="1"/>
  <c r="M979" i="32"/>
  <c r="N75" i="34" l="1"/>
  <c r="M75" i="34"/>
  <c r="N978" i="32" l="1"/>
  <c r="M978" i="32"/>
  <c r="N1603" i="26" l="1"/>
  <c r="M1603" i="26"/>
  <c r="N74" i="34" l="1"/>
  <c r="M74" i="34"/>
  <c r="N1601" i="26" l="1"/>
  <c r="M1601" i="26"/>
  <c r="N977" i="32" l="1"/>
  <c r="M977" i="32"/>
  <c r="N73" i="34" l="1"/>
  <c r="M73" i="34"/>
  <c r="N1600" i="26" l="1"/>
  <c r="M1600" i="26"/>
  <c r="N976" i="32" l="1"/>
  <c r="M976" i="32"/>
  <c r="M1563" i="26" l="1"/>
  <c r="M943" i="32"/>
  <c r="N72" i="34" l="1"/>
  <c r="M72" i="34"/>
  <c r="N974" i="32" l="1"/>
  <c r="N1599" i="26" l="1"/>
  <c r="N1598" i="26" l="1"/>
  <c r="N71" i="34" l="1"/>
  <c r="M71" i="34"/>
  <c r="N973" i="32" l="1"/>
  <c r="N70" i="34" l="1"/>
  <c r="M70" i="34"/>
  <c r="N972" i="32" l="1"/>
  <c r="N1597" i="26" l="1"/>
  <c r="N1596" i="26" l="1"/>
  <c r="N68" i="34" l="1"/>
  <c r="M68" i="34"/>
  <c r="N971" i="32" l="1"/>
  <c r="N1595" i="26" l="1"/>
  <c r="N67" i="34" l="1"/>
  <c r="M67" i="34"/>
  <c r="N970" i="32" l="1"/>
  <c r="N969" i="32" l="1"/>
  <c r="N1593" i="26" l="1"/>
  <c r="N66" i="34" l="1"/>
  <c r="M66" i="34"/>
  <c r="N60" i="34" l="1"/>
  <c r="N65" i="34" l="1"/>
  <c r="M65" i="34"/>
  <c r="N968" i="32" l="1"/>
  <c r="N1592" i="26" l="1"/>
  <c r="N967" i="32" l="1"/>
  <c r="F967" i="32"/>
  <c r="E967" i="32"/>
  <c r="D967" i="32"/>
  <c r="C967" i="32"/>
  <c r="P1222" i="32"/>
  <c r="N1222" i="32"/>
  <c r="M1222" i="32"/>
  <c r="M1223" i="32" s="1"/>
  <c r="L1222" i="32"/>
  <c r="K1222" i="32"/>
  <c r="J1222" i="32"/>
  <c r="I1222" i="32"/>
  <c r="H1222" i="32"/>
  <c r="G1222" i="32"/>
  <c r="F1222" i="32"/>
  <c r="E1222" i="32"/>
  <c r="D1222" i="32"/>
  <c r="C1222" i="32"/>
  <c r="P1214" i="32"/>
  <c r="N1214" i="32"/>
  <c r="M1214" i="32"/>
  <c r="L1214" i="32"/>
  <c r="K1214" i="32"/>
  <c r="J1214" i="32"/>
  <c r="I1214" i="32"/>
  <c r="H1214" i="32"/>
  <c r="G1214" i="32"/>
  <c r="F1214" i="32"/>
  <c r="E1214" i="32"/>
  <c r="D1214" i="32"/>
  <c r="C1214" i="32"/>
  <c r="P1206" i="32"/>
  <c r="N1206" i="32"/>
  <c r="M1206" i="32"/>
  <c r="L1206" i="32"/>
  <c r="K1206" i="32"/>
  <c r="J1206" i="32"/>
  <c r="I1206" i="32"/>
  <c r="H1206" i="32"/>
  <c r="G1206" i="32"/>
  <c r="F1206" i="32"/>
  <c r="E1206" i="32"/>
  <c r="D1206" i="32"/>
  <c r="C1206" i="32"/>
  <c r="P1198" i="32"/>
  <c r="P1223" i="32" s="1"/>
  <c r="N1198" i="32"/>
  <c r="N1223" i="32" s="1"/>
  <c r="M1198" i="32"/>
  <c r="L1198" i="32"/>
  <c r="L1223" i="32" s="1"/>
  <c r="K1198" i="32"/>
  <c r="K1223" i="32" s="1"/>
  <c r="J1198" i="32"/>
  <c r="J1223" i="32" s="1"/>
  <c r="I1198" i="32"/>
  <c r="I1223" i="32" s="1"/>
  <c r="H1198" i="32"/>
  <c r="H1223" i="32" s="1"/>
  <c r="G1198" i="32"/>
  <c r="G1223" i="32" s="1"/>
  <c r="F1198" i="32"/>
  <c r="F1223" i="32" s="1"/>
  <c r="E1198" i="32"/>
  <c r="E1223" i="32" s="1"/>
  <c r="D1198" i="32"/>
  <c r="D1223" i="32" s="1"/>
  <c r="C1198" i="32"/>
  <c r="C1223" i="32" s="1"/>
  <c r="P1189" i="32"/>
  <c r="N1189" i="32"/>
  <c r="M1189" i="32"/>
  <c r="M1190" i="32" s="1"/>
  <c r="L1189" i="32"/>
  <c r="K1189" i="32"/>
  <c r="J1189" i="32"/>
  <c r="I1189" i="32"/>
  <c r="H1189" i="32"/>
  <c r="G1189" i="32"/>
  <c r="F1189" i="32"/>
  <c r="E1189" i="32"/>
  <c r="D1189" i="32"/>
  <c r="C1189" i="32"/>
  <c r="P1181" i="32"/>
  <c r="N1181" i="32"/>
  <c r="M1181" i="32"/>
  <c r="L1181" i="32"/>
  <c r="K1181" i="32"/>
  <c r="J1181" i="32"/>
  <c r="I1181" i="32"/>
  <c r="H1181" i="32"/>
  <c r="G1181" i="32"/>
  <c r="F1181" i="32"/>
  <c r="E1181" i="32"/>
  <c r="D1181" i="32"/>
  <c r="C1181" i="32"/>
  <c r="P1173" i="32"/>
  <c r="N1173" i="32"/>
  <c r="M1173" i="32"/>
  <c r="L1173" i="32"/>
  <c r="K1173" i="32"/>
  <c r="J1173" i="32"/>
  <c r="I1173" i="32"/>
  <c r="H1173" i="32"/>
  <c r="G1173" i="32"/>
  <c r="F1173" i="32"/>
  <c r="E1173" i="32"/>
  <c r="D1173" i="32"/>
  <c r="C1173" i="32"/>
  <c r="P1165" i="32"/>
  <c r="P1190" i="32" s="1"/>
  <c r="N1165" i="32"/>
  <c r="N1190" i="32" s="1"/>
  <c r="M1165" i="32"/>
  <c r="L1165" i="32"/>
  <c r="L1190" i="32" s="1"/>
  <c r="K1165" i="32"/>
  <c r="K1190" i="32" s="1"/>
  <c r="J1165" i="32"/>
  <c r="J1190" i="32" s="1"/>
  <c r="I1165" i="32"/>
  <c r="I1190" i="32" s="1"/>
  <c r="H1165" i="32"/>
  <c r="H1190" i="32" s="1"/>
  <c r="G1165" i="32"/>
  <c r="G1190" i="32" s="1"/>
  <c r="F1165" i="32"/>
  <c r="F1190" i="32" s="1"/>
  <c r="E1165" i="32"/>
  <c r="E1190" i="32" s="1"/>
  <c r="D1165" i="32"/>
  <c r="D1190" i="32" s="1"/>
  <c r="C1165" i="32"/>
  <c r="C1190" i="32" s="1"/>
  <c r="P1156" i="32"/>
  <c r="N1156" i="32"/>
  <c r="M1156" i="32"/>
  <c r="M1157" i="32" s="1"/>
  <c r="L1156" i="32"/>
  <c r="K1156" i="32"/>
  <c r="J1156" i="32"/>
  <c r="I1156" i="32"/>
  <c r="H1156" i="32"/>
  <c r="G1156" i="32"/>
  <c r="F1156" i="32"/>
  <c r="E1156" i="32"/>
  <c r="D1156" i="32"/>
  <c r="C1156" i="32"/>
  <c r="P1148" i="32"/>
  <c r="N1148" i="32"/>
  <c r="M1148" i="32"/>
  <c r="L1148" i="32"/>
  <c r="K1148" i="32"/>
  <c r="J1148" i="32"/>
  <c r="I1148" i="32"/>
  <c r="H1148" i="32"/>
  <c r="G1148" i="32"/>
  <c r="F1148" i="32"/>
  <c r="E1148" i="32"/>
  <c r="D1148" i="32"/>
  <c r="C1148" i="32"/>
  <c r="P1140" i="32"/>
  <c r="N1140" i="32"/>
  <c r="M1140" i="32"/>
  <c r="L1140" i="32"/>
  <c r="K1140" i="32"/>
  <c r="J1140" i="32"/>
  <c r="I1140" i="32"/>
  <c r="H1140" i="32"/>
  <c r="G1140" i="32"/>
  <c r="F1140" i="32"/>
  <c r="E1140" i="32"/>
  <c r="D1140" i="32"/>
  <c r="C1140" i="32"/>
  <c r="P1132" i="32"/>
  <c r="P1157" i="32" s="1"/>
  <c r="N1132" i="32"/>
  <c r="N1157" i="32" s="1"/>
  <c r="M1132" i="32"/>
  <c r="L1132" i="32"/>
  <c r="L1157" i="32" s="1"/>
  <c r="K1132" i="32"/>
  <c r="K1157" i="32" s="1"/>
  <c r="J1132" i="32"/>
  <c r="J1157" i="32" s="1"/>
  <c r="I1132" i="32"/>
  <c r="I1157" i="32" s="1"/>
  <c r="H1132" i="32"/>
  <c r="H1157" i="32" s="1"/>
  <c r="G1132" i="32"/>
  <c r="G1157" i="32" s="1"/>
  <c r="F1132" i="32"/>
  <c r="F1157" i="32" s="1"/>
  <c r="E1132" i="32"/>
  <c r="E1157" i="32" s="1"/>
  <c r="D1132" i="32"/>
  <c r="D1157" i="32" s="1"/>
  <c r="C1132" i="32"/>
  <c r="C1157" i="32" s="1"/>
  <c r="P1123" i="32"/>
  <c r="N1123" i="32"/>
  <c r="M1123" i="32"/>
  <c r="M1124" i="32" s="1"/>
  <c r="L1123" i="32"/>
  <c r="K1123" i="32"/>
  <c r="J1123" i="32"/>
  <c r="I1123" i="32"/>
  <c r="H1123" i="32"/>
  <c r="G1123" i="32"/>
  <c r="F1123" i="32"/>
  <c r="E1123" i="32"/>
  <c r="D1123" i="32"/>
  <c r="C1123" i="32"/>
  <c r="P1115" i="32"/>
  <c r="N1115" i="32"/>
  <c r="M1115" i="32"/>
  <c r="L1115" i="32"/>
  <c r="K1115" i="32"/>
  <c r="J1115" i="32"/>
  <c r="I1115" i="32"/>
  <c r="H1115" i="32"/>
  <c r="G1115" i="32"/>
  <c r="F1115" i="32"/>
  <c r="E1115" i="32"/>
  <c r="D1115" i="32"/>
  <c r="C1115" i="32"/>
  <c r="P1107" i="32"/>
  <c r="N1107" i="32"/>
  <c r="M1107" i="32"/>
  <c r="L1107" i="32"/>
  <c r="K1107" i="32"/>
  <c r="J1107" i="32"/>
  <c r="I1107" i="32"/>
  <c r="H1107" i="32"/>
  <c r="G1107" i="32"/>
  <c r="F1107" i="32"/>
  <c r="E1107" i="32"/>
  <c r="D1107" i="32"/>
  <c r="C1107" i="32"/>
  <c r="P1099" i="32"/>
  <c r="P1124" i="32" s="1"/>
  <c r="N1099" i="32"/>
  <c r="N1124" i="32" s="1"/>
  <c r="M1099" i="32"/>
  <c r="L1099" i="32"/>
  <c r="L1124" i="32" s="1"/>
  <c r="K1099" i="32"/>
  <c r="K1124" i="32" s="1"/>
  <c r="J1099" i="32"/>
  <c r="J1124" i="32" s="1"/>
  <c r="I1099" i="32"/>
  <c r="I1124" i="32" s="1"/>
  <c r="H1099" i="32"/>
  <c r="H1124" i="32" s="1"/>
  <c r="G1099" i="32"/>
  <c r="G1124" i="32" s="1"/>
  <c r="F1099" i="32"/>
  <c r="F1124" i="32" s="1"/>
  <c r="E1099" i="32"/>
  <c r="E1124" i="32" s="1"/>
  <c r="D1099" i="32"/>
  <c r="D1124" i="32" s="1"/>
  <c r="C1099" i="32"/>
  <c r="C1124" i="32" s="1"/>
  <c r="P1090" i="32"/>
  <c r="N1090" i="32"/>
  <c r="M1090" i="32"/>
  <c r="M1091" i="32" s="1"/>
  <c r="L1090" i="32"/>
  <c r="K1090" i="32"/>
  <c r="J1090" i="32"/>
  <c r="I1090" i="32"/>
  <c r="H1090" i="32"/>
  <c r="G1090" i="32"/>
  <c r="F1090" i="32"/>
  <c r="E1090" i="32"/>
  <c r="D1090" i="32"/>
  <c r="C1090" i="32"/>
  <c r="P1082" i="32"/>
  <c r="N1082" i="32"/>
  <c r="M1082" i="32"/>
  <c r="L1082" i="32"/>
  <c r="K1082" i="32"/>
  <c r="J1082" i="32"/>
  <c r="I1082" i="32"/>
  <c r="H1082" i="32"/>
  <c r="G1082" i="32"/>
  <c r="F1082" i="32"/>
  <c r="E1082" i="32"/>
  <c r="D1082" i="32"/>
  <c r="C1082" i="32"/>
  <c r="P1074" i="32"/>
  <c r="N1074" i="32"/>
  <c r="M1074" i="32"/>
  <c r="L1074" i="32"/>
  <c r="K1074" i="32"/>
  <c r="J1074" i="32"/>
  <c r="I1074" i="32"/>
  <c r="H1074" i="32"/>
  <c r="G1074" i="32"/>
  <c r="F1074" i="32"/>
  <c r="E1074" i="32"/>
  <c r="D1074" i="32"/>
  <c r="C1074" i="32"/>
  <c r="P1066" i="32"/>
  <c r="P1091" i="32" s="1"/>
  <c r="N1066" i="32"/>
  <c r="N1091" i="32" s="1"/>
  <c r="M1066" i="32"/>
  <c r="L1066" i="32"/>
  <c r="L1091" i="32" s="1"/>
  <c r="K1066" i="32"/>
  <c r="K1091" i="32" s="1"/>
  <c r="J1066" i="32"/>
  <c r="J1091" i="32" s="1"/>
  <c r="I1066" i="32"/>
  <c r="I1091" i="32" s="1"/>
  <c r="H1066" i="32"/>
  <c r="H1091" i="32" s="1"/>
  <c r="G1066" i="32"/>
  <c r="G1091" i="32" s="1"/>
  <c r="F1066" i="32"/>
  <c r="F1091" i="32" s="1"/>
  <c r="E1066" i="32"/>
  <c r="E1091" i="32" s="1"/>
  <c r="D1066" i="32"/>
  <c r="D1091" i="32" s="1"/>
  <c r="C1066" i="32"/>
  <c r="C1091" i="32" s="1"/>
  <c r="P1057" i="32"/>
  <c r="N1057" i="32"/>
  <c r="M1057" i="32"/>
  <c r="M1058" i="32" s="1"/>
  <c r="L1057" i="32"/>
  <c r="K1057" i="32"/>
  <c r="J1057" i="32"/>
  <c r="I1057" i="32"/>
  <c r="H1057" i="32"/>
  <c r="G1057" i="32"/>
  <c r="F1057" i="32"/>
  <c r="E1057" i="32"/>
  <c r="D1057" i="32"/>
  <c r="C1057" i="32"/>
  <c r="P1049" i="32"/>
  <c r="N1049" i="32"/>
  <c r="M1049" i="32"/>
  <c r="L1049" i="32"/>
  <c r="K1049" i="32"/>
  <c r="J1049" i="32"/>
  <c r="I1049" i="32"/>
  <c r="H1049" i="32"/>
  <c r="G1049" i="32"/>
  <c r="F1049" i="32"/>
  <c r="E1049" i="32"/>
  <c r="D1049" i="32"/>
  <c r="C1049" i="32"/>
  <c r="P1041" i="32"/>
  <c r="N1041" i="32"/>
  <c r="M1041" i="32"/>
  <c r="L1041" i="32"/>
  <c r="K1041" i="32"/>
  <c r="J1041" i="32"/>
  <c r="I1041" i="32"/>
  <c r="H1041" i="32"/>
  <c r="G1041" i="32"/>
  <c r="F1041" i="32"/>
  <c r="E1041" i="32"/>
  <c r="D1041" i="32"/>
  <c r="C1041" i="32"/>
  <c r="P1033" i="32"/>
  <c r="N1033" i="32"/>
  <c r="M1033" i="32"/>
  <c r="L1033" i="32"/>
  <c r="L1058" i="32" s="1"/>
  <c r="K1033" i="32"/>
  <c r="J1033" i="32"/>
  <c r="I1033" i="32"/>
  <c r="H1033" i="32"/>
  <c r="G1033" i="32"/>
  <c r="F1033" i="32"/>
  <c r="E1033" i="32"/>
  <c r="D1033" i="32"/>
  <c r="C1033" i="32"/>
  <c r="P1024" i="32"/>
  <c r="N1024" i="32"/>
  <c r="M1024" i="32"/>
  <c r="M1025" i="32" s="1"/>
  <c r="L1024" i="32"/>
  <c r="K1024" i="32"/>
  <c r="J1024" i="32"/>
  <c r="I1024" i="32"/>
  <c r="H1024" i="32"/>
  <c r="G1024" i="32"/>
  <c r="F1024" i="32"/>
  <c r="E1024" i="32"/>
  <c r="D1024" i="32"/>
  <c r="C1024" i="32"/>
  <c r="P1016" i="32"/>
  <c r="N1016" i="32"/>
  <c r="M1016" i="32"/>
  <c r="L1016" i="32"/>
  <c r="K1016" i="32"/>
  <c r="J1016" i="32"/>
  <c r="I1016" i="32"/>
  <c r="H1016" i="32"/>
  <c r="G1016" i="32"/>
  <c r="F1016" i="32"/>
  <c r="E1016" i="32"/>
  <c r="D1016" i="32"/>
  <c r="C1016" i="32"/>
  <c r="P1008" i="32"/>
  <c r="N1008" i="32"/>
  <c r="M1008" i="32"/>
  <c r="K1008" i="32"/>
  <c r="J1008" i="32"/>
  <c r="I1008" i="32"/>
  <c r="H1008" i="32"/>
  <c r="G1008" i="32"/>
  <c r="F1008" i="32"/>
  <c r="E1008" i="32"/>
  <c r="D1008" i="32"/>
  <c r="C1008" i="32"/>
  <c r="M1000" i="32"/>
  <c r="P991" i="32"/>
  <c r="P1000" i="32" s="1"/>
  <c r="N991" i="32"/>
  <c r="L991" i="32"/>
  <c r="L1025" i="32" s="1"/>
  <c r="K991" i="32"/>
  <c r="K1000" i="32" s="1"/>
  <c r="J1000" i="32"/>
  <c r="I991" i="32"/>
  <c r="I1000" i="32" s="1"/>
  <c r="H1000" i="32"/>
  <c r="G991" i="32"/>
  <c r="G1000" i="32" s="1"/>
  <c r="P983" i="32"/>
  <c r="N983" i="32"/>
  <c r="M983" i="32"/>
  <c r="L983" i="32"/>
  <c r="K983" i="32"/>
  <c r="J983" i="32"/>
  <c r="I983" i="32"/>
  <c r="H983" i="32"/>
  <c r="G983" i="32"/>
  <c r="F983" i="32"/>
  <c r="E983" i="32"/>
  <c r="D983" i="32"/>
  <c r="C983" i="32"/>
  <c r="P975" i="32"/>
  <c r="N975" i="32"/>
  <c r="L975" i="32"/>
  <c r="K975" i="32"/>
  <c r="J975" i="32"/>
  <c r="I975" i="32"/>
  <c r="H975" i="32"/>
  <c r="G975" i="32"/>
  <c r="F975" i="32"/>
  <c r="E975" i="32"/>
  <c r="D975" i="32"/>
  <c r="C975" i="32"/>
  <c r="J1058" i="32" l="1"/>
  <c r="H1058" i="32"/>
  <c r="N1058" i="32"/>
  <c r="K1058" i="32"/>
  <c r="P1058" i="32"/>
  <c r="I1058" i="32"/>
  <c r="G1058" i="32"/>
  <c r="F1058" i="32"/>
  <c r="E1058" i="32"/>
  <c r="D1058" i="32"/>
  <c r="C1058" i="32"/>
  <c r="N1025" i="32"/>
  <c r="J1025" i="32"/>
  <c r="P1025" i="32"/>
  <c r="H1025" i="32"/>
  <c r="F1025" i="32"/>
  <c r="D1025" i="32"/>
  <c r="K1025" i="32"/>
  <c r="I1025" i="32"/>
  <c r="G1025" i="32"/>
  <c r="E1025" i="32"/>
  <c r="C1025" i="32"/>
  <c r="N966" i="32"/>
  <c r="N64" i="34" l="1"/>
  <c r="M64" i="34"/>
  <c r="N1591" i="26" l="1"/>
  <c r="N63" i="34" l="1"/>
  <c r="M63" i="34"/>
  <c r="N1590" i="26" l="1"/>
  <c r="N965" i="32" l="1"/>
  <c r="N964" i="32" l="1"/>
  <c r="N62" i="34" l="1"/>
  <c r="M62" i="34"/>
  <c r="N1589" i="26" l="1"/>
  <c r="N963" i="32" l="1"/>
  <c r="N59" i="34" l="1"/>
  <c r="M59" i="34"/>
  <c r="N1588" i="26" l="1"/>
  <c r="N1587" i="26" l="1"/>
  <c r="N58" i="34" l="1"/>
  <c r="M58" i="34"/>
  <c r="M57" i="34" l="1"/>
  <c r="N962" i="32" l="1"/>
  <c r="N1584" i="26" l="1"/>
  <c r="N961" i="32" l="1"/>
  <c r="N56" i="34" l="1"/>
  <c r="M56" i="34"/>
  <c r="N55" i="34" l="1"/>
  <c r="M55" i="34"/>
  <c r="N960" i="32" l="1"/>
  <c r="N1583" i="26" l="1"/>
  <c r="N1582" i="26" l="1"/>
  <c r="N54" i="34" l="1"/>
  <c r="M54" i="34"/>
  <c r="N959" i="32" l="1"/>
  <c r="N53" i="34" l="1"/>
  <c r="M53" i="34"/>
  <c r="N1581" i="26" l="1"/>
  <c r="N958" i="32" l="1"/>
  <c r="N51" i="34" l="1"/>
  <c r="M51" i="34"/>
  <c r="N957" i="32" l="1"/>
  <c r="N1580" i="26" l="1"/>
  <c r="N1562" i="26" l="1"/>
  <c r="M1562" i="26"/>
  <c r="N50" i="34" l="1"/>
  <c r="M50" i="34"/>
  <c r="N956" i="32" l="1"/>
  <c r="M28" i="34" l="1"/>
  <c r="M936" i="32"/>
  <c r="N49" i="34" l="1"/>
  <c r="N955" i="32" l="1"/>
  <c r="N1579" i="26" l="1"/>
  <c r="N48" i="34" l="1"/>
  <c r="N1578" i="26" l="1"/>
  <c r="N954" i="32" l="1"/>
  <c r="N47" i="34" l="1"/>
  <c r="N1576" i="26" l="1"/>
  <c r="N953" i="32" l="1"/>
  <c r="N46" i="34" l="1"/>
  <c r="N1575" i="26" l="1"/>
  <c r="N952" i="32" l="1"/>
  <c r="N45" i="34" l="1"/>
  <c r="N1574" i="26" l="1"/>
  <c r="N951" i="32" l="1"/>
  <c r="N43" i="34" l="1"/>
  <c r="N1573" i="26" l="1"/>
  <c r="N950" i="32" l="1"/>
  <c r="N42" i="34" l="1"/>
  <c r="N1572" i="26" l="1"/>
  <c r="N949" i="32" l="1"/>
  <c r="N41" i="34" l="1"/>
  <c r="N1571" i="26" l="1"/>
  <c r="N948" i="32" l="1"/>
  <c r="N40" i="34" l="1"/>
  <c r="N1570" i="26" l="1"/>
  <c r="N947" i="32" l="1"/>
  <c r="N39" i="34" l="1"/>
  <c r="N1568" i="26" l="1"/>
  <c r="N946" i="32" l="1"/>
  <c r="N38" i="34" l="1"/>
  <c r="N1567" i="26" l="1"/>
  <c r="N945" i="32" l="1"/>
  <c r="N37" i="34" l="1"/>
  <c r="N1566" i="26" l="1"/>
  <c r="N944" i="32" l="1"/>
  <c r="N1565" i="26" l="1"/>
  <c r="N35" i="34" l="1"/>
  <c r="N943" i="32" l="1"/>
  <c r="N1564" i="26" l="1"/>
  <c r="N942" i="32" l="1"/>
  <c r="N34" i="34" l="1"/>
  <c r="N1563" i="26" l="1"/>
  <c r="N941" i="32" l="1"/>
  <c r="N33" i="34" l="1"/>
  <c r="N1560" i="26" l="1"/>
  <c r="N940" i="32" l="1"/>
  <c r="N32" i="34" l="1"/>
  <c r="N1559" i="26" l="1"/>
  <c r="N31" i="34" l="1"/>
  <c r="N939" i="32" l="1"/>
  <c r="N30" i="34" l="1"/>
  <c r="N1558" i="26" l="1"/>
  <c r="N938" i="32" l="1"/>
  <c r="N1557" i="26" l="1"/>
  <c r="M1557" i="26"/>
  <c r="M1558" i="26" s="1"/>
  <c r="M1559" i="26" s="1"/>
  <c r="M1560" i="26" s="1"/>
  <c r="N937" i="32" l="1"/>
  <c r="M937" i="32"/>
  <c r="M938" i="32" s="1"/>
  <c r="M939" i="32" s="1"/>
  <c r="M940" i="32" s="1"/>
  <c r="M941" i="32" s="1"/>
  <c r="M942" i="32" s="1"/>
  <c r="M944" i="32" s="1"/>
  <c r="M945" i="32" s="1"/>
  <c r="M946" i="32" s="1"/>
  <c r="M947" i="32" s="1"/>
  <c r="M948" i="32" s="1"/>
  <c r="M949" i="32" s="1"/>
  <c r="M950" i="32" s="1"/>
  <c r="M951" i="32" s="1"/>
  <c r="M952" i="32" s="1"/>
  <c r="M953" i="32" s="1"/>
  <c r="M954" i="32" s="1"/>
  <c r="M955" i="32" s="1"/>
  <c r="M956" i="32" s="1"/>
  <c r="M957" i="32" s="1"/>
  <c r="M958" i="32" s="1"/>
  <c r="M959" i="32" s="1"/>
  <c r="M960" i="32" s="1"/>
  <c r="M961" i="32" s="1"/>
  <c r="M962" i="32" s="1"/>
  <c r="M963" i="32" s="1"/>
  <c r="M964" i="32" s="1"/>
  <c r="M965" i="32" s="1"/>
  <c r="M966" i="32" s="1"/>
  <c r="M968" i="32" s="1"/>
  <c r="M969" i="32" s="1"/>
  <c r="M970" i="32" s="1"/>
  <c r="M971" i="32" s="1"/>
  <c r="M972" i="32" s="1"/>
  <c r="M973" i="32" s="1"/>
  <c r="M974" i="32" s="1"/>
  <c r="M975" i="32" s="1"/>
  <c r="N29" i="34" l="1"/>
  <c r="M29" i="34"/>
  <c r="M30" i="34" s="1"/>
  <c r="M31" i="34" s="1"/>
  <c r="M32" i="34" s="1"/>
  <c r="M33" i="34" s="1"/>
  <c r="M34" i="34" s="1"/>
  <c r="M35" i="34" s="1"/>
  <c r="N26" i="34" l="1"/>
  <c r="M26" i="34"/>
  <c r="N1556" i="26" l="1"/>
  <c r="N936" i="32" l="1"/>
  <c r="N1555" i="26" l="1"/>
  <c r="M1555" i="26"/>
  <c r="N25" i="34" l="1"/>
  <c r="M25" i="34"/>
  <c r="N935" i="32" l="1"/>
  <c r="M935" i="32"/>
  <c r="N24" i="34" l="1"/>
  <c r="M24" i="34"/>
  <c r="N934" i="32" l="1"/>
  <c r="M934" i="32"/>
  <c r="N1554" i="26" l="1"/>
  <c r="M1554" i="26"/>
  <c r="N23" i="34" l="1"/>
  <c r="M23" i="34"/>
  <c r="N1551" i="26" l="1"/>
  <c r="M1551" i="26"/>
  <c r="N933" i="32" l="1"/>
  <c r="M933" i="32"/>
  <c r="N22" i="34" l="1"/>
  <c r="M22" i="34"/>
  <c r="N1550" i="26" l="1"/>
  <c r="M1550" i="26"/>
  <c r="N932" i="32" l="1"/>
  <c r="M932" i="32"/>
  <c r="M931" i="32" l="1"/>
  <c r="M930" i="32"/>
  <c r="M1531" i="26"/>
  <c r="M1532" i="26"/>
  <c r="M1533" i="26" s="1"/>
  <c r="M1534" i="26" s="1"/>
  <c r="M1535" i="26" s="1"/>
  <c r="M1536" i="26" s="1"/>
  <c r="M1537" i="26" s="1"/>
  <c r="M1538" i="26" s="1"/>
  <c r="M1539" i="26" s="1"/>
  <c r="M1540" i="26" s="1"/>
  <c r="M1541" i="26" s="1"/>
  <c r="M1542" i="26" s="1"/>
  <c r="M1543" i="26" s="1"/>
  <c r="M1544" i="26" s="1"/>
  <c r="M1545" i="26" s="1"/>
  <c r="M1546" i="26" s="1"/>
  <c r="M1547" i="26" s="1"/>
  <c r="M1548" i="26" s="1"/>
  <c r="M1549" i="26" s="1"/>
  <c r="M4" i="34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N1549" i="26" l="1"/>
  <c r="N21" i="34" l="1"/>
  <c r="N931" i="32" l="1"/>
  <c r="N1548" i="26" l="1"/>
  <c r="N930" i="32" l="1"/>
  <c r="N20" i="34" l="1"/>
  <c r="N1547" i="26" l="1"/>
  <c r="N929" i="32" l="1"/>
  <c r="N18" i="34" l="1"/>
  <c r="N928" i="32" l="1"/>
  <c r="N1546" i="26" l="1"/>
  <c r="N17" i="34" l="1"/>
  <c r="N16" i="34" l="1"/>
  <c r="N1545" i="26" l="1"/>
  <c r="N925" i="32" l="1"/>
  <c r="M925" i="32"/>
  <c r="N15" i="34" l="1"/>
  <c r="N1543" i="26" l="1"/>
  <c r="N924" i="32" l="1"/>
  <c r="M924" i="32"/>
  <c r="N1542" i="26" l="1"/>
  <c r="N923" i="32" l="1"/>
  <c r="M923" i="32"/>
  <c r="N14" i="34" l="1"/>
  <c r="N13" i="34" l="1"/>
  <c r="N1541" i="26" l="1"/>
  <c r="N922" i="32" l="1"/>
  <c r="M922" i="32"/>
  <c r="N921" i="32" l="1"/>
  <c r="M921" i="32"/>
  <c r="N1540" i="26" l="1"/>
  <c r="N12" i="34" l="1"/>
  <c r="N920" i="32" l="1"/>
  <c r="M920" i="32"/>
  <c r="N10" i="34" l="1"/>
  <c r="N1539" i="26" l="1"/>
  <c r="N9" i="34" l="1"/>
  <c r="N919" i="32" l="1"/>
  <c r="M919" i="32"/>
  <c r="N1538" i="26" l="1"/>
  <c r="N917" i="32" l="1"/>
  <c r="M917" i="32"/>
  <c r="N8" i="34" l="1"/>
  <c r="N1537" i="26" l="1"/>
  <c r="N1535" i="26" l="1"/>
  <c r="N916" i="32" l="1"/>
  <c r="M916" i="32"/>
  <c r="N7" i="34" l="1"/>
  <c r="N6" i="34" l="1"/>
  <c r="N1534" i="26" l="1"/>
  <c r="N915" i="32" l="1"/>
  <c r="M915" i="32"/>
  <c r="N5" i="34" l="1"/>
  <c r="N1533" i="26" l="1"/>
  <c r="N914" i="32" l="1"/>
  <c r="M914" i="32"/>
  <c r="N1532" i="26" l="1"/>
  <c r="N913" i="32" l="1"/>
  <c r="M913" i="32"/>
  <c r="N4" i="34" l="1"/>
  <c r="P258" i="34"/>
  <c r="N258" i="34"/>
  <c r="M258" i="34"/>
  <c r="M259" i="34" s="1"/>
  <c r="L258" i="34"/>
  <c r="K258" i="34"/>
  <c r="J258" i="34"/>
  <c r="I258" i="34"/>
  <c r="H258" i="34"/>
  <c r="G258" i="34"/>
  <c r="F258" i="34"/>
  <c r="E258" i="34"/>
  <c r="D258" i="34"/>
  <c r="C258" i="34"/>
  <c r="P250" i="34"/>
  <c r="N250" i="34"/>
  <c r="M250" i="34"/>
  <c r="L250" i="34"/>
  <c r="K250" i="34"/>
  <c r="J250" i="34"/>
  <c r="I250" i="34"/>
  <c r="H250" i="34"/>
  <c r="G250" i="34"/>
  <c r="F250" i="34"/>
  <c r="E250" i="34"/>
  <c r="D250" i="34"/>
  <c r="C250" i="34"/>
  <c r="P242" i="34"/>
  <c r="N242" i="34"/>
  <c r="M242" i="34"/>
  <c r="L242" i="34"/>
  <c r="K242" i="34"/>
  <c r="J242" i="34"/>
  <c r="I242" i="34"/>
  <c r="H242" i="34"/>
  <c r="G242" i="34"/>
  <c r="F242" i="34"/>
  <c r="E242" i="34"/>
  <c r="D242" i="34"/>
  <c r="C242" i="34"/>
  <c r="P234" i="34"/>
  <c r="P259" i="34" s="1"/>
  <c r="N234" i="34"/>
  <c r="M234" i="34"/>
  <c r="L234" i="34"/>
  <c r="K234" i="34"/>
  <c r="K259" i="34" s="1"/>
  <c r="J234" i="34"/>
  <c r="I234" i="34"/>
  <c r="I259" i="34" s="1"/>
  <c r="H234" i="34"/>
  <c r="G234" i="34"/>
  <c r="G259" i="34" s="1"/>
  <c r="F234" i="34"/>
  <c r="E234" i="34"/>
  <c r="E259" i="34" s="1"/>
  <c r="D234" i="34"/>
  <c r="C234" i="34"/>
  <c r="C259" i="34" s="1"/>
  <c r="P225" i="34"/>
  <c r="N225" i="34"/>
  <c r="M225" i="34"/>
  <c r="M226" i="34" s="1"/>
  <c r="L225" i="34"/>
  <c r="K225" i="34"/>
  <c r="J225" i="34"/>
  <c r="I225" i="34"/>
  <c r="H225" i="34"/>
  <c r="G225" i="34"/>
  <c r="F225" i="34"/>
  <c r="E225" i="34"/>
  <c r="D225" i="34"/>
  <c r="C225" i="34"/>
  <c r="P217" i="34"/>
  <c r="N217" i="34"/>
  <c r="M217" i="34"/>
  <c r="L217" i="34"/>
  <c r="K217" i="34"/>
  <c r="J217" i="34"/>
  <c r="I217" i="34"/>
  <c r="H217" i="34"/>
  <c r="G217" i="34"/>
  <c r="F217" i="34"/>
  <c r="E217" i="34"/>
  <c r="D217" i="34"/>
  <c r="C217" i="34"/>
  <c r="P209" i="34"/>
  <c r="N209" i="34"/>
  <c r="M209" i="34"/>
  <c r="L209" i="34"/>
  <c r="K209" i="34"/>
  <c r="J209" i="34"/>
  <c r="I209" i="34"/>
  <c r="H209" i="34"/>
  <c r="G209" i="34"/>
  <c r="F209" i="34"/>
  <c r="E209" i="34"/>
  <c r="D209" i="34"/>
  <c r="C209" i="34"/>
  <c r="P201" i="34"/>
  <c r="N201" i="34"/>
  <c r="N226" i="34" s="1"/>
  <c r="M201" i="34"/>
  <c r="L201" i="34"/>
  <c r="L226" i="34" s="1"/>
  <c r="K201" i="34"/>
  <c r="J201" i="34"/>
  <c r="J226" i="34" s="1"/>
  <c r="I201" i="34"/>
  <c r="H201" i="34"/>
  <c r="H226" i="34" s="1"/>
  <c r="G201" i="34"/>
  <c r="F201" i="34"/>
  <c r="F226" i="34" s="1"/>
  <c r="E201" i="34"/>
  <c r="D201" i="34"/>
  <c r="D226" i="34" s="1"/>
  <c r="C201" i="34"/>
  <c r="P192" i="34"/>
  <c r="N192" i="34"/>
  <c r="M192" i="34"/>
  <c r="M193" i="34" s="1"/>
  <c r="L192" i="34"/>
  <c r="K192" i="34"/>
  <c r="J192" i="34"/>
  <c r="I192" i="34"/>
  <c r="H192" i="34"/>
  <c r="G192" i="34"/>
  <c r="F192" i="34"/>
  <c r="E192" i="34"/>
  <c r="D192" i="34"/>
  <c r="C192" i="34"/>
  <c r="P184" i="34"/>
  <c r="N184" i="34"/>
  <c r="M184" i="34"/>
  <c r="L184" i="34"/>
  <c r="K184" i="34"/>
  <c r="J184" i="34"/>
  <c r="I184" i="34"/>
  <c r="H184" i="34"/>
  <c r="G184" i="34"/>
  <c r="F184" i="34"/>
  <c r="E184" i="34"/>
  <c r="D184" i="34"/>
  <c r="C184" i="34"/>
  <c r="P176" i="34"/>
  <c r="N176" i="34"/>
  <c r="M176" i="34"/>
  <c r="L176" i="34"/>
  <c r="K176" i="34"/>
  <c r="J176" i="34"/>
  <c r="I176" i="34"/>
  <c r="H176" i="34"/>
  <c r="G176" i="34"/>
  <c r="F176" i="34"/>
  <c r="E176" i="34"/>
  <c r="D176" i="34"/>
  <c r="C176" i="34"/>
  <c r="P168" i="34"/>
  <c r="N168" i="34"/>
  <c r="N193" i="34" s="1"/>
  <c r="M168" i="34"/>
  <c r="L168" i="34"/>
  <c r="L193" i="34" s="1"/>
  <c r="K168" i="34"/>
  <c r="J168" i="34"/>
  <c r="J193" i="34" s="1"/>
  <c r="I168" i="34"/>
  <c r="H168" i="34"/>
  <c r="H193" i="34" s="1"/>
  <c r="G168" i="34"/>
  <c r="F168" i="34"/>
  <c r="F193" i="34" s="1"/>
  <c r="E168" i="34"/>
  <c r="D168" i="34"/>
  <c r="D193" i="34" s="1"/>
  <c r="C168" i="34"/>
  <c r="M160" i="34"/>
  <c r="P159" i="34"/>
  <c r="N159" i="34"/>
  <c r="M159" i="34"/>
  <c r="L159" i="34"/>
  <c r="K159" i="34"/>
  <c r="J159" i="34"/>
  <c r="I159" i="34"/>
  <c r="H159" i="34"/>
  <c r="G159" i="34"/>
  <c r="F159" i="34"/>
  <c r="E159" i="34"/>
  <c r="D159" i="34"/>
  <c r="C159" i="34"/>
  <c r="P151" i="34"/>
  <c r="N151" i="34"/>
  <c r="M151" i="34"/>
  <c r="L151" i="34"/>
  <c r="K151" i="34"/>
  <c r="J151" i="34"/>
  <c r="I151" i="34"/>
  <c r="H151" i="34"/>
  <c r="G151" i="34"/>
  <c r="F151" i="34"/>
  <c r="E151" i="34"/>
  <c r="D151" i="34"/>
  <c r="C151" i="34"/>
  <c r="P143" i="34"/>
  <c r="N143" i="34"/>
  <c r="M143" i="34"/>
  <c r="L143" i="34"/>
  <c r="K143" i="34"/>
  <c r="J143" i="34"/>
  <c r="I143" i="34"/>
  <c r="H143" i="34"/>
  <c r="G143" i="34"/>
  <c r="F143" i="34"/>
  <c r="E143" i="34"/>
  <c r="D143" i="34"/>
  <c r="C143" i="34"/>
  <c r="P135" i="34"/>
  <c r="P160" i="34" s="1"/>
  <c r="N135" i="34"/>
  <c r="M135" i="34"/>
  <c r="L135" i="34"/>
  <c r="K135" i="34"/>
  <c r="K160" i="34" s="1"/>
  <c r="J135" i="34"/>
  <c r="I135" i="34"/>
  <c r="I160" i="34" s="1"/>
  <c r="H135" i="34"/>
  <c r="G135" i="34"/>
  <c r="G160" i="34" s="1"/>
  <c r="F135" i="34"/>
  <c r="E135" i="34"/>
  <c r="E160" i="34" s="1"/>
  <c r="D135" i="34"/>
  <c r="C135" i="34"/>
  <c r="C160" i="34" s="1"/>
  <c r="P126" i="34"/>
  <c r="N126" i="34"/>
  <c r="M126" i="34"/>
  <c r="M127" i="34" s="1"/>
  <c r="L126" i="34"/>
  <c r="K126" i="34"/>
  <c r="J126" i="34"/>
  <c r="I126" i="34"/>
  <c r="H126" i="34"/>
  <c r="G126" i="34"/>
  <c r="F126" i="34"/>
  <c r="E126" i="34"/>
  <c r="D126" i="34"/>
  <c r="C126" i="34"/>
  <c r="P118" i="34"/>
  <c r="N118" i="34"/>
  <c r="M118" i="34"/>
  <c r="M119" i="34" s="1"/>
  <c r="M120" i="34" s="1"/>
  <c r="M121" i="34" s="1"/>
  <c r="L118" i="34"/>
  <c r="K118" i="34"/>
  <c r="J118" i="34"/>
  <c r="I118" i="34"/>
  <c r="H118" i="34"/>
  <c r="G118" i="34"/>
  <c r="F118" i="34"/>
  <c r="E118" i="34"/>
  <c r="D118" i="34"/>
  <c r="C118" i="34"/>
  <c r="P110" i="34"/>
  <c r="N110" i="34"/>
  <c r="M110" i="34"/>
  <c r="L110" i="34"/>
  <c r="K110" i="34"/>
  <c r="J110" i="34"/>
  <c r="I110" i="34"/>
  <c r="H110" i="34"/>
  <c r="G110" i="34"/>
  <c r="F110" i="34"/>
  <c r="E110" i="34"/>
  <c r="D110" i="34"/>
  <c r="C110" i="34"/>
  <c r="P102" i="34"/>
  <c r="N102" i="34"/>
  <c r="M102" i="34"/>
  <c r="L102" i="34"/>
  <c r="K102" i="34"/>
  <c r="J102" i="34"/>
  <c r="I102" i="34"/>
  <c r="H102" i="34"/>
  <c r="G102" i="34"/>
  <c r="F102" i="34"/>
  <c r="E102" i="34"/>
  <c r="D102" i="34"/>
  <c r="C102" i="34"/>
  <c r="P93" i="34"/>
  <c r="N93" i="34"/>
  <c r="M93" i="34"/>
  <c r="M94" i="34" s="1"/>
  <c r="L93" i="34"/>
  <c r="K93" i="34"/>
  <c r="J93" i="34"/>
  <c r="I93" i="34"/>
  <c r="H93" i="34"/>
  <c r="G93" i="34"/>
  <c r="F93" i="34"/>
  <c r="E93" i="34"/>
  <c r="D93" i="34"/>
  <c r="C93" i="34"/>
  <c r="P85" i="34"/>
  <c r="N85" i="34"/>
  <c r="M85" i="34"/>
  <c r="L85" i="34"/>
  <c r="K85" i="34"/>
  <c r="J85" i="34"/>
  <c r="I85" i="34"/>
  <c r="H85" i="34"/>
  <c r="G85" i="34"/>
  <c r="F85" i="34"/>
  <c r="E85" i="34"/>
  <c r="D85" i="34"/>
  <c r="C85" i="34"/>
  <c r="P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P69" i="34"/>
  <c r="N69" i="34"/>
  <c r="M69" i="34"/>
  <c r="L69" i="34"/>
  <c r="L94" i="34" s="1"/>
  <c r="K69" i="34"/>
  <c r="J69" i="34"/>
  <c r="I69" i="34"/>
  <c r="H69" i="34"/>
  <c r="G69" i="34"/>
  <c r="F69" i="34"/>
  <c r="E69" i="34"/>
  <c r="D69" i="34"/>
  <c r="C69" i="34"/>
  <c r="P60" i="34"/>
  <c r="M60" i="34"/>
  <c r="M61" i="34" s="1"/>
  <c r="L60" i="34"/>
  <c r="K60" i="34"/>
  <c r="J60" i="34"/>
  <c r="I60" i="34"/>
  <c r="H60" i="34"/>
  <c r="G60" i="34"/>
  <c r="F60" i="34"/>
  <c r="E60" i="34"/>
  <c r="D60" i="34"/>
  <c r="C60" i="34"/>
  <c r="P52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P44" i="34"/>
  <c r="N44" i="34"/>
  <c r="L44" i="34"/>
  <c r="K44" i="34"/>
  <c r="J44" i="34"/>
  <c r="I44" i="34"/>
  <c r="H44" i="34"/>
  <c r="G44" i="34"/>
  <c r="F44" i="34"/>
  <c r="E44" i="34"/>
  <c r="D44" i="34"/>
  <c r="C44" i="34"/>
  <c r="P36" i="34"/>
  <c r="N36" i="34"/>
  <c r="M36" i="34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L36" i="34"/>
  <c r="L61" i="34" s="1"/>
  <c r="K36" i="34"/>
  <c r="J36" i="34"/>
  <c r="I36" i="34"/>
  <c r="H36" i="34"/>
  <c r="G36" i="34"/>
  <c r="F36" i="34"/>
  <c r="E36" i="34"/>
  <c r="D36" i="34"/>
  <c r="C36" i="34"/>
  <c r="P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P19" i="34"/>
  <c r="N19" i="34"/>
  <c r="L19" i="34"/>
  <c r="K19" i="34"/>
  <c r="J19" i="34"/>
  <c r="I19" i="34"/>
  <c r="H19" i="34"/>
  <c r="G19" i="34"/>
  <c r="F19" i="34"/>
  <c r="E19" i="34"/>
  <c r="D19" i="34"/>
  <c r="C19" i="34"/>
  <c r="P11" i="34"/>
  <c r="N11" i="34"/>
  <c r="L11" i="34"/>
  <c r="K11" i="34"/>
  <c r="J11" i="34"/>
  <c r="I11" i="34"/>
  <c r="H11" i="34"/>
  <c r="G11" i="34"/>
  <c r="F11" i="34"/>
  <c r="E11" i="34"/>
  <c r="D11" i="34"/>
  <c r="C11" i="34"/>
  <c r="K127" i="34" l="1"/>
  <c r="P127" i="34"/>
  <c r="I127" i="34"/>
  <c r="G127" i="34"/>
  <c r="E127" i="34"/>
  <c r="C127" i="34"/>
  <c r="N94" i="34"/>
  <c r="J94" i="34"/>
  <c r="H94" i="34"/>
  <c r="F94" i="34"/>
  <c r="D94" i="34"/>
  <c r="N61" i="34"/>
  <c r="J61" i="34"/>
  <c r="H61" i="34"/>
  <c r="F61" i="34"/>
  <c r="D61" i="34"/>
  <c r="C61" i="34"/>
  <c r="E61" i="34"/>
  <c r="G61" i="34"/>
  <c r="I61" i="34"/>
  <c r="K61" i="34"/>
  <c r="P61" i="34"/>
  <c r="C94" i="34"/>
  <c r="E94" i="34"/>
  <c r="G94" i="34"/>
  <c r="I94" i="34"/>
  <c r="K94" i="34"/>
  <c r="P94" i="34"/>
  <c r="D127" i="34"/>
  <c r="F127" i="34"/>
  <c r="H127" i="34"/>
  <c r="J127" i="34"/>
  <c r="L127" i="34"/>
  <c r="N127" i="34"/>
  <c r="D160" i="34"/>
  <c r="F160" i="34"/>
  <c r="H160" i="34"/>
  <c r="J160" i="34"/>
  <c r="L160" i="34"/>
  <c r="N160" i="34"/>
  <c r="C193" i="34"/>
  <c r="E193" i="34"/>
  <c r="G193" i="34"/>
  <c r="I193" i="34"/>
  <c r="K193" i="34"/>
  <c r="P193" i="34"/>
  <c r="C226" i="34"/>
  <c r="E226" i="34"/>
  <c r="G226" i="34"/>
  <c r="I226" i="34"/>
  <c r="K226" i="34"/>
  <c r="P226" i="34"/>
  <c r="D259" i="34"/>
  <c r="F259" i="34"/>
  <c r="H259" i="34"/>
  <c r="J259" i="34"/>
  <c r="L259" i="34"/>
  <c r="N259" i="34"/>
  <c r="N1531" i="26"/>
  <c r="N912" i="32" l="1"/>
  <c r="M912" i="32"/>
  <c r="N1530" i="26" l="1"/>
  <c r="M1530" i="26"/>
  <c r="N911" i="32" l="1"/>
  <c r="M911" i="32"/>
  <c r="N909" i="32" l="1"/>
  <c r="M909" i="32"/>
  <c r="N1529" i="26" l="1"/>
  <c r="M1529" i="26"/>
  <c r="N1527" i="26" l="1"/>
  <c r="M1527" i="26"/>
  <c r="N908" i="32" l="1"/>
  <c r="M908" i="32"/>
  <c r="N907" i="32" l="1"/>
  <c r="M907" i="32"/>
  <c r="N1526" i="26" l="1"/>
  <c r="M1526" i="26"/>
  <c r="N906" i="32" l="1"/>
  <c r="M906" i="32"/>
  <c r="N1525" i="26" l="1"/>
  <c r="M1525" i="26"/>
  <c r="N905" i="32" l="1"/>
  <c r="M905" i="32"/>
  <c r="N1524" i="26" l="1"/>
  <c r="M1524" i="26"/>
  <c r="N904" i="32" l="1"/>
  <c r="M904" i="32"/>
  <c r="N1523" i="26" l="1"/>
  <c r="M1523" i="26"/>
  <c r="N903" i="32" l="1"/>
  <c r="M903" i="32"/>
  <c r="N1522" i="26" l="1"/>
  <c r="M1522" i="26"/>
  <c r="N1521" i="26" l="1"/>
  <c r="M1521" i="26"/>
  <c r="N901" i="32" l="1"/>
  <c r="M901" i="32"/>
  <c r="N900" i="32" l="1"/>
  <c r="M900" i="32"/>
  <c r="N1518" i="26" l="1"/>
  <c r="M1518" i="26"/>
  <c r="N1517" i="26" l="1"/>
  <c r="M1517" i="26"/>
  <c r="N899" i="32" l="1"/>
  <c r="M899" i="32"/>
  <c r="N898" i="32" l="1"/>
  <c r="M898" i="32"/>
  <c r="N1516" i="26" l="1"/>
  <c r="M1516" i="26"/>
  <c r="N897" i="32" l="1"/>
  <c r="M897" i="32"/>
  <c r="N1515" i="26" l="1"/>
  <c r="M1515" i="26"/>
  <c r="N1514" i="26" l="1"/>
  <c r="M1514" i="26"/>
  <c r="N896" i="32" l="1"/>
  <c r="M896" i="32"/>
  <c r="N1513" i="26" l="1"/>
  <c r="M1513" i="26"/>
  <c r="N895" i="32" l="1"/>
  <c r="M895" i="32"/>
  <c r="N1512" i="26" l="1"/>
  <c r="M1512" i="26"/>
  <c r="N892" i="32" l="1"/>
  <c r="M892" i="32"/>
  <c r="N1510" i="26" l="1"/>
  <c r="M1510" i="26"/>
  <c r="N891" i="32" l="1"/>
  <c r="M891" i="32"/>
  <c r="N890" i="32" l="1"/>
  <c r="M890" i="32"/>
  <c r="N1509" i="26" l="1"/>
  <c r="M1509" i="26"/>
  <c r="N889" i="32" l="1"/>
  <c r="M889" i="32"/>
  <c r="N1508" i="26" l="1"/>
  <c r="M1508" i="26"/>
  <c r="N1507" i="26" l="1"/>
  <c r="M1507" i="26"/>
  <c r="N888" i="32" l="1"/>
  <c r="M888" i="32"/>
  <c r="N1506" i="26" l="1"/>
  <c r="M1506" i="26"/>
  <c r="N887" i="32" l="1"/>
  <c r="M887" i="32"/>
  <c r="N886" i="32" l="1"/>
  <c r="M886" i="32"/>
  <c r="N1505" i="26" l="1"/>
  <c r="M1505" i="26"/>
  <c r="N884" i="32" l="1"/>
  <c r="M884" i="32"/>
  <c r="N1504" i="26" l="1"/>
  <c r="M1504" i="26"/>
  <c r="N1502" i="26" l="1"/>
  <c r="M1502" i="26"/>
  <c r="N883" i="32" l="1"/>
  <c r="M883" i="32"/>
  <c r="M891" i="31" l="1"/>
  <c r="N1501" i="26" l="1"/>
  <c r="M1501" i="26"/>
  <c r="N882" i="32" l="1"/>
  <c r="M882" i="32"/>
  <c r="N1500" i="26" l="1"/>
  <c r="M1500" i="26"/>
  <c r="N881" i="32" l="1"/>
  <c r="M881" i="32"/>
  <c r="N1499" i="26" l="1"/>
  <c r="M1499" i="26"/>
  <c r="N880" i="32" l="1"/>
  <c r="M880" i="32"/>
  <c r="N1498" i="26" l="1"/>
  <c r="M1498" i="26"/>
  <c r="N879" i="32" l="1"/>
  <c r="M879" i="32"/>
  <c r="N1497" i="26" l="1"/>
  <c r="M1497" i="26"/>
  <c r="N878" i="32" l="1"/>
  <c r="M878" i="32"/>
  <c r="N1496" i="26" l="1"/>
  <c r="M1496" i="26"/>
  <c r="N876" i="32" l="1"/>
  <c r="M876" i="32"/>
  <c r="N1494" i="26" l="1"/>
  <c r="M1494" i="26"/>
  <c r="N875" i="32" l="1"/>
  <c r="M875" i="32"/>
  <c r="N874" i="32" l="1"/>
  <c r="M874" i="32"/>
  <c r="N1493" i="26" l="1"/>
  <c r="M1493" i="26"/>
  <c r="N1492" i="26" l="1"/>
  <c r="M1492" i="26"/>
  <c r="N873" i="32" l="1"/>
  <c r="M873" i="32"/>
  <c r="N1491" i="26" l="1"/>
  <c r="M1491" i="26"/>
  <c r="N872" i="32" l="1"/>
  <c r="M872" i="32"/>
  <c r="N1490" i="26" l="1"/>
  <c r="M1490" i="26"/>
  <c r="N871" i="32" l="1"/>
  <c r="M871" i="32"/>
  <c r="N1489" i="26" l="1"/>
  <c r="M1489" i="26"/>
  <c r="N870" i="32" l="1"/>
  <c r="M870" i="32"/>
  <c r="N1488" i="26" l="1"/>
  <c r="M1488" i="26"/>
  <c r="N868" i="32" l="1"/>
  <c r="M868" i="32"/>
  <c r="N1485" i="26" l="1"/>
  <c r="M1485" i="26"/>
  <c r="N867" i="32" l="1"/>
  <c r="M867" i="32"/>
  <c r="M1486" i="26" l="1"/>
  <c r="M1483" i="26"/>
  <c r="N1484" i="26" l="1"/>
  <c r="N866" i="32" l="1"/>
  <c r="M866" i="32"/>
  <c r="N865" i="32" l="1"/>
  <c r="M865" i="32"/>
  <c r="N1483" i="26" l="1"/>
  <c r="M1484" i="26"/>
  <c r="N864" i="32" l="1"/>
  <c r="M864" i="32"/>
  <c r="N1482" i="26" l="1"/>
  <c r="N1481" i="26" l="1"/>
  <c r="N863" i="32" l="1"/>
  <c r="M863" i="32"/>
  <c r="N862" i="32" l="1"/>
  <c r="M862" i="32"/>
  <c r="N1480" i="26" l="1"/>
  <c r="N1479" i="26" l="1"/>
  <c r="N859" i="32" l="1"/>
  <c r="M859" i="32"/>
  <c r="N858" i="32" l="1"/>
  <c r="M858" i="32"/>
  <c r="N1477" i="26" l="1"/>
  <c r="N1476" i="26" l="1"/>
  <c r="N857" i="32" l="1"/>
  <c r="M857" i="32"/>
  <c r="N1475" i="26" l="1"/>
  <c r="N856" i="32" l="1"/>
  <c r="M856" i="32"/>
  <c r="N855" i="32" l="1"/>
  <c r="M855" i="32"/>
  <c r="N1474" i="26" l="1"/>
  <c r="N1473" i="26" l="1"/>
  <c r="N854" i="32" l="1"/>
  <c r="M854" i="32"/>
  <c r="N1472" i="26" l="1"/>
  <c r="N853" i="32" l="1"/>
  <c r="M853" i="32"/>
  <c r="N1471" i="26" l="1"/>
  <c r="N851" i="32" l="1"/>
  <c r="M851" i="32"/>
  <c r="N850" i="32" l="1"/>
  <c r="M850" i="32"/>
  <c r="N1469" i="26" l="1"/>
  <c r="N849" i="32" l="1"/>
  <c r="M849" i="32"/>
  <c r="N1468" i="26" l="1"/>
  <c r="N848" i="32" l="1"/>
  <c r="M848" i="32"/>
  <c r="N1467" i="26" l="1"/>
  <c r="N1466" i="26" l="1"/>
  <c r="N847" i="32" l="1"/>
  <c r="M847" i="32"/>
  <c r="N846" i="32" l="1"/>
  <c r="M846" i="32"/>
  <c r="N1465" i="26" l="1"/>
  <c r="N1464" i="26" l="1"/>
  <c r="N845" i="32" l="1"/>
  <c r="M845" i="32"/>
  <c r="N843" i="32" l="1"/>
  <c r="M843" i="32"/>
  <c r="N1463" i="26" l="1"/>
  <c r="N1461" i="26" l="1"/>
  <c r="N842" i="32" l="1"/>
  <c r="M842" i="32"/>
  <c r="N841" i="32" l="1"/>
  <c r="M841" i="32"/>
  <c r="N1460" i="26" l="1"/>
  <c r="N1459" i="26" l="1"/>
  <c r="N840" i="32" l="1"/>
  <c r="M840" i="32"/>
  <c r="N839" i="32" l="1"/>
  <c r="M839" i="32"/>
  <c r="N1458" i="26" l="1"/>
  <c r="N1457" i="26" l="1"/>
  <c r="N838" i="32" l="1"/>
  <c r="M838" i="32"/>
  <c r="N837" i="32" l="1"/>
  <c r="M837" i="32"/>
  <c r="N1456" i="26" l="1"/>
  <c r="N1455" i="26" l="1"/>
  <c r="N835" i="32" l="1"/>
  <c r="M835" i="32"/>
  <c r="N834" i="32" l="1"/>
  <c r="M834" i="32"/>
  <c r="N1452" i="26" l="1"/>
  <c r="N833" i="32" l="1"/>
  <c r="M833" i="32"/>
  <c r="N1451" i="26" l="1"/>
  <c r="N1450" i="26" l="1"/>
  <c r="N832" i="32" l="1"/>
  <c r="M832" i="32"/>
  <c r="N1449" i="26" l="1"/>
  <c r="N831" i="32" l="1"/>
  <c r="M831" i="32"/>
  <c r="N830" i="32" l="1"/>
  <c r="M830" i="32"/>
  <c r="N1448" i="26" l="1"/>
  <c r="N829" i="32" l="1"/>
  <c r="M829" i="32"/>
  <c r="N1447" i="26" l="1"/>
  <c r="N1446" i="26" l="1"/>
  <c r="N826" i="32" l="1"/>
  <c r="M826" i="32"/>
  <c r="N825" i="32" l="1"/>
  <c r="M825" i="32"/>
  <c r="N1444" i="26" l="1"/>
  <c r="J827" i="32" l="1"/>
  <c r="H827" i="32"/>
  <c r="F827" i="32"/>
  <c r="E827" i="32"/>
  <c r="D827" i="32"/>
  <c r="C827" i="32"/>
  <c r="D811" i="32"/>
  <c r="C811" i="32"/>
  <c r="J819" i="32"/>
  <c r="H819" i="32"/>
  <c r="F819" i="32"/>
  <c r="E819" i="32"/>
  <c r="D819" i="32"/>
  <c r="M820" i="32"/>
  <c r="M819" i="32"/>
  <c r="M818" i="32"/>
  <c r="M815" i="32"/>
  <c r="N824" i="32" l="1"/>
  <c r="N1443" i="26" l="1"/>
  <c r="N1442" i="26" l="1"/>
  <c r="N823" i="32" l="1"/>
  <c r="N822" i="32" l="1"/>
  <c r="N1441" i="26" l="1"/>
  <c r="N1440" i="26" l="1"/>
  <c r="N821" i="32" l="1"/>
  <c r="N820" i="32" l="1"/>
  <c r="N1439" i="26" l="1"/>
  <c r="N818" i="32" l="1"/>
  <c r="N1438" i="26" l="1"/>
  <c r="N1436" i="26" l="1"/>
  <c r="N817" i="32" l="1"/>
  <c r="N816" i="32" l="1"/>
  <c r="N1435" i="26" l="1"/>
  <c r="N815" i="32" l="1"/>
  <c r="M816" i="32"/>
  <c r="M817" i="32" s="1"/>
  <c r="N1434" i="26" l="1"/>
  <c r="N814" i="32" l="1"/>
  <c r="N1433" i="26" l="1"/>
  <c r="N1432" i="26" l="1"/>
  <c r="N813" i="32" l="1"/>
  <c r="N812" i="32" l="1"/>
  <c r="N1431" i="26" l="1"/>
  <c r="J1429" i="26" l="1"/>
  <c r="H1429" i="26"/>
  <c r="F1429" i="26"/>
  <c r="E1429" i="26"/>
  <c r="C1429" i="26"/>
  <c r="D1429" i="26"/>
  <c r="N1430" i="26" l="1"/>
  <c r="N810" i="32" l="1"/>
  <c r="N809" i="32" l="1"/>
  <c r="N1428" i="26" l="1"/>
  <c r="N1427" i="26" l="1"/>
  <c r="N808" i="32" l="1"/>
  <c r="N1426" i="26" l="1"/>
  <c r="N807" i="32" l="1"/>
  <c r="N1425" i="26" l="1"/>
  <c r="N806" i="32" l="1"/>
  <c r="N1424" i="26" l="1"/>
  <c r="N805" i="32" l="1"/>
  <c r="N804" i="32" l="1"/>
  <c r="N1423" i="26" l="1"/>
  <c r="N802" i="32" l="1"/>
  <c r="N1422" i="26" l="1"/>
  <c r="N1419" i="26" l="1"/>
  <c r="N801" i="32" l="1"/>
  <c r="N1418" i="26" l="1"/>
  <c r="N800" i="32" l="1"/>
  <c r="N799" i="32" l="1"/>
  <c r="N1417" i="26" l="1"/>
  <c r="N798" i="32" l="1"/>
  <c r="N1416" i="26" l="1"/>
  <c r="N797" i="32" l="1"/>
  <c r="N1415" i="26" l="1"/>
  <c r="N1414" i="26" l="1"/>
  <c r="N796" i="32" l="1"/>
  <c r="N1413" i="26" l="1"/>
  <c r="N793" i="32" l="1"/>
  <c r="N792" i="32" l="1"/>
  <c r="N1411" i="26" l="1"/>
  <c r="N791" i="32" l="1"/>
  <c r="N1410" i="26" l="1"/>
  <c r="N1409" i="26" l="1"/>
  <c r="N790" i="32" l="1"/>
  <c r="N789" i="32" l="1"/>
  <c r="N1408" i="26" l="1"/>
  <c r="N1407" i="26" l="1"/>
  <c r="N788" i="32" l="1"/>
  <c r="N1406" i="26" l="1"/>
  <c r="N787" i="32" l="1"/>
  <c r="N785" i="32" l="1"/>
  <c r="N1405" i="26" l="1"/>
  <c r="N1403" i="26" l="1"/>
  <c r="N784" i="32" l="1"/>
  <c r="N783" i="32" l="1"/>
  <c r="N1402" i="26" l="1"/>
  <c r="N782" i="32" l="1"/>
  <c r="N1401" i="26" l="1"/>
  <c r="N1400" i="26" l="1"/>
  <c r="N781" i="32" l="1"/>
  <c r="N1399" i="26" l="1"/>
  <c r="N780" i="32" l="1"/>
  <c r="N779" i="32" l="1"/>
  <c r="N1398" i="26" l="1"/>
  <c r="N777" i="32" l="1"/>
  <c r="N1397" i="26" l="1"/>
  <c r="N776" i="32" l="1"/>
  <c r="N1395" i="26" l="1"/>
  <c r="N775" i="32" l="1"/>
  <c r="N1394" i="26" l="1"/>
  <c r="N1393" i="26" l="1"/>
  <c r="N774" i="32" l="1"/>
  <c r="L1379" i="26" l="1"/>
  <c r="N773" i="32" l="1"/>
  <c r="N1392" i="26" l="1"/>
  <c r="N1391" i="26" l="1"/>
  <c r="N772" i="32" l="1"/>
  <c r="N771" i="32" l="1"/>
  <c r="N1390" i="26" l="1"/>
  <c r="N1389" i="26" l="1"/>
  <c r="N769" i="32" l="1"/>
  <c r="N1386" i="26" l="1"/>
  <c r="N768" i="32" l="1"/>
  <c r="N1385" i="26" l="1"/>
  <c r="N767" i="32" l="1"/>
  <c r="N766" i="32" l="1"/>
  <c r="N1384" i="26" l="1"/>
  <c r="N765" i="32" l="1"/>
  <c r="N1383" i="26" l="1"/>
  <c r="N1382" i="26" l="1"/>
  <c r="N764" i="32" l="1"/>
  <c r="N763" i="32" l="1"/>
  <c r="N1381" i="26" l="1"/>
  <c r="N1380" i="26" l="1"/>
  <c r="N760" i="32" l="1"/>
  <c r="N759" i="32" l="1"/>
  <c r="N1378" i="26" l="1"/>
  <c r="N1377" i="26" l="1"/>
  <c r="N758" i="32" l="1"/>
  <c r="N1376" i="26" l="1"/>
  <c r="N757" i="32" l="1"/>
  <c r="N1375" i="26" l="1"/>
  <c r="N756" i="32" l="1"/>
  <c r="N1374" i="26" l="1"/>
  <c r="N755" i="32" l="1"/>
  <c r="N1373" i="26" l="1"/>
  <c r="N754" i="32" l="1"/>
  <c r="N1372" i="26" l="1"/>
  <c r="N752" i="32" l="1"/>
  <c r="N1370" i="26" l="1"/>
  <c r="N751" i="32" l="1"/>
  <c r="N1369" i="26" l="1"/>
  <c r="N750" i="32" l="1"/>
  <c r="N1368" i="26" l="1"/>
  <c r="N749" i="32" l="1"/>
  <c r="N1367" i="26" l="1"/>
  <c r="N748" i="32" l="1"/>
  <c r="N1366" i="26" l="1"/>
  <c r="N747" i="32" l="1"/>
  <c r="N1365" i="26" l="1"/>
  <c r="N746" i="32" l="1"/>
  <c r="N1364" i="26" l="1"/>
  <c r="N744" i="32" l="1"/>
  <c r="N743" i="32" l="1"/>
  <c r="N1362" i="26" l="1"/>
  <c r="N1361" i="26" l="1"/>
  <c r="N742" i="32" l="1"/>
  <c r="K1363" i="26" l="1"/>
  <c r="J1363" i="26"/>
  <c r="H1363" i="26"/>
  <c r="F1363" i="26"/>
  <c r="E1363" i="26"/>
  <c r="D1363" i="26"/>
  <c r="C1363" i="26"/>
  <c r="N741" i="32" l="1"/>
  <c r="N1360" i="26" l="1"/>
  <c r="N740" i="32" l="1"/>
  <c r="N1359" i="26" l="1"/>
  <c r="N1358" i="26" l="1"/>
  <c r="N739" i="32" l="1"/>
  <c r="N1357" i="26" l="1"/>
  <c r="N738" i="32" l="1"/>
  <c r="N1356" i="26" l="1"/>
  <c r="N736" i="32" l="1"/>
  <c r="N1353" i="26" l="1"/>
  <c r="N735" i="32" l="1"/>
  <c r="N1352" i="26" l="1"/>
  <c r="N734" i="32" l="1"/>
  <c r="N1351" i="26" l="1"/>
  <c r="N733" i="32" l="1"/>
  <c r="J720" i="32" l="1"/>
  <c r="H720" i="32"/>
  <c r="F720" i="32"/>
  <c r="E720" i="32"/>
  <c r="D720" i="32"/>
  <c r="C720" i="32"/>
  <c r="J1338" i="26"/>
  <c r="H1338" i="26"/>
  <c r="F1338" i="26"/>
  <c r="E1338" i="26"/>
  <c r="L1330" i="26"/>
  <c r="K1330" i="26"/>
  <c r="J1330" i="26"/>
  <c r="H1330" i="26"/>
  <c r="F1330" i="26"/>
  <c r="E1330" i="26"/>
  <c r="D1338" i="26"/>
  <c r="D1330" i="26"/>
  <c r="C1330" i="26"/>
  <c r="C1338" i="26"/>
  <c r="N732" i="32" l="1"/>
  <c r="N1350" i="26" l="1"/>
  <c r="N731" i="32" l="1"/>
  <c r="N1349" i="26" l="1"/>
  <c r="N730" i="32" l="1"/>
  <c r="N1348" i="26" l="1"/>
  <c r="N727" i="32" l="1"/>
  <c r="N1347" i="26" l="1"/>
  <c r="N1354" i="26" s="1"/>
  <c r="N726" i="32" l="1"/>
  <c r="N1345" i="26" l="1"/>
  <c r="N725" i="32" l="1"/>
  <c r="N1344" i="26" l="1"/>
  <c r="N1343" i="26" l="1"/>
  <c r="N724" i="32" l="1"/>
  <c r="N723" i="32" l="1"/>
  <c r="N1342" i="26" l="1"/>
  <c r="N1341" i="26" l="1"/>
  <c r="N722" i="32" l="1"/>
  <c r="N1340" i="26" l="1"/>
  <c r="N721" i="32" l="1"/>
  <c r="N1339" i="26" l="1"/>
  <c r="N1346" i="26" s="1"/>
  <c r="N719" i="32" l="1"/>
  <c r="N1337" i="26" l="1"/>
  <c r="N718" i="32" l="1"/>
  <c r="N717" i="32" l="1"/>
  <c r="N1336" i="26" l="1"/>
  <c r="N716" i="32" l="1"/>
  <c r="N1335" i="26" l="1"/>
  <c r="N715" i="32" l="1"/>
  <c r="N1334" i="26" l="1"/>
  <c r="N1333" i="26" l="1"/>
  <c r="N714" i="32" l="1"/>
  <c r="N713" i="32" l="1"/>
  <c r="N1332" i="26" l="1"/>
  <c r="N1331" i="26" l="1"/>
  <c r="N1338" i="26" s="1"/>
  <c r="N711" i="32" l="1"/>
  <c r="N710" i="32" l="1"/>
  <c r="N1329" i="26" l="1"/>
  <c r="N709" i="32" l="1"/>
  <c r="N1328" i="26" l="1"/>
  <c r="N1327" i="26" l="1"/>
  <c r="N708" i="32" l="1"/>
  <c r="N707" i="32" l="1"/>
  <c r="N1326" i="26" l="1"/>
  <c r="N706" i="32" l="1"/>
  <c r="N1325" i="26" l="1"/>
  <c r="N1324" i="26" l="1"/>
  <c r="N705" i="32" l="1"/>
  <c r="N703" i="32" l="1"/>
  <c r="N1323" i="26" l="1"/>
  <c r="N1330" i="26" s="1"/>
  <c r="N1320" i="26" l="1"/>
  <c r="N702" i="32" l="1"/>
  <c r="N701" i="32" l="1"/>
  <c r="N1319" i="26" l="1"/>
  <c r="N700" i="32" l="1"/>
  <c r="N1318" i="26" l="1"/>
  <c r="N699" i="32" l="1"/>
  <c r="N1317" i="26" l="1"/>
  <c r="N698" i="32" l="1"/>
  <c r="N1316" i="26" l="1"/>
  <c r="N1315" i="26" l="1"/>
  <c r="N697" i="32" l="1"/>
  <c r="N1314" i="26" l="1"/>
  <c r="N696" i="32" l="1"/>
  <c r="N695" i="32" l="1"/>
  <c r="N1312" i="26" l="1"/>
  <c r="N694" i="32" l="1"/>
  <c r="N1311" i="26" l="1"/>
  <c r="N1310" i="26" l="1"/>
  <c r="N693" i="32" l="1"/>
  <c r="N692" i="32" l="1"/>
  <c r="N1309" i="26" l="1"/>
  <c r="N691" i="32" l="1"/>
  <c r="N1308" i="26" l="1"/>
  <c r="N1307" i="26" l="1"/>
  <c r="N690" i="32" l="1"/>
  <c r="N689" i="32" l="1"/>
  <c r="N1306" i="26" l="1"/>
  <c r="N688" i="32" l="1"/>
  <c r="N687" i="32" l="1"/>
  <c r="N1304" i="26" l="1"/>
  <c r="N686" i="32" l="1"/>
  <c r="N1303" i="26" l="1"/>
  <c r="N1302" i="26" l="1"/>
  <c r="N685" i="32" l="1"/>
  <c r="N684" i="32" l="1"/>
  <c r="N1301" i="26" l="1"/>
  <c r="N1300" i="26" l="1"/>
  <c r="N683" i="32" l="1"/>
  <c r="N682" i="32" l="1"/>
  <c r="P926" i="32" l="1"/>
  <c r="N926" i="32"/>
  <c r="M926" i="32"/>
  <c r="M927" i="32" s="1"/>
  <c r="M928" i="32" s="1"/>
  <c r="M929" i="32" s="1"/>
  <c r="L926" i="32"/>
  <c r="K926" i="32"/>
  <c r="J926" i="32"/>
  <c r="I926" i="32"/>
  <c r="H926" i="32"/>
  <c r="G926" i="32"/>
  <c r="F926" i="32"/>
  <c r="E926" i="32"/>
  <c r="D926" i="32"/>
  <c r="C926" i="32"/>
  <c r="P918" i="32"/>
  <c r="N918" i="32"/>
  <c r="M918" i="32"/>
  <c r="L918" i="32"/>
  <c r="K918" i="32"/>
  <c r="J918" i="32"/>
  <c r="I918" i="32"/>
  <c r="H918" i="32"/>
  <c r="G918" i="32"/>
  <c r="F918" i="32"/>
  <c r="E918" i="32"/>
  <c r="D918" i="32"/>
  <c r="C918" i="32"/>
  <c r="P910" i="32"/>
  <c r="N910" i="32"/>
  <c r="M910" i="32"/>
  <c r="L910" i="32"/>
  <c r="K910" i="32"/>
  <c r="J910" i="32"/>
  <c r="I910" i="32"/>
  <c r="H910" i="32"/>
  <c r="G910" i="32"/>
  <c r="F910" i="32"/>
  <c r="E910" i="32"/>
  <c r="D910" i="32"/>
  <c r="C910" i="32"/>
  <c r="P902" i="32"/>
  <c r="N902" i="32"/>
  <c r="M902" i="32"/>
  <c r="L902" i="32"/>
  <c r="K902" i="32"/>
  <c r="J902" i="32"/>
  <c r="I902" i="32"/>
  <c r="H902" i="32"/>
  <c r="G902" i="32"/>
  <c r="F902" i="32"/>
  <c r="E902" i="32"/>
  <c r="D902" i="32"/>
  <c r="C902" i="32"/>
  <c r="P893" i="32"/>
  <c r="N893" i="32"/>
  <c r="M893" i="32"/>
  <c r="M894" i="32" s="1"/>
  <c r="L893" i="32"/>
  <c r="K893" i="32"/>
  <c r="J893" i="32"/>
  <c r="I893" i="32"/>
  <c r="H893" i="32"/>
  <c r="G893" i="32"/>
  <c r="F893" i="32"/>
  <c r="E893" i="32"/>
  <c r="D893" i="32"/>
  <c r="C893" i="32"/>
  <c r="P885" i="32"/>
  <c r="N885" i="32"/>
  <c r="M885" i="32"/>
  <c r="L885" i="32"/>
  <c r="K885" i="32"/>
  <c r="J885" i="32"/>
  <c r="I885" i="32"/>
  <c r="H885" i="32"/>
  <c r="G885" i="32"/>
  <c r="F885" i="32"/>
  <c r="E885" i="32"/>
  <c r="D885" i="32"/>
  <c r="C885" i="32"/>
  <c r="P877" i="32"/>
  <c r="N877" i="32"/>
  <c r="M877" i="32"/>
  <c r="L877" i="32"/>
  <c r="K877" i="32"/>
  <c r="J877" i="32"/>
  <c r="I877" i="32"/>
  <c r="H877" i="32"/>
  <c r="G877" i="32"/>
  <c r="F877" i="32"/>
  <c r="E877" i="32"/>
  <c r="D877" i="32"/>
  <c r="C877" i="32"/>
  <c r="P869" i="32"/>
  <c r="N869" i="32"/>
  <c r="M869" i="32"/>
  <c r="L869" i="32"/>
  <c r="L894" i="32" s="1"/>
  <c r="K869" i="32"/>
  <c r="J869" i="32"/>
  <c r="I869" i="32"/>
  <c r="H869" i="32"/>
  <c r="G869" i="32"/>
  <c r="F869" i="32"/>
  <c r="E869" i="32"/>
  <c r="D869" i="32"/>
  <c r="C869" i="32"/>
  <c r="P860" i="32"/>
  <c r="N860" i="32"/>
  <c r="M860" i="32"/>
  <c r="M861" i="32" s="1"/>
  <c r="L860" i="32"/>
  <c r="K860" i="32"/>
  <c r="J860" i="32"/>
  <c r="I860" i="32"/>
  <c r="H860" i="32"/>
  <c r="G860" i="32"/>
  <c r="F860" i="32"/>
  <c r="E860" i="32"/>
  <c r="D860" i="32"/>
  <c r="C860" i="32"/>
  <c r="P852" i="32"/>
  <c r="N852" i="32"/>
  <c r="M852" i="32"/>
  <c r="L852" i="32"/>
  <c r="K852" i="32"/>
  <c r="J852" i="32"/>
  <c r="I852" i="32"/>
  <c r="H852" i="32"/>
  <c r="G852" i="32"/>
  <c r="F852" i="32"/>
  <c r="E852" i="32"/>
  <c r="D852" i="32"/>
  <c r="C852" i="32"/>
  <c r="P844" i="32"/>
  <c r="N844" i="32"/>
  <c r="M844" i="32"/>
  <c r="L844" i="32"/>
  <c r="K844" i="32"/>
  <c r="J844" i="32"/>
  <c r="I844" i="32"/>
  <c r="H844" i="32"/>
  <c r="G844" i="32"/>
  <c r="F844" i="32"/>
  <c r="E844" i="32"/>
  <c r="D844" i="32"/>
  <c r="C844" i="32"/>
  <c r="P836" i="32"/>
  <c r="N836" i="32"/>
  <c r="M836" i="32"/>
  <c r="L836" i="32"/>
  <c r="K836" i="32"/>
  <c r="J836" i="32"/>
  <c r="I836" i="32"/>
  <c r="H836" i="32"/>
  <c r="G836" i="32"/>
  <c r="F836" i="32"/>
  <c r="E836" i="32"/>
  <c r="D836" i="32"/>
  <c r="C836" i="32"/>
  <c r="M827" i="32"/>
  <c r="M828" i="32" s="1"/>
  <c r="P819" i="32"/>
  <c r="P827" i="32" s="1"/>
  <c r="N819" i="32"/>
  <c r="N827" i="32" s="1"/>
  <c r="M821" i="32"/>
  <c r="M822" i="32" s="1"/>
  <c r="M823" i="32" s="1"/>
  <c r="M824" i="32" s="1"/>
  <c r="L819" i="32"/>
  <c r="L827" i="32" s="1"/>
  <c r="K819" i="32"/>
  <c r="K827" i="32" s="1"/>
  <c r="I819" i="32"/>
  <c r="I827" i="32" s="1"/>
  <c r="G819" i="32"/>
  <c r="G827" i="32" s="1"/>
  <c r="C819" i="32"/>
  <c r="P811" i="32"/>
  <c r="N811" i="32"/>
  <c r="L811" i="32"/>
  <c r="K811" i="32"/>
  <c r="J811" i="32"/>
  <c r="I811" i="32"/>
  <c r="H811" i="32"/>
  <c r="G811" i="32"/>
  <c r="F811" i="32"/>
  <c r="E811" i="32"/>
  <c r="P803" i="32"/>
  <c r="N803" i="32"/>
  <c r="L803" i="32"/>
  <c r="K803" i="32"/>
  <c r="J803" i="32"/>
  <c r="I803" i="32"/>
  <c r="H803" i="32"/>
  <c r="G803" i="32"/>
  <c r="F803" i="32"/>
  <c r="E803" i="32"/>
  <c r="D803" i="32"/>
  <c r="C803" i="32"/>
  <c r="P794" i="32"/>
  <c r="N794" i="32"/>
  <c r="L794" i="32"/>
  <c r="K794" i="32"/>
  <c r="J794" i="32"/>
  <c r="I794" i="32"/>
  <c r="H794" i="32"/>
  <c r="G794" i="32"/>
  <c r="F794" i="32"/>
  <c r="E794" i="32"/>
  <c r="D794" i="32"/>
  <c r="C794" i="32"/>
  <c r="P786" i="32"/>
  <c r="N786" i="32"/>
  <c r="L786" i="32"/>
  <c r="K786" i="32"/>
  <c r="J786" i="32"/>
  <c r="I786" i="32"/>
  <c r="H786" i="32"/>
  <c r="G786" i="32"/>
  <c r="F786" i="32"/>
  <c r="E786" i="32"/>
  <c r="D786" i="32"/>
  <c r="C786" i="32"/>
  <c r="P778" i="32"/>
  <c r="N778" i="32"/>
  <c r="L778" i="32"/>
  <c r="K778" i="32"/>
  <c r="J778" i="32"/>
  <c r="I778" i="32"/>
  <c r="H778" i="32"/>
  <c r="G778" i="32"/>
  <c r="F778" i="32"/>
  <c r="E778" i="32"/>
  <c r="D778" i="32"/>
  <c r="C778" i="32"/>
  <c r="P770" i="32"/>
  <c r="N770" i="32"/>
  <c r="L770" i="32"/>
  <c r="L795" i="32" s="1"/>
  <c r="K770" i="32"/>
  <c r="J770" i="32"/>
  <c r="I770" i="32"/>
  <c r="H770" i="32"/>
  <c r="G770" i="32"/>
  <c r="F770" i="32"/>
  <c r="E770" i="32"/>
  <c r="D770" i="32"/>
  <c r="C770" i="32"/>
  <c r="P761" i="32"/>
  <c r="N761" i="32"/>
  <c r="L761" i="32"/>
  <c r="K761" i="32"/>
  <c r="J761" i="32"/>
  <c r="I761" i="32"/>
  <c r="H761" i="32"/>
  <c r="G761" i="32"/>
  <c r="F761" i="32"/>
  <c r="E761" i="32"/>
  <c r="D761" i="32"/>
  <c r="C761" i="32"/>
  <c r="P753" i="32"/>
  <c r="N753" i="32"/>
  <c r="L753" i="32"/>
  <c r="K753" i="32"/>
  <c r="J753" i="32"/>
  <c r="I753" i="32"/>
  <c r="H753" i="32"/>
  <c r="G753" i="32"/>
  <c r="F753" i="32"/>
  <c r="E753" i="32"/>
  <c r="D753" i="32"/>
  <c r="C753" i="32"/>
  <c r="P745" i="32"/>
  <c r="N745" i="32"/>
  <c r="L745" i="32"/>
  <c r="K745" i="32"/>
  <c r="J745" i="32"/>
  <c r="I745" i="32"/>
  <c r="H745" i="32"/>
  <c r="G745" i="32"/>
  <c r="F745" i="32"/>
  <c r="E745" i="32"/>
  <c r="D745" i="32"/>
  <c r="C745" i="32"/>
  <c r="P737" i="32"/>
  <c r="N737" i="32"/>
  <c r="L737" i="32"/>
  <c r="L762" i="32" s="1"/>
  <c r="K737" i="32"/>
  <c r="J737" i="32"/>
  <c r="I737" i="32"/>
  <c r="G737" i="32"/>
  <c r="F737" i="32"/>
  <c r="E737" i="32"/>
  <c r="D737" i="32"/>
  <c r="C737" i="32"/>
  <c r="P728" i="32"/>
  <c r="N728" i="32"/>
  <c r="L728" i="32"/>
  <c r="K728" i="32"/>
  <c r="J728" i="32"/>
  <c r="I728" i="32"/>
  <c r="H728" i="32"/>
  <c r="G728" i="32"/>
  <c r="F728" i="32"/>
  <c r="E728" i="32"/>
  <c r="D728" i="32"/>
  <c r="C728" i="32"/>
  <c r="P712" i="32"/>
  <c r="P720" i="32" s="1"/>
  <c r="N712" i="32"/>
  <c r="N720" i="32" s="1"/>
  <c r="L712" i="32"/>
  <c r="L720" i="32" s="1"/>
  <c r="K712" i="32"/>
  <c r="K720" i="32" s="1"/>
  <c r="J712" i="32"/>
  <c r="I712" i="32"/>
  <c r="I720" i="32" s="1"/>
  <c r="H712" i="32"/>
  <c r="G712" i="32"/>
  <c r="G720" i="32" s="1"/>
  <c r="F712" i="32"/>
  <c r="E712" i="32"/>
  <c r="D712" i="32"/>
  <c r="C712" i="32"/>
  <c r="P704" i="32"/>
  <c r="N704" i="32"/>
  <c r="L704" i="32"/>
  <c r="K704" i="32"/>
  <c r="J704" i="32"/>
  <c r="I704" i="32"/>
  <c r="H704" i="32"/>
  <c r="G704" i="32"/>
  <c r="F704" i="32"/>
  <c r="E704" i="32"/>
  <c r="D704" i="32"/>
  <c r="C704" i="32"/>
  <c r="P927" i="32" l="1"/>
  <c r="I927" i="32"/>
  <c r="G927" i="32"/>
  <c r="E927" i="32"/>
  <c r="C927" i="32"/>
  <c r="L927" i="32"/>
  <c r="N927" i="32"/>
  <c r="J927" i="32"/>
  <c r="H927" i="32"/>
  <c r="F927" i="32"/>
  <c r="D927" i="32"/>
  <c r="K927" i="32"/>
  <c r="K894" i="32"/>
  <c r="P894" i="32"/>
  <c r="I894" i="32"/>
  <c r="G894" i="32"/>
  <c r="E894" i="32"/>
  <c r="C894" i="32"/>
  <c r="N894" i="32"/>
  <c r="J894" i="32"/>
  <c r="H894" i="32"/>
  <c r="F894" i="32"/>
  <c r="D894" i="32"/>
  <c r="L861" i="32"/>
  <c r="K861" i="32"/>
  <c r="P861" i="32"/>
  <c r="G861" i="32"/>
  <c r="E861" i="32"/>
  <c r="N861" i="32"/>
  <c r="J861" i="32"/>
  <c r="I861" i="32"/>
  <c r="H861" i="32"/>
  <c r="F861" i="32"/>
  <c r="D861" i="32"/>
  <c r="C861" i="32"/>
  <c r="K828" i="32"/>
  <c r="I828" i="32"/>
  <c r="G828" i="32"/>
  <c r="L828" i="32"/>
  <c r="E828" i="32"/>
  <c r="N828" i="32"/>
  <c r="J828" i="32"/>
  <c r="P828" i="32"/>
  <c r="H828" i="32"/>
  <c r="F828" i="32"/>
  <c r="D828" i="32"/>
  <c r="C828" i="32"/>
  <c r="E795" i="32"/>
  <c r="N795" i="32"/>
  <c r="K795" i="32"/>
  <c r="J795" i="32"/>
  <c r="P795" i="32"/>
  <c r="I795" i="32"/>
  <c r="H795" i="32"/>
  <c r="G795" i="32"/>
  <c r="F795" i="32"/>
  <c r="D795" i="32"/>
  <c r="C795" i="32"/>
  <c r="N762" i="32"/>
  <c r="K762" i="32"/>
  <c r="J762" i="32"/>
  <c r="P762" i="32"/>
  <c r="I762" i="32"/>
  <c r="G762" i="32"/>
  <c r="F762" i="32"/>
  <c r="E762" i="32"/>
  <c r="D762" i="32"/>
  <c r="C762" i="32"/>
  <c r="C729" i="32"/>
  <c r="E729" i="32"/>
  <c r="P729" i="32"/>
  <c r="I729" i="32"/>
  <c r="G729" i="32"/>
  <c r="K729" i="32"/>
  <c r="H729" i="32"/>
  <c r="F729" i="32"/>
  <c r="D729" i="32"/>
  <c r="N729" i="32"/>
  <c r="J729" i="32"/>
  <c r="L729" i="32"/>
  <c r="N1299" i="26"/>
  <c r="N681" i="32" l="1"/>
  <c r="N1298" i="26" l="1"/>
  <c r="N680" i="32" l="1"/>
  <c r="N1296" i="26" l="1"/>
  <c r="N679" i="32" l="1"/>
  <c r="N1295" i="26" l="1"/>
  <c r="N1294" i="26" l="1"/>
  <c r="N678" i="32" l="1"/>
  <c r="N677" i="32" l="1"/>
  <c r="N1293" i="26" l="1"/>
  <c r="N1292" i="26" l="1"/>
  <c r="N676" i="32" l="1"/>
  <c r="N675" i="32" l="1"/>
  <c r="N1291" i="26" l="1"/>
  <c r="N1290" i="26" l="1"/>
  <c r="N674" i="32" l="1"/>
  <c r="N1287" i="26" l="1"/>
  <c r="N673" i="32" l="1"/>
  <c r="N672" i="32" l="1"/>
  <c r="N1286" i="26" l="1"/>
  <c r="N1285" i="26" l="1"/>
  <c r="N671" i="32" l="1"/>
  <c r="N1284" i="26" l="1"/>
  <c r="N670" i="32" l="1"/>
  <c r="N669" i="32" l="1"/>
  <c r="N1283" i="26" l="1"/>
  <c r="N1282" i="26" l="1"/>
  <c r="N668" i="32" l="1"/>
  <c r="N667" i="32" l="1"/>
  <c r="N1281" i="26" l="1"/>
  <c r="N1279" i="26" l="1"/>
  <c r="N666" i="32" l="1"/>
  <c r="N1278" i="26" l="1"/>
  <c r="N665" i="32" l="1"/>
  <c r="N664" i="32" l="1"/>
  <c r="N1277" i="26" l="1"/>
  <c r="N1276" i="26" l="1"/>
  <c r="N663" i="32" l="1"/>
  <c r="N662" i="32" l="1"/>
  <c r="N1275" i="26" l="1"/>
  <c r="N1274" i="26" l="1"/>
  <c r="N661" i="32" l="1"/>
  <c r="N660" i="32" l="1"/>
  <c r="N1273" i="26" l="1"/>
  <c r="N1271" i="26" l="1"/>
  <c r="N659" i="32" l="1"/>
  <c r="N1270" i="26" l="1"/>
  <c r="N658" i="32" l="1"/>
  <c r="N657" i="32" l="1"/>
  <c r="N1269" i="26" l="1"/>
  <c r="N656" i="32" l="1"/>
  <c r="N1268" i="26" l="1"/>
  <c r="N655" i="32" l="1"/>
  <c r="N1267" i="26" l="1"/>
  <c r="N1266" i="26" l="1"/>
  <c r="N654" i="32" l="1"/>
  <c r="N1265" i="26" l="1"/>
  <c r="N653" i="32" l="1"/>
  <c r="N652" i="32" l="1"/>
  <c r="N1263" i="26" l="1"/>
  <c r="N651" i="32" l="1"/>
  <c r="N1262" i="26" l="1"/>
  <c r="N1261" i="26" l="1"/>
  <c r="N650" i="32" l="1"/>
  <c r="N1260" i="26" l="1"/>
  <c r="N649" i="32" l="1"/>
  <c r="N1259" i="26" l="1"/>
  <c r="N648" i="32" l="1"/>
  <c r="N647" i="32" l="1"/>
  <c r="N1258" i="26" l="1"/>
  <c r="N646" i="32" l="1"/>
  <c r="N1257" i="26" l="1"/>
  <c r="N645" i="32" l="1"/>
  <c r="N1254" i="26" l="1"/>
  <c r="N644" i="32" l="1"/>
  <c r="N1253" i="26" l="1"/>
  <c r="N643" i="32" l="1"/>
  <c r="N1252" i="26" l="1"/>
  <c r="N1251" i="26" l="1"/>
  <c r="N642" i="32" l="1"/>
  <c r="N1250" i="26" l="1"/>
  <c r="N641" i="32" l="1"/>
  <c r="N640" i="32" l="1"/>
  <c r="N1249" i="26" l="1"/>
  <c r="N639" i="32" l="1"/>
  <c r="N1248" i="26" l="1"/>
  <c r="N638" i="32" l="1"/>
  <c r="N1246" i="26" l="1"/>
  <c r="N1245" i="26" l="1"/>
  <c r="N637" i="32" l="1"/>
  <c r="N1244" i="26" l="1"/>
  <c r="N636" i="32" l="1"/>
  <c r="N1243" i="26" l="1"/>
  <c r="N635" i="32" l="1"/>
  <c r="N634" i="32" l="1"/>
  <c r="N1242" i="26" l="1"/>
  <c r="N1241" i="26" l="1"/>
  <c r="N633" i="32" l="1"/>
  <c r="N1240" i="26" l="1"/>
  <c r="N632" i="32" l="1"/>
  <c r="N631" i="32" l="1"/>
  <c r="N1238" i="26" l="1"/>
  <c r="N1237" i="26" l="1"/>
  <c r="N630" i="32" l="1"/>
  <c r="N629" i="32" l="1"/>
  <c r="N1236" i="26" l="1"/>
  <c r="N1235" i="26" l="1"/>
  <c r="N628" i="32" l="1"/>
  <c r="N627" i="32" l="1"/>
  <c r="N1234" i="26" l="1"/>
  <c r="N1233" i="26" l="1"/>
  <c r="N626" i="32" l="1"/>
  <c r="N1232" i="26" l="1"/>
  <c r="N625" i="32" l="1"/>
  <c r="N1230" i="26" l="1"/>
  <c r="N624" i="32" l="1"/>
  <c r="N1229" i="26" l="1"/>
  <c r="N623" i="32" l="1"/>
  <c r="N1228" i="26" l="1"/>
  <c r="N622" i="32" l="1"/>
  <c r="N1227" i="26" l="1"/>
  <c r="N621" i="32" l="1"/>
  <c r="N1226" i="26" l="1"/>
  <c r="N620" i="32" l="1"/>
  <c r="N619" i="32" l="1"/>
  <c r="N1225" i="26" l="1"/>
  <c r="N618" i="32" l="1"/>
  <c r="N1224" i="26" l="1"/>
  <c r="N617" i="32" l="1"/>
  <c r="N1221" i="26" l="1"/>
  <c r="N1220" i="26" l="1"/>
  <c r="N616" i="32" l="1"/>
  <c r="N1219" i="26" l="1"/>
  <c r="N615" i="32" l="1"/>
  <c r="N614" i="32" l="1"/>
  <c r="N1218" i="26" l="1"/>
  <c r="N613" i="32" l="1"/>
  <c r="N1217" i="26" l="1"/>
  <c r="N612" i="32" l="1"/>
  <c r="N1216" i="26" l="1"/>
  <c r="N611" i="32" l="1"/>
  <c r="N1215" i="26" l="1"/>
  <c r="N1213" i="26" l="1"/>
  <c r="N610" i="32" l="1"/>
  <c r="N1212" i="26" l="1"/>
  <c r="N609" i="32" l="1"/>
  <c r="N1211" i="26" l="1"/>
  <c r="N1210" i="26" l="1"/>
  <c r="N608" i="32" l="1"/>
  <c r="N607" i="32" l="1"/>
  <c r="N1209" i="26" l="1"/>
  <c r="N1208" i="26" l="1"/>
  <c r="N606" i="32" l="1"/>
  <c r="N1207" i="26" l="1"/>
  <c r="N605" i="32" l="1"/>
  <c r="N1205" i="26" l="1"/>
  <c r="N604" i="32" l="1"/>
  <c r="N603" i="32" l="1"/>
  <c r="N1204" i="26" l="1"/>
  <c r="N602" i="32" l="1"/>
  <c r="N1203" i="26" l="1"/>
  <c r="N601" i="32" l="1"/>
  <c r="N1202" i="26" l="1"/>
  <c r="N600" i="32" l="1"/>
  <c r="N1201" i="26" l="1"/>
  <c r="N599" i="32" l="1"/>
  <c r="N598" i="32" l="1"/>
  <c r="N1200" i="26" l="1"/>
  <c r="N597" i="32" l="1"/>
  <c r="N1199" i="26" l="1"/>
  <c r="N1197" i="26" l="1"/>
  <c r="N596" i="32" l="1"/>
  <c r="N1196" i="26" l="1"/>
  <c r="N595" i="32" l="1"/>
  <c r="N594" i="32" l="1"/>
  <c r="N1195" i="26" l="1"/>
  <c r="N1194" i="26" l="1"/>
  <c r="N593" i="32" l="1"/>
  <c r="N592" i="32" l="1"/>
  <c r="N1193" i="26" l="1"/>
  <c r="N591" i="32" l="1"/>
  <c r="N1192" i="26" l="1"/>
  <c r="N590" i="32" l="1"/>
  <c r="N1191" i="26" l="1"/>
  <c r="N1188" i="26" l="1"/>
  <c r="N589" i="32" l="1"/>
  <c r="N588" i="32" l="1"/>
  <c r="N1187" i="26" l="1"/>
  <c r="N587" i="32" l="1"/>
  <c r="N1186" i="26" l="1"/>
  <c r="N1185" i="26" l="1"/>
  <c r="N586" i="32" l="1"/>
  <c r="N585" i="32" l="1"/>
  <c r="N1184" i="26" l="1"/>
  <c r="N1183" i="26" l="1"/>
  <c r="N584" i="32" l="1"/>
  <c r="N1182" i="26" l="1"/>
  <c r="N583" i="32" l="1"/>
  <c r="N582" i="32" l="1"/>
  <c r="N1180" i="26" l="1"/>
  <c r="N1179" i="26" l="1"/>
  <c r="N581" i="32" l="1"/>
  <c r="N580" i="32" l="1"/>
  <c r="N1178" i="26" l="1"/>
  <c r="N579" i="32" l="1"/>
  <c r="N1177" i="26" l="1"/>
  <c r="N1176" i="26" l="1"/>
  <c r="N578" i="32" l="1"/>
  <c r="L1173" i="26" l="1"/>
  <c r="K1173" i="26"/>
  <c r="J1173" i="26"/>
  <c r="H1173" i="26"/>
  <c r="F1173" i="26"/>
  <c r="E1173" i="26"/>
  <c r="D1173" i="26"/>
  <c r="C1173" i="26"/>
  <c r="J1165" i="26"/>
  <c r="H1165" i="26"/>
  <c r="D1165" i="26"/>
  <c r="C1165" i="26"/>
  <c r="F1165" i="26"/>
  <c r="E1165" i="26"/>
  <c r="N577" i="32" l="1"/>
  <c r="N1175" i="26" l="1"/>
  <c r="N1174" i="26" l="1"/>
  <c r="N576" i="32" l="1"/>
  <c r="N1172" i="26" l="1"/>
  <c r="N575" i="32" l="1"/>
  <c r="N1171" i="26" l="1"/>
  <c r="N574" i="32" l="1"/>
  <c r="N1170" i="26" l="1"/>
  <c r="N573" i="32" l="1"/>
  <c r="N1169" i="26" l="1"/>
  <c r="N572" i="32" l="1"/>
  <c r="N571" i="32" l="1"/>
  <c r="N1168" i="26" l="1"/>
  <c r="N1167" i="26" l="1"/>
  <c r="N570" i="32" l="1"/>
  <c r="N569" i="32" l="1"/>
  <c r="N1166" i="26" l="1"/>
  <c r="N568" i="32" l="1"/>
  <c r="N1164" i="26" l="1"/>
  <c r="N567" i="32" l="1"/>
  <c r="N1163" i="26" l="1"/>
  <c r="N566" i="32" l="1"/>
  <c r="N1162" i="26" l="1"/>
  <c r="N1161" i="26" l="1"/>
  <c r="C565" i="32" l="1"/>
  <c r="D565" i="32"/>
  <c r="E565" i="32"/>
  <c r="F565" i="32"/>
  <c r="N564" i="32" l="1"/>
  <c r="N563" i="32" l="1"/>
  <c r="N1160" i="26" l="1"/>
  <c r="N562" i="32" l="1"/>
  <c r="N1159" i="26" l="1"/>
  <c r="N1158" i="26" l="1"/>
  <c r="N561" i="32" l="1"/>
  <c r="N1155" i="26" l="1"/>
  <c r="N560" i="32" l="1"/>
  <c r="N559" i="32" l="1"/>
  <c r="N1154" i="26" l="1"/>
  <c r="N558" i="32" l="1"/>
  <c r="N1153" i="26" l="1"/>
  <c r="N1152" i="26" l="1"/>
  <c r="N557" i="32" l="1"/>
  <c r="N556" i="32" l="1"/>
  <c r="N1151" i="26" l="1"/>
  <c r="N555" i="32" l="1"/>
  <c r="N1150" i="26" l="1"/>
  <c r="N554" i="32" l="1"/>
  <c r="N1149" i="26" l="1"/>
  <c r="N553" i="32" l="1"/>
  <c r="N1147" i="26" l="1"/>
  <c r="N552" i="32" l="1"/>
  <c r="N1146" i="26" l="1"/>
  <c r="N551" i="32" l="1"/>
  <c r="N1145" i="26" l="1"/>
  <c r="N550" i="32" l="1"/>
  <c r="N1144" i="26" l="1"/>
  <c r="N1143" i="26" l="1"/>
  <c r="N549" i="32" l="1"/>
  <c r="N548" i="32" l="1"/>
  <c r="N1142" i="26" l="1"/>
  <c r="N547" i="32" l="1"/>
  <c r="N1141" i="26" l="1"/>
  <c r="N1139" i="26" l="1"/>
  <c r="N546" i="32" l="1"/>
  <c r="N545" i="32" l="1"/>
  <c r="N1138" i="26" l="1"/>
  <c r="N1137" i="26" l="1"/>
  <c r="N544" i="32" l="1"/>
  <c r="N543" i="32" l="1"/>
  <c r="N1136" i="26" l="1"/>
  <c r="N542" i="32" l="1"/>
  <c r="N1135" i="26" l="1"/>
  <c r="N541" i="32" l="1"/>
  <c r="N1134" i="26" l="1"/>
  <c r="N1133" i="26" l="1"/>
  <c r="N540" i="32" l="1"/>
  <c r="N539" i="32" l="1"/>
  <c r="N1131" i="26" l="1"/>
  <c r="N538" i="32" l="1"/>
  <c r="N136" i="1" l="1"/>
  <c r="M136" i="1"/>
  <c r="N1130" i="26" l="1"/>
  <c r="N1129" i="26" l="1"/>
  <c r="N537" i="32" l="1"/>
  <c r="N536" i="32" l="1"/>
  <c r="N1128" i="26" l="1"/>
  <c r="N535" i="32" l="1"/>
  <c r="N1127" i="26" l="1"/>
  <c r="N534" i="32" l="1"/>
  <c r="N1126" i="26" l="1"/>
  <c r="N533" i="32" l="1"/>
  <c r="N530" i="32" l="1"/>
  <c r="N1125" i="26" l="1"/>
  <c r="N1122" i="26" l="1"/>
  <c r="N529" i="32" l="1"/>
  <c r="N1121" i="26" l="1"/>
  <c r="N528" i="32" l="1"/>
  <c r="N527" i="32" l="1"/>
  <c r="N1120" i="26" l="1"/>
  <c r="N526" i="32" l="1"/>
  <c r="N1119" i="26" l="1"/>
  <c r="N1118" i="26" l="1"/>
  <c r="N525" i="32" l="1"/>
  <c r="N1117" i="26" l="1"/>
  <c r="N524" i="32" l="1"/>
  <c r="N1116" i="26" l="1"/>
  <c r="N522" i="32" l="1"/>
  <c r="J523" i="32" l="1"/>
  <c r="H523" i="32"/>
  <c r="F523" i="32"/>
  <c r="E523" i="32"/>
  <c r="D523" i="32"/>
  <c r="C523" i="32"/>
  <c r="N1114" i="26" l="1"/>
  <c r="N521" i="32" l="1"/>
  <c r="N1113" i="26" l="1"/>
  <c r="N520" i="32" l="1"/>
  <c r="N1112" i="26" l="1"/>
  <c r="N519" i="32" l="1"/>
  <c r="N1111" i="26" l="1"/>
  <c r="N518" i="32" l="1"/>
  <c r="N517" i="32" l="1"/>
  <c r="N1110" i="26" l="1"/>
  <c r="N516" i="32" l="1"/>
  <c r="N1109" i="26" l="1"/>
  <c r="N1108" i="26" l="1"/>
  <c r="N514" i="32" l="1"/>
  <c r="N513" i="32" l="1"/>
  <c r="N1106" i="26" l="1"/>
  <c r="N512" i="32" l="1"/>
  <c r="N1105" i="26" l="1"/>
  <c r="N1104" i="26" l="1"/>
  <c r="N511" i="32" l="1"/>
  <c r="N510" i="32" l="1"/>
  <c r="N1103" i="26" l="1"/>
  <c r="N509" i="32" l="1"/>
  <c r="N1102" i="26" l="1"/>
  <c r="N1101" i="26" l="1"/>
  <c r="N508" i="32" l="1"/>
  <c r="N506" i="32" l="1"/>
  <c r="N1100" i="26" l="1"/>
  <c r="N1098" i="26" l="1"/>
  <c r="N505" i="32" l="1"/>
  <c r="N504" i="32" l="1"/>
  <c r="N1097" i="26" l="1"/>
  <c r="N503" i="32" l="1"/>
  <c r="N1096" i="26" l="1"/>
  <c r="N1095" i="26" l="1"/>
  <c r="N502" i="32" l="1"/>
  <c r="N501" i="32" l="1"/>
  <c r="N1094" i="26" l="1"/>
  <c r="N500" i="32" l="1"/>
  <c r="N1093" i="26" l="1"/>
  <c r="N1092" i="26" l="1"/>
  <c r="N497" i="32" l="1"/>
  <c r="N1089" i="26" l="1"/>
  <c r="N496" i="32" l="1"/>
  <c r="N495" i="32" l="1"/>
  <c r="N1088" i="26" l="1"/>
  <c r="N494" i="32" l="1"/>
  <c r="N1087" i="26" l="1"/>
  <c r="N1086" i="26" l="1"/>
  <c r="N493" i="32" l="1"/>
  <c r="D482" i="32" l="1"/>
  <c r="N1085" i="26" l="1"/>
  <c r="N492" i="32" l="1"/>
  <c r="N491" i="32" l="1"/>
  <c r="N1084" i="26" l="1"/>
  <c r="N1083" i="26" l="1"/>
  <c r="N489" i="32" l="1"/>
  <c r="N1081" i="26" l="1"/>
  <c r="N488" i="32" l="1"/>
  <c r="N1080" i="26" l="1"/>
  <c r="N487" i="32" l="1"/>
  <c r="N1079" i="26" l="1"/>
  <c r="N486" i="32" l="1"/>
  <c r="N485" i="32" l="1"/>
  <c r="N1078" i="26" l="1"/>
  <c r="K490" i="32" l="1"/>
  <c r="J490" i="32"/>
  <c r="H490" i="32"/>
  <c r="F490" i="32"/>
  <c r="E490" i="32"/>
  <c r="D490" i="32"/>
  <c r="C490" i="32"/>
  <c r="N484" i="32" l="1"/>
  <c r="N483" i="32" l="1"/>
  <c r="J482" i="32" l="1"/>
  <c r="H482" i="32"/>
  <c r="F482" i="32"/>
  <c r="E482" i="32"/>
  <c r="C482" i="32"/>
  <c r="N481" i="32" l="1"/>
  <c r="N1077" i="26" l="1"/>
  <c r="N1076" i="26" l="1"/>
  <c r="N480" i="32" l="1"/>
  <c r="N479" i="32" l="1"/>
  <c r="N478" i="32" l="1"/>
  <c r="N477" i="32" l="1"/>
  <c r="N1075" i="26" l="1"/>
  <c r="N476" i="32" l="1"/>
  <c r="N475" i="32" l="1"/>
  <c r="N1073" i="26" l="1"/>
  <c r="N1072" i="26" l="1"/>
  <c r="N473" i="32" l="1"/>
  <c r="N472" i="32" l="1"/>
  <c r="N471" i="32" l="1"/>
  <c r="N1071" i="26" l="1"/>
  <c r="N470" i="32" l="1"/>
  <c r="N469" i="32" l="1"/>
  <c r="N468" i="32" l="1"/>
  <c r="N1070" i="26" l="1"/>
  <c r="N467" i="32" l="1"/>
  <c r="N1069" i="26" l="1"/>
  <c r="N464" i="32" l="1"/>
  <c r="N463" i="32" l="1"/>
  <c r="N462" i="32" l="1"/>
  <c r="N1068" i="26" l="1"/>
  <c r="N461" i="32" l="1"/>
  <c r="N1067" i="26" l="1"/>
  <c r="N460" i="32" l="1"/>
  <c r="N1065" i="26" l="1"/>
  <c r="N459" i="32" l="1"/>
  <c r="N458" i="32" l="1"/>
  <c r="N456" i="32" l="1"/>
  <c r="N1064" i="26" l="1"/>
  <c r="N455" i="32" l="1"/>
  <c r="N454" i="32" l="1"/>
  <c r="N453" i="32" l="1"/>
  <c r="N1063" i="26" l="1"/>
  <c r="N452" i="32" l="1"/>
  <c r="N1062" i="26" l="1"/>
  <c r="N451" i="32" l="1"/>
  <c r="N1061" i="26" l="1"/>
  <c r="N450" i="32" l="1"/>
  <c r="N448" i="32" l="1"/>
  <c r="N447" i="32" l="1"/>
  <c r="N1060" i="26" l="1"/>
  <c r="N1059" i="26" l="1"/>
  <c r="N446" i="32" l="1"/>
  <c r="N445" i="32" l="1"/>
  <c r="N444" i="32" l="1"/>
  <c r="N1056" i="26" l="1"/>
  <c r="N443" i="32" l="1"/>
  <c r="N442" i="32" l="1"/>
  <c r="N440" i="32" l="1"/>
  <c r="N439" i="32" l="1"/>
  <c r="N1055" i="26" l="1"/>
  <c r="N438" i="32" l="1"/>
  <c r="N437" i="32" l="1"/>
  <c r="N1054" i="26" l="1"/>
  <c r="N436" i="32" l="1"/>
  <c r="N435" i="32" l="1"/>
  <c r="N1053" i="26" l="1"/>
  <c r="N434" i="32" l="1"/>
  <c r="N1052" i="26" l="1"/>
  <c r="N431" i="32" l="1"/>
  <c r="N430" i="32" l="1"/>
  <c r="N429" i="32" l="1"/>
  <c r="N428" i="32" l="1"/>
  <c r="N1051" i="26" l="1"/>
  <c r="N427" i="32" l="1"/>
  <c r="N426" i="32" l="1"/>
  <c r="N1050" i="26" l="1"/>
  <c r="N1048" i="26" l="1"/>
  <c r="N425" i="32" l="1"/>
  <c r="N423" i="32" l="1"/>
  <c r="N1047" i="26" l="1"/>
  <c r="N422" i="32" l="1"/>
  <c r="N421" i="32" l="1"/>
  <c r="N1046" i="26" l="1"/>
  <c r="N420" i="32" l="1"/>
  <c r="N1045" i="26" l="1"/>
  <c r="N419" i="32" l="1"/>
  <c r="N418" i="32" l="1"/>
  <c r="N417" i="32" l="1"/>
  <c r="N1044" i="26" l="1"/>
  <c r="N1043" i="26" l="1"/>
  <c r="N415" i="32" l="1"/>
  <c r="N414" i="32" l="1"/>
  <c r="N1042" i="26" l="1"/>
  <c r="N413" i="32" l="1"/>
  <c r="N412" i="32" l="1"/>
  <c r="N1040" i="26" l="1"/>
  <c r="N411" i="32" l="1"/>
  <c r="N410" i="32" l="1"/>
  <c r="N1039" i="26" l="1"/>
  <c r="N409" i="32" l="1"/>
  <c r="N407" i="32" l="1"/>
  <c r="N1038" i="26" l="1"/>
  <c r="N406" i="32" l="1"/>
  <c r="N405" i="32" l="1"/>
  <c r="N402" i="32" l="1"/>
  <c r="N1037" i="26" l="1"/>
  <c r="N404" i="32" l="1"/>
  <c r="N403" i="32" l="1"/>
  <c r="N1036" i="26" l="1"/>
  <c r="N401" i="32" l="1"/>
  <c r="N398" i="32" l="1"/>
  <c r="N397" i="32" l="1"/>
  <c r="N396" i="32" l="1"/>
  <c r="N1035" i="26" l="1"/>
  <c r="N395" i="32" l="1"/>
  <c r="N394" i="32" l="1"/>
  <c r="N1034" i="26" l="1"/>
  <c r="N393" i="32" l="1"/>
  <c r="N392" i="32" l="1"/>
  <c r="N390" i="32" l="1"/>
  <c r="N1032" i="26" l="1"/>
  <c r="N389" i="32" l="1"/>
  <c r="N388" i="32" l="1"/>
  <c r="N1031" i="26" l="1"/>
  <c r="N387" i="32" l="1"/>
  <c r="N386" i="32" l="1"/>
  <c r="N385" i="32" l="1"/>
  <c r="N384" i="32" l="1"/>
  <c r="N1030" i="26" l="1"/>
  <c r="N382" i="32" l="1"/>
  <c r="N381" i="32" l="1"/>
  <c r="N1029" i="26" l="1"/>
  <c r="N380" i="32" l="1"/>
  <c r="N379" i="32" l="1"/>
  <c r="N1028" i="26" l="1"/>
  <c r="N378" i="32" l="1"/>
  <c r="N377" i="32" l="1"/>
  <c r="N376" i="32" l="1"/>
  <c r="N1027" i="26" l="1"/>
  <c r="N374" i="32" l="1"/>
  <c r="N373" i="32" l="1"/>
  <c r="N372" i="32" l="1"/>
  <c r="N1026" i="26" l="1"/>
  <c r="N371" i="32" l="1"/>
  <c r="N370" i="32" l="1"/>
  <c r="N369" i="32" l="1"/>
  <c r="N368" i="32" l="1"/>
  <c r="N1023" i="26" l="1"/>
  <c r="N365" i="32" l="1"/>
  <c r="N1022" i="26" l="1"/>
  <c r="N364" i="32" l="1"/>
  <c r="N363" i="32" l="1"/>
  <c r="N1021" i="26" l="1"/>
  <c r="N362" i="32" l="1"/>
  <c r="N361" i="32" l="1"/>
  <c r="N1020" i="26" l="1"/>
  <c r="N360" i="32" l="1"/>
  <c r="N1019" i="26" l="1"/>
  <c r="N359" i="32" l="1"/>
  <c r="N357" i="32" l="1"/>
  <c r="N356" i="32" l="1"/>
  <c r="N355" i="32" l="1"/>
  <c r="N1018" i="26" l="1"/>
  <c r="N354" i="32" l="1"/>
  <c r="N353" i="32" l="1"/>
  <c r="N1017" i="26" l="1"/>
  <c r="N352" i="32" l="1"/>
  <c r="N351" i="32" l="1"/>
  <c r="N349" i="32" l="1"/>
  <c r="N348" i="32" l="1"/>
  <c r="N347" i="32" l="1"/>
  <c r="N346" i="32" l="1"/>
  <c r="N1015" i="26" l="1"/>
  <c r="N1014" i="26" l="1"/>
  <c r="N345" i="32" l="1"/>
  <c r="N344" i="32" l="1"/>
  <c r="N1013" i="26" l="1"/>
  <c r="N343" i="32" l="1"/>
  <c r="N1012" i="26" l="1"/>
  <c r="N1011" i="26" l="1"/>
  <c r="N341" i="32" l="1"/>
  <c r="N340" i="32" l="1"/>
  <c r="N1010" i="26" l="1"/>
  <c r="N1009" i="26" l="1"/>
  <c r="N339" i="32" l="1"/>
  <c r="N1007" i="26" l="1"/>
  <c r="N338" i="32" l="1"/>
  <c r="N337" i="32" l="1"/>
  <c r="N1006" i="26" l="1"/>
  <c r="N336" i="32" l="1"/>
  <c r="N1005" i="26" l="1"/>
  <c r="N335" i="32" l="1"/>
  <c r="N1004" i="26" l="1"/>
  <c r="N332" i="32" l="1"/>
  <c r="N1003" i="26" l="1"/>
  <c r="N331" i="32" l="1"/>
  <c r="N1002" i="26" l="1"/>
  <c r="N330" i="32" l="1"/>
  <c r="N1001" i="26" l="1"/>
  <c r="N999" i="26" l="1"/>
  <c r="N329" i="32" l="1"/>
  <c r="N998" i="26" l="1"/>
  <c r="N328" i="32" l="1"/>
  <c r="N327" i="32" l="1"/>
  <c r="N997" i="26" l="1"/>
  <c r="N996" i="26" l="1"/>
  <c r="N326" i="32" l="1"/>
  <c r="N324" i="32" l="1"/>
  <c r="N995" i="26" l="1"/>
  <c r="N323" i="32" l="1"/>
  <c r="N994" i="26" l="1"/>
  <c r="N322" i="32" l="1"/>
  <c r="N993" i="26" l="1"/>
  <c r="N321" i="32" l="1"/>
  <c r="N990" i="26" l="1"/>
  <c r="N320" i="32" l="1"/>
  <c r="N989" i="26" l="1"/>
  <c r="N319" i="32" l="1"/>
  <c r="N988" i="26" l="1"/>
  <c r="N318" i="32" l="1"/>
  <c r="N987" i="26" l="1"/>
  <c r="N986" i="26" l="1"/>
  <c r="N316" i="32" l="1"/>
  <c r="N985" i="26" l="1"/>
  <c r="N315" i="32" l="1"/>
  <c r="N984" i="26" l="1"/>
  <c r="N314" i="32" l="1"/>
  <c r="N982" i="26" l="1"/>
  <c r="N313" i="32" l="1"/>
  <c r="N981" i="26" l="1"/>
  <c r="N312" i="32" l="1"/>
  <c r="N311" i="32" l="1"/>
  <c r="N980" i="26" l="1"/>
  <c r="N310" i="32" l="1"/>
  <c r="N979" i="26" l="1"/>
  <c r="N978" i="26" l="1"/>
  <c r="N308" i="32" l="1"/>
  <c r="N977" i="26" l="1"/>
  <c r="N307" i="32" l="1"/>
  <c r="N306" i="32" l="1"/>
  <c r="N976" i="26" l="1"/>
  <c r="N974" i="26" l="1"/>
  <c r="N305" i="32" l="1"/>
  <c r="N973" i="26" l="1"/>
  <c r="N304" i="32" l="1"/>
  <c r="N303" i="32" l="1"/>
  <c r="N972" i="26" l="1"/>
  <c r="N971" i="26" l="1"/>
  <c r="N302" i="32" l="1"/>
  <c r="N970" i="26" l="1"/>
  <c r="N299" i="32" l="1"/>
  <c r="N969" i="26" l="1"/>
  <c r="N298" i="32" l="1"/>
  <c r="N968" i="26" l="1"/>
  <c r="N297" i="32" l="1"/>
  <c r="N966" i="26" l="1"/>
  <c r="N296" i="32" l="1"/>
  <c r="N295" i="32" l="1"/>
  <c r="N965" i="26" l="1"/>
  <c r="N294" i="32" l="1"/>
  <c r="N964" i="26" l="1"/>
  <c r="N293" i="32" l="1"/>
  <c r="N963" i="26" l="1"/>
  <c r="N291" i="32" l="1"/>
  <c r="N962" i="26" l="1"/>
  <c r="N961" i="26" l="1"/>
  <c r="N290" i="32" l="1"/>
  <c r="N960" i="26" l="1"/>
  <c r="N289" i="32" l="1"/>
  <c r="N957" i="26" l="1"/>
  <c r="N288" i="32" l="1"/>
  <c r="N956" i="26" l="1"/>
  <c r="N287" i="32" l="1"/>
  <c r="N955" i="26" l="1"/>
  <c r="N286" i="32" l="1"/>
  <c r="N954" i="26" l="1"/>
  <c r="N285" i="32" l="1"/>
  <c r="N953" i="26" l="1"/>
  <c r="N283" i="32" l="1"/>
  <c r="N952" i="26" l="1"/>
  <c r="N282" i="32" l="1"/>
  <c r="N951" i="26" l="1"/>
  <c r="N281" i="32" l="1"/>
  <c r="N280" i="32" l="1"/>
  <c r="N949" i="26" l="1"/>
  <c r="N279" i="32" l="1"/>
  <c r="N948" i="26" l="1"/>
  <c r="N278" i="32" l="1"/>
  <c r="N947" i="26" l="1"/>
  <c r="N277" i="32" l="1"/>
  <c r="N946" i="26" l="1"/>
  <c r="N275" i="32" l="1"/>
  <c r="N945" i="26" l="1"/>
  <c r="N274" i="32" l="1"/>
  <c r="N944" i="26" l="1"/>
  <c r="N943" i="26" l="1"/>
  <c r="N273" i="32" l="1"/>
  <c r="N941" i="26" l="1"/>
  <c r="N272" i="32" l="1"/>
  <c r="N271" i="32" l="1"/>
  <c r="N940" i="26" l="1"/>
  <c r="N269" i="32" l="1"/>
  <c r="N938" i="26" l="1"/>
  <c r="N268" i="32" l="1"/>
  <c r="N937" i="26" l="1"/>
  <c r="N265" i="32" l="1"/>
  <c r="N936" i="26" l="1"/>
  <c r="N264" i="32" l="1"/>
  <c r="N935" i="26" l="1"/>
  <c r="N934" i="26" l="1"/>
  <c r="N263" i="32" l="1"/>
  <c r="N262" i="32" l="1"/>
  <c r="N932" i="26" l="1"/>
  <c r="N261" i="32" l="1"/>
  <c r="N931" i="26" l="1"/>
  <c r="N260" i="32" l="1"/>
  <c r="N930" i="26" l="1"/>
  <c r="N259" i="32" l="1"/>
  <c r="N929" i="26" l="1"/>
  <c r="N257" i="32" l="1"/>
  <c r="N928" i="26" l="1"/>
  <c r="N256" i="32" l="1"/>
  <c r="N927" i="26" l="1"/>
  <c r="N255" i="32" l="1"/>
  <c r="N926" i="26" l="1"/>
  <c r="N254" i="32" l="1"/>
  <c r="N923" i="26" l="1"/>
  <c r="N253" i="32" l="1"/>
  <c r="N922" i="26" l="1"/>
  <c r="N921" i="26" l="1"/>
  <c r="N252" i="32" l="1"/>
  <c r="N920" i="26" l="1"/>
  <c r="N251" i="32" l="1"/>
  <c r="N919" i="26" l="1"/>
  <c r="N249" i="32" l="1"/>
  <c r="N248" i="32" l="1"/>
  <c r="N918" i="26" l="1"/>
  <c r="N247" i="32" l="1"/>
  <c r="N917" i="26" l="1"/>
  <c r="N246" i="32" l="1"/>
  <c r="N915" i="26" l="1"/>
  <c r="N914" i="26" l="1"/>
  <c r="N245" i="32" l="1"/>
  <c r="N244" i="32" l="1"/>
  <c r="N913" i="26" l="1"/>
  <c r="N912" i="26" l="1"/>
  <c r="N243" i="32" l="1"/>
  <c r="N911" i="26" l="1"/>
  <c r="K242" i="32" l="1"/>
  <c r="J242" i="32"/>
  <c r="H242" i="32"/>
  <c r="F242" i="32"/>
  <c r="E242" i="32"/>
  <c r="D242" i="32"/>
  <c r="C242" i="32"/>
  <c r="P531" i="32"/>
  <c r="N531" i="32"/>
  <c r="L531" i="32"/>
  <c r="K531" i="32"/>
  <c r="J531" i="32"/>
  <c r="I531" i="32"/>
  <c r="H531" i="32"/>
  <c r="G531" i="32"/>
  <c r="F531" i="32"/>
  <c r="E531" i="32"/>
  <c r="D531" i="32"/>
  <c r="C531" i="32"/>
  <c r="P523" i="32"/>
  <c r="N523" i="32"/>
  <c r="L523" i="32"/>
  <c r="K523" i="32"/>
  <c r="I523" i="32"/>
  <c r="G523" i="32"/>
  <c r="P515" i="32"/>
  <c r="N515" i="32"/>
  <c r="L515" i="32"/>
  <c r="K515" i="32"/>
  <c r="J515" i="32"/>
  <c r="I515" i="32"/>
  <c r="H515" i="32"/>
  <c r="G515" i="32"/>
  <c r="F515" i="32"/>
  <c r="E515" i="32"/>
  <c r="D515" i="32"/>
  <c r="C515" i="32"/>
  <c r="P507" i="32"/>
  <c r="N507" i="32"/>
  <c r="L507" i="32"/>
  <c r="K507" i="32"/>
  <c r="J507" i="32"/>
  <c r="I507" i="32"/>
  <c r="H507" i="32"/>
  <c r="G507" i="32"/>
  <c r="F507" i="32"/>
  <c r="E507" i="32"/>
  <c r="D507" i="32"/>
  <c r="C507" i="32"/>
  <c r="P498" i="32"/>
  <c r="N498" i="32"/>
  <c r="L498" i="32"/>
  <c r="K498" i="32"/>
  <c r="J498" i="32"/>
  <c r="I498" i="32"/>
  <c r="H498" i="32"/>
  <c r="G498" i="32"/>
  <c r="F498" i="32"/>
  <c r="E498" i="32"/>
  <c r="D498" i="32"/>
  <c r="C498" i="32"/>
  <c r="P482" i="32"/>
  <c r="P490" i="32" s="1"/>
  <c r="N482" i="32"/>
  <c r="N490" i="32" s="1"/>
  <c r="L482" i="32"/>
  <c r="L490" i="32" s="1"/>
  <c r="K482" i="32"/>
  <c r="I482" i="32"/>
  <c r="I490" i="32" s="1"/>
  <c r="G482" i="32"/>
  <c r="G490" i="32" s="1"/>
  <c r="P474" i="32"/>
  <c r="N474" i="32"/>
  <c r="L474" i="32"/>
  <c r="K474" i="32"/>
  <c r="J474" i="32"/>
  <c r="I474" i="32"/>
  <c r="H474" i="32"/>
  <c r="G474" i="32"/>
  <c r="F474" i="32"/>
  <c r="E474" i="32"/>
  <c r="D474" i="32"/>
  <c r="C474" i="32"/>
  <c r="P465" i="32"/>
  <c r="N465" i="32"/>
  <c r="L465" i="32"/>
  <c r="K465" i="32"/>
  <c r="J465" i="32"/>
  <c r="I465" i="32"/>
  <c r="H465" i="32"/>
  <c r="G465" i="32"/>
  <c r="F465" i="32"/>
  <c r="E465" i="32"/>
  <c r="D465" i="32"/>
  <c r="C465" i="32"/>
  <c r="P457" i="32"/>
  <c r="N457" i="32"/>
  <c r="L457" i="32"/>
  <c r="K457" i="32"/>
  <c r="J457" i="32"/>
  <c r="I457" i="32"/>
  <c r="H457" i="32"/>
  <c r="G457" i="32"/>
  <c r="F457" i="32"/>
  <c r="E457" i="32"/>
  <c r="D457" i="32"/>
  <c r="C457" i="32"/>
  <c r="P449" i="32"/>
  <c r="N449" i="32"/>
  <c r="L449" i="32"/>
  <c r="K449" i="32"/>
  <c r="J449" i="32"/>
  <c r="I449" i="32"/>
  <c r="H449" i="32"/>
  <c r="G449" i="32"/>
  <c r="F449" i="32"/>
  <c r="E449" i="32"/>
  <c r="D449" i="32"/>
  <c r="C449" i="32"/>
  <c r="P441" i="32"/>
  <c r="N441" i="32"/>
  <c r="L441" i="32"/>
  <c r="K441" i="32"/>
  <c r="J441" i="32"/>
  <c r="I441" i="32"/>
  <c r="H441" i="32"/>
  <c r="G441" i="32"/>
  <c r="F441" i="32"/>
  <c r="E441" i="32"/>
  <c r="D441" i="32"/>
  <c r="C441" i="32"/>
  <c r="P432" i="32"/>
  <c r="N432" i="32"/>
  <c r="L432" i="32"/>
  <c r="K432" i="32"/>
  <c r="J432" i="32"/>
  <c r="I432" i="32"/>
  <c r="H432" i="32"/>
  <c r="G432" i="32"/>
  <c r="F432" i="32"/>
  <c r="E432" i="32"/>
  <c r="D432" i="32"/>
  <c r="C432" i="32"/>
  <c r="P424" i="32"/>
  <c r="N424" i="32"/>
  <c r="L424" i="32"/>
  <c r="K424" i="32"/>
  <c r="J424" i="32"/>
  <c r="I424" i="32"/>
  <c r="H424" i="32"/>
  <c r="G424" i="32"/>
  <c r="F424" i="32"/>
  <c r="E424" i="32"/>
  <c r="D424" i="32"/>
  <c r="C424" i="32"/>
  <c r="P416" i="32"/>
  <c r="N416" i="32"/>
  <c r="L416" i="32"/>
  <c r="K416" i="32"/>
  <c r="J416" i="32"/>
  <c r="I416" i="32"/>
  <c r="H416" i="32"/>
  <c r="G416" i="32"/>
  <c r="F416" i="32"/>
  <c r="E416" i="32"/>
  <c r="D416" i="32"/>
  <c r="C416" i="32"/>
  <c r="P408" i="32"/>
  <c r="N408" i="32"/>
  <c r="L408" i="32"/>
  <c r="K408" i="32"/>
  <c r="J408" i="32"/>
  <c r="I408" i="32"/>
  <c r="H408" i="32"/>
  <c r="G408" i="32"/>
  <c r="F408" i="32"/>
  <c r="E408" i="32"/>
  <c r="D408" i="32"/>
  <c r="C408" i="32"/>
  <c r="P399" i="32"/>
  <c r="N399" i="32"/>
  <c r="L399" i="32"/>
  <c r="K399" i="32"/>
  <c r="J399" i="32"/>
  <c r="I399" i="32"/>
  <c r="H399" i="32"/>
  <c r="G399" i="32"/>
  <c r="F399" i="32"/>
  <c r="E399" i="32"/>
  <c r="D399" i="32"/>
  <c r="C399" i="32"/>
  <c r="P391" i="32"/>
  <c r="N391" i="32"/>
  <c r="L391" i="32"/>
  <c r="K391" i="32"/>
  <c r="J391" i="32"/>
  <c r="I391" i="32"/>
  <c r="H391" i="32"/>
  <c r="G391" i="32"/>
  <c r="F391" i="32"/>
  <c r="E391" i="32"/>
  <c r="D391" i="32"/>
  <c r="C391" i="32"/>
  <c r="P383" i="32"/>
  <c r="N383" i="32"/>
  <c r="L383" i="32"/>
  <c r="K383" i="32"/>
  <c r="J383" i="32"/>
  <c r="I383" i="32"/>
  <c r="H383" i="32"/>
  <c r="G383" i="32"/>
  <c r="F383" i="32"/>
  <c r="E383" i="32"/>
  <c r="D383" i="32"/>
  <c r="C383" i="32"/>
  <c r="P375" i="32"/>
  <c r="N375" i="32"/>
  <c r="L375" i="32"/>
  <c r="K375" i="32"/>
  <c r="J375" i="32"/>
  <c r="I375" i="32"/>
  <c r="H375" i="32"/>
  <c r="G375" i="32"/>
  <c r="F375" i="32"/>
  <c r="E375" i="32"/>
  <c r="D375" i="32"/>
  <c r="C375" i="32"/>
  <c r="P358" i="32"/>
  <c r="P366" i="32" s="1"/>
  <c r="N358" i="32"/>
  <c r="N366" i="32" s="1"/>
  <c r="L358" i="32"/>
  <c r="L366" i="32" s="1"/>
  <c r="K358" i="32"/>
  <c r="K366" i="32" s="1"/>
  <c r="J358" i="32"/>
  <c r="J366" i="32" s="1"/>
  <c r="I358" i="32"/>
  <c r="I366" i="32" s="1"/>
  <c r="H358" i="32"/>
  <c r="H366" i="32" s="1"/>
  <c r="G358" i="32"/>
  <c r="G366" i="32" s="1"/>
  <c r="F358" i="32"/>
  <c r="F366" i="32" s="1"/>
  <c r="E358" i="32"/>
  <c r="E366" i="32" s="1"/>
  <c r="D358" i="32"/>
  <c r="D366" i="32" s="1"/>
  <c r="C358" i="32"/>
  <c r="C366" i="32" s="1"/>
  <c r="P350" i="32"/>
  <c r="N350" i="32"/>
  <c r="L350" i="32"/>
  <c r="K350" i="32"/>
  <c r="J350" i="32"/>
  <c r="I350" i="32"/>
  <c r="H350" i="32"/>
  <c r="G350" i="32"/>
  <c r="F350" i="32"/>
  <c r="E350" i="32"/>
  <c r="D350" i="32"/>
  <c r="C350" i="32"/>
  <c r="P342" i="32"/>
  <c r="N342" i="32"/>
  <c r="L342" i="32"/>
  <c r="K342" i="32"/>
  <c r="J342" i="32"/>
  <c r="I342" i="32"/>
  <c r="H342" i="32"/>
  <c r="G342" i="32"/>
  <c r="F342" i="32"/>
  <c r="E342" i="32"/>
  <c r="D342" i="32"/>
  <c r="C342" i="32"/>
  <c r="P333" i="32"/>
  <c r="N333" i="32"/>
  <c r="L333" i="32"/>
  <c r="K333" i="32"/>
  <c r="J333" i="32"/>
  <c r="I333" i="32"/>
  <c r="H333" i="32"/>
  <c r="G333" i="32"/>
  <c r="F333" i="32"/>
  <c r="E333" i="32"/>
  <c r="D333" i="32"/>
  <c r="C333" i="32"/>
  <c r="P325" i="32"/>
  <c r="N325" i="32"/>
  <c r="L325" i="32"/>
  <c r="K325" i="32"/>
  <c r="J325" i="32"/>
  <c r="I325" i="32"/>
  <c r="H325" i="32"/>
  <c r="G325" i="32"/>
  <c r="F325" i="32"/>
  <c r="E325" i="32"/>
  <c r="D325" i="32"/>
  <c r="C325" i="32"/>
  <c r="P317" i="32"/>
  <c r="N317" i="32"/>
  <c r="L317" i="32"/>
  <c r="K317" i="32"/>
  <c r="J317" i="32"/>
  <c r="I317" i="32"/>
  <c r="H317" i="32"/>
  <c r="G317" i="32"/>
  <c r="F317" i="32"/>
  <c r="E317" i="32"/>
  <c r="D317" i="32"/>
  <c r="C317" i="32"/>
  <c r="P309" i="32"/>
  <c r="N309" i="32"/>
  <c r="L309" i="32"/>
  <c r="K309" i="32"/>
  <c r="J309" i="32"/>
  <c r="I309" i="32"/>
  <c r="H309" i="32"/>
  <c r="G309" i="32"/>
  <c r="F309" i="32"/>
  <c r="E309" i="32"/>
  <c r="D309" i="32"/>
  <c r="C309" i="32"/>
  <c r="P300" i="32"/>
  <c r="N300" i="32"/>
  <c r="L300" i="32"/>
  <c r="K300" i="32"/>
  <c r="J300" i="32"/>
  <c r="I300" i="32"/>
  <c r="H300" i="32"/>
  <c r="G300" i="32"/>
  <c r="F300" i="32"/>
  <c r="E300" i="32"/>
  <c r="D300" i="32"/>
  <c r="C300" i="32"/>
  <c r="P292" i="32"/>
  <c r="N292" i="32"/>
  <c r="L292" i="32"/>
  <c r="K292" i="32"/>
  <c r="J292" i="32"/>
  <c r="I292" i="32"/>
  <c r="H292" i="32"/>
  <c r="G292" i="32"/>
  <c r="F292" i="32"/>
  <c r="E292" i="32"/>
  <c r="D292" i="32"/>
  <c r="C292" i="32"/>
  <c r="P284" i="32"/>
  <c r="L284" i="32"/>
  <c r="J284" i="32"/>
  <c r="I284" i="32"/>
  <c r="H284" i="32"/>
  <c r="G284" i="32"/>
  <c r="F284" i="32"/>
  <c r="E284" i="32"/>
  <c r="D284" i="32"/>
  <c r="C284" i="32"/>
  <c r="P276" i="32"/>
  <c r="N276" i="32"/>
  <c r="L276" i="32"/>
  <c r="K276" i="32"/>
  <c r="J276" i="32"/>
  <c r="I276" i="32"/>
  <c r="H276" i="32"/>
  <c r="G276" i="32"/>
  <c r="F276" i="32"/>
  <c r="E276" i="32"/>
  <c r="D276" i="32"/>
  <c r="C276" i="32"/>
  <c r="P266" i="32"/>
  <c r="N266" i="32"/>
  <c r="L266" i="32"/>
  <c r="K266" i="32"/>
  <c r="J266" i="32"/>
  <c r="I266" i="32"/>
  <c r="H266" i="32"/>
  <c r="G266" i="32"/>
  <c r="F266" i="32"/>
  <c r="E266" i="32"/>
  <c r="D266" i="32"/>
  <c r="C266" i="32"/>
  <c r="P258" i="32"/>
  <c r="N258" i="32"/>
  <c r="L258" i="32"/>
  <c r="K258" i="32"/>
  <c r="J258" i="32"/>
  <c r="I258" i="32"/>
  <c r="H258" i="32"/>
  <c r="G258" i="32"/>
  <c r="F258" i="32"/>
  <c r="E258" i="32"/>
  <c r="D258" i="32"/>
  <c r="C258" i="32"/>
  <c r="P250" i="32"/>
  <c r="N250" i="32"/>
  <c r="L250" i="32"/>
  <c r="K250" i="32"/>
  <c r="J250" i="32"/>
  <c r="I250" i="32"/>
  <c r="H250" i="32"/>
  <c r="G250" i="32"/>
  <c r="F250" i="32"/>
  <c r="E250" i="32"/>
  <c r="D250" i="32"/>
  <c r="C250" i="32"/>
  <c r="P242" i="32"/>
  <c r="L242" i="32"/>
  <c r="I242" i="32"/>
  <c r="G242" i="32"/>
  <c r="H400" i="32" l="1"/>
  <c r="L367" i="32"/>
  <c r="N367" i="32"/>
  <c r="J367" i="32"/>
  <c r="H367" i="32"/>
  <c r="F367" i="32"/>
  <c r="D367" i="32"/>
  <c r="I367" i="32"/>
  <c r="L334" i="32"/>
  <c r="N334" i="32"/>
  <c r="J334" i="32"/>
  <c r="H334" i="32"/>
  <c r="F334" i="32"/>
  <c r="D334" i="32"/>
  <c r="C532" i="32"/>
  <c r="E532" i="32"/>
  <c r="G532" i="32"/>
  <c r="I532" i="32"/>
  <c r="K532" i="32"/>
  <c r="P532" i="32"/>
  <c r="C301" i="32"/>
  <c r="G301" i="32"/>
  <c r="P301" i="32"/>
  <c r="I301" i="32"/>
  <c r="E301" i="32"/>
  <c r="D267" i="32"/>
  <c r="F267" i="32"/>
  <c r="H267" i="32"/>
  <c r="J267" i="32"/>
  <c r="L267" i="32"/>
  <c r="E367" i="32"/>
  <c r="C400" i="32"/>
  <c r="E400" i="32"/>
  <c r="G400" i="32"/>
  <c r="I400" i="32"/>
  <c r="K400" i="32"/>
  <c r="P400" i="32"/>
  <c r="D400" i="32"/>
  <c r="C433" i="32"/>
  <c r="E433" i="32"/>
  <c r="G433" i="32"/>
  <c r="I433" i="32"/>
  <c r="K433" i="32"/>
  <c r="P433" i="32"/>
  <c r="D466" i="32"/>
  <c r="F466" i="32"/>
  <c r="H466" i="32"/>
  <c r="J466" i="32"/>
  <c r="L466" i="32"/>
  <c r="N466" i="32"/>
  <c r="F499" i="32"/>
  <c r="H499" i="32"/>
  <c r="J499" i="32"/>
  <c r="L499" i="32"/>
  <c r="N499" i="32"/>
  <c r="C267" i="32"/>
  <c r="E267" i="32"/>
  <c r="G267" i="32"/>
  <c r="I267" i="32"/>
  <c r="K267" i="32"/>
  <c r="P267" i="32"/>
  <c r="C367" i="32"/>
  <c r="G367" i="32"/>
  <c r="K367" i="32"/>
  <c r="P367" i="32"/>
  <c r="F400" i="32"/>
  <c r="J400" i="32"/>
  <c r="L400" i="32"/>
  <c r="N400" i="32"/>
  <c r="D433" i="32"/>
  <c r="F433" i="32"/>
  <c r="H433" i="32"/>
  <c r="J433" i="32"/>
  <c r="L433" i="32"/>
  <c r="N433" i="32"/>
  <c r="C466" i="32"/>
  <c r="E466" i="32"/>
  <c r="G466" i="32"/>
  <c r="I466" i="32"/>
  <c r="K466" i="32"/>
  <c r="P466" i="32"/>
  <c r="C499" i="32"/>
  <c r="E499" i="32"/>
  <c r="G499" i="32"/>
  <c r="I499" i="32"/>
  <c r="K499" i="32"/>
  <c r="P499" i="32"/>
  <c r="D532" i="32"/>
  <c r="F532" i="32"/>
  <c r="H532" i="32"/>
  <c r="J532" i="32"/>
  <c r="L532" i="32"/>
  <c r="N532" i="32"/>
  <c r="D301" i="32"/>
  <c r="F301" i="32"/>
  <c r="H301" i="32"/>
  <c r="J301" i="32"/>
  <c r="L301" i="32"/>
  <c r="C334" i="32"/>
  <c r="E334" i="32"/>
  <c r="G334" i="32"/>
  <c r="I334" i="32"/>
  <c r="K334" i="32"/>
  <c r="P334" i="32"/>
  <c r="D499" i="32" l="1"/>
  <c r="N241" i="32"/>
  <c r="N910" i="26" l="1"/>
  <c r="N240" i="32" l="1"/>
  <c r="N239" i="32" l="1"/>
  <c r="N909" i="26" l="1"/>
  <c r="N907" i="26" l="1"/>
  <c r="N238" i="32" l="1"/>
  <c r="N906" i="26" l="1"/>
  <c r="N237" i="32" l="1"/>
  <c r="N236" i="32" l="1"/>
  <c r="N905" i="26" l="1"/>
  <c r="N904" i="26" l="1"/>
  <c r="N235" i="32" l="1"/>
  <c r="N242" i="32" s="1"/>
  <c r="N267" i="32" s="1"/>
  <c r="N903" i="26" l="1"/>
  <c r="N232" i="32" l="1"/>
  <c r="N902" i="26" l="1"/>
  <c r="N231" i="32" l="1"/>
  <c r="N230" i="32" l="1"/>
  <c r="N901" i="26" l="1"/>
  <c r="N899" i="26" l="1"/>
  <c r="N229" i="32" l="1"/>
  <c r="N228" i="32" l="1"/>
  <c r="N898" i="26" l="1"/>
  <c r="N227" i="32" l="1"/>
  <c r="N897" i="26" l="1"/>
  <c r="N226" i="32" l="1"/>
  <c r="N896" i="26" l="1"/>
  <c r="N895" i="26" l="1"/>
  <c r="N224" i="32" l="1"/>
  <c r="N894" i="26" l="1"/>
  <c r="N223" i="32" l="1"/>
  <c r="N893" i="26" l="1"/>
  <c r="N222" i="32" l="1"/>
  <c r="N221" i="32" l="1"/>
  <c r="N890" i="26" l="1"/>
  <c r="N220" i="32" l="1"/>
  <c r="N889" i="26" l="1"/>
  <c r="N888" i="26" l="1"/>
  <c r="N219" i="32" l="1"/>
  <c r="N218" i="32" l="1"/>
  <c r="N887" i="26" l="1"/>
  <c r="N216" i="32" l="1"/>
  <c r="N886" i="26" l="1"/>
  <c r="N215" i="32" l="1"/>
  <c r="N885" i="26" l="1"/>
  <c r="N884" i="26" l="1"/>
  <c r="N214" i="32" l="1"/>
  <c r="N882" i="26" l="1"/>
  <c r="N213" i="32" l="1"/>
  <c r="N881" i="26" l="1"/>
  <c r="N212" i="32" l="1"/>
  <c r="N211" i="32" l="1"/>
  <c r="N880" i="26" l="1"/>
  <c r="N210" i="32" l="1"/>
  <c r="N879" i="26" l="1"/>
  <c r="N208" i="32" l="1"/>
  <c r="N878" i="26" l="1"/>
  <c r="N207" i="32" l="1"/>
  <c r="N877" i="26" l="1"/>
  <c r="N206" i="32" l="1"/>
  <c r="N876" i="26" l="1"/>
  <c r="N205" i="32" l="1"/>
  <c r="N874" i="26" l="1"/>
  <c r="N204" i="32" l="1"/>
  <c r="N873" i="26" l="1"/>
  <c r="N203" i="32" l="1"/>
  <c r="L209" i="32" l="1"/>
  <c r="K209" i="32"/>
  <c r="J209" i="32"/>
  <c r="H209" i="32"/>
  <c r="G209" i="32"/>
  <c r="F209" i="32"/>
  <c r="E209" i="32"/>
  <c r="D209" i="32"/>
  <c r="C209" i="32"/>
  <c r="N872" i="26" l="1"/>
  <c r="N871" i="26" l="1"/>
  <c r="N202" i="32" l="1"/>
  <c r="N209" i="32" s="1"/>
  <c r="L200" i="32" l="1"/>
  <c r="K200" i="32"/>
  <c r="J200" i="32"/>
  <c r="H200" i="32"/>
  <c r="F200" i="32"/>
  <c r="E200" i="32"/>
  <c r="D200" i="32"/>
  <c r="C200" i="32"/>
  <c r="N199" i="32" l="1"/>
  <c r="N870" i="26" l="1"/>
  <c r="N869" i="26" l="1"/>
  <c r="N198" i="32" l="1"/>
  <c r="N868" i="26" l="1"/>
  <c r="N197" i="32" l="1"/>
  <c r="N866" i="26" l="1"/>
  <c r="N196" i="32" l="1"/>
  <c r="N865" i="26" l="1"/>
  <c r="N195" i="32" l="1"/>
  <c r="N193" i="32" l="1"/>
  <c r="N194" i="32"/>
  <c r="N200" i="32" l="1"/>
  <c r="N864" i="26" l="1"/>
  <c r="N863" i="26" l="1"/>
  <c r="N862" i="26" l="1"/>
  <c r="N191" i="32" l="1"/>
  <c r="N190" i="32" l="1"/>
  <c r="N861" i="26" l="1"/>
  <c r="N860" i="26" l="1"/>
  <c r="N189" i="32" l="1"/>
  <c r="N188" i="32" l="1"/>
  <c r="N857" i="26" l="1"/>
  <c r="N856" i="26" l="1"/>
  <c r="N187" i="32" l="1"/>
  <c r="N135" i="1" l="1"/>
  <c r="M135" i="1"/>
  <c r="N855" i="26" l="1"/>
  <c r="N186" i="32" l="1"/>
  <c r="N185" i="32" l="1"/>
  <c r="N854" i="26" l="1"/>
  <c r="N853" i="26" l="1"/>
  <c r="N183" i="32" l="1"/>
  <c r="N182" i="32" l="1"/>
  <c r="N852" i="26" l="1"/>
  <c r="N181" i="32" l="1"/>
  <c r="N851" i="26" l="1"/>
  <c r="N849" i="26" l="1"/>
  <c r="N180" i="32" l="1"/>
  <c r="N848" i="26" l="1"/>
  <c r="N179" i="32" l="1"/>
  <c r="N847" i="26" l="1"/>
  <c r="N178" i="32" l="1"/>
  <c r="N177" i="32" l="1"/>
  <c r="N846" i="26" l="1"/>
  <c r="N845" i="26" l="1"/>
  <c r="N175" i="32" l="1"/>
  <c r="N174" i="32" l="1"/>
  <c r="N844" i="26" l="1"/>
  <c r="N173" i="32" l="1"/>
  <c r="N843" i="26" l="1"/>
  <c r="N841" i="26" l="1"/>
  <c r="N172" i="32" l="1"/>
  <c r="N171" i="32" l="1"/>
  <c r="N840" i="26" l="1"/>
  <c r="N839" i="26" l="1"/>
  <c r="N170" i="32" l="1"/>
  <c r="N169" i="32" l="1"/>
  <c r="N838" i="26" l="1"/>
  <c r="N837" i="26" l="1"/>
  <c r="N166" i="32" l="1"/>
  <c r="N836" i="26" l="1"/>
  <c r="N165" i="32" l="1"/>
  <c r="N164" i="32" l="1"/>
  <c r="N835" i="26" l="1"/>
  <c r="N163" i="32" l="1"/>
  <c r="N833" i="26" l="1"/>
  <c r="N832" i="26" l="1"/>
  <c r="N162" i="32" l="1"/>
  <c r="N161" i="32" l="1"/>
  <c r="N831" i="26" l="1"/>
  <c r="N830" i="26" l="1"/>
  <c r="N160" i="32" l="1"/>
  <c r="N829" i="26" l="1"/>
  <c r="N158" i="32" l="1"/>
  <c r="N157" i="32" l="1"/>
  <c r="N828" i="26" l="1"/>
  <c r="N827" i="26" l="1"/>
  <c r="N156" i="32" l="1"/>
  <c r="N824" i="26" l="1"/>
  <c r="N155" i="32" l="1"/>
  <c r="N823" i="26" l="1"/>
  <c r="N154" i="32" l="1"/>
  <c r="N153" i="32" l="1"/>
  <c r="N822" i="26" l="1"/>
  <c r="N821" i="26" l="1"/>
  <c r="N152" i="32" l="1"/>
  <c r="N820" i="26" l="1"/>
  <c r="N150" i="32" l="1"/>
  <c r="N819" i="26" l="1"/>
  <c r="N149" i="32" l="1"/>
  <c r="N148" i="32" l="1"/>
  <c r="N818" i="26" l="1"/>
  <c r="N147" i="32" l="1"/>
  <c r="N816" i="26" l="1"/>
  <c r="N815" i="26" l="1"/>
  <c r="N146" i="32" l="1"/>
  <c r="N145" i="32" l="1"/>
  <c r="N144" i="32" l="1"/>
  <c r="N814" i="26" l="1"/>
  <c r="N813" i="26" l="1"/>
  <c r="N812" i="26" l="1"/>
  <c r="N142" i="32" l="1"/>
  <c r="N811" i="26" l="1"/>
  <c r="N141" i="32" l="1"/>
  <c r="N810" i="26" l="1"/>
  <c r="N140" i="32" l="1"/>
  <c r="N808" i="26" l="1"/>
  <c r="N139" i="32" l="1"/>
  <c r="N138" i="32" l="1"/>
  <c r="N807" i="26" l="1"/>
  <c r="N806" i="26" l="1"/>
  <c r="N137" i="32" l="1"/>
  <c r="N136" i="32" l="1"/>
  <c r="N805" i="26" l="1"/>
  <c r="N804" i="26" l="1"/>
  <c r="N133" i="32" l="1"/>
  <c r="N132" i="32" l="1"/>
  <c r="N803" i="26" l="1"/>
  <c r="N131" i="32" l="1"/>
  <c r="N802" i="26" l="1"/>
  <c r="N130" i="32" l="1"/>
  <c r="N800" i="26" l="1"/>
  <c r="N129" i="32" l="1"/>
  <c r="N799" i="26" l="1"/>
  <c r="N128" i="32" l="1"/>
  <c r="N798" i="26" l="1"/>
  <c r="N127" i="32" l="1"/>
  <c r="N797" i="26" l="1"/>
  <c r="N796" i="26" l="1"/>
  <c r="N125" i="32" l="1"/>
  <c r="N795" i="26" l="1"/>
  <c r="J126" i="32" l="1"/>
  <c r="H126" i="32"/>
  <c r="J117" i="32"/>
  <c r="H117" i="32"/>
  <c r="J110" i="32"/>
  <c r="H110" i="32"/>
  <c r="F126" i="32"/>
  <c r="F117" i="32"/>
  <c r="F110" i="32"/>
  <c r="E110" i="32"/>
  <c r="E117" i="32"/>
  <c r="E126" i="32"/>
  <c r="D126" i="32"/>
  <c r="D117" i="32"/>
  <c r="D110" i="32"/>
  <c r="C110" i="32"/>
  <c r="C117" i="32"/>
  <c r="C126" i="32"/>
  <c r="N124" i="32" l="1"/>
  <c r="N123" i="32" l="1"/>
  <c r="N794" i="26" l="1"/>
  <c r="N122" i="32" l="1"/>
  <c r="N791" i="26" l="1"/>
  <c r="N790" i="26" l="1"/>
  <c r="N121" i="32" l="1"/>
  <c r="N789" i="26" l="1"/>
  <c r="N120" i="32" l="1"/>
  <c r="N119" i="32" l="1"/>
  <c r="N788" i="26" l="1"/>
  <c r="N118" i="32" l="1"/>
  <c r="N126" i="32" s="1"/>
  <c r="N116" i="32" l="1"/>
  <c r="N786" i="26" l="1"/>
  <c r="N115" i="32" l="1"/>
  <c r="N785" i="26" l="1"/>
  <c r="N784" i="26" l="1"/>
  <c r="N792" i="26" s="1"/>
  <c r="N114" i="32" l="1"/>
  <c r="N113" i="32" l="1"/>
  <c r="N782" i="26" l="1"/>
  <c r="N781" i="26" l="1"/>
  <c r="N112" i="32" l="1"/>
  <c r="N780" i="26" l="1"/>
  <c r="N111" i="32" l="1"/>
  <c r="N779" i="26" l="1"/>
  <c r="N109" i="32" l="1"/>
  <c r="N108" i="32" l="1"/>
  <c r="N778" i="26" l="1"/>
  <c r="N777" i="26" l="1"/>
  <c r="N776" i="26" l="1"/>
  <c r="N107" i="32" l="1"/>
  <c r="N106" i="32" l="1"/>
  <c r="N105" i="32" l="1"/>
  <c r="N774" i="26" l="1"/>
  <c r="N104" i="32" l="1"/>
  <c r="N773" i="26" l="1"/>
  <c r="N772" i="26" l="1"/>
  <c r="N103" i="32" l="1"/>
  <c r="N100" i="32" l="1"/>
  <c r="N99" i="32" l="1"/>
  <c r="N771" i="26" l="1"/>
  <c r="N98" i="32" l="1"/>
  <c r="N770" i="26" l="1"/>
  <c r="N769" i="26" l="1"/>
  <c r="N97" i="32" l="1"/>
  <c r="N96" i="32" l="1"/>
  <c r="N768" i="26" l="1"/>
  <c r="N95" i="32" l="1"/>
  <c r="N766" i="26" l="1"/>
  <c r="N765" i="26" l="1"/>
  <c r="N94" i="32" l="1"/>
  <c r="N92" i="32" l="1"/>
  <c r="N764" i="26" l="1"/>
  <c r="N91" i="32" l="1"/>
  <c r="N763" i="26" l="1"/>
  <c r="N90" i="32" l="1"/>
  <c r="N762" i="26" l="1"/>
  <c r="N761" i="26" l="1"/>
  <c r="N89" i="32" l="1"/>
  <c r="N88" i="32" l="1"/>
  <c r="N760" i="26" l="1"/>
  <c r="N757" i="26" l="1"/>
  <c r="N87" i="32" l="1"/>
  <c r="N756" i="26" l="1"/>
  <c r="N86" i="32" l="1"/>
  <c r="N84" i="32" l="1"/>
  <c r="N755" i="26" l="1"/>
  <c r="N83" i="32" l="1"/>
  <c r="N754" i="26" l="1"/>
  <c r="N82" i="32" l="1"/>
  <c r="N753" i="26" l="1"/>
  <c r="N752" i="26" l="1"/>
  <c r="N81" i="32" l="1"/>
  <c r="N751" i="26" l="1"/>
  <c r="N80" i="32" l="1"/>
  <c r="N749" i="26" l="1"/>
  <c r="N79" i="32" l="1"/>
  <c r="N78" i="32" l="1"/>
  <c r="N748" i="26" l="1"/>
  <c r="N76" i="32" l="1"/>
  <c r="N747" i="26" l="1"/>
  <c r="N75" i="32" l="1"/>
  <c r="N746" i="26" l="1"/>
  <c r="N745" i="26" l="1"/>
  <c r="N74" i="32" l="1"/>
  <c r="N73" i="32" l="1"/>
  <c r="N744" i="26" l="1"/>
  <c r="N743" i="26" l="1"/>
  <c r="N72" i="32" l="1"/>
  <c r="N71" i="32" l="1"/>
  <c r="N741" i="26" l="1"/>
  <c r="N70" i="32" l="1"/>
  <c r="N740" i="26" l="1"/>
  <c r="N67" i="32" l="1"/>
  <c r="N739" i="26" l="1"/>
  <c r="N66" i="32" l="1"/>
  <c r="N738" i="26" l="1"/>
  <c r="N65" i="32" l="1"/>
  <c r="N737" i="26" l="1"/>
  <c r="N64" i="32" l="1"/>
  <c r="N736" i="26" l="1"/>
  <c r="N63" i="32" l="1"/>
  <c r="N735" i="26" l="1"/>
  <c r="N733" i="26" l="1"/>
  <c r="N62" i="32" l="1"/>
  <c r="N61" i="32" l="1"/>
  <c r="N732" i="26" l="1"/>
  <c r="N59" i="32" l="1"/>
  <c r="N731" i="26" l="1"/>
  <c r="N730" i="26" l="1"/>
  <c r="N58" i="32" l="1"/>
  <c r="N729" i="26" l="1"/>
  <c r="N57" i="32" l="1"/>
  <c r="N56" i="32" l="1"/>
  <c r="N728" i="26" l="1"/>
  <c r="N55" i="32" l="1"/>
  <c r="N727" i="26" l="1"/>
  <c r="N54" i="32" l="1"/>
  <c r="N724" i="26" l="1"/>
  <c r="N53" i="32" l="1"/>
  <c r="N723" i="26" l="1"/>
  <c r="N51" i="32" l="1"/>
  <c r="N50" i="32" l="1"/>
  <c r="N722" i="26" l="1"/>
  <c r="N721" i="26" l="1"/>
  <c r="N49" i="32" l="1"/>
  <c r="N720" i="26" l="1"/>
  <c r="N48" i="32" l="1"/>
  <c r="N719" i="26" l="1"/>
  <c r="N718" i="26" l="1"/>
  <c r="N47" i="32" l="1"/>
  <c r="N716" i="26" l="1"/>
  <c r="N46" i="32" l="1"/>
  <c r="N45" i="32" l="1"/>
  <c r="N715" i="26" l="1"/>
  <c r="N43" i="32" l="1"/>
  <c r="N714" i="26" l="1"/>
  <c r="N713" i="26" l="1"/>
  <c r="N42" i="32" l="1"/>
  <c r="N712" i="26" l="1"/>
  <c r="N41" i="32" l="1"/>
  <c r="N711" i="26" l="1"/>
  <c r="N40" i="32" l="1"/>
  <c r="N710" i="26" l="1"/>
  <c r="N39" i="32" l="1"/>
  <c r="N708" i="26" l="1"/>
  <c r="N38" i="32" l="1"/>
  <c r="N37" i="32" l="1"/>
  <c r="N707" i="26" l="1"/>
  <c r="N706" i="26" l="1"/>
  <c r="N34" i="32" l="1"/>
  <c r="N705" i="26" l="1"/>
  <c r="N33" i="32" l="1"/>
  <c r="N704" i="26" l="1"/>
  <c r="N32" i="32" l="1"/>
  <c r="N703" i="26" l="1"/>
  <c r="N31" i="32" l="1"/>
  <c r="N134" i="1" l="1"/>
  <c r="M134" i="1"/>
  <c r="N702" i="26" l="1"/>
  <c r="N30" i="32" l="1"/>
  <c r="N700" i="26" l="1"/>
  <c r="N29" i="32" l="1"/>
  <c r="N699" i="26" l="1"/>
  <c r="N28" i="32" l="1"/>
  <c r="N698" i="26" l="1"/>
  <c r="N26" i="32" l="1"/>
  <c r="N25" i="32" l="1"/>
  <c r="N133" i="1" l="1"/>
  <c r="M133" i="1"/>
  <c r="N697" i="26" l="1"/>
  <c r="N696" i="26" l="1"/>
  <c r="N24" i="32" l="1"/>
  <c r="N695" i="26" l="1"/>
  <c r="N23" i="32" l="1"/>
  <c r="N694" i="26" l="1"/>
  <c r="N22" i="32" l="1"/>
  <c r="N691" i="26" l="1"/>
  <c r="N21" i="32" l="1"/>
  <c r="N690" i="26" l="1"/>
  <c r="N20" i="32" l="1"/>
  <c r="N689" i="26" l="1"/>
  <c r="N18" i="32" l="1"/>
  <c r="N688" i="26" l="1"/>
  <c r="N17" i="32" l="1"/>
  <c r="N687" i="26" l="1"/>
  <c r="N16" i="32" l="1"/>
  <c r="N686" i="26" l="1"/>
  <c r="N15" i="32" l="1"/>
  <c r="N685" i="26" l="1"/>
  <c r="N683" i="26" l="1"/>
  <c r="N14" i="32" l="1"/>
  <c r="N13" i="32" l="1"/>
  <c r="N682" i="26" l="1"/>
  <c r="N12" i="32" l="1"/>
  <c r="N681" i="26" l="1"/>
  <c r="N10" i="32" l="1"/>
  <c r="N680" i="26" l="1"/>
  <c r="N9" i="32" l="1"/>
  <c r="N679" i="26" l="1"/>
  <c r="N8" i="32" l="1"/>
  <c r="N678" i="26" l="1"/>
  <c r="N7" i="32" l="1"/>
  <c r="N677" i="26" l="1"/>
  <c r="N6" i="32" l="1"/>
  <c r="N675" i="26" l="1"/>
  <c r="N5" i="32" l="1"/>
  <c r="M4" i="32" l="1"/>
  <c r="M5" i="32" s="1"/>
  <c r="M6" i="32" s="1"/>
  <c r="M7" i="32" s="1"/>
  <c r="M8" i="32" s="1"/>
  <c r="M9" i="32" s="1"/>
  <c r="M10" i="32" s="1"/>
  <c r="N674" i="26" l="1"/>
  <c r="N4" i="32" l="1"/>
  <c r="N11" i="32" s="1"/>
  <c r="P233" i="32"/>
  <c r="N233" i="32"/>
  <c r="L233" i="32"/>
  <c r="K233" i="32"/>
  <c r="J233" i="32"/>
  <c r="I233" i="32"/>
  <c r="H233" i="32"/>
  <c r="G233" i="32"/>
  <c r="F233" i="32"/>
  <c r="E233" i="32"/>
  <c r="D233" i="32"/>
  <c r="C233" i="32"/>
  <c r="P225" i="32"/>
  <c r="N225" i="32"/>
  <c r="L225" i="32"/>
  <c r="K225" i="32"/>
  <c r="J225" i="32"/>
  <c r="I225" i="32"/>
  <c r="H225" i="32"/>
  <c r="G225" i="32"/>
  <c r="F225" i="32"/>
  <c r="E225" i="32"/>
  <c r="D225" i="32"/>
  <c r="C225" i="32"/>
  <c r="P217" i="32"/>
  <c r="N217" i="32"/>
  <c r="L217" i="32"/>
  <c r="K217" i="32"/>
  <c r="J217" i="32"/>
  <c r="I217" i="32"/>
  <c r="H217" i="32"/>
  <c r="G217" i="32"/>
  <c r="F217" i="32"/>
  <c r="E217" i="32"/>
  <c r="D217" i="32"/>
  <c r="C217" i="32"/>
  <c r="P200" i="32"/>
  <c r="I200" i="32"/>
  <c r="G200" i="32"/>
  <c r="P192" i="32"/>
  <c r="N192" i="32"/>
  <c r="L192" i="32"/>
  <c r="K192" i="32"/>
  <c r="J192" i="32"/>
  <c r="I192" i="32"/>
  <c r="H192" i="32"/>
  <c r="G192" i="32"/>
  <c r="F192" i="32"/>
  <c r="E192" i="32"/>
  <c r="D192" i="32"/>
  <c r="C192" i="32"/>
  <c r="P184" i="32"/>
  <c r="N184" i="32"/>
  <c r="L184" i="32"/>
  <c r="K184" i="32"/>
  <c r="J184" i="32"/>
  <c r="I184" i="32"/>
  <c r="H184" i="32"/>
  <c r="G184" i="32"/>
  <c r="F184" i="32"/>
  <c r="E184" i="32"/>
  <c r="D184" i="32"/>
  <c r="C184" i="32"/>
  <c r="P176" i="32"/>
  <c r="N176" i="32"/>
  <c r="L176" i="32"/>
  <c r="K176" i="32"/>
  <c r="J176" i="32"/>
  <c r="I176" i="32"/>
  <c r="H176" i="32"/>
  <c r="G176" i="32"/>
  <c r="F176" i="32"/>
  <c r="E176" i="32"/>
  <c r="D176" i="32"/>
  <c r="C176" i="32"/>
  <c r="P167" i="32"/>
  <c r="N167" i="32"/>
  <c r="L167" i="32"/>
  <c r="K167" i="32"/>
  <c r="J167" i="32"/>
  <c r="I167" i="32"/>
  <c r="H167" i="32"/>
  <c r="G167" i="32"/>
  <c r="F167" i="32"/>
  <c r="E167" i="32"/>
  <c r="D167" i="32"/>
  <c r="C167" i="32"/>
  <c r="P159" i="32"/>
  <c r="N159" i="32"/>
  <c r="L159" i="32"/>
  <c r="K159" i="32"/>
  <c r="J159" i="32"/>
  <c r="I159" i="32"/>
  <c r="H159" i="32"/>
  <c r="G159" i="32"/>
  <c r="F159" i="32"/>
  <c r="E159" i="32"/>
  <c r="D159" i="32"/>
  <c r="C159" i="32"/>
  <c r="P151" i="32"/>
  <c r="N151" i="32"/>
  <c r="L151" i="32"/>
  <c r="K151" i="32"/>
  <c r="J151" i="32"/>
  <c r="I151" i="32"/>
  <c r="H151" i="32"/>
  <c r="G151" i="32"/>
  <c r="F151" i="32"/>
  <c r="E151" i="32"/>
  <c r="D151" i="32"/>
  <c r="C151" i="32"/>
  <c r="P143" i="32"/>
  <c r="N143" i="32"/>
  <c r="L143" i="32"/>
  <c r="K143" i="32"/>
  <c r="J143" i="32"/>
  <c r="I143" i="32"/>
  <c r="H143" i="32"/>
  <c r="G143" i="32"/>
  <c r="F143" i="32"/>
  <c r="E143" i="32"/>
  <c r="D143" i="32"/>
  <c r="C143" i="32"/>
  <c r="P134" i="32"/>
  <c r="K134" i="32"/>
  <c r="J134" i="32"/>
  <c r="I134" i="32"/>
  <c r="H134" i="32"/>
  <c r="G134" i="32"/>
  <c r="F134" i="32"/>
  <c r="E134" i="32"/>
  <c r="D134" i="32"/>
  <c r="C134" i="32"/>
  <c r="P110" i="32"/>
  <c r="P117" i="32" s="1"/>
  <c r="P126" i="32" s="1"/>
  <c r="N110" i="32"/>
  <c r="N117" i="32" s="1"/>
  <c r="L110" i="32"/>
  <c r="L117" i="32" s="1"/>
  <c r="L126" i="32" s="1"/>
  <c r="K110" i="32"/>
  <c r="K117" i="32" s="1"/>
  <c r="K126" i="32" s="1"/>
  <c r="I110" i="32"/>
  <c r="I117" i="32" s="1"/>
  <c r="I126" i="32" s="1"/>
  <c r="G110" i="32"/>
  <c r="G117" i="32" s="1"/>
  <c r="G126" i="32" s="1"/>
  <c r="P101" i="32"/>
  <c r="N101" i="32"/>
  <c r="L101" i="32"/>
  <c r="K101" i="32"/>
  <c r="J101" i="32"/>
  <c r="I101" i="32"/>
  <c r="H101" i="32"/>
  <c r="G101" i="32"/>
  <c r="F101" i="32"/>
  <c r="E101" i="32"/>
  <c r="D101" i="32"/>
  <c r="C101" i="32"/>
  <c r="P93" i="32"/>
  <c r="N93" i="32"/>
  <c r="L93" i="32"/>
  <c r="K93" i="32"/>
  <c r="J93" i="32"/>
  <c r="I93" i="32"/>
  <c r="H93" i="32"/>
  <c r="G93" i="32"/>
  <c r="F93" i="32"/>
  <c r="E93" i="32"/>
  <c r="D93" i="32"/>
  <c r="C93" i="32"/>
  <c r="P85" i="32"/>
  <c r="N85" i="32"/>
  <c r="L85" i="32"/>
  <c r="K85" i="32"/>
  <c r="J85" i="32"/>
  <c r="I85" i="32"/>
  <c r="H85" i="32"/>
  <c r="G85" i="32"/>
  <c r="F85" i="32"/>
  <c r="E85" i="32"/>
  <c r="D85" i="32"/>
  <c r="C85" i="32"/>
  <c r="P77" i="32"/>
  <c r="N77" i="32"/>
  <c r="L77" i="32"/>
  <c r="K77" i="32"/>
  <c r="J77" i="32"/>
  <c r="I77" i="32"/>
  <c r="H77" i="32"/>
  <c r="G77" i="32"/>
  <c r="F77" i="32"/>
  <c r="E77" i="32"/>
  <c r="D77" i="32"/>
  <c r="C77" i="32"/>
  <c r="P68" i="32"/>
  <c r="N68" i="32"/>
  <c r="L68" i="32"/>
  <c r="K68" i="32"/>
  <c r="J68" i="32"/>
  <c r="I68" i="32"/>
  <c r="H68" i="32"/>
  <c r="G68" i="32"/>
  <c r="F68" i="32"/>
  <c r="E68" i="32"/>
  <c r="D68" i="32"/>
  <c r="C68" i="32"/>
  <c r="P60" i="32"/>
  <c r="N60" i="32"/>
  <c r="L60" i="32"/>
  <c r="K60" i="32"/>
  <c r="J60" i="32"/>
  <c r="I60" i="32"/>
  <c r="H60" i="32"/>
  <c r="G60" i="32"/>
  <c r="F60" i="32"/>
  <c r="E60" i="32"/>
  <c r="D60" i="32"/>
  <c r="C60" i="32"/>
  <c r="P52" i="32"/>
  <c r="N52" i="32"/>
  <c r="L52" i="32"/>
  <c r="K52" i="32"/>
  <c r="J52" i="32"/>
  <c r="I52" i="32"/>
  <c r="H52" i="32"/>
  <c r="G52" i="32"/>
  <c r="F52" i="32"/>
  <c r="E52" i="32"/>
  <c r="D52" i="32"/>
  <c r="C52" i="32"/>
  <c r="P44" i="32"/>
  <c r="N44" i="32"/>
  <c r="L44" i="32"/>
  <c r="L69" i="32" s="1"/>
  <c r="K44" i="32"/>
  <c r="J44" i="32"/>
  <c r="I44" i="32"/>
  <c r="H44" i="32"/>
  <c r="G44" i="32"/>
  <c r="F44" i="32"/>
  <c r="E44" i="32"/>
  <c r="D44" i="32"/>
  <c r="C44" i="32"/>
  <c r="P35" i="32"/>
  <c r="N35" i="32"/>
  <c r="L35" i="32"/>
  <c r="K35" i="32"/>
  <c r="J35" i="32"/>
  <c r="I35" i="32"/>
  <c r="H35" i="32"/>
  <c r="G35" i="32"/>
  <c r="F35" i="32"/>
  <c r="E35" i="32"/>
  <c r="D35" i="32"/>
  <c r="C35" i="32"/>
  <c r="P27" i="32"/>
  <c r="N27" i="32"/>
  <c r="L27" i="32"/>
  <c r="K27" i="32"/>
  <c r="J27" i="32"/>
  <c r="I27" i="32"/>
  <c r="H27" i="32"/>
  <c r="G27" i="32"/>
  <c r="F27" i="32"/>
  <c r="E27" i="32"/>
  <c r="D27" i="32"/>
  <c r="C27" i="32"/>
  <c r="P19" i="32"/>
  <c r="N19" i="32"/>
  <c r="L19" i="32"/>
  <c r="K19" i="32"/>
  <c r="J19" i="32"/>
  <c r="I19" i="32"/>
  <c r="H19" i="32"/>
  <c r="G19" i="32"/>
  <c r="F19" i="32"/>
  <c r="E19" i="32"/>
  <c r="D19" i="32"/>
  <c r="C19" i="32"/>
  <c r="P11" i="32"/>
  <c r="M11" i="32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M84" i="32" s="1"/>
  <c r="M85" i="32" s="1"/>
  <c r="M86" i="32" s="1"/>
  <c r="M87" i="32" s="1"/>
  <c r="M88" i="32" s="1"/>
  <c r="M89" i="32" s="1"/>
  <c r="M90" i="32" s="1"/>
  <c r="M91" i="32" s="1"/>
  <c r="M92" i="32" s="1"/>
  <c r="M93" i="32" s="1"/>
  <c r="M94" i="32" s="1"/>
  <c r="M95" i="32" s="1"/>
  <c r="M96" i="32" s="1"/>
  <c r="M97" i="32" s="1"/>
  <c r="M98" i="32" s="1"/>
  <c r="M99" i="32" s="1"/>
  <c r="M100" i="32" s="1"/>
  <c r="M101" i="32" s="1"/>
  <c r="M102" i="32" s="1"/>
  <c r="M103" i="32" s="1"/>
  <c r="M104" i="32" s="1"/>
  <c r="M105" i="32" s="1"/>
  <c r="M106" i="32" s="1"/>
  <c r="M107" i="32" s="1"/>
  <c r="M108" i="32" s="1"/>
  <c r="M109" i="32" s="1"/>
  <c r="L11" i="32"/>
  <c r="K11" i="32"/>
  <c r="J11" i="32"/>
  <c r="I11" i="32"/>
  <c r="H11" i="32"/>
  <c r="G11" i="32"/>
  <c r="F11" i="32"/>
  <c r="E11" i="32"/>
  <c r="D11" i="32"/>
  <c r="C11" i="32"/>
  <c r="G234" i="32" l="1"/>
  <c r="L36" i="32"/>
  <c r="L201" i="32"/>
  <c r="L234" i="32" s="1"/>
  <c r="K201" i="32"/>
  <c r="K234" i="32" s="1"/>
  <c r="J201" i="32"/>
  <c r="J234" i="32" s="1"/>
  <c r="P201" i="32"/>
  <c r="P209" i="32" s="1"/>
  <c r="P234" i="32" s="1"/>
  <c r="I201" i="32"/>
  <c r="I209" i="32" s="1"/>
  <c r="I234" i="32" s="1"/>
  <c r="H201" i="32"/>
  <c r="H234" i="32" s="1"/>
  <c r="G201" i="32"/>
  <c r="F201" i="32"/>
  <c r="F234" i="32" s="1"/>
  <c r="E201" i="32"/>
  <c r="E234" i="32" s="1"/>
  <c r="D201" i="32"/>
  <c r="D234" i="32" s="1"/>
  <c r="C201" i="32"/>
  <c r="C234" i="32" s="1"/>
  <c r="L168" i="32"/>
  <c r="K168" i="32"/>
  <c r="J168" i="32"/>
  <c r="P168" i="32"/>
  <c r="H168" i="32"/>
  <c r="F168" i="32"/>
  <c r="E168" i="32"/>
  <c r="D168" i="32"/>
  <c r="C168" i="32"/>
  <c r="K135" i="32"/>
  <c r="J135" i="32"/>
  <c r="P135" i="32"/>
  <c r="I135" i="32"/>
  <c r="H135" i="32"/>
  <c r="G135" i="32"/>
  <c r="F135" i="32"/>
  <c r="E135" i="32"/>
  <c r="D135" i="32"/>
  <c r="C135" i="32"/>
  <c r="L102" i="32"/>
  <c r="K102" i="32"/>
  <c r="J102" i="32"/>
  <c r="P102" i="32"/>
  <c r="I102" i="32"/>
  <c r="H102" i="32"/>
  <c r="G102" i="32"/>
  <c r="F102" i="32"/>
  <c r="E102" i="32"/>
  <c r="D102" i="32"/>
  <c r="C102" i="32"/>
  <c r="C69" i="32"/>
  <c r="K69" i="32"/>
  <c r="J69" i="32"/>
  <c r="P69" i="32"/>
  <c r="I69" i="32"/>
  <c r="H69" i="32"/>
  <c r="G69" i="32"/>
  <c r="F69" i="32"/>
  <c r="E69" i="32"/>
  <c r="D69" i="32"/>
  <c r="K36" i="32"/>
  <c r="J36" i="32"/>
  <c r="P36" i="32"/>
  <c r="I36" i="32"/>
  <c r="H36" i="32"/>
  <c r="G36" i="32"/>
  <c r="F36" i="32"/>
  <c r="E36" i="32"/>
  <c r="D36" i="32"/>
  <c r="C36" i="32"/>
  <c r="N36" i="32"/>
  <c r="N69" i="32"/>
  <c r="N102" i="32"/>
  <c r="N168" i="32"/>
  <c r="N201" i="32"/>
  <c r="N234" i="32" s="1"/>
  <c r="N673" i="26"/>
  <c r="G168" i="32" l="1"/>
  <c r="N672" i="26" l="1"/>
  <c r="N671" i="26" l="1"/>
  <c r="N670" i="26" l="1"/>
  <c r="N669" i="26" l="1"/>
  <c r="N667" i="26" l="1"/>
  <c r="N666" i="26" l="1"/>
  <c r="N665" i="26" l="1"/>
  <c r="N664" i="26" l="1"/>
  <c r="N663" i="26" l="1"/>
  <c r="N662" i="26" l="1"/>
  <c r="N661" i="26" l="1"/>
  <c r="N658" i="26" l="1"/>
  <c r="N657" i="26" l="1"/>
  <c r="N656" i="26" l="1"/>
  <c r="N655" i="26" l="1"/>
  <c r="N654" i="26" l="1"/>
  <c r="N653" i="26" l="1"/>
  <c r="N652" i="26" l="1"/>
  <c r="N650" i="26" l="1"/>
  <c r="N649" i="26" l="1"/>
  <c r="N648" i="26" l="1"/>
  <c r="N647" i="26" l="1"/>
  <c r="N646" i="26" l="1"/>
  <c r="N645" i="26" l="1"/>
  <c r="N644" i="26" l="1"/>
  <c r="N132" i="1" l="1"/>
  <c r="M132" i="1"/>
  <c r="N642" i="26" l="1"/>
  <c r="N641" i="26" l="1"/>
  <c r="N640" i="26" l="1"/>
  <c r="N639" i="26" l="1"/>
  <c r="N131" i="1" l="1"/>
  <c r="M131" i="1"/>
  <c r="N638" i="26" l="1"/>
  <c r="N637" i="26" l="1"/>
  <c r="N130" i="1" l="1"/>
  <c r="M130" i="1"/>
  <c r="N636" i="26" l="1"/>
  <c r="N129" i="1" l="1"/>
  <c r="M129" i="1"/>
  <c r="N634" i="26" l="1"/>
  <c r="N633" i="26" l="1"/>
  <c r="N632" i="26" l="1"/>
  <c r="N631" i="26" l="1"/>
  <c r="N630" i="26" l="1"/>
  <c r="N629" i="26" l="1"/>
  <c r="N628" i="26" l="1"/>
  <c r="N625" i="26" l="1"/>
  <c r="N624" i="26" l="1"/>
  <c r="N623" i="26" l="1"/>
  <c r="N622" i="26" l="1"/>
  <c r="N621" i="26" l="1"/>
  <c r="N620" i="26" l="1"/>
  <c r="N619" i="26" l="1"/>
  <c r="N617" i="26" l="1"/>
  <c r="N616" i="26" l="1"/>
  <c r="N615" i="26" l="1"/>
  <c r="N614" i="26" l="1"/>
  <c r="N613" i="26" l="1"/>
  <c r="N612" i="26" l="1"/>
  <c r="N611" i="26" l="1"/>
  <c r="N609" i="26" l="1"/>
  <c r="N608" i="26" l="1"/>
  <c r="N607" i="26" l="1"/>
  <c r="N606" i="26" l="1"/>
  <c r="N605" i="26" l="1"/>
  <c r="N604" i="26" l="1"/>
  <c r="N603" i="26" l="1"/>
  <c r="N601" i="26" l="1"/>
  <c r="N600" i="26" l="1"/>
  <c r="N599" i="26" l="1"/>
  <c r="N598" i="26" l="1"/>
  <c r="N597" i="26" l="1"/>
  <c r="N596" i="26" l="1"/>
  <c r="N595" i="26" l="1"/>
  <c r="N592" i="26" l="1"/>
  <c r="N591" i="26" l="1"/>
  <c r="N590" i="26" l="1"/>
  <c r="N589" i="26" l="1"/>
  <c r="N588" i="26" l="1"/>
  <c r="N587" i="26" l="1"/>
  <c r="N586" i="26" l="1"/>
  <c r="N584" i="26" l="1"/>
  <c r="J577" i="26" l="1"/>
  <c r="H577" i="26"/>
  <c r="F577" i="26"/>
  <c r="E577" i="26"/>
  <c r="D577" i="26"/>
  <c r="C577" i="26"/>
  <c r="J585" i="26"/>
  <c r="H585" i="26"/>
  <c r="F585" i="26"/>
  <c r="E585" i="26"/>
  <c r="D585" i="26"/>
  <c r="C585" i="26"/>
  <c r="L585" i="26"/>
  <c r="K585" i="26"/>
  <c r="N583" i="26" l="1"/>
  <c r="N582" i="26" l="1"/>
  <c r="N581" i="26" l="1"/>
  <c r="N580" i="26" l="1"/>
  <c r="N579" i="26" l="1"/>
  <c r="N578" i="26" l="1"/>
  <c r="N576" i="26" l="1"/>
  <c r="N575" i="26" l="1"/>
  <c r="N574" i="26" l="1"/>
  <c r="N573" i="26" l="1"/>
  <c r="N572" i="26" l="1"/>
  <c r="N571" i="26" l="1"/>
  <c r="N570" i="26" l="1"/>
  <c r="N568" i="26" l="1"/>
  <c r="N567" i="26" l="1"/>
  <c r="N566" i="26" l="1"/>
  <c r="N565" i="26" l="1"/>
  <c r="N564" i="26" l="1"/>
  <c r="N563" i="26" l="1"/>
  <c r="N562" i="26" l="1"/>
  <c r="N559" i="26" l="1"/>
  <c r="N558" i="26" l="1"/>
  <c r="N557" i="26" l="1"/>
  <c r="N556" i="26" l="1"/>
  <c r="N555" i="26" l="1"/>
  <c r="N554" i="26" l="1"/>
  <c r="N553" i="26" l="1"/>
  <c r="N551" i="26" l="1"/>
  <c r="N550" i="26" l="1"/>
  <c r="N549" i="26" l="1"/>
  <c r="N128" i="1" l="1"/>
  <c r="M128" i="1"/>
  <c r="N548" i="26" l="1"/>
  <c r="N547" i="26" l="1"/>
  <c r="N546" i="26" l="1"/>
  <c r="N545" i="26" l="1"/>
  <c r="N543" i="26" l="1"/>
  <c r="N542" i="26" l="1"/>
  <c r="N541" i="26" l="1"/>
  <c r="N540" i="26" l="1"/>
  <c r="N539" i="26" l="1"/>
  <c r="N538" i="26" l="1"/>
  <c r="N537" i="26" l="1"/>
  <c r="N535" i="26" l="1"/>
  <c r="N534" i="26" l="1"/>
  <c r="N533" i="26" l="1"/>
  <c r="N532" i="26" l="1"/>
  <c r="N531" i="26" l="1"/>
  <c r="N530" i="26" l="1"/>
  <c r="N529" i="26" l="1"/>
  <c r="N526" i="26" l="1"/>
  <c r="N127" i="1" l="1"/>
  <c r="M127" i="1"/>
  <c r="N525" i="26" l="1"/>
  <c r="N524" i="26" l="1"/>
  <c r="N523" i="26" l="1"/>
  <c r="N522" i="26" l="1"/>
  <c r="N521" i="26" l="1"/>
  <c r="N520" i="26" l="1"/>
  <c r="N518" i="26" l="1"/>
  <c r="N517" i="26" l="1"/>
  <c r="N516" i="26" l="1"/>
  <c r="N515" i="26" l="1"/>
  <c r="N514" i="26" l="1"/>
  <c r="N126" i="1" l="1"/>
  <c r="M126" i="1"/>
  <c r="N513" i="26" l="1"/>
  <c r="N512" i="26" l="1"/>
  <c r="N510" i="26" l="1"/>
  <c r="N509" i="26" l="1"/>
  <c r="N508" i="26" l="1"/>
  <c r="N507" i="26" l="1"/>
  <c r="N506" i="26" l="1"/>
  <c r="N505" i="26" l="1"/>
  <c r="N504" i="26" l="1"/>
  <c r="N502" i="26" l="1"/>
  <c r="N501" i="26" l="1"/>
  <c r="N500" i="26" l="1"/>
  <c r="N499" i="26" l="1"/>
  <c r="N498" i="26" l="1"/>
  <c r="N497" i="26" l="1"/>
  <c r="N125" i="1" l="1"/>
  <c r="M125" i="1"/>
  <c r="N496" i="26" l="1"/>
  <c r="N493" i="26" l="1"/>
  <c r="N492" i="26" l="1"/>
  <c r="N491" i="26" l="1"/>
  <c r="N490" i="26" l="1"/>
  <c r="N489" i="26" l="1"/>
  <c r="N488" i="26" l="1"/>
  <c r="N124" i="1" l="1"/>
  <c r="M124" i="1"/>
  <c r="N487" i="26" l="1"/>
  <c r="N485" i="26" l="1"/>
  <c r="N484" i="26" l="1"/>
  <c r="N483" i="26" l="1"/>
  <c r="N482" i="26" l="1"/>
  <c r="N481" i="26" l="1"/>
  <c r="N480" i="26" l="1"/>
  <c r="N479" i="26" l="1"/>
  <c r="N477" i="26" l="1"/>
  <c r="N476" i="26" l="1"/>
  <c r="N475" i="26" l="1"/>
  <c r="N474" i="26" l="1"/>
  <c r="K33" i="31" l="1"/>
  <c r="N473" i="26" l="1"/>
  <c r="N472" i="26" l="1"/>
  <c r="N471" i="26" l="1"/>
  <c r="N469" i="26" l="1"/>
  <c r="N468" i="26" l="1"/>
  <c r="N467" i="26" l="1"/>
  <c r="N466" i="26" l="1"/>
  <c r="N465" i="26" l="1"/>
  <c r="N464" i="26" l="1"/>
  <c r="N463" i="26" l="1"/>
  <c r="N460" i="26" l="1"/>
  <c r="N459" i="26" l="1"/>
  <c r="N458" i="26" l="1"/>
  <c r="N457" i="26" l="1"/>
  <c r="N456" i="26" l="1"/>
  <c r="N455" i="26" l="1"/>
  <c r="N454" i="26" l="1"/>
  <c r="N452" i="26" l="1"/>
  <c r="N451" i="26" l="1"/>
  <c r="N450" i="26" l="1"/>
  <c r="N449" i="26" l="1"/>
  <c r="N448" i="26" l="1"/>
  <c r="N447" i="26" l="1"/>
  <c r="N446" i="26" l="1"/>
  <c r="N444" i="26" l="1"/>
  <c r="N443" i="26" l="1"/>
  <c r="N442" i="26" l="1"/>
  <c r="N441" i="26" l="1"/>
  <c r="N440" i="26" l="1"/>
  <c r="N439" i="26" l="1"/>
  <c r="N438" i="26" l="1"/>
  <c r="N436" i="26" l="1"/>
  <c r="N435" i="26" l="1"/>
  <c r="N434" i="26" l="1"/>
  <c r="N433" i="26" l="1"/>
  <c r="N432" i="26" l="1"/>
  <c r="N431" i="26" l="1"/>
  <c r="N430" i="26" l="1"/>
  <c r="N427" i="26" l="1"/>
  <c r="N426" i="26" l="1"/>
  <c r="N425" i="26" l="1"/>
  <c r="N123" i="1" l="1"/>
  <c r="M123" i="1"/>
  <c r="N424" i="26" l="1"/>
  <c r="N423" i="26" l="1"/>
  <c r="N422" i="26" l="1"/>
  <c r="N421" i="26" l="1"/>
  <c r="N419" i="26" l="1"/>
  <c r="N418" i="26" l="1"/>
  <c r="N417" i="26" l="1"/>
  <c r="N416" i="26" l="1"/>
  <c r="N415" i="26" l="1"/>
  <c r="N414" i="26" l="1"/>
  <c r="N413" i="26" l="1"/>
  <c r="N411" i="26" l="1"/>
  <c r="N410" i="26" l="1"/>
  <c r="N409" i="26" l="1"/>
  <c r="N408" i="26" l="1"/>
  <c r="N407" i="26" l="1"/>
  <c r="N406" i="26" l="1"/>
  <c r="N405" i="26" l="1"/>
  <c r="N403" i="26" l="1"/>
  <c r="N402" i="26" l="1"/>
  <c r="N401" i="26" l="1"/>
  <c r="N400" i="26" l="1"/>
  <c r="N399" i="26" l="1"/>
  <c r="N398" i="26" l="1"/>
  <c r="N397" i="26" l="1"/>
  <c r="N394" i="26" l="1"/>
  <c r="N122" i="1" l="1"/>
  <c r="M122" i="1"/>
  <c r="N393" i="26" l="1"/>
  <c r="N392" i="26" l="1"/>
  <c r="N391" i="26" l="1"/>
  <c r="N390" i="26" l="1"/>
  <c r="N389" i="26" l="1"/>
  <c r="N388" i="26" l="1"/>
  <c r="N386" i="26" l="1"/>
  <c r="N385" i="26" l="1"/>
  <c r="N384" i="26" l="1"/>
  <c r="N383" i="26" l="1"/>
  <c r="N121" i="1" l="1"/>
  <c r="M121" i="1"/>
  <c r="N382" i="26" l="1"/>
  <c r="N120" i="1" l="1"/>
  <c r="M120" i="1"/>
  <c r="N366" i="26" l="1"/>
  <c r="N365" i="26"/>
  <c r="N381" i="26" l="1"/>
  <c r="N380" i="26" l="1"/>
  <c r="N378" i="26" l="1"/>
  <c r="N377" i="26" l="1"/>
  <c r="N376" i="26" l="1"/>
  <c r="N119" i="1" l="1"/>
  <c r="M119" i="1"/>
  <c r="N375" i="26" l="1"/>
  <c r="N374" i="26" l="1"/>
  <c r="N373" i="26" l="1"/>
  <c r="N372" i="26" l="1"/>
  <c r="N370" i="26" l="1"/>
  <c r="N369" i="26" l="1"/>
  <c r="N368" i="26" l="1"/>
  <c r="N367" i="26" l="1"/>
  <c r="N364" i="26" l="1"/>
  <c r="N361" i="26" l="1"/>
  <c r="N360" i="26" l="1"/>
  <c r="N359" i="26" l="1"/>
  <c r="N358" i="26" l="1"/>
  <c r="N118" i="1" l="1"/>
  <c r="M118" i="1"/>
  <c r="N357" i="26" l="1"/>
  <c r="N356" i="26" l="1"/>
  <c r="N355" i="26" l="1"/>
  <c r="N353" i="26" l="1"/>
  <c r="N352" i="26" l="1"/>
  <c r="N117" i="1" l="1"/>
  <c r="M117" i="1"/>
  <c r="N351" i="26" l="1"/>
  <c r="N350" i="26" l="1"/>
  <c r="N349" i="26" l="1"/>
  <c r="N348" i="26" l="1"/>
  <c r="N347" i="26" l="1"/>
  <c r="N345" i="26" l="1"/>
  <c r="N344" i="26" l="1"/>
  <c r="N343" i="26" l="1"/>
  <c r="N342" i="26" l="1"/>
  <c r="N340" i="26" l="1"/>
  <c r="N339" i="26" l="1"/>
  <c r="N338" i="26" l="1"/>
  <c r="N337" i="26" l="1"/>
  <c r="N336" i="26" l="1"/>
  <c r="N335" i="26" l="1"/>
  <c r="N334" i="26" l="1"/>
  <c r="N331" i="26" l="1"/>
  <c r="N330" i="26" l="1"/>
  <c r="N329" i="26" l="1"/>
  <c r="N328" i="26" l="1"/>
  <c r="N327" i="26" l="1"/>
  <c r="N326" i="26" l="1"/>
  <c r="N325" i="26" l="1"/>
  <c r="N323" i="26" l="1"/>
  <c r="N322" i="26" l="1"/>
  <c r="N321" i="26" l="1"/>
  <c r="N320" i="26" l="1"/>
  <c r="N319" i="26" l="1"/>
  <c r="N318" i="26" l="1"/>
  <c r="N317" i="26" l="1"/>
  <c r="N315" i="26" l="1"/>
  <c r="N314" i="26" l="1"/>
  <c r="N313" i="26" l="1"/>
  <c r="N312" i="26" l="1"/>
  <c r="N116" i="1" l="1"/>
  <c r="M116" i="1"/>
  <c r="N311" i="26" l="1"/>
  <c r="N310" i="26" l="1"/>
  <c r="N309" i="26" l="1"/>
  <c r="N115" i="1" l="1"/>
  <c r="M115" i="1"/>
  <c r="N307" i="26" l="1"/>
  <c r="N306" i="26" l="1"/>
  <c r="N305" i="26" l="1"/>
  <c r="N114" i="1" l="1"/>
  <c r="M114" i="1"/>
  <c r="N304" i="26" l="1"/>
  <c r="N303" i="26" l="1"/>
  <c r="N302" i="26" l="1"/>
  <c r="N301" i="26" l="1"/>
  <c r="N298" i="26" l="1"/>
  <c r="N297" i="26" l="1"/>
  <c r="N296" i="26" l="1"/>
  <c r="N295" i="26" l="1"/>
  <c r="N294" i="26" l="1"/>
  <c r="N293" i="26" l="1"/>
  <c r="N113" i="1" l="1"/>
  <c r="M113" i="1"/>
  <c r="N291" i="26" l="1"/>
  <c r="N290" i="26" l="1"/>
  <c r="N289" i="26" l="1"/>
  <c r="N288" i="26" l="1"/>
  <c r="N112" i="1" l="1"/>
  <c r="M112" i="1"/>
  <c r="N287" i="26" l="1"/>
  <c r="N286" i="26" l="1"/>
  <c r="N285" i="26" l="1"/>
  <c r="N283" i="26" l="1"/>
  <c r="N111" i="1" l="1"/>
  <c r="M111" i="1"/>
  <c r="N282" i="26" l="1"/>
  <c r="N110" i="1" l="1"/>
  <c r="M110" i="1"/>
  <c r="N281" i="26" l="1"/>
  <c r="N109" i="1" l="1"/>
  <c r="M109" i="1"/>
  <c r="N280" i="26" l="1"/>
  <c r="N108" i="1" l="1"/>
  <c r="M108" i="1"/>
  <c r="N279" i="26" l="1"/>
  <c r="N107" i="1" l="1"/>
  <c r="M107" i="1"/>
  <c r="N278" i="26" l="1"/>
  <c r="N106" i="1" l="1"/>
  <c r="M106" i="1"/>
  <c r="N277" i="26" l="1"/>
  <c r="N275" i="26" l="1"/>
  <c r="N274" i="26" l="1"/>
  <c r="N105" i="1" l="1"/>
  <c r="M105" i="1"/>
  <c r="N273" i="26" l="1"/>
  <c r="N104" i="1" l="1"/>
  <c r="M104" i="1"/>
  <c r="N272" i="26" l="1"/>
  <c r="N103" i="1" l="1"/>
  <c r="M103" i="1"/>
  <c r="N271" i="26" l="1"/>
  <c r="N270" i="26" l="1"/>
  <c r="N269" i="26" l="1"/>
  <c r="N266" i="26" l="1"/>
  <c r="N102" i="1" l="1"/>
  <c r="M102" i="1"/>
  <c r="N265" i="26" l="1"/>
  <c r="N101" i="1" l="1"/>
  <c r="M101" i="1"/>
  <c r="N264" i="26" l="1"/>
  <c r="N100" i="1" l="1"/>
  <c r="M100" i="1"/>
  <c r="N263" i="26" l="1"/>
  <c r="N99" i="1" l="1"/>
  <c r="M99" i="1"/>
  <c r="N262" i="26" l="1"/>
  <c r="N261" i="26" l="1"/>
  <c r="N98" i="1" l="1"/>
  <c r="M98" i="1"/>
  <c r="N260" i="26" l="1"/>
  <c r="N97" i="1" l="1"/>
  <c r="M97" i="1"/>
  <c r="N258" i="26" l="1"/>
  <c r="N257" i="26" l="1"/>
  <c r="N256" i="26" l="1"/>
  <c r="N255" i="26" l="1"/>
  <c r="N96" i="1" l="1"/>
  <c r="M96" i="1"/>
  <c r="N254" i="26" l="1"/>
  <c r="N95" i="1" l="1"/>
  <c r="M95" i="1"/>
  <c r="N253" i="26" l="1"/>
  <c r="N94" i="1" l="1"/>
  <c r="M94" i="1"/>
  <c r="N252" i="26" l="1"/>
  <c r="N93" i="1" l="1"/>
  <c r="M93" i="1"/>
  <c r="N250" i="26" l="1"/>
  <c r="N249" i="26" l="1"/>
  <c r="N92" i="1" l="1"/>
  <c r="M92" i="1"/>
  <c r="N248" i="26" l="1"/>
  <c r="N91" i="1" l="1"/>
  <c r="M91" i="1"/>
  <c r="N247" i="26" l="1"/>
  <c r="N246" i="26" l="1"/>
  <c r="N245" i="26" l="1"/>
  <c r="N244" i="26" l="1"/>
  <c r="N90" i="1" l="1"/>
  <c r="M90" i="1"/>
  <c r="N242" i="26" l="1"/>
  <c r="N89" i="1" l="1"/>
  <c r="M89" i="1"/>
  <c r="N88" i="1" l="1"/>
  <c r="M88" i="1"/>
  <c r="N241" i="26" l="1"/>
  <c r="N240" i="26" l="1"/>
  <c r="N87" i="1" l="1"/>
  <c r="M87" i="1"/>
  <c r="N86" i="1" l="1"/>
  <c r="M86" i="1"/>
  <c r="N239" i="26" l="1"/>
  <c r="N238" i="26" l="1"/>
  <c r="N237" i="26" l="1"/>
  <c r="N236" i="26" l="1"/>
  <c r="N233" i="26" l="1"/>
  <c r="N232" i="26" l="1"/>
  <c r="N85" i="1" l="1"/>
  <c r="M85" i="1"/>
  <c r="N231" i="26" l="1"/>
  <c r="N230" i="26" l="1"/>
  <c r="N84" i="1" l="1"/>
  <c r="M84" i="1"/>
  <c r="N229" i="26" l="1"/>
  <c r="N83" i="1" l="1"/>
  <c r="M83" i="1"/>
  <c r="N228" i="26" l="1"/>
  <c r="N227" i="26" l="1"/>
  <c r="N225" i="26" l="1"/>
  <c r="N224" i="26" l="1"/>
  <c r="N82" i="1" l="1"/>
  <c r="M82" i="1"/>
  <c r="N223" i="26" l="1"/>
  <c r="N81" i="1" l="1"/>
  <c r="M81" i="1"/>
  <c r="N222" i="26" l="1"/>
  <c r="N221" i="26" l="1"/>
  <c r="N80" i="1" l="1"/>
  <c r="M80" i="1"/>
  <c r="N220" i="26" l="1"/>
  <c r="N79" i="1" l="1"/>
  <c r="M79" i="1"/>
  <c r="N219" i="26" l="1"/>
  <c r="N78" i="1" l="1"/>
  <c r="M78" i="1"/>
  <c r="N217" i="26" l="1"/>
  <c r="N77" i="1" l="1"/>
  <c r="M77" i="1"/>
  <c r="N216" i="26" l="1"/>
  <c r="N76" i="1" l="1"/>
  <c r="M76" i="1"/>
  <c r="N215" i="26" l="1"/>
  <c r="N75" i="1" l="1"/>
  <c r="M75" i="1"/>
  <c r="N214" i="26" l="1"/>
  <c r="N74" i="1" l="1"/>
  <c r="M74" i="1"/>
  <c r="N213" i="26" l="1"/>
  <c r="N212" i="26" l="1"/>
  <c r="N73" i="1" l="1"/>
  <c r="M73" i="1"/>
  <c r="N211" i="26" l="1"/>
  <c r="N209" i="26" l="1"/>
  <c r="N72" i="1" l="1"/>
  <c r="M72" i="1"/>
  <c r="N208" i="26" l="1"/>
  <c r="N71" i="1" l="1"/>
  <c r="M71" i="1"/>
  <c r="N207" i="26" l="1"/>
  <c r="N70" i="1" l="1"/>
  <c r="M70" i="1"/>
  <c r="N206" i="26" l="1"/>
  <c r="N69" i="1" l="1"/>
  <c r="M69" i="1"/>
  <c r="N205" i="26" l="1"/>
  <c r="N68" i="1" l="1"/>
  <c r="M68" i="1"/>
  <c r="N204" i="26" l="1"/>
  <c r="N67" i="1" l="1"/>
  <c r="M67" i="1"/>
  <c r="N66" i="1" l="1"/>
  <c r="M66" i="1"/>
  <c r="N65" i="1" l="1"/>
  <c r="M65" i="1"/>
  <c r="N64" i="1" l="1"/>
  <c r="M64" i="1"/>
  <c r="N63" i="1" l="1"/>
  <c r="M63" i="1"/>
  <c r="N203" i="26" l="1"/>
  <c r="M203" i="26"/>
  <c r="M204" i="26" s="1"/>
  <c r="M205" i="26" s="1"/>
  <c r="M206" i="26" s="1"/>
  <c r="M207" i="26" s="1"/>
  <c r="M208" i="26" s="1"/>
  <c r="M209" i="26" s="1"/>
  <c r="N62" i="1" l="1"/>
  <c r="M62" i="1"/>
  <c r="N61" i="1" l="1"/>
  <c r="M61" i="1"/>
  <c r="N200" i="26" l="1"/>
  <c r="N199" i="26" l="1"/>
  <c r="N60" i="1" l="1"/>
  <c r="M60" i="1"/>
  <c r="L2336" i="5" l="1"/>
  <c r="H2336" i="5"/>
  <c r="D2336" i="5"/>
  <c r="P2335" i="5"/>
  <c r="N2335" i="5"/>
  <c r="M2335" i="5"/>
  <c r="M2336" i="5" s="1"/>
  <c r="L2335" i="5"/>
  <c r="K2335" i="5"/>
  <c r="J2335" i="5"/>
  <c r="I2335" i="5"/>
  <c r="H2335" i="5"/>
  <c r="G2335" i="5"/>
  <c r="F2335" i="5"/>
  <c r="E2335" i="5"/>
  <c r="D2335" i="5"/>
  <c r="C2335" i="5"/>
  <c r="P2327" i="5"/>
  <c r="N2327" i="5"/>
  <c r="M2327" i="5"/>
  <c r="L2327" i="5"/>
  <c r="K2327" i="5"/>
  <c r="J2327" i="5"/>
  <c r="I2327" i="5"/>
  <c r="H2327" i="5"/>
  <c r="G2327" i="5"/>
  <c r="F2327" i="5"/>
  <c r="E2327" i="5"/>
  <c r="D2327" i="5"/>
  <c r="C2327" i="5"/>
  <c r="P2319" i="5"/>
  <c r="N2319" i="5"/>
  <c r="M2319" i="5"/>
  <c r="L2319" i="5"/>
  <c r="K2319" i="5"/>
  <c r="J2319" i="5"/>
  <c r="I2319" i="5"/>
  <c r="H2319" i="5"/>
  <c r="G2319" i="5"/>
  <c r="F2319" i="5"/>
  <c r="E2319" i="5"/>
  <c r="D2319" i="5"/>
  <c r="C2319" i="5"/>
  <c r="P2311" i="5"/>
  <c r="P2336" i="5" s="1"/>
  <c r="N2311" i="5"/>
  <c r="N2336" i="5" s="1"/>
  <c r="M2311" i="5"/>
  <c r="L2311" i="5"/>
  <c r="K2311" i="5"/>
  <c r="K2336" i="5" s="1"/>
  <c r="J2311" i="5"/>
  <c r="J2336" i="5" s="1"/>
  <c r="I2311" i="5"/>
  <c r="I2336" i="5" s="1"/>
  <c r="H2311" i="5"/>
  <c r="G2311" i="5"/>
  <c r="G2336" i="5" s="1"/>
  <c r="F2311" i="5"/>
  <c r="F2336" i="5" s="1"/>
  <c r="E2311" i="5"/>
  <c r="E2336" i="5" s="1"/>
  <c r="D2311" i="5"/>
  <c r="C2311" i="5"/>
  <c r="C2336" i="5" s="1"/>
  <c r="M2303" i="5"/>
  <c r="I2303" i="5"/>
  <c r="E2303" i="5"/>
  <c r="P2302" i="5"/>
  <c r="N2302" i="5"/>
  <c r="M2302" i="5"/>
  <c r="L2302" i="5"/>
  <c r="K2302" i="5"/>
  <c r="J2302" i="5"/>
  <c r="I2302" i="5"/>
  <c r="H2302" i="5"/>
  <c r="G2302" i="5"/>
  <c r="F2302" i="5"/>
  <c r="E2302" i="5"/>
  <c r="D2302" i="5"/>
  <c r="C2302" i="5"/>
  <c r="P2294" i="5"/>
  <c r="N2294" i="5"/>
  <c r="M2294" i="5"/>
  <c r="L2294" i="5"/>
  <c r="K2294" i="5"/>
  <c r="J2294" i="5"/>
  <c r="I2294" i="5"/>
  <c r="H2294" i="5"/>
  <c r="G2294" i="5"/>
  <c r="F2294" i="5"/>
  <c r="E2294" i="5"/>
  <c r="D2294" i="5"/>
  <c r="C2294" i="5"/>
  <c r="P2286" i="5"/>
  <c r="N2286" i="5"/>
  <c r="M2286" i="5"/>
  <c r="L2286" i="5"/>
  <c r="K2286" i="5"/>
  <c r="J2286" i="5"/>
  <c r="I2286" i="5"/>
  <c r="H2286" i="5"/>
  <c r="G2286" i="5"/>
  <c r="F2286" i="5"/>
  <c r="E2286" i="5"/>
  <c r="D2286" i="5"/>
  <c r="C2286" i="5"/>
  <c r="P2278" i="5"/>
  <c r="P2303" i="5" s="1"/>
  <c r="N2278" i="5"/>
  <c r="N2303" i="5" s="1"/>
  <c r="M2278" i="5"/>
  <c r="L2278" i="5"/>
  <c r="L2303" i="5" s="1"/>
  <c r="K2278" i="5"/>
  <c r="K2303" i="5" s="1"/>
  <c r="J2278" i="5"/>
  <c r="J2303" i="5" s="1"/>
  <c r="I2278" i="5"/>
  <c r="H2278" i="5"/>
  <c r="H2303" i="5" s="1"/>
  <c r="G2278" i="5"/>
  <c r="G2303" i="5" s="1"/>
  <c r="F2278" i="5"/>
  <c r="F2303" i="5" s="1"/>
  <c r="E2278" i="5"/>
  <c r="D2278" i="5"/>
  <c r="D2303" i="5" s="1"/>
  <c r="C2278" i="5"/>
  <c r="C2303" i="5" s="1"/>
  <c r="P2269" i="5"/>
  <c r="N2269" i="5"/>
  <c r="M2269" i="5"/>
  <c r="M2270" i="5" s="1"/>
  <c r="L2269" i="5"/>
  <c r="K2269" i="5"/>
  <c r="J2269" i="5"/>
  <c r="I2269" i="5"/>
  <c r="H2269" i="5"/>
  <c r="G2269" i="5"/>
  <c r="F2269" i="5"/>
  <c r="E2269" i="5"/>
  <c r="D2269" i="5"/>
  <c r="C2269" i="5"/>
  <c r="P2261" i="5"/>
  <c r="N2261" i="5"/>
  <c r="M2261" i="5"/>
  <c r="L2261" i="5"/>
  <c r="K2261" i="5"/>
  <c r="J2261" i="5"/>
  <c r="I2261" i="5"/>
  <c r="H2261" i="5"/>
  <c r="G2261" i="5"/>
  <c r="F2261" i="5"/>
  <c r="E2261" i="5"/>
  <c r="D2261" i="5"/>
  <c r="C2261" i="5"/>
  <c r="P2253" i="5"/>
  <c r="N2253" i="5"/>
  <c r="M2253" i="5"/>
  <c r="L2253" i="5"/>
  <c r="K2253" i="5"/>
  <c r="J2253" i="5"/>
  <c r="I2253" i="5"/>
  <c r="H2253" i="5"/>
  <c r="G2253" i="5"/>
  <c r="F2253" i="5"/>
  <c r="E2253" i="5"/>
  <c r="D2253" i="5"/>
  <c r="C2253" i="5"/>
  <c r="P2245" i="5"/>
  <c r="N2245" i="5"/>
  <c r="N2270" i="5" s="1"/>
  <c r="M2245" i="5"/>
  <c r="L2245" i="5"/>
  <c r="L2270" i="5" s="1"/>
  <c r="K2245" i="5"/>
  <c r="J2245" i="5"/>
  <c r="J2270" i="5" s="1"/>
  <c r="I2245" i="5"/>
  <c r="H2245" i="5"/>
  <c r="H2270" i="5" s="1"/>
  <c r="G2245" i="5"/>
  <c r="F2245" i="5"/>
  <c r="F2270" i="5" s="1"/>
  <c r="E2245" i="5"/>
  <c r="D2245" i="5"/>
  <c r="D2270" i="5" s="1"/>
  <c r="C2245" i="5"/>
  <c r="M2237" i="5"/>
  <c r="P2236" i="5"/>
  <c r="N2236" i="5"/>
  <c r="M2236" i="5"/>
  <c r="L2236" i="5"/>
  <c r="K2236" i="5"/>
  <c r="J2236" i="5"/>
  <c r="I2236" i="5"/>
  <c r="H2236" i="5"/>
  <c r="G2236" i="5"/>
  <c r="F2236" i="5"/>
  <c r="E2236" i="5"/>
  <c r="D2236" i="5"/>
  <c r="C2236" i="5"/>
  <c r="P2228" i="5"/>
  <c r="N2228" i="5"/>
  <c r="M2228" i="5"/>
  <c r="L2228" i="5"/>
  <c r="K2228" i="5"/>
  <c r="J2228" i="5"/>
  <c r="I2228" i="5"/>
  <c r="H2228" i="5"/>
  <c r="G2228" i="5"/>
  <c r="F2228" i="5"/>
  <c r="E2228" i="5"/>
  <c r="D2228" i="5"/>
  <c r="C2228" i="5"/>
  <c r="P2220" i="5"/>
  <c r="N2220" i="5"/>
  <c r="M2220" i="5"/>
  <c r="L2220" i="5"/>
  <c r="K2220" i="5"/>
  <c r="J2220" i="5"/>
  <c r="I2220" i="5"/>
  <c r="H2220" i="5"/>
  <c r="G2220" i="5"/>
  <c r="F2220" i="5"/>
  <c r="E2220" i="5"/>
  <c r="D2220" i="5"/>
  <c r="C2220" i="5"/>
  <c r="P2212" i="5"/>
  <c r="P2237" i="5" s="1"/>
  <c r="N2212" i="5"/>
  <c r="M2212" i="5"/>
  <c r="L2212" i="5"/>
  <c r="K2212" i="5"/>
  <c r="K2237" i="5" s="1"/>
  <c r="J2212" i="5"/>
  <c r="I2212" i="5"/>
  <c r="I2237" i="5" s="1"/>
  <c r="H2212" i="5"/>
  <c r="G2212" i="5"/>
  <c r="G2237" i="5" s="1"/>
  <c r="F2212" i="5"/>
  <c r="E2212" i="5"/>
  <c r="E2237" i="5" s="1"/>
  <c r="D2212" i="5"/>
  <c r="C2212" i="5"/>
  <c r="C2237" i="5" s="1"/>
  <c r="L2204" i="5"/>
  <c r="H2204" i="5"/>
  <c r="D2204" i="5"/>
  <c r="P2203" i="5"/>
  <c r="N2203" i="5"/>
  <c r="M2203" i="5"/>
  <c r="M2204" i="5" s="1"/>
  <c r="L2203" i="5"/>
  <c r="K2203" i="5"/>
  <c r="J2203" i="5"/>
  <c r="I2203" i="5"/>
  <c r="H2203" i="5"/>
  <c r="G2203" i="5"/>
  <c r="F2203" i="5"/>
  <c r="E2203" i="5"/>
  <c r="D2203" i="5"/>
  <c r="C2203" i="5"/>
  <c r="P2195" i="5"/>
  <c r="N2195" i="5"/>
  <c r="M2195" i="5"/>
  <c r="L2195" i="5"/>
  <c r="K2195" i="5"/>
  <c r="J2195" i="5"/>
  <c r="I2195" i="5"/>
  <c r="H2195" i="5"/>
  <c r="G2195" i="5"/>
  <c r="F2195" i="5"/>
  <c r="E2195" i="5"/>
  <c r="D2195" i="5"/>
  <c r="C2195" i="5"/>
  <c r="P2187" i="5"/>
  <c r="N2187" i="5"/>
  <c r="M2187" i="5"/>
  <c r="L2187" i="5"/>
  <c r="K2187" i="5"/>
  <c r="J2187" i="5"/>
  <c r="I2187" i="5"/>
  <c r="H2187" i="5"/>
  <c r="G2187" i="5"/>
  <c r="F2187" i="5"/>
  <c r="E2187" i="5"/>
  <c r="D2187" i="5"/>
  <c r="C2187" i="5"/>
  <c r="P2179" i="5"/>
  <c r="P2204" i="5" s="1"/>
  <c r="N2179" i="5"/>
  <c r="N2204" i="5" s="1"/>
  <c r="M2179" i="5"/>
  <c r="L2179" i="5"/>
  <c r="K2179" i="5"/>
  <c r="K2204" i="5" s="1"/>
  <c r="J2179" i="5"/>
  <c r="J2204" i="5" s="1"/>
  <c r="I2179" i="5"/>
  <c r="I2204" i="5" s="1"/>
  <c r="H2179" i="5"/>
  <c r="G2179" i="5"/>
  <c r="G2204" i="5" s="1"/>
  <c r="F2179" i="5"/>
  <c r="F2204" i="5" s="1"/>
  <c r="E2179" i="5"/>
  <c r="E2204" i="5" s="1"/>
  <c r="D2179" i="5"/>
  <c r="C2179" i="5"/>
  <c r="C2204" i="5" s="1"/>
  <c r="M2171" i="5"/>
  <c r="I2171" i="5"/>
  <c r="E2171" i="5"/>
  <c r="P2170" i="5"/>
  <c r="N2170" i="5"/>
  <c r="M2170" i="5"/>
  <c r="L2170" i="5"/>
  <c r="K2170" i="5"/>
  <c r="J2170" i="5"/>
  <c r="I2170" i="5"/>
  <c r="H2170" i="5"/>
  <c r="G2170" i="5"/>
  <c r="F2170" i="5"/>
  <c r="E2170" i="5"/>
  <c r="D2170" i="5"/>
  <c r="C2170" i="5"/>
  <c r="P2162" i="5"/>
  <c r="N2162" i="5"/>
  <c r="M2162" i="5"/>
  <c r="L2162" i="5"/>
  <c r="K2162" i="5"/>
  <c r="J2162" i="5"/>
  <c r="I2162" i="5"/>
  <c r="H2162" i="5"/>
  <c r="G2162" i="5"/>
  <c r="F2162" i="5"/>
  <c r="E2162" i="5"/>
  <c r="D2162" i="5"/>
  <c r="C2162" i="5"/>
  <c r="P2154" i="5"/>
  <c r="N2154" i="5"/>
  <c r="M2154" i="5"/>
  <c r="L2154" i="5"/>
  <c r="K2154" i="5"/>
  <c r="J2154" i="5"/>
  <c r="I2154" i="5"/>
  <c r="H2154" i="5"/>
  <c r="G2154" i="5"/>
  <c r="F2154" i="5"/>
  <c r="E2154" i="5"/>
  <c r="D2154" i="5"/>
  <c r="C2154" i="5"/>
  <c r="P2146" i="5"/>
  <c r="P2171" i="5" s="1"/>
  <c r="N2146" i="5"/>
  <c r="N2171" i="5" s="1"/>
  <c r="M2146" i="5"/>
  <c r="L2146" i="5"/>
  <c r="L2171" i="5" s="1"/>
  <c r="K2146" i="5"/>
  <c r="K2171" i="5" s="1"/>
  <c r="J2146" i="5"/>
  <c r="J2171" i="5" s="1"/>
  <c r="I2146" i="5"/>
  <c r="H2146" i="5"/>
  <c r="H2171" i="5" s="1"/>
  <c r="G2146" i="5"/>
  <c r="G2171" i="5" s="1"/>
  <c r="F2146" i="5"/>
  <c r="F2171" i="5" s="1"/>
  <c r="E2146" i="5"/>
  <c r="D2146" i="5"/>
  <c r="D2171" i="5" s="1"/>
  <c r="C2146" i="5"/>
  <c r="C2171" i="5" s="1"/>
  <c r="P2137" i="5"/>
  <c r="N2137" i="5"/>
  <c r="M2137" i="5"/>
  <c r="M2138" i="5" s="1"/>
  <c r="L2137" i="5"/>
  <c r="K2137" i="5"/>
  <c r="J2137" i="5"/>
  <c r="I2137" i="5"/>
  <c r="H2137" i="5"/>
  <c r="G2137" i="5"/>
  <c r="F2137" i="5"/>
  <c r="E2137" i="5"/>
  <c r="D2137" i="5"/>
  <c r="C2137" i="5"/>
  <c r="P2129" i="5"/>
  <c r="N2129" i="5"/>
  <c r="M2129" i="5"/>
  <c r="L2129" i="5"/>
  <c r="K2129" i="5"/>
  <c r="J2129" i="5"/>
  <c r="I2129" i="5"/>
  <c r="H2129" i="5"/>
  <c r="G2129" i="5"/>
  <c r="F2129" i="5"/>
  <c r="E2129" i="5"/>
  <c r="D2129" i="5"/>
  <c r="C2129" i="5"/>
  <c r="P2121" i="5"/>
  <c r="N2121" i="5"/>
  <c r="M2121" i="5"/>
  <c r="L2121" i="5"/>
  <c r="K2121" i="5"/>
  <c r="J2121" i="5"/>
  <c r="I2121" i="5"/>
  <c r="H2121" i="5"/>
  <c r="G2121" i="5"/>
  <c r="F2121" i="5"/>
  <c r="E2121" i="5"/>
  <c r="D2121" i="5"/>
  <c r="C2121" i="5"/>
  <c r="P2113" i="5"/>
  <c r="N2113" i="5"/>
  <c r="N2138" i="5" s="1"/>
  <c r="M2113" i="5"/>
  <c r="L2113" i="5"/>
  <c r="L2138" i="5" s="1"/>
  <c r="K2113" i="5"/>
  <c r="J2113" i="5"/>
  <c r="J2138" i="5" s="1"/>
  <c r="I2113" i="5"/>
  <c r="H2113" i="5"/>
  <c r="H2138" i="5" s="1"/>
  <c r="G2113" i="5"/>
  <c r="F2113" i="5"/>
  <c r="F2138" i="5" s="1"/>
  <c r="E2113" i="5"/>
  <c r="D2113" i="5"/>
  <c r="D2138" i="5" s="1"/>
  <c r="C2113" i="5"/>
  <c r="M2105" i="5"/>
  <c r="P2104" i="5"/>
  <c r="N2104" i="5"/>
  <c r="M2104" i="5"/>
  <c r="L2104" i="5"/>
  <c r="K2104" i="5"/>
  <c r="J2104" i="5"/>
  <c r="I2104" i="5"/>
  <c r="H2104" i="5"/>
  <c r="G2104" i="5"/>
  <c r="F2104" i="5"/>
  <c r="E2104" i="5"/>
  <c r="D2104" i="5"/>
  <c r="C2104" i="5"/>
  <c r="P2096" i="5"/>
  <c r="N2096" i="5"/>
  <c r="M2096" i="5"/>
  <c r="L2096" i="5"/>
  <c r="K2096" i="5"/>
  <c r="J2096" i="5"/>
  <c r="I2096" i="5"/>
  <c r="H2096" i="5"/>
  <c r="G2096" i="5"/>
  <c r="F2096" i="5"/>
  <c r="E2096" i="5"/>
  <c r="D2096" i="5"/>
  <c r="C2096" i="5"/>
  <c r="P2088" i="5"/>
  <c r="N2088" i="5"/>
  <c r="M2088" i="5"/>
  <c r="L2088" i="5"/>
  <c r="K2088" i="5"/>
  <c r="J2088" i="5"/>
  <c r="I2088" i="5"/>
  <c r="H2088" i="5"/>
  <c r="G2088" i="5"/>
  <c r="F2088" i="5"/>
  <c r="E2088" i="5"/>
  <c r="D2088" i="5"/>
  <c r="C2088" i="5"/>
  <c r="P2080" i="5"/>
  <c r="P2105" i="5" s="1"/>
  <c r="N2080" i="5"/>
  <c r="M2080" i="5"/>
  <c r="L2080" i="5"/>
  <c r="K2080" i="5"/>
  <c r="K2105" i="5" s="1"/>
  <c r="J2080" i="5"/>
  <c r="I2080" i="5"/>
  <c r="I2105" i="5" s="1"/>
  <c r="H2080" i="5"/>
  <c r="G2080" i="5"/>
  <c r="G2105" i="5" s="1"/>
  <c r="F2080" i="5"/>
  <c r="E2080" i="5"/>
  <c r="E2105" i="5" s="1"/>
  <c r="D2080" i="5"/>
  <c r="C2080" i="5"/>
  <c r="C2105" i="5" s="1"/>
  <c r="L2072" i="5"/>
  <c r="H2072" i="5"/>
  <c r="D2072" i="5"/>
  <c r="P2071" i="5"/>
  <c r="N2071" i="5"/>
  <c r="M2071" i="5"/>
  <c r="M2072" i="5" s="1"/>
  <c r="L2071" i="5"/>
  <c r="K2071" i="5"/>
  <c r="J2071" i="5"/>
  <c r="I2071" i="5"/>
  <c r="H2071" i="5"/>
  <c r="G2071" i="5"/>
  <c r="F2071" i="5"/>
  <c r="E2071" i="5"/>
  <c r="D2071" i="5"/>
  <c r="C2071" i="5"/>
  <c r="P2063" i="5"/>
  <c r="N2063" i="5"/>
  <c r="M2063" i="5"/>
  <c r="L2063" i="5"/>
  <c r="K2063" i="5"/>
  <c r="J2063" i="5"/>
  <c r="I2063" i="5"/>
  <c r="H2063" i="5"/>
  <c r="G2063" i="5"/>
  <c r="F2063" i="5"/>
  <c r="E2063" i="5"/>
  <c r="D2063" i="5"/>
  <c r="C2063" i="5"/>
  <c r="P2055" i="5"/>
  <c r="N2055" i="5"/>
  <c r="M2055" i="5"/>
  <c r="L2055" i="5"/>
  <c r="K2055" i="5"/>
  <c r="J2055" i="5"/>
  <c r="I2055" i="5"/>
  <c r="H2055" i="5"/>
  <c r="G2055" i="5"/>
  <c r="F2055" i="5"/>
  <c r="E2055" i="5"/>
  <c r="D2055" i="5"/>
  <c r="C2055" i="5"/>
  <c r="P2047" i="5"/>
  <c r="P2072" i="5" s="1"/>
  <c r="N2047" i="5"/>
  <c r="N2072" i="5" s="1"/>
  <c r="M2047" i="5"/>
  <c r="L2047" i="5"/>
  <c r="K2047" i="5"/>
  <c r="K2072" i="5" s="1"/>
  <c r="J2047" i="5"/>
  <c r="J2072" i="5" s="1"/>
  <c r="I2047" i="5"/>
  <c r="I2072" i="5" s="1"/>
  <c r="H2047" i="5"/>
  <c r="G2047" i="5"/>
  <c r="G2072" i="5" s="1"/>
  <c r="F2047" i="5"/>
  <c r="F2072" i="5" s="1"/>
  <c r="E2047" i="5"/>
  <c r="E2072" i="5" s="1"/>
  <c r="D2047" i="5"/>
  <c r="C2047" i="5"/>
  <c r="C2072" i="5" s="1"/>
  <c r="M2039" i="5"/>
  <c r="I2039" i="5"/>
  <c r="E2039" i="5"/>
  <c r="P2038" i="5"/>
  <c r="N2038" i="5"/>
  <c r="M2038" i="5"/>
  <c r="L2038" i="5"/>
  <c r="K2038" i="5"/>
  <c r="J2038" i="5"/>
  <c r="I2038" i="5"/>
  <c r="H2038" i="5"/>
  <c r="G2038" i="5"/>
  <c r="F2038" i="5"/>
  <c r="E2038" i="5"/>
  <c r="D2038" i="5"/>
  <c r="C2038" i="5"/>
  <c r="P2030" i="5"/>
  <c r="N2030" i="5"/>
  <c r="M2030" i="5"/>
  <c r="L2030" i="5"/>
  <c r="K2030" i="5"/>
  <c r="J2030" i="5"/>
  <c r="I2030" i="5"/>
  <c r="H2030" i="5"/>
  <c r="G2030" i="5"/>
  <c r="F2030" i="5"/>
  <c r="E2030" i="5"/>
  <c r="D2030" i="5"/>
  <c r="C2030" i="5"/>
  <c r="P2022" i="5"/>
  <c r="N2022" i="5"/>
  <c r="M2022" i="5"/>
  <c r="L2022" i="5"/>
  <c r="K2022" i="5"/>
  <c r="J2022" i="5"/>
  <c r="I2022" i="5"/>
  <c r="H2022" i="5"/>
  <c r="G2022" i="5"/>
  <c r="F2022" i="5"/>
  <c r="E2022" i="5"/>
  <c r="D2022" i="5"/>
  <c r="C2022" i="5"/>
  <c r="P2014" i="5"/>
  <c r="P2039" i="5" s="1"/>
  <c r="N2014" i="5"/>
  <c r="N2039" i="5" s="1"/>
  <c r="M2014" i="5"/>
  <c r="L2014" i="5"/>
  <c r="L2039" i="5" s="1"/>
  <c r="K2014" i="5"/>
  <c r="K2039" i="5" s="1"/>
  <c r="J2014" i="5"/>
  <c r="J2039" i="5" s="1"/>
  <c r="I2014" i="5"/>
  <c r="H2014" i="5"/>
  <c r="H2039" i="5" s="1"/>
  <c r="G2014" i="5"/>
  <c r="G2039" i="5" s="1"/>
  <c r="F2014" i="5"/>
  <c r="F2039" i="5" s="1"/>
  <c r="E2014" i="5"/>
  <c r="D2014" i="5"/>
  <c r="D2039" i="5" s="1"/>
  <c r="C2014" i="5"/>
  <c r="C2039" i="5" s="1"/>
  <c r="P2005" i="5"/>
  <c r="N2005" i="5"/>
  <c r="M2005" i="5"/>
  <c r="M2006" i="5" s="1"/>
  <c r="L2005" i="5"/>
  <c r="K2005" i="5"/>
  <c r="J2005" i="5"/>
  <c r="I2005" i="5"/>
  <c r="H2005" i="5"/>
  <c r="G2005" i="5"/>
  <c r="F2005" i="5"/>
  <c r="E2005" i="5"/>
  <c r="D2005" i="5"/>
  <c r="C2005" i="5"/>
  <c r="P1997" i="5"/>
  <c r="N1997" i="5"/>
  <c r="M1997" i="5"/>
  <c r="L1997" i="5"/>
  <c r="K1997" i="5"/>
  <c r="J1997" i="5"/>
  <c r="I1997" i="5"/>
  <c r="H1997" i="5"/>
  <c r="G1997" i="5"/>
  <c r="F1997" i="5"/>
  <c r="E1997" i="5"/>
  <c r="D1997" i="5"/>
  <c r="C1997" i="5"/>
  <c r="P1989" i="5"/>
  <c r="N1989" i="5"/>
  <c r="M1989" i="5"/>
  <c r="L1989" i="5"/>
  <c r="K1989" i="5"/>
  <c r="J1989" i="5"/>
  <c r="I1989" i="5"/>
  <c r="H1989" i="5"/>
  <c r="G1989" i="5"/>
  <c r="F1989" i="5"/>
  <c r="E1989" i="5"/>
  <c r="D1989" i="5"/>
  <c r="C1989" i="5"/>
  <c r="P1981" i="5"/>
  <c r="N1981" i="5"/>
  <c r="N2006" i="5" s="1"/>
  <c r="M1981" i="5"/>
  <c r="L1981" i="5"/>
  <c r="L2006" i="5" s="1"/>
  <c r="K1981" i="5"/>
  <c r="J1981" i="5"/>
  <c r="J2006" i="5" s="1"/>
  <c r="I1981" i="5"/>
  <c r="H1981" i="5"/>
  <c r="H2006" i="5" s="1"/>
  <c r="G1981" i="5"/>
  <c r="F1981" i="5"/>
  <c r="F2006" i="5" s="1"/>
  <c r="E1981" i="5"/>
  <c r="D1981" i="5"/>
  <c r="D2006" i="5" s="1"/>
  <c r="C1981" i="5"/>
  <c r="M1973" i="5"/>
  <c r="P1972" i="5"/>
  <c r="N1972" i="5"/>
  <c r="M1972" i="5"/>
  <c r="L1972" i="5"/>
  <c r="K1972" i="5"/>
  <c r="J1972" i="5"/>
  <c r="I1972" i="5"/>
  <c r="H1972" i="5"/>
  <c r="G1972" i="5"/>
  <c r="F1972" i="5"/>
  <c r="E1972" i="5"/>
  <c r="D1972" i="5"/>
  <c r="C1972" i="5"/>
  <c r="P1964" i="5"/>
  <c r="N1964" i="5"/>
  <c r="M1964" i="5"/>
  <c r="L1964" i="5"/>
  <c r="K1964" i="5"/>
  <c r="J1964" i="5"/>
  <c r="I1964" i="5"/>
  <c r="H1964" i="5"/>
  <c r="G1964" i="5"/>
  <c r="F1964" i="5"/>
  <c r="E1964" i="5"/>
  <c r="D1964" i="5"/>
  <c r="C1964" i="5"/>
  <c r="P1956" i="5"/>
  <c r="N1956" i="5"/>
  <c r="M1956" i="5"/>
  <c r="L1956" i="5"/>
  <c r="K1956" i="5"/>
  <c r="J1956" i="5"/>
  <c r="I1956" i="5"/>
  <c r="H1956" i="5"/>
  <c r="G1956" i="5"/>
  <c r="F1956" i="5"/>
  <c r="E1956" i="5"/>
  <c r="D1956" i="5"/>
  <c r="C1956" i="5"/>
  <c r="P1948" i="5"/>
  <c r="P1973" i="5" s="1"/>
  <c r="N1948" i="5"/>
  <c r="M1948" i="5"/>
  <c r="L1948" i="5"/>
  <c r="K1948" i="5"/>
  <c r="K1973" i="5" s="1"/>
  <c r="J1948" i="5"/>
  <c r="I1948" i="5"/>
  <c r="I1973" i="5" s="1"/>
  <c r="H1948" i="5"/>
  <c r="G1948" i="5"/>
  <c r="G1973" i="5" s="1"/>
  <c r="F1948" i="5"/>
  <c r="E1948" i="5"/>
  <c r="E1973" i="5" s="1"/>
  <c r="D1948" i="5"/>
  <c r="C1948" i="5"/>
  <c r="C1973" i="5" s="1"/>
  <c r="H1940" i="5"/>
  <c r="P1939" i="5"/>
  <c r="N1939" i="5"/>
  <c r="M1939" i="5"/>
  <c r="M1940" i="5" s="1"/>
  <c r="L1939" i="5"/>
  <c r="K1939" i="5"/>
  <c r="J1939" i="5"/>
  <c r="I1939" i="5"/>
  <c r="H1939" i="5"/>
  <c r="G1939" i="5"/>
  <c r="F1939" i="5"/>
  <c r="E1939" i="5"/>
  <c r="D1939" i="5"/>
  <c r="C1939" i="5"/>
  <c r="P1931" i="5"/>
  <c r="N1931" i="5"/>
  <c r="M1931" i="5"/>
  <c r="L1931" i="5"/>
  <c r="K1931" i="5"/>
  <c r="J1931" i="5"/>
  <c r="I1931" i="5"/>
  <c r="H1931" i="5"/>
  <c r="G1931" i="5"/>
  <c r="F1931" i="5"/>
  <c r="E1931" i="5"/>
  <c r="D1931" i="5"/>
  <c r="C1931" i="5"/>
  <c r="P1923" i="5"/>
  <c r="N1923" i="5"/>
  <c r="M1923" i="5"/>
  <c r="L1923" i="5"/>
  <c r="L1940" i="5" s="1"/>
  <c r="K1923" i="5"/>
  <c r="J1923" i="5"/>
  <c r="I1923" i="5"/>
  <c r="H1923" i="5"/>
  <c r="G1923" i="5"/>
  <c r="F1923" i="5"/>
  <c r="E1923" i="5"/>
  <c r="D1923" i="5"/>
  <c r="D1940" i="5" s="1"/>
  <c r="C1923" i="5"/>
  <c r="P1915" i="5"/>
  <c r="P1940" i="5" s="1"/>
  <c r="N1915" i="5"/>
  <c r="N1940" i="5" s="1"/>
  <c r="M1915" i="5"/>
  <c r="L1915" i="5"/>
  <c r="K1915" i="5"/>
  <c r="K1940" i="5" s="1"/>
  <c r="J1915" i="5"/>
  <c r="J1940" i="5" s="1"/>
  <c r="I1915" i="5"/>
  <c r="I1940" i="5" s="1"/>
  <c r="H1915" i="5"/>
  <c r="G1915" i="5"/>
  <c r="G1940" i="5" s="1"/>
  <c r="F1915" i="5"/>
  <c r="F1940" i="5" s="1"/>
  <c r="E1915" i="5"/>
  <c r="E1940" i="5" s="1"/>
  <c r="D1915" i="5"/>
  <c r="C1915" i="5"/>
  <c r="C1940" i="5" s="1"/>
  <c r="P1906" i="5"/>
  <c r="N1906" i="5"/>
  <c r="M1906" i="5"/>
  <c r="M1907" i="5" s="1"/>
  <c r="L1906" i="5"/>
  <c r="K1906" i="5"/>
  <c r="J1906" i="5"/>
  <c r="I1906" i="5"/>
  <c r="H1906" i="5"/>
  <c r="G1906" i="5"/>
  <c r="F1906" i="5"/>
  <c r="E1906" i="5"/>
  <c r="D1906" i="5"/>
  <c r="C1906" i="5"/>
  <c r="P1898" i="5"/>
  <c r="N1898" i="5"/>
  <c r="M1898" i="5"/>
  <c r="L1898" i="5"/>
  <c r="K1898" i="5"/>
  <c r="J1898" i="5"/>
  <c r="I1898" i="5"/>
  <c r="H1898" i="5"/>
  <c r="G1898" i="5"/>
  <c r="F1898" i="5"/>
  <c r="E1898" i="5"/>
  <c r="D1898" i="5"/>
  <c r="C1898" i="5"/>
  <c r="P1890" i="5"/>
  <c r="N1890" i="5"/>
  <c r="M1890" i="5"/>
  <c r="L1890" i="5"/>
  <c r="K1890" i="5"/>
  <c r="J1890" i="5"/>
  <c r="I1890" i="5"/>
  <c r="H1890" i="5"/>
  <c r="G1890" i="5"/>
  <c r="F1890" i="5"/>
  <c r="E1890" i="5"/>
  <c r="D1890" i="5"/>
  <c r="C1890" i="5"/>
  <c r="P1882" i="5"/>
  <c r="N1882" i="5"/>
  <c r="N1907" i="5" s="1"/>
  <c r="M1882" i="5"/>
  <c r="L1882" i="5"/>
  <c r="L1907" i="5" s="1"/>
  <c r="K1882" i="5"/>
  <c r="J1882" i="5"/>
  <c r="J1907" i="5" s="1"/>
  <c r="I1882" i="5"/>
  <c r="H1882" i="5"/>
  <c r="H1907" i="5" s="1"/>
  <c r="G1882" i="5"/>
  <c r="F1882" i="5"/>
  <c r="F1907" i="5" s="1"/>
  <c r="E1882" i="5"/>
  <c r="D1882" i="5"/>
  <c r="D1907" i="5" s="1"/>
  <c r="C1882" i="5"/>
  <c r="M1874" i="5"/>
  <c r="P1873" i="5"/>
  <c r="N1873" i="5"/>
  <c r="M1873" i="5"/>
  <c r="L1873" i="5"/>
  <c r="K1873" i="5"/>
  <c r="J1873" i="5"/>
  <c r="I1873" i="5"/>
  <c r="H1873" i="5"/>
  <c r="G1873" i="5"/>
  <c r="F1873" i="5"/>
  <c r="E1873" i="5"/>
  <c r="D1873" i="5"/>
  <c r="C1873" i="5"/>
  <c r="P1865" i="5"/>
  <c r="N1865" i="5"/>
  <c r="M1865" i="5"/>
  <c r="L1865" i="5"/>
  <c r="K1865" i="5"/>
  <c r="J1865" i="5"/>
  <c r="I1865" i="5"/>
  <c r="H1865" i="5"/>
  <c r="G1865" i="5"/>
  <c r="F1865" i="5"/>
  <c r="E1865" i="5"/>
  <c r="D1865" i="5"/>
  <c r="C1865" i="5"/>
  <c r="P1857" i="5"/>
  <c r="N1857" i="5"/>
  <c r="M1857" i="5"/>
  <c r="L1857" i="5"/>
  <c r="K1857" i="5"/>
  <c r="J1857" i="5"/>
  <c r="I1857" i="5"/>
  <c r="H1857" i="5"/>
  <c r="G1857" i="5"/>
  <c r="F1857" i="5"/>
  <c r="E1857" i="5"/>
  <c r="D1857" i="5"/>
  <c r="C1857" i="5"/>
  <c r="P1849" i="5"/>
  <c r="P1874" i="5" s="1"/>
  <c r="N1849" i="5"/>
  <c r="M1849" i="5"/>
  <c r="L1849" i="5"/>
  <c r="K1849" i="5"/>
  <c r="K1874" i="5" s="1"/>
  <c r="J1849" i="5"/>
  <c r="I1849" i="5"/>
  <c r="I1874" i="5" s="1"/>
  <c r="H1849" i="5"/>
  <c r="G1849" i="5"/>
  <c r="G1874" i="5" s="1"/>
  <c r="F1849" i="5"/>
  <c r="E1849" i="5"/>
  <c r="E1874" i="5" s="1"/>
  <c r="D1849" i="5"/>
  <c r="C1849" i="5"/>
  <c r="C1874" i="5" s="1"/>
  <c r="L1841" i="5"/>
  <c r="H1841" i="5"/>
  <c r="D1841" i="5"/>
  <c r="P1840" i="5"/>
  <c r="N1840" i="5"/>
  <c r="M1840" i="5"/>
  <c r="M1841" i="5" s="1"/>
  <c r="L1840" i="5"/>
  <c r="K1840" i="5"/>
  <c r="J1840" i="5"/>
  <c r="I1840" i="5"/>
  <c r="H1840" i="5"/>
  <c r="G1840" i="5"/>
  <c r="F1840" i="5"/>
  <c r="E1840" i="5"/>
  <c r="D1840" i="5"/>
  <c r="C1840" i="5"/>
  <c r="P1832" i="5"/>
  <c r="N1832" i="5"/>
  <c r="M1832" i="5"/>
  <c r="L1832" i="5"/>
  <c r="K1832" i="5"/>
  <c r="J1832" i="5"/>
  <c r="I1832" i="5"/>
  <c r="H1832" i="5"/>
  <c r="G1832" i="5"/>
  <c r="F1832" i="5"/>
  <c r="E1832" i="5"/>
  <c r="D1832" i="5"/>
  <c r="C1832" i="5"/>
  <c r="P1824" i="5"/>
  <c r="N1824" i="5"/>
  <c r="M1824" i="5"/>
  <c r="L1824" i="5"/>
  <c r="K1824" i="5"/>
  <c r="J1824" i="5"/>
  <c r="I1824" i="5"/>
  <c r="H1824" i="5"/>
  <c r="G1824" i="5"/>
  <c r="F1824" i="5"/>
  <c r="E1824" i="5"/>
  <c r="D1824" i="5"/>
  <c r="C1824" i="5"/>
  <c r="P1816" i="5"/>
  <c r="P1841" i="5" s="1"/>
  <c r="N1816" i="5"/>
  <c r="N1841" i="5" s="1"/>
  <c r="M1816" i="5"/>
  <c r="L1816" i="5"/>
  <c r="K1816" i="5"/>
  <c r="K1841" i="5" s="1"/>
  <c r="J1816" i="5"/>
  <c r="J1841" i="5" s="1"/>
  <c r="I1816" i="5"/>
  <c r="I1841" i="5" s="1"/>
  <c r="H1816" i="5"/>
  <c r="G1816" i="5"/>
  <c r="G1841" i="5" s="1"/>
  <c r="F1816" i="5"/>
  <c r="F1841" i="5" s="1"/>
  <c r="E1816" i="5"/>
  <c r="E1841" i="5" s="1"/>
  <c r="D1816" i="5"/>
  <c r="C1816" i="5"/>
  <c r="C1841" i="5" s="1"/>
  <c r="M1808" i="5"/>
  <c r="I1808" i="5"/>
  <c r="E1808" i="5"/>
  <c r="P1807" i="5"/>
  <c r="N1807" i="5"/>
  <c r="M1807" i="5"/>
  <c r="L1807" i="5"/>
  <c r="K1807" i="5"/>
  <c r="J1807" i="5"/>
  <c r="I1807" i="5"/>
  <c r="H1807" i="5"/>
  <c r="G1807" i="5"/>
  <c r="F1807" i="5"/>
  <c r="E1807" i="5"/>
  <c r="D1807" i="5"/>
  <c r="C1807" i="5"/>
  <c r="P1799" i="5"/>
  <c r="N1799" i="5"/>
  <c r="M1799" i="5"/>
  <c r="L1799" i="5"/>
  <c r="K1799" i="5"/>
  <c r="J1799" i="5"/>
  <c r="I1799" i="5"/>
  <c r="H1799" i="5"/>
  <c r="G1799" i="5"/>
  <c r="F1799" i="5"/>
  <c r="E1799" i="5"/>
  <c r="D1799" i="5"/>
  <c r="C1799" i="5"/>
  <c r="P1791" i="5"/>
  <c r="N1791" i="5"/>
  <c r="M1791" i="5"/>
  <c r="L1791" i="5"/>
  <c r="K1791" i="5"/>
  <c r="J1791" i="5"/>
  <c r="I1791" i="5"/>
  <c r="H1791" i="5"/>
  <c r="G1791" i="5"/>
  <c r="F1791" i="5"/>
  <c r="E1791" i="5"/>
  <c r="D1791" i="5"/>
  <c r="C1791" i="5"/>
  <c r="P1783" i="5"/>
  <c r="P1808" i="5" s="1"/>
  <c r="N1783" i="5"/>
  <c r="N1808" i="5" s="1"/>
  <c r="M1783" i="5"/>
  <c r="L1783" i="5"/>
  <c r="L1808" i="5" s="1"/>
  <c r="K1783" i="5"/>
  <c r="K1808" i="5" s="1"/>
  <c r="J1783" i="5"/>
  <c r="J1808" i="5" s="1"/>
  <c r="I1783" i="5"/>
  <c r="H1783" i="5"/>
  <c r="H1808" i="5" s="1"/>
  <c r="G1783" i="5"/>
  <c r="G1808" i="5" s="1"/>
  <c r="F1783" i="5"/>
  <c r="F1808" i="5" s="1"/>
  <c r="E1783" i="5"/>
  <c r="D1783" i="5"/>
  <c r="D1808" i="5" s="1"/>
  <c r="C1783" i="5"/>
  <c r="C1808" i="5" s="1"/>
  <c r="P1774" i="5"/>
  <c r="N1774" i="5"/>
  <c r="M1774" i="5"/>
  <c r="M1775" i="5" s="1"/>
  <c r="L1774" i="5"/>
  <c r="K1774" i="5"/>
  <c r="J1774" i="5"/>
  <c r="I1774" i="5"/>
  <c r="H1774" i="5"/>
  <c r="G1774" i="5"/>
  <c r="F1774" i="5"/>
  <c r="E1774" i="5"/>
  <c r="D1774" i="5"/>
  <c r="C1774" i="5"/>
  <c r="P1766" i="5"/>
  <c r="N1766" i="5"/>
  <c r="M1766" i="5"/>
  <c r="L1766" i="5"/>
  <c r="K1766" i="5"/>
  <c r="J1766" i="5"/>
  <c r="I1766" i="5"/>
  <c r="H1766" i="5"/>
  <c r="G1766" i="5"/>
  <c r="F1766" i="5"/>
  <c r="E1766" i="5"/>
  <c r="D1766" i="5"/>
  <c r="C1766" i="5"/>
  <c r="P1758" i="5"/>
  <c r="N1758" i="5"/>
  <c r="M1758" i="5"/>
  <c r="L1758" i="5"/>
  <c r="K1758" i="5"/>
  <c r="J1758" i="5"/>
  <c r="I1758" i="5"/>
  <c r="H1758" i="5"/>
  <c r="G1758" i="5"/>
  <c r="F1758" i="5"/>
  <c r="E1758" i="5"/>
  <c r="D1758" i="5"/>
  <c r="C1758" i="5"/>
  <c r="P1750" i="5"/>
  <c r="N1750" i="5"/>
  <c r="N1775" i="5" s="1"/>
  <c r="M1750" i="5"/>
  <c r="L1750" i="5"/>
  <c r="L1775" i="5" s="1"/>
  <c r="K1750" i="5"/>
  <c r="J1750" i="5"/>
  <c r="J1775" i="5" s="1"/>
  <c r="I1750" i="5"/>
  <c r="H1750" i="5"/>
  <c r="H1775" i="5" s="1"/>
  <c r="G1750" i="5"/>
  <c r="F1750" i="5"/>
  <c r="F1775" i="5" s="1"/>
  <c r="E1750" i="5"/>
  <c r="D1750" i="5"/>
  <c r="D1775" i="5" s="1"/>
  <c r="C1750" i="5"/>
  <c r="M1742" i="5"/>
  <c r="P1741" i="5"/>
  <c r="N1741" i="5"/>
  <c r="M1741" i="5"/>
  <c r="L1741" i="5"/>
  <c r="K1741" i="5"/>
  <c r="J1741" i="5"/>
  <c r="I1741" i="5"/>
  <c r="H1741" i="5"/>
  <c r="G1741" i="5"/>
  <c r="F1741" i="5"/>
  <c r="E1741" i="5"/>
  <c r="D1741" i="5"/>
  <c r="C1741" i="5"/>
  <c r="P1733" i="5"/>
  <c r="N1733" i="5"/>
  <c r="M1733" i="5"/>
  <c r="L1733" i="5"/>
  <c r="K1733" i="5"/>
  <c r="J1733" i="5"/>
  <c r="I1733" i="5"/>
  <c r="H1733" i="5"/>
  <c r="G1733" i="5"/>
  <c r="F1733" i="5"/>
  <c r="E1733" i="5"/>
  <c r="D1733" i="5"/>
  <c r="C1733" i="5"/>
  <c r="P1725" i="5"/>
  <c r="N1725" i="5"/>
  <c r="M1725" i="5"/>
  <c r="L1725" i="5"/>
  <c r="K1725" i="5"/>
  <c r="J1725" i="5"/>
  <c r="I1725" i="5"/>
  <c r="H1725" i="5"/>
  <c r="G1725" i="5"/>
  <c r="F1725" i="5"/>
  <c r="E1725" i="5"/>
  <c r="D1725" i="5"/>
  <c r="C1725" i="5"/>
  <c r="P1717" i="5"/>
  <c r="P1742" i="5" s="1"/>
  <c r="N1717" i="5"/>
  <c r="M1717" i="5"/>
  <c r="L1717" i="5"/>
  <c r="K1717" i="5"/>
  <c r="K1742" i="5" s="1"/>
  <c r="J1717" i="5"/>
  <c r="I1717" i="5"/>
  <c r="I1742" i="5" s="1"/>
  <c r="H1717" i="5"/>
  <c r="G1717" i="5"/>
  <c r="G1742" i="5" s="1"/>
  <c r="F1717" i="5"/>
  <c r="E1717" i="5"/>
  <c r="E1742" i="5" s="1"/>
  <c r="D1717" i="5"/>
  <c r="C1717" i="5"/>
  <c r="C1742" i="5" s="1"/>
  <c r="P1708" i="5"/>
  <c r="N1708" i="5"/>
  <c r="M1708" i="5"/>
  <c r="M1709" i="5" s="1"/>
  <c r="L1708" i="5"/>
  <c r="K1708" i="5"/>
  <c r="J1708" i="5"/>
  <c r="I1708" i="5"/>
  <c r="H1708" i="5"/>
  <c r="G1708" i="5"/>
  <c r="F1708" i="5"/>
  <c r="E1708" i="5"/>
  <c r="D1708" i="5"/>
  <c r="C1708" i="5"/>
  <c r="P1700" i="5"/>
  <c r="N1700" i="5"/>
  <c r="M1700" i="5"/>
  <c r="L1700" i="5"/>
  <c r="K1700" i="5"/>
  <c r="J1700" i="5"/>
  <c r="I1700" i="5"/>
  <c r="H1700" i="5"/>
  <c r="G1700" i="5"/>
  <c r="F1700" i="5"/>
  <c r="E1700" i="5"/>
  <c r="D1700" i="5"/>
  <c r="C1700" i="5"/>
  <c r="P1692" i="5"/>
  <c r="N1692" i="5"/>
  <c r="M1692" i="5"/>
  <c r="L1692" i="5"/>
  <c r="K1692" i="5"/>
  <c r="J1692" i="5"/>
  <c r="I1692" i="5"/>
  <c r="H1692" i="5"/>
  <c r="G1692" i="5"/>
  <c r="F1692" i="5"/>
  <c r="E1692" i="5"/>
  <c r="D1692" i="5"/>
  <c r="C1692" i="5"/>
  <c r="P1684" i="5"/>
  <c r="N1684" i="5"/>
  <c r="N1709" i="5" s="1"/>
  <c r="M1684" i="5"/>
  <c r="L1684" i="5"/>
  <c r="L1709" i="5" s="1"/>
  <c r="K1684" i="5"/>
  <c r="J1684" i="5"/>
  <c r="J1709" i="5" s="1"/>
  <c r="I1684" i="5"/>
  <c r="H1684" i="5"/>
  <c r="H1709" i="5" s="1"/>
  <c r="G1684" i="5"/>
  <c r="F1684" i="5"/>
  <c r="F1709" i="5" s="1"/>
  <c r="E1684" i="5"/>
  <c r="D1684" i="5"/>
  <c r="D1709" i="5" s="1"/>
  <c r="C1684" i="5"/>
  <c r="M1676" i="5"/>
  <c r="P1675" i="5"/>
  <c r="N1675" i="5"/>
  <c r="M1675" i="5"/>
  <c r="L1675" i="5"/>
  <c r="K1675" i="5"/>
  <c r="J1675" i="5"/>
  <c r="I1675" i="5"/>
  <c r="H1675" i="5"/>
  <c r="G1675" i="5"/>
  <c r="F1675" i="5"/>
  <c r="E1675" i="5"/>
  <c r="D1675" i="5"/>
  <c r="C1675" i="5"/>
  <c r="P1667" i="5"/>
  <c r="N1667" i="5"/>
  <c r="M1667" i="5"/>
  <c r="L1667" i="5"/>
  <c r="K1667" i="5"/>
  <c r="J1667" i="5"/>
  <c r="I1667" i="5"/>
  <c r="H1667" i="5"/>
  <c r="G1667" i="5"/>
  <c r="F1667" i="5"/>
  <c r="E1667" i="5"/>
  <c r="D1667" i="5"/>
  <c r="C1667" i="5"/>
  <c r="P1659" i="5"/>
  <c r="N1659" i="5"/>
  <c r="M1659" i="5"/>
  <c r="L1659" i="5"/>
  <c r="K1659" i="5"/>
  <c r="J1659" i="5"/>
  <c r="I1659" i="5"/>
  <c r="H1659" i="5"/>
  <c r="G1659" i="5"/>
  <c r="F1659" i="5"/>
  <c r="E1659" i="5"/>
  <c r="D1659" i="5"/>
  <c r="C1659" i="5"/>
  <c r="P1651" i="5"/>
  <c r="P1676" i="5" s="1"/>
  <c r="N1651" i="5"/>
  <c r="M1651" i="5"/>
  <c r="L1651" i="5"/>
  <c r="K1651" i="5"/>
  <c r="K1676" i="5" s="1"/>
  <c r="J1651" i="5"/>
  <c r="I1651" i="5"/>
  <c r="I1676" i="5" s="1"/>
  <c r="H1651" i="5"/>
  <c r="G1651" i="5"/>
  <c r="G1676" i="5" s="1"/>
  <c r="F1651" i="5"/>
  <c r="E1651" i="5"/>
  <c r="E1676" i="5" s="1"/>
  <c r="D1651" i="5"/>
  <c r="C1651" i="5"/>
  <c r="C1676" i="5" s="1"/>
  <c r="L1643" i="5"/>
  <c r="H1643" i="5"/>
  <c r="D1643" i="5"/>
  <c r="P1642" i="5"/>
  <c r="N1642" i="5"/>
  <c r="M1642" i="5"/>
  <c r="M1643" i="5" s="1"/>
  <c r="L1642" i="5"/>
  <c r="K1642" i="5"/>
  <c r="J1642" i="5"/>
  <c r="I1642" i="5"/>
  <c r="H1642" i="5"/>
  <c r="G1642" i="5"/>
  <c r="F1642" i="5"/>
  <c r="E1642" i="5"/>
  <c r="D1642" i="5"/>
  <c r="C1642" i="5"/>
  <c r="P1634" i="5"/>
  <c r="N1634" i="5"/>
  <c r="M1634" i="5"/>
  <c r="L1634" i="5"/>
  <c r="K1634" i="5"/>
  <c r="J1634" i="5"/>
  <c r="I1634" i="5"/>
  <c r="H1634" i="5"/>
  <c r="G1634" i="5"/>
  <c r="F1634" i="5"/>
  <c r="E1634" i="5"/>
  <c r="D1634" i="5"/>
  <c r="C1634" i="5"/>
  <c r="P1626" i="5"/>
  <c r="N1626" i="5"/>
  <c r="M1626" i="5"/>
  <c r="L1626" i="5"/>
  <c r="K1626" i="5"/>
  <c r="J1626" i="5"/>
  <c r="I1626" i="5"/>
  <c r="H1626" i="5"/>
  <c r="G1626" i="5"/>
  <c r="F1626" i="5"/>
  <c r="E1626" i="5"/>
  <c r="D1626" i="5"/>
  <c r="C1626" i="5"/>
  <c r="P1618" i="5"/>
  <c r="P1643" i="5" s="1"/>
  <c r="N1618" i="5"/>
  <c r="N1643" i="5" s="1"/>
  <c r="M1618" i="5"/>
  <c r="L1618" i="5"/>
  <c r="K1618" i="5"/>
  <c r="K1643" i="5" s="1"/>
  <c r="J1618" i="5"/>
  <c r="J1643" i="5" s="1"/>
  <c r="I1618" i="5"/>
  <c r="I1643" i="5" s="1"/>
  <c r="H1618" i="5"/>
  <c r="G1618" i="5"/>
  <c r="G1643" i="5" s="1"/>
  <c r="F1618" i="5"/>
  <c r="F1643" i="5" s="1"/>
  <c r="E1618" i="5"/>
  <c r="E1643" i="5" s="1"/>
  <c r="D1618" i="5"/>
  <c r="C1618" i="5"/>
  <c r="C1643" i="5" s="1"/>
  <c r="M1610" i="5"/>
  <c r="I1610" i="5"/>
  <c r="E1610" i="5"/>
  <c r="P1609" i="5"/>
  <c r="N1609" i="5"/>
  <c r="M1609" i="5"/>
  <c r="L1609" i="5"/>
  <c r="K1609" i="5"/>
  <c r="J1609" i="5"/>
  <c r="I1609" i="5"/>
  <c r="H1609" i="5"/>
  <c r="G1609" i="5"/>
  <c r="F1609" i="5"/>
  <c r="E1609" i="5"/>
  <c r="D1609" i="5"/>
  <c r="C1609" i="5"/>
  <c r="P1601" i="5"/>
  <c r="N1601" i="5"/>
  <c r="M1601" i="5"/>
  <c r="L1601" i="5"/>
  <c r="K1601" i="5"/>
  <c r="J1601" i="5"/>
  <c r="I1601" i="5"/>
  <c r="H1601" i="5"/>
  <c r="G1601" i="5"/>
  <c r="F1601" i="5"/>
  <c r="E1601" i="5"/>
  <c r="D1601" i="5"/>
  <c r="C1601" i="5"/>
  <c r="P1593" i="5"/>
  <c r="N1593" i="5"/>
  <c r="M1593" i="5"/>
  <c r="L1593" i="5"/>
  <c r="K1593" i="5"/>
  <c r="J1593" i="5"/>
  <c r="I1593" i="5"/>
  <c r="H1593" i="5"/>
  <c r="G1593" i="5"/>
  <c r="F1593" i="5"/>
  <c r="E1593" i="5"/>
  <c r="D1593" i="5"/>
  <c r="C1593" i="5"/>
  <c r="P1585" i="5"/>
  <c r="P1610" i="5" s="1"/>
  <c r="N1585" i="5"/>
  <c r="N1610" i="5" s="1"/>
  <c r="M1585" i="5"/>
  <c r="L1585" i="5"/>
  <c r="L1610" i="5" s="1"/>
  <c r="K1585" i="5"/>
  <c r="K1610" i="5" s="1"/>
  <c r="J1585" i="5"/>
  <c r="J1610" i="5" s="1"/>
  <c r="I1585" i="5"/>
  <c r="H1585" i="5"/>
  <c r="H1610" i="5" s="1"/>
  <c r="G1585" i="5"/>
  <c r="G1610" i="5" s="1"/>
  <c r="F1585" i="5"/>
  <c r="F1610" i="5" s="1"/>
  <c r="E1585" i="5"/>
  <c r="D1585" i="5"/>
  <c r="D1610" i="5" s="1"/>
  <c r="C1585" i="5"/>
  <c r="C1610" i="5" s="1"/>
  <c r="P1576" i="5"/>
  <c r="N1576" i="5"/>
  <c r="M1576" i="5"/>
  <c r="M1577" i="5" s="1"/>
  <c r="L1576" i="5"/>
  <c r="K1576" i="5"/>
  <c r="J1576" i="5"/>
  <c r="I1576" i="5"/>
  <c r="H1576" i="5"/>
  <c r="G1576" i="5"/>
  <c r="F1576" i="5"/>
  <c r="E1576" i="5"/>
  <c r="D1576" i="5"/>
  <c r="C1576" i="5"/>
  <c r="P1568" i="5"/>
  <c r="N1568" i="5"/>
  <c r="M1568" i="5"/>
  <c r="L1568" i="5"/>
  <c r="K1568" i="5"/>
  <c r="J1568" i="5"/>
  <c r="I1568" i="5"/>
  <c r="H1568" i="5"/>
  <c r="G1568" i="5"/>
  <c r="F1568" i="5"/>
  <c r="E1568" i="5"/>
  <c r="D1568" i="5"/>
  <c r="C1568" i="5"/>
  <c r="P1560" i="5"/>
  <c r="N1560" i="5"/>
  <c r="M1560" i="5"/>
  <c r="L1560" i="5"/>
  <c r="K1560" i="5"/>
  <c r="J1560" i="5"/>
  <c r="I1560" i="5"/>
  <c r="H1560" i="5"/>
  <c r="G1560" i="5"/>
  <c r="F1560" i="5"/>
  <c r="E1560" i="5"/>
  <c r="D1560" i="5"/>
  <c r="C1560" i="5"/>
  <c r="P1552" i="5"/>
  <c r="N1552" i="5"/>
  <c r="N1577" i="5" s="1"/>
  <c r="M1552" i="5"/>
  <c r="L1552" i="5"/>
  <c r="L1577" i="5" s="1"/>
  <c r="K1552" i="5"/>
  <c r="J1552" i="5"/>
  <c r="J1577" i="5" s="1"/>
  <c r="I1552" i="5"/>
  <c r="H1552" i="5"/>
  <c r="H1577" i="5" s="1"/>
  <c r="G1552" i="5"/>
  <c r="F1552" i="5"/>
  <c r="F1577" i="5" s="1"/>
  <c r="E1552" i="5"/>
  <c r="D1552" i="5"/>
  <c r="D1577" i="5" s="1"/>
  <c r="C1552" i="5"/>
  <c r="M1544" i="5"/>
  <c r="P1543" i="5"/>
  <c r="N1543" i="5"/>
  <c r="M1543" i="5"/>
  <c r="L1543" i="5"/>
  <c r="K1543" i="5"/>
  <c r="J1543" i="5"/>
  <c r="I1543" i="5"/>
  <c r="H1543" i="5"/>
  <c r="G1543" i="5"/>
  <c r="F1543" i="5"/>
  <c r="E1543" i="5"/>
  <c r="D1543" i="5"/>
  <c r="C1543" i="5"/>
  <c r="P1535" i="5"/>
  <c r="N1535" i="5"/>
  <c r="M1535" i="5"/>
  <c r="L1535" i="5"/>
  <c r="K1535" i="5"/>
  <c r="J1535" i="5"/>
  <c r="I1535" i="5"/>
  <c r="H1535" i="5"/>
  <c r="G1535" i="5"/>
  <c r="F1535" i="5"/>
  <c r="E1535" i="5"/>
  <c r="D1535" i="5"/>
  <c r="C1535" i="5"/>
  <c r="P1527" i="5"/>
  <c r="N1527" i="5"/>
  <c r="M1527" i="5"/>
  <c r="L1527" i="5"/>
  <c r="K1527" i="5"/>
  <c r="J1527" i="5"/>
  <c r="I1527" i="5"/>
  <c r="H1527" i="5"/>
  <c r="G1527" i="5"/>
  <c r="F1527" i="5"/>
  <c r="E1527" i="5"/>
  <c r="D1527" i="5"/>
  <c r="C1527" i="5"/>
  <c r="P1519" i="5"/>
  <c r="P1544" i="5" s="1"/>
  <c r="N1519" i="5"/>
  <c r="M1519" i="5"/>
  <c r="L1519" i="5"/>
  <c r="K1519" i="5"/>
  <c r="K1544" i="5" s="1"/>
  <c r="J1519" i="5"/>
  <c r="I1519" i="5"/>
  <c r="I1544" i="5" s="1"/>
  <c r="H1519" i="5"/>
  <c r="G1519" i="5"/>
  <c r="G1544" i="5" s="1"/>
  <c r="F1519" i="5"/>
  <c r="E1519" i="5"/>
  <c r="E1544" i="5" s="1"/>
  <c r="D1519" i="5"/>
  <c r="C1519" i="5"/>
  <c r="C1544" i="5" s="1"/>
  <c r="L1511" i="5"/>
  <c r="H1511" i="5"/>
  <c r="D1511" i="5"/>
  <c r="P1510" i="5"/>
  <c r="N1510" i="5"/>
  <c r="M1510" i="5"/>
  <c r="M1511" i="5" s="1"/>
  <c r="L1510" i="5"/>
  <c r="K1510" i="5"/>
  <c r="J1510" i="5"/>
  <c r="I1510" i="5"/>
  <c r="H1510" i="5"/>
  <c r="G1510" i="5"/>
  <c r="F1510" i="5"/>
  <c r="E1510" i="5"/>
  <c r="D1510" i="5"/>
  <c r="C1510" i="5"/>
  <c r="P1502" i="5"/>
  <c r="N1502" i="5"/>
  <c r="M1502" i="5"/>
  <c r="L1502" i="5"/>
  <c r="K1502" i="5"/>
  <c r="J1502" i="5"/>
  <c r="I1502" i="5"/>
  <c r="H1502" i="5"/>
  <c r="G1502" i="5"/>
  <c r="F1502" i="5"/>
  <c r="E1502" i="5"/>
  <c r="D1502" i="5"/>
  <c r="C1502" i="5"/>
  <c r="P1494" i="5"/>
  <c r="N1494" i="5"/>
  <c r="M1494" i="5"/>
  <c r="L1494" i="5"/>
  <c r="K1494" i="5"/>
  <c r="J1494" i="5"/>
  <c r="I1494" i="5"/>
  <c r="H1494" i="5"/>
  <c r="G1494" i="5"/>
  <c r="F1494" i="5"/>
  <c r="E1494" i="5"/>
  <c r="D1494" i="5"/>
  <c r="C1494" i="5"/>
  <c r="P1486" i="5"/>
  <c r="P1511" i="5" s="1"/>
  <c r="N1486" i="5"/>
  <c r="N1511" i="5" s="1"/>
  <c r="M1486" i="5"/>
  <c r="L1486" i="5"/>
  <c r="K1486" i="5"/>
  <c r="K1511" i="5" s="1"/>
  <c r="J1486" i="5"/>
  <c r="J1511" i="5" s="1"/>
  <c r="I1486" i="5"/>
  <c r="I1511" i="5" s="1"/>
  <c r="H1486" i="5"/>
  <c r="G1486" i="5"/>
  <c r="G1511" i="5" s="1"/>
  <c r="F1486" i="5"/>
  <c r="F1511" i="5" s="1"/>
  <c r="E1486" i="5"/>
  <c r="E1511" i="5" s="1"/>
  <c r="D1486" i="5"/>
  <c r="C1486" i="5"/>
  <c r="C1511" i="5" s="1"/>
  <c r="M1478" i="5"/>
  <c r="I1478" i="5"/>
  <c r="E1478" i="5"/>
  <c r="P1477" i="5"/>
  <c r="N1477" i="5"/>
  <c r="M1477" i="5"/>
  <c r="L1477" i="5"/>
  <c r="K1477" i="5"/>
  <c r="J1477" i="5"/>
  <c r="I1477" i="5"/>
  <c r="H1477" i="5"/>
  <c r="G1477" i="5"/>
  <c r="F1477" i="5"/>
  <c r="E1477" i="5"/>
  <c r="D1477" i="5"/>
  <c r="C1477" i="5"/>
  <c r="P1469" i="5"/>
  <c r="N1469" i="5"/>
  <c r="M1469" i="5"/>
  <c r="L1469" i="5"/>
  <c r="K1469" i="5"/>
  <c r="J1469" i="5"/>
  <c r="I1469" i="5"/>
  <c r="H1469" i="5"/>
  <c r="G1469" i="5"/>
  <c r="F1469" i="5"/>
  <c r="E1469" i="5"/>
  <c r="D1469" i="5"/>
  <c r="C1469" i="5"/>
  <c r="P1461" i="5"/>
  <c r="N1461" i="5"/>
  <c r="M1461" i="5"/>
  <c r="L1461" i="5"/>
  <c r="K1461" i="5"/>
  <c r="J1461" i="5"/>
  <c r="I1461" i="5"/>
  <c r="H1461" i="5"/>
  <c r="G1461" i="5"/>
  <c r="F1461" i="5"/>
  <c r="E1461" i="5"/>
  <c r="D1461" i="5"/>
  <c r="C1461" i="5"/>
  <c r="P1453" i="5"/>
  <c r="P1478" i="5" s="1"/>
  <c r="N1453" i="5"/>
  <c r="N1478" i="5" s="1"/>
  <c r="M1453" i="5"/>
  <c r="L1453" i="5"/>
  <c r="L1478" i="5" s="1"/>
  <c r="K1453" i="5"/>
  <c r="K1478" i="5" s="1"/>
  <c r="J1453" i="5"/>
  <c r="J1478" i="5" s="1"/>
  <c r="I1453" i="5"/>
  <c r="H1453" i="5"/>
  <c r="H1478" i="5" s="1"/>
  <c r="G1453" i="5"/>
  <c r="G1478" i="5" s="1"/>
  <c r="F1453" i="5"/>
  <c r="F1478" i="5" s="1"/>
  <c r="E1453" i="5"/>
  <c r="D1453" i="5"/>
  <c r="D1478" i="5" s="1"/>
  <c r="C1453" i="5"/>
  <c r="C1478" i="5" s="1"/>
  <c r="P1444" i="5"/>
  <c r="N1444" i="5"/>
  <c r="M1444" i="5"/>
  <c r="M1445" i="5" s="1"/>
  <c r="L1444" i="5"/>
  <c r="K1444" i="5"/>
  <c r="J1444" i="5"/>
  <c r="I1444" i="5"/>
  <c r="H1444" i="5"/>
  <c r="G1444" i="5"/>
  <c r="F1444" i="5"/>
  <c r="E1444" i="5"/>
  <c r="D1444" i="5"/>
  <c r="C1444" i="5"/>
  <c r="P1436" i="5"/>
  <c r="N1436" i="5"/>
  <c r="M1436" i="5"/>
  <c r="L1436" i="5"/>
  <c r="K1436" i="5"/>
  <c r="J1436" i="5"/>
  <c r="I1436" i="5"/>
  <c r="H1436" i="5"/>
  <c r="G1436" i="5"/>
  <c r="F1436" i="5"/>
  <c r="E1436" i="5"/>
  <c r="D1436" i="5"/>
  <c r="C1436" i="5"/>
  <c r="P1428" i="5"/>
  <c r="N1428" i="5"/>
  <c r="N1445" i="5" s="1"/>
  <c r="M1428" i="5"/>
  <c r="L1428" i="5"/>
  <c r="K1428" i="5"/>
  <c r="J1428" i="5"/>
  <c r="J1445" i="5" s="1"/>
  <c r="I1428" i="5"/>
  <c r="H1428" i="5"/>
  <c r="G1428" i="5"/>
  <c r="F1428" i="5"/>
  <c r="E1428" i="5"/>
  <c r="D1428" i="5"/>
  <c r="C1428" i="5"/>
  <c r="P1420" i="5"/>
  <c r="P1445" i="5" s="1"/>
  <c r="N1420" i="5"/>
  <c r="M1420" i="5"/>
  <c r="L1420" i="5"/>
  <c r="K1420" i="5"/>
  <c r="K1445" i="5" s="1"/>
  <c r="J1420" i="5"/>
  <c r="I1420" i="5"/>
  <c r="I1445" i="5" s="1"/>
  <c r="H1420" i="5"/>
  <c r="G1420" i="5"/>
  <c r="G1445" i="5" s="1"/>
  <c r="F1420" i="5"/>
  <c r="E1420" i="5"/>
  <c r="E1445" i="5" s="1"/>
  <c r="D1420" i="5"/>
  <c r="C1420" i="5"/>
  <c r="C1445" i="5" s="1"/>
  <c r="P1411" i="5"/>
  <c r="N1411" i="5"/>
  <c r="M1411" i="5"/>
  <c r="M1412" i="5" s="1"/>
  <c r="L1411" i="5"/>
  <c r="K1411" i="5"/>
  <c r="J1411" i="5"/>
  <c r="I1411" i="5"/>
  <c r="H1411" i="5"/>
  <c r="G1411" i="5"/>
  <c r="F1411" i="5"/>
  <c r="E1411" i="5"/>
  <c r="D1411" i="5"/>
  <c r="C1411" i="5"/>
  <c r="P1403" i="5"/>
  <c r="N1403" i="5"/>
  <c r="M1403" i="5"/>
  <c r="L1403" i="5"/>
  <c r="K1403" i="5"/>
  <c r="J1403" i="5"/>
  <c r="I1403" i="5"/>
  <c r="H1403" i="5"/>
  <c r="G1403" i="5"/>
  <c r="F1403" i="5"/>
  <c r="E1403" i="5"/>
  <c r="D1403" i="5"/>
  <c r="C1403" i="5"/>
  <c r="P1395" i="5"/>
  <c r="N1395" i="5"/>
  <c r="M1395" i="5"/>
  <c r="L1395" i="5"/>
  <c r="L1412" i="5" s="1"/>
  <c r="K1395" i="5"/>
  <c r="J1395" i="5"/>
  <c r="I1395" i="5"/>
  <c r="H1395" i="5"/>
  <c r="H1412" i="5" s="1"/>
  <c r="G1395" i="5"/>
  <c r="F1395" i="5"/>
  <c r="E1395" i="5"/>
  <c r="D1395" i="5"/>
  <c r="D1412" i="5" s="1"/>
  <c r="C1395" i="5"/>
  <c r="P1387" i="5"/>
  <c r="P1412" i="5" s="1"/>
  <c r="N1387" i="5"/>
  <c r="N1412" i="5" s="1"/>
  <c r="M1387" i="5"/>
  <c r="L1387" i="5"/>
  <c r="K1387" i="5"/>
  <c r="K1412" i="5" s="1"/>
  <c r="J1387" i="5"/>
  <c r="J1412" i="5" s="1"/>
  <c r="I1387" i="5"/>
  <c r="I1412" i="5" s="1"/>
  <c r="H1387" i="5"/>
  <c r="G1387" i="5"/>
  <c r="G1412" i="5" s="1"/>
  <c r="F1387" i="5"/>
  <c r="F1412" i="5" s="1"/>
  <c r="E1387" i="5"/>
  <c r="E1412" i="5" s="1"/>
  <c r="D1387" i="5"/>
  <c r="C1387" i="5"/>
  <c r="C1412" i="5" s="1"/>
  <c r="P1378" i="5"/>
  <c r="N1378" i="5"/>
  <c r="M1378" i="5"/>
  <c r="M1379" i="5" s="1"/>
  <c r="L1378" i="5"/>
  <c r="K1378" i="5"/>
  <c r="J1378" i="5"/>
  <c r="I1378" i="5"/>
  <c r="H1378" i="5"/>
  <c r="G1378" i="5"/>
  <c r="F1378" i="5"/>
  <c r="E1378" i="5"/>
  <c r="D1378" i="5"/>
  <c r="C1378" i="5"/>
  <c r="P1370" i="5"/>
  <c r="N1370" i="5"/>
  <c r="M1370" i="5"/>
  <c r="L1370" i="5"/>
  <c r="K1370" i="5"/>
  <c r="J1370" i="5"/>
  <c r="I1370" i="5"/>
  <c r="H1370" i="5"/>
  <c r="G1370" i="5"/>
  <c r="F1370" i="5"/>
  <c r="E1370" i="5"/>
  <c r="D1370" i="5"/>
  <c r="C1370" i="5"/>
  <c r="P1362" i="5"/>
  <c r="N1362" i="5"/>
  <c r="M1362" i="5"/>
  <c r="L1362" i="5"/>
  <c r="K1362" i="5"/>
  <c r="J1362" i="5"/>
  <c r="I1362" i="5"/>
  <c r="H1362" i="5"/>
  <c r="G1362" i="5"/>
  <c r="F1362" i="5"/>
  <c r="E1362" i="5"/>
  <c r="D1362" i="5"/>
  <c r="C1362" i="5"/>
  <c r="P1354" i="5"/>
  <c r="P1379" i="5" s="1"/>
  <c r="N1354" i="5"/>
  <c r="N1379" i="5" s="1"/>
  <c r="M1354" i="5"/>
  <c r="L1354" i="5"/>
  <c r="L1379" i="5" s="1"/>
  <c r="K1354" i="5"/>
  <c r="K1379" i="5" s="1"/>
  <c r="J1354" i="5"/>
  <c r="J1379" i="5" s="1"/>
  <c r="I1354" i="5"/>
  <c r="I1379" i="5" s="1"/>
  <c r="H1354" i="5"/>
  <c r="H1379" i="5" s="1"/>
  <c r="G1354" i="5"/>
  <c r="G1379" i="5" s="1"/>
  <c r="F1354" i="5"/>
  <c r="F1379" i="5" s="1"/>
  <c r="E1354" i="5"/>
  <c r="E1379" i="5" s="1"/>
  <c r="D1354" i="5"/>
  <c r="D1379" i="5" s="1"/>
  <c r="C1354" i="5"/>
  <c r="C1379" i="5" s="1"/>
  <c r="M1346" i="5"/>
  <c r="P1345" i="5"/>
  <c r="N1345" i="5"/>
  <c r="M1345" i="5"/>
  <c r="L1345" i="5"/>
  <c r="K1345" i="5"/>
  <c r="J1345" i="5"/>
  <c r="I1345" i="5"/>
  <c r="H1345" i="5"/>
  <c r="G1345" i="5"/>
  <c r="F1345" i="5"/>
  <c r="E1345" i="5"/>
  <c r="D1345" i="5"/>
  <c r="C1345" i="5"/>
  <c r="P1337" i="5"/>
  <c r="N1337" i="5"/>
  <c r="M1337" i="5"/>
  <c r="L1337" i="5"/>
  <c r="K1337" i="5"/>
  <c r="J1337" i="5"/>
  <c r="I1337" i="5"/>
  <c r="H1337" i="5"/>
  <c r="G1337" i="5"/>
  <c r="F1337" i="5"/>
  <c r="E1337" i="5"/>
  <c r="D1337" i="5"/>
  <c r="C1337" i="5"/>
  <c r="P1329" i="5"/>
  <c r="N1329" i="5"/>
  <c r="M1329" i="5"/>
  <c r="L1329" i="5"/>
  <c r="K1329" i="5"/>
  <c r="J1329" i="5"/>
  <c r="I1329" i="5"/>
  <c r="H1329" i="5"/>
  <c r="G1329" i="5"/>
  <c r="F1329" i="5"/>
  <c r="E1329" i="5"/>
  <c r="D1329" i="5"/>
  <c r="C1329" i="5"/>
  <c r="P1321" i="5"/>
  <c r="P1346" i="5" s="1"/>
  <c r="N1321" i="5"/>
  <c r="N1346" i="5" s="1"/>
  <c r="M1321" i="5"/>
  <c r="L1321" i="5"/>
  <c r="L1346" i="5" s="1"/>
  <c r="K1321" i="5"/>
  <c r="K1346" i="5" s="1"/>
  <c r="J1321" i="5"/>
  <c r="J1346" i="5" s="1"/>
  <c r="I1321" i="5"/>
  <c r="I1346" i="5" s="1"/>
  <c r="H1321" i="5"/>
  <c r="H1346" i="5" s="1"/>
  <c r="G1321" i="5"/>
  <c r="G1346" i="5" s="1"/>
  <c r="F1321" i="5"/>
  <c r="F1346" i="5" s="1"/>
  <c r="E1321" i="5"/>
  <c r="E1346" i="5" s="1"/>
  <c r="D1321" i="5"/>
  <c r="D1346" i="5" s="1"/>
  <c r="C1321" i="5"/>
  <c r="C1346" i="5" s="1"/>
  <c r="P1312" i="5"/>
  <c r="N1312" i="5"/>
  <c r="M1312" i="5"/>
  <c r="M1313" i="5" s="1"/>
  <c r="L1312" i="5"/>
  <c r="K1312" i="5"/>
  <c r="J1312" i="5"/>
  <c r="I1312" i="5"/>
  <c r="H1312" i="5"/>
  <c r="G1312" i="5"/>
  <c r="F1312" i="5"/>
  <c r="E1312" i="5"/>
  <c r="D1312" i="5"/>
  <c r="C1312" i="5"/>
  <c r="P1304" i="5"/>
  <c r="N1304" i="5"/>
  <c r="M1304" i="5"/>
  <c r="L1304" i="5"/>
  <c r="K1304" i="5"/>
  <c r="J1304" i="5"/>
  <c r="I1304" i="5"/>
  <c r="H1304" i="5"/>
  <c r="G1304" i="5"/>
  <c r="F1304" i="5"/>
  <c r="E1304" i="5"/>
  <c r="D1304" i="5"/>
  <c r="C1304" i="5"/>
  <c r="P1296" i="5"/>
  <c r="N1296" i="5"/>
  <c r="M1296" i="5"/>
  <c r="L1296" i="5"/>
  <c r="K1296" i="5"/>
  <c r="J1296" i="5"/>
  <c r="I1296" i="5"/>
  <c r="H1296" i="5"/>
  <c r="G1296" i="5"/>
  <c r="F1296" i="5"/>
  <c r="E1296" i="5"/>
  <c r="D1296" i="5"/>
  <c r="C1296" i="5"/>
  <c r="P1288" i="5"/>
  <c r="P1313" i="5" s="1"/>
  <c r="N1288" i="5"/>
  <c r="N1313" i="5" s="1"/>
  <c r="M1288" i="5"/>
  <c r="L1288" i="5"/>
  <c r="L1313" i="5" s="1"/>
  <c r="K1288" i="5"/>
  <c r="K1313" i="5" s="1"/>
  <c r="J1288" i="5"/>
  <c r="J1313" i="5" s="1"/>
  <c r="I1288" i="5"/>
  <c r="I1313" i="5" s="1"/>
  <c r="H1288" i="5"/>
  <c r="H1313" i="5" s="1"/>
  <c r="G1288" i="5"/>
  <c r="G1313" i="5" s="1"/>
  <c r="F1288" i="5"/>
  <c r="F1313" i="5" s="1"/>
  <c r="E1288" i="5"/>
  <c r="E1313" i="5" s="1"/>
  <c r="D1288" i="5"/>
  <c r="D1313" i="5" s="1"/>
  <c r="C1288" i="5"/>
  <c r="C1313" i="5" s="1"/>
  <c r="M1280" i="5"/>
  <c r="P1279" i="5"/>
  <c r="N1279" i="5"/>
  <c r="M1279" i="5"/>
  <c r="L1279" i="5"/>
  <c r="K1279" i="5"/>
  <c r="J1279" i="5"/>
  <c r="I1279" i="5"/>
  <c r="H1279" i="5"/>
  <c r="G1279" i="5"/>
  <c r="F1279" i="5"/>
  <c r="E1279" i="5"/>
  <c r="D1279" i="5"/>
  <c r="C1279" i="5"/>
  <c r="P1271" i="5"/>
  <c r="N1271" i="5"/>
  <c r="M1271" i="5"/>
  <c r="L1271" i="5"/>
  <c r="K1271" i="5"/>
  <c r="J1271" i="5"/>
  <c r="I1271" i="5"/>
  <c r="H1271" i="5"/>
  <c r="G1271" i="5"/>
  <c r="F1271" i="5"/>
  <c r="E1271" i="5"/>
  <c r="D1271" i="5"/>
  <c r="C1271" i="5"/>
  <c r="P1263" i="5"/>
  <c r="N1263" i="5"/>
  <c r="M1263" i="5"/>
  <c r="L1263" i="5"/>
  <c r="K1263" i="5"/>
  <c r="J1263" i="5"/>
  <c r="I1263" i="5"/>
  <c r="H1263" i="5"/>
  <c r="G1263" i="5"/>
  <c r="F1263" i="5"/>
  <c r="E1263" i="5"/>
  <c r="D1263" i="5"/>
  <c r="C1263" i="5"/>
  <c r="P1255" i="5"/>
  <c r="P1280" i="5" s="1"/>
  <c r="N1255" i="5"/>
  <c r="N1280" i="5" s="1"/>
  <c r="M1255" i="5"/>
  <c r="L1255" i="5"/>
  <c r="L1280" i="5" s="1"/>
  <c r="K1255" i="5"/>
  <c r="K1280" i="5" s="1"/>
  <c r="J1255" i="5"/>
  <c r="J1280" i="5" s="1"/>
  <c r="I1255" i="5"/>
  <c r="I1280" i="5" s="1"/>
  <c r="H1255" i="5"/>
  <c r="H1280" i="5" s="1"/>
  <c r="G1255" i="5"/>
  <c r="G1280" i="5" s="1"/>
  <c r="F1255" i="5"/>
  <c r="F1280" i="5" s="1"/>
  <c r="E1255" i="5"/>
  <c r="E1280" i="5" s="1"/>
  <c r="D1255" i="5"/>
  <c r="D1280" i="5" s="1"/>
  <c r="C1255" i="5"/>
  <c r="C1280" i="5" s="1"/>
  <c r="P1246" i="5"/>
  <c r="N1246" i="5"/>
  <c r="M1246" i="5"/>
  <c r="M1247" i="5" s="1"/>
  <c r="L1246" i="5"/>
  <c r="K1246" i="5"/>
  <c r="J1246" i="5"/>
  <c r="I1246" i="5"/>
  <c r="H1246" i="5"/>
  <c r="G1246" i="5"/>
  <c r="F1246" i="5"/>
  <c r="E1246" i="5"/>
  <c r="D1246" i="5"/>
  <c r="C1246" i="5"/>
  <c r="P1238" i="5"/>
  <c r="N1238" i="5"/>
  <c r="M1238" i="5"/>
  <c r="L1238" i="5"/>
  <c r="K1238" i="5"/>
  <c r="J1238" i="5"/>
  <c r="I1238" i="5"/>
  <c r="H1238" i="5"/>
  <c r="G1238" i="5"/>
  <c r="F1238" i="5"/>
  <c r="E1238" i="5"/>
  <c r="D1238" i="5"/>
  <c r="C1238" i="5"/>
  <c r="P1230" i="5"/>
  <c r="N1230" i="5"/>
  <c r="M1230" i="5"/>
  <c r="L1230" i="5"/>
  <c r="K1230" i="5"/>
  <c r="J1230" i="5"/>
  <c r="I1230" i="5"/>
  <c r="H1230" i="5"/>
  <c r="G1230" i="5"/>
  <c r="F1230" i="5"/>
  <c r="E1230" i="5"/>
  <c r="D1230" i="5"/>
  <c r="C1230" i="5"/>
  <c r="P1222" i="5"/>
  <c r="P1247" i="5" s="1"/>
  <c r="N1222" i="5"/>
  <c r="N1247" i="5" s="1"/>
  <c r="M1222" i="5"/>
  <c r="L1222" i="5"/>
  <c r="L1247" i="5" s="1"/>
  <c r="K1222" i="5"/>
  <c r="K1247" i="5" s="1"/>
  <c r="J1222" i="5"/>
  <c r="J1247" i="5" s="1"/>
  <c r="I1222" i="5"/>
  <c r="I1247" i="5" s="1"/>
  <c r="H1222" i="5"/>
  <c r="H1247" i="5" s="1"/>
  <c r="G1222" i="5"/>
  <c r="G1247" i="5" s="1"/>
  <c r="F1222" i="5"/>
  <c r="F1247" i="5" s="1"/>
  <c r="E1222" i="5"/>
  <c r="E1247" i="5" s="1"/>
  <c r="D1222" i="5"/>
  <c r="D1247" i="5" s="1"/>
  <c r="C1222" i="5"/>
  <c r="C1247" i="5" s="1"/>
  <c r="M1214" i="5"/>
  <c r="P1213" i="5"/>
  <c r="N1213" i="5"/>
  <c r="M1213" i="5"/>
  <c r="L1213" i="5"/>
  <c r="K1213" i="5"/>
  <c r="J1213" i="5"/>
  <c r="I1213" i="5"/>
  <c r="H1213" i="5"/>
  <c r="G1213" i="5"/>
  <c r="F1213" i="5"/>
  <c r="E1213" i="5"/>
  <c r="D1213" i="5"/>
  <c r="C1213" i="5"/>
  <c r="P1205" i="5"/>
  <c r="N1205" i="5"/>
  <c r="M1205" i="5"/>
  <c r="L1205" i="5"/>
  <c r="K1205" i="5"/>
  <c r="J1205" i="5"/>
  <c r="I1205" i="5"/>
  <c r="H1205" i="5"/>
  <c r="G1205" i="5"/>
  <c r="F1205" i="5"/>
  <c r="E1205" i="5"/>
  <c r="D1205" i="5"/>
  <c r="C1205" i="5"/>
  <c r="P1197" i="5"/>
  <c r="N1197" i="5"/>
  <c r="M1197" i="5"/>
  <c r="L1197" i="5"/>
  <c r="K1197" i="5"/>
  <c r="J1197" i="5"/>
  <c r="I1197" i="5"/>
  <c r="H1197" i="5"/>
  <c r="G1197" i="5"/>
  <c r="F1197" i="5"/>
  <c r="E1197" i="5"/>
  <c r="D1197" i="5"/>
  <c r="C1197" i="5"/>
  <c r="P1189" i="5"/>
  <c r="P1214" i="5" s="1"/>
  <c r="N1189" i="5"/>
  <c r="N1214" i="5" s="1"/>
  <c r="M1189" i="5"/>
  <c r="L1189" i="5"/>
  <c r="L1214" i="5" s="1"/>
  <c r="K1189" i="5"/>
  <c r="K1214" i="5" s="1"/>
  <c r="J1189" i="5"/>
  <c r="J1214" i="5" s="1"/>
  <c r="I1189" i="5"/>
  <c r="I1214" i="5" s="1"/>
  <c r="H1189" i="5"/>
  <c r="H1214" i="5" s="1"/>
  <c r="G1189" i="5"/>
  <c r="G1214" i="5" s="1"/>
  <c r="F1189" i="5"/>
  <c r="F1214" i="5" s="1"/>
  <c r="E1189" i="5"/>
  <c r="E1214" i="5" s="1"/>
  <c r="D1189" i="5"/>
  <c r="D1214" i="5" s="1"/>
  <c r="C1189" i="5"/>
  <c r="C1214" i="5" s="1"/>
  <c r="P1180" i="5"/>
  <c r="N1180" i="5"/>
  <c r="M1180" i="5"/>
  <c r="M1181" i="5" s="1"/>
  <c r="L1180" i="5"/>
  <c r="K1180" i="5"/>
  <c r="J1180" i="5"/>
  <c r="I1180" i="5"/>
  <c r="H1180" i="5"/>
  <c r="G1180" i="5"/>
  <c r="F1180" i="5"/>
  <c r="E1180" i="5"/>
  <c r="D1180" i="5"/>
  <c r="C1180" i="5"/>
  <c r="P1172" i="5"/>
  <c r="N1172" i="5"/>
  <c r="M1172" i="5"/>
  <c r="L1172" i="5"/>
  <c r="K1172" i="5"/>
  <c r="J1172" i="5"/>
  <c r="I1172" i="5"/>
  <c r="H1172" i="5"/>
  <c r="G1172" i="5"/>
  <c r="F1172" i="5"/>
  <c r="E1172" i="5"/>
  <c r="D1172" i="5"/>
  <c r="C1172" i="5"/>
  <c r="P1164" i="5"/>
  <c r="N1164" i="5"/>
  <c r="M1164" i="5"/>
  <c r="L1164" i="5"/>
  <c r="K1164" i="5"/>
  <c r="J1164" i="5"/>
  <c r="I1164" i="5"/>
  <c r="H1164" i="5"/>
  <c r="G1164" i="5"/>
  <c r="F1164" i="5"/>
  <c r="E1164" i="5"/>
  <c r="D1164" i="5"/>
  <c r="C1164" i="5"/>
  <c r="P1156" i="5"/>
  <c r="P1181" i="5" s="1"/>
  <c r="N1156" i="5"/>
  <c r="N1181" i="5" s="1"/>
  <c r="M1156" i="5"/>
  <c r="L1156" i="5"/>
  <c r="L1181" i="5" s="1"/>
  <c r="K1156" i="5"/>
  <c r="K1181" i="5" s="1"/>
  <c r="J1156" i="5"/>
  <c r="J1181" i="5" s="1"/>
  <c r="I1156" i="5"/>
  <c r="I1181" i="5" s="1"/>
  <c r="H1156" i="5"/>
  <c r="H1181" i="5" s="1"/>
  <c r="G1156" i="5"/>
  <c r="G1181" i="5" s="1"/>
  <c r="F1156" i="5"/>
  <c r="F1181" i="5" s="1"/>
  <c r="E1156" i="5"/>
  <c r="E1181" i="5" s="1"/>
  <c r="D1156" i="5"/>
  <c r="D1181" i="5" s="1"/>
  <c r="C1156" i="5"/>
  <c r="C1181" i="5" s="1"/>
  <c r="M1148" i="5"/>
  <c r="P1147" i="5"/>
  <c r="N1147" i="5"/>
  <c r="M1147" i="5"/>
  <c r="L1147" i="5"/>
  <c r="K1147" i="5"/>
  <c r="J1147" i="5"/>
  <c r="I1147" i="5"/>
  <c r="H1147" i="5"/>
  <c r="G1147" i="5"/>
  <c r="F1147" i="5"/>
  <c r="E1147" i="5"/>
  <c r="D1147" i="5"/>
  <c r="C1147" i="5"/>
  <c r="P1139" i="5"/>
  <c r="N1139" i="5"/>
  <c r="M1139" i="5"/>
  <c r="L1139" i="5"/>
  <c r="K1139" i="5"/>
  <c r="J1139" i="5"/>
  <c r="I1139" i="5"/>
  <c r="H1139" i="5"/>
  <c r="G1139" i="5"/>
  <c r="F1139" i="5"/>
  <c r="E1139" i="5"/>
  <c r="D1139" i="5"/>
  <c r="C1139" i="5"/>
  <c r="P1131" i="5"/>
  <c r="N1131" i="5"/>
  <c r="M1131" i="5"/>
  <c r="L1131" i="5"/>
  <c r="K1131" i="5"/>
  <c r="J1131" i="5"/>
  <c r="I1131" i="5"/>
  <c r="H1131" i="5"/>
  <c r="G1131" i="5"/>
  <c r="F1131" i="5"/>
  <c r="E1131" i="5"/>
  <c r="D1131" i="5"/>
  <c r="C1131" i="5"/>
  <c r="P1123" i="5"/>
  <c r="P1148" i="5" s="1"/>
  <c r="N1123" i="5"/>
  <c r="N1148" i="5" s="1"/>
  <c r="M1123" i="5"/>
  <c r="L1123" i="5"/>
  <c r="L1148" i="5" s="1"/>
  <c r="K1123" i="5"/>
  <c r="K1148" i="5" s="1"/>
  <c r="J1123" i="5"/>
  <c r="J1148" i="5" s="1"/>
  <c r="I1123" i="5"/>
  <c r="I1148" i="5" s="1"/>
  <c r="H1123" i="5"/>
  <c r="H1148" i="5" s="1"/>
  <c r="G1123" i="5"/>
  <c r="G1148" i="5" s="1"/>
  <c r="F1123" i="5"/>
  <c r="F1148" i="5" s="1"/>
  <c r="E1123" i="5"/>
  <c r="E1148" i="5" s="1"/>
  <c r="D1123" i="5"/>
  <c r="D1148" i="5" s="1"/>
  <c r="C1123" i="5"/>
  <c r="C1148" i="5" s="1"/>
  <c r="P1114" i="5"/>
  <c r="N1114" i="5"/>
  <c r="M1114" i="5"/>
  <c r="M1115" i="5" s="1"/>
  <c r="L1114" i="5"/>
  <c r="K1114" i="5"/>
  <c r="J1114" i="5"/>
  <c r="I1114" i="5"/>
  <c r="H1114" i="5"/>
  <c r="G1114" i="5"/>
  <c r="F1114" i="5"/>
  <c r="E1114" i="5"/>
  <c r="D1114" i="5"/>
  <c r="C1114" i="5"/>
  <c r="P1106" i="5"/>
  <c r="N1106" i="5"/>
  <c r="M1106" i="5"/>
  <c r="L1106" i="5"/>
  <c r="K1106" i="5"/>
  <c r="J1106" i="5"/>
  <c r="I1106" i="5"/>
  <c r="H1106" i="5"/>
  <c r="G1106" i="5"/>
  <c r="F1106" i="5"/>
  <c r="E1106" i="5"/>
  <c r="D1106" i="5"/>
  <c r="C1106" i="5"/>
  <c r="P1098" i="5"/>
  <c r="N1098" i="5"/>
  <c r="M1098" i="5"/>
  <c r="L1098" i="5"/>
  <c r="K1098" i="5"/>
  <c r="J1098" i="5"/>
  <c r="I1098" i="5"/>
  <c r="H1098" i="5"/>
  <c r="G1098" i="5"/>
  <c r="F1098" i="5"/>
  <c r="E1098" i="5"/>
  <c r="D1098" i="5"/>
  <c r="C1098" i="5"/>
  <c r="P1090" i="5"/>
  <c r="P1115" i="5" s="1"/>
  <c r="N1090" i="5"/>
  <c r="N1115" i="5" s="1"/>
  <c r="M1090" i="5"/>
  <c r="L1090" i="5"/>
  <c r="L1115" i="5" s="1"/>
  <c r="K1090" i="5"/>
  <c r="K1115" i="5" s="1"/>
  <c r="J1090" i="5"/>
  <c r="J1115" i="5" s="1"/>
  <c r="I1090" i="5"/>
  <c r="I1115" i="5" s="1"/>
  <c r="H1090" i="5"/>
  <c r="H1115" i="5" s="1"/>
  <c r="G1090" i="5"/>
  <c r="G1115" i="5" s="1"/>
  <c r="F1090" i="5"/>
  <c r="F1115" i="5" s="1"/>
  <c r="E1090" i="5"/>
  <c r="E1115" i="5" s="1"/>
  <c r="D1090" i="5"/>
  <c r="D1115" i="5" s="1"/>
  <c r="C1090" i="5"/>
  <c r="C1115" i="5" s="1"/>
  <c r="M1082" i="5"/>
  <c r="P1081" i="5"/>
  <c r="N1081" i="5"/>
  <c r="M1081" i="5"/>
  <c r="L1081" i="5"/>
  <c r="K1081" i="5"/>
  <c r="J1081" i="5"/>
  <c r="I1081" i="5"/>
  <c r="H1081" i="5"/>
  <c r="G1081" i="5"/>
  <c r="F1081" i="5"/>
  <c r="E1081" i="5"/>
  <c r="D1081" i="5"/>
  <c r="C1081" i="5"/>
  <c r="P1073" i="5"/>
  <c r="N1073" i="5"/>
  <c r="M1073" i="5"/>
  <c r="L1073" i="5"/>
  <c r="K1073" i="5"/>
  <c r="J1073" i="5"/>
  <c r="I1073" i="5"/>
  <c r="H1073" i="5"/>
  <c r="G1073" i="5"/>
  <c r="F1073" i="5"/>
  <c r="E1073" i="5"/>
  <c r="D1073" i="5"/>
  <c r="C1073" i="5"/>
  <c r="P1065" i="5"/>
  <c r="N1065" i="5"/>
  <c r="M1065" i="5"/>
  <c r="L1065" i="5"/>
  <c r="K1065" i="5"/>
  <c r="J1065" i="5"/>
  <c r="I1065" i="5"/>
  <c r="H1065" i="5"/>
  <c r="G1065" i="5"/>
  <c r="F1065" i="5"/>
  <c r="E1065" i="5"/>
  <c r="D1065" i="5"/>
  <c r="C1065" i="5"/>
  <c r="P1057" i="5"/>
  <c r="P1082" i="5" s="1"/>
  <c r="N1057" i="5"/>
  <c r="N1082" i="5" s="1"/>
  <c r="M1057" i="5"/>
  <c r="L1057" i="5"/>
  <c r="L1082" i="5" s="1"/>
  <c r="K1057" i="5"/>
  <c r="K1082" i="5" s="1"/>
  <c r="J1057" i="5"/>
  <c r="J1082" i="5" s="1"/>
  <c r="I1057" i="5"/>
  <c r="I1082" i="5" s="1"/>
  <c r="H1057" i="5"/>
  <c r="H1082" i="5" s="1"/>
  <c r="G1057" i="5"/>
  <c r="G1082" i="5" s="1"/>
  <c r="F1057" i="5"/>
  <c r="F1082" i="5" s="1"/>
  <c r="E1057" i="5"/>
  <c r="E1082" i="5" s="1"/>
  <c r="D1057" i="5"/>
  <c r="D1082" i="5" s="1"/>
  <c r="C1057" i="5"/>
  <c r="C1082" i="5" s="1"/>
  <c r="P1048" i="5"/>
  <c r="N1048" i="5"/>
  <c r="M1048" i="5"/>
  <c r="M1049" i="5" s="1"/>
  <c r="L1048" i="5"/>
  <c r="K1048" i="5"/>
  <c r="J1048" i="5"/>
  <c r="I1048" i="5"/>
  <c r="H1048" i="5"/>
  <c r="G1048" i="5"/>
  <c r="F1048" i="5"/>
  <c r="E1048" i="5"/>
  <c r="D1048" i="5"/>
  <c r="C1048" i="5"/>
  <c r="P1040" i="5"/>
  <c r="N1040" i="5"/>
  <c r="M1040" i="5"/>
  <c r="L1040" i="5"/>
  <c r="K1040" i="5"/>
  <c r="J1040" i="5"/>
  <c r="I1040" i="5"/>
  <c r="H1040" i="5"/>
  <c r="G1040" i="5"/>
  <c r="F1040" i="5"/>
  <c r="E1040" i="5"/>
  <c r="D1040" i="5"/>
  <c r="C1040" i="5"/>
  <c r="P1032" i="5"/>
  <c r="N1032" i="5"/>
  <c r="M1032" i="5"/>
  <c r="L1032" i="5"/>
  <c r="K1032" i="5"/>
  <c r="J1032" i="5"/>
  <c r="I1032" i="5"/>
  <c r="H1032" i="5"/>
  <c r="G1032" i="5"/>
  <c r="F1032" i="5"/>
  <c r="E1032" i="5"/>
  <c r="D1032" i="5"/>
  <c r="C1032" i="5"/>
  <c r="P1024" i="5"/>
  <c r="P1049" i="5" s="1"/>
  <c r="N1024" i="5"/>
  <c r="N1049" i="5" s="1"/>
  <c r="M1024" i="5"/>
  <c r="L1024" i="5"/>
  <c r="L1049" i="5" s="1"/>
  <c r="K1024" i="5"/>
  <c r="K1049" i="5" s="1"/>
  <c r="J1024" i="5"/>
  <c r="J1049" i="5" s="1"/>
  <c r="I1024" i="5"/>
  <c r="I1049" i="5" s="1"/>
  <c r="H1024" i="5"/>
  <c r="H1049" i="5" s="1"/>
  <c r="G1024" i="5"/>
  <c r="G1049" i="5" s="1"/>
  <c r="F1024" i="5"/>
  <c r="F1049" i="5" s="1"/>
  <c r="E1024" i="5"/>
  <c r="E1049" i="5" s="1"/>
  <c r="D1024" i="5"/>
  <c r="D1049" i="5" s="1"/>
  <c r="C1024" i="5"/>
  <c r="C1049" i="5" s="1"/>
  <c r="M1016" i="5"/>
  <c r="P1015" i="5"/>
  <c r="N1015" i="5"/>
  <c r="M1015" i="5"/>
  <c r="L1015" i="5"/>
  <c r="K1015" i="5"/>
  <c r="J1015" i="5"/>
  <c r="I1015" i="5"/>
  <c r="H1015" i="5"/>
  <c r="G1015" i="5"/>
  <c r="F1015" i="5"/>
  <c r="E1015" i="5"/>
  <c r="D1015" i="5"/>
  <c r="C1015" i="5"/>
  <c r="P1007" i="5"/>
  <c r="N1007" i="5"/>
  <c r="M1007" i="5"/>
  <c r="L1007" i="5"/>
  <c r="K1007" i="5"/>
  <c r="J1007" i="5"/>
  <c r="I1007" i="5"/>
  <c r="H1007" i="5"/>
  <c r="G1007" i="5"/>
  <c r="F1007" i="5"/>
  <c r="E1007" i="5"/>
  <c r="D1007" i="5"/>
  <c r="C1007" i="5"/>
  <c r="P999" i="5"/>
  <c r="N999" i="5"/>
  <c r="M999" i="5"/>
  <c r="L999" i="5"/>
  <c r="K999" i="5"/>
  <c r="J999" i="5"/>
  <c r="I999" i="5"/>
  <c r="H999" i="5"/>
  <c r="G999" i="5"/>
  <c r="F999" i="5"/>
  <c r="E999" i="5"/>
  <c r="D999" i="5"/>
  <c r="C999" i="5"/>
  <c r="P991" i="5"/>
  <c r="P1016" i="5" s="1"/>
  <c r="N991" i="5"/>
  <c r="N1016" i="5" s="1"/>
  <c r="M991" i="5"/>
  <c r="L991" i="5"/>
  <c r="L1016" i="5" s="1"/>
  <c r="K991" i="5"/>
  <c r="K1016" i="5" s="1"/>
  <c r="J991" i="5"/>
  <c r="J1016" i="5" s="1"/>
  <c r="I991" i="5"/>
  <c r="I1016" i="5" s="1"/>
  <c r="H991" i="5"/>
  <c r="H1016" i="5" s="1"/>
  <c r="G991" i="5"/>
  <c r="G1016" i="5" s="1"/>
  <c r="F991" i="5"/>
  <c r="F1016" i="5" s="1"/>
  <c r="E991" i="5"/>
  <c r="E1016" i="5" s="1"/>
  <c r="D991" i="5"/>
  <c r="D1016" i="5" s="1"/>
  <c r="C991" i="5"/>
  <c r="C1016" i="5" s="1"/>
  <c r="P982" i="5"/>
  <c r="N982" i="5"/>
  <c r="M982" i="5"/>
  <c r="M983" i="5" s="1"/>
  <c r="L982" i="5"/>
  <c r="K982" i="5"/>
  <c r="J982" i="5"/>
  <c r="I982" i="5"/>
  <c r="H982" i="5"/>
  <c r="G982" i="5"/>
  <c r="F982" i="5"/>
  <c r="E982" i="5"/>
  <c r="D982" i="5"/>
  <c r="C982" i="5"/>
  <c r="P974" i="5"/>
  <c r="N974" i="5"/>
  <c r="M974" i="5"/>
  <c r="L974" i="5"/>
  <c r="K974" i="5"/>
  <c r="J974" i="5"/>
  <c r="I974" i="5"/>
  <c r="H974" i="5"/>
  <c r="G974" i="5"/>
  <c r="F974" i="5"/>
  <c r="E974" i="5"/>
  <c r="D974" i="5"/>
  <c r="C974" i="5"/>
  <c r="P966" i="5"/>
  <c r="N966" i="5"/>
  <c r="M966" i="5"/>
  <c r="L966" i="5"/>
  <c r="K966" i="5"/>
  <c r="J966" i="5"/>
  <c r="I966" i="5"/>
  <c r="H966" i="5"/>
  <c r="G966" i="5"/>
  <c r="F966" i="5"/>
  <c r="E966" i="5"/>
  <c r="D966" i="5"/>
  <c r="C966" i="5"/>
  <c r="P958" i="5"/>
  <c r="P983" i="5" s="1"/>
  <c r="N958" i="5"/>
  <c r="N983" i="5" s="1"/>
  <c r="M958" i="5"/>
  <c r="L958" i="5"/>
  <c r="L983" i="5" s="1"/>
  <c r="K958" i="5"/>
  <c r="K983" i="5" s="1"/>
  <c r="J958" i="5"/>
  <c r="J983" i="5" s="1"/>
  <c r="I958" i="5"/>
  <c r="I983" i="5" s="1"/>
  <c r="H958" i="5"/>
  <c r="H983" i="5" s="1"/>
  <c r="G958" i="5"/>
  <c r="G983" i="5" s="1"/>
  <c r="F958" i="5"/>
  <c r="F983" i="5" s="1"/>
  <c r="E958" i="5"/>
  <c r="E983" i="5" s="1"/>
  <c r="D958" i="5"/>
  <c r="D983" i="5" s="1"/>
  <c r="C958" i="5"/>
  <c r="C983" i="5" s="1"/>
  <c r="M950" i="5"/>
  <c r="P949" i="5"/>
  <c r="N949" i="5"/>
  <c r="M949" i="5"/>
  <c r="L949" i="5"/>
  <c r="K949" i="5"/>
  <c r="J949" i="5"/>
  <c r="I949" i="5"/>
  <c r="H949" i="5"/>
  <c r="G949" i="5"/>
  <c r="F949" i="5"/>
  <c r="E949" i="5"/>
  <c r="D949" i="5"/>
  <c r="C949" i="5"/>
  <c r="P941" i="5"/>
  <c r="N941" i="5"/>
  <c r="M941" i="5"/>
  <c r="L941" i="5"/>
  <c r="K941" i="5"/>
  <c r="J941" i="5"/>
  <c r="I941" i="5"/>
  <c r="H941" i="5"/>
  <c r="G941" i="5"/>
  <c r="F941" i="5"/>
  <c r="E941" i="5"/>
  <c r="D941" i="5"/>
  <c r="C941" i="5"/>
  <c r="P933" i="5"/>
  <c r="N933" i="5"/>
  <c r="M933" i="5"/>
  <c r="L933" i="5"/>
  <c r="K933" i="5"/>
  <c r="J933" i="5"/>
  <c r="I933" i="5"/>
  <c r="H933" i="5"/>
  <c r="G933" i="5"/>
  <c r="F933" i="5"/>
  <c r="E933" i="5"/>
  <c r="D933" i="5"/>
  <c r="C933" i="5"/>
  <c r="P925" i="5"/>
  <c r="P950" i="5" s="1"/>
  <c r="N925" i="5"/>
  <c r="N950" i="5" s="1"/>
  <c r="M925" i="5"/>
  <c r="L925" i="5"/>
  <c r="L950" i="5" s="1"/>
  <c r="K925" i="5"/>
  <c r="K950" i="5" s="1"/>
  <c r="J925" i="5"/>
  <c r="J950" i="5" s="1"/>
  <c r="I925" i="5"/>
  <c r="I950" i="5" s="1"/>
  <c r="H925" i="5"/>
  <c r="H950" i="5" s="1"/>
  <c r="G925" i="5"/>
  <c r="G950" i="5" s="1"/>
  <c r="F925" i="5"/>
  <c r="F950" i="5" s="1"/>
  <c r="E925" i="5"/>
  <c r="E950" i="5" s="1"/>
  <c r="D925" i="5"/>
  <c r="D950" i="5" s="1"/>
  <c r="C925" i="5"/>
  <c r="C950" i="5" s="1"/>
  <c r="P916" i="5"/>
  <c r="N916" i="5"/>
  <c r="M916" i="5"/>
  <c r="M917" i="5" s="1"/>
  <c r="L916" i="5"/>
  <c r="K916" i="5"/>
  <c r="J916" i="5"/>
  <c r="I916" i="5"/>
  <c r="H916" i="5"/>
  <c r="G916" i="5"/>
  <c r="F916" i="5"/>
  <c r="E916" i="5"/>
  <c r="D916" i="5"/>
  <c r="C916" i="5"/>
  <c r="P908" i="5"/>
  <c r="N908" i="5"/>
  <c r="M908" i="5"/>
  <c r="L908" i="5"/>
  <c r="K908" i="5"/>
  <c r="J908" i="5"/>
  <c r="I908" i="5"/>
  <c r="H908" i="5"/>
  <c r="G908" i="5"/>
  <c r="F908" i="5"/>
  <c r="E908" i="5"/>
  <c r="D908" i="5"/>
  <c r="C908" i="5"/>
  <c r="P900" i="5"/>
  <c r="N900" i="5"/>
  <c r="M900" i="5"/>
  <c r="L900" i="5"/>
  <c r="K900" i="5"/>
  <c r="J900" i="5"/>
  <c r="I900" i="5"/>
  <c r="H900" i="5"/>
  <c r="G900" i="5"/>
  <c r="F900" i="5"/>
  <c r="E900" i="5"/>
  <c r="D900" i="5"/>
  <c r="C900" i="5"/>
  <c r="P892" i="5"/>
  <c r="P917" i="5" s="1"/>
  <c r="N892" i="5"/>
  <c r="N917" i="5" s="1"/>
  <c r="M892" i="5"/>
  <c r="L892" i="5"/>
  <c r="L917" i="5" s="1"/>
  <c r="K892" i="5"/>
  <c r="K917" i="5" s="1"/>
  <c r="J892" i="5"/>
  <c r="J917" i="5" s="1"/>
  <c r="I892" i="5"/>
  <c r="I917" i="5" s="1"/>
  <c r="H892" i="5"/>
  <c r="H917" i="5" s="1"/>
  <c r="G892" i="5"/>
  <c r="G917" i="5" s="1"/>
  <c r="F892" i="5"/>
  <c r="F917" i="5" s="1"/>
  <c r="E892" i="5"/>
  <c r="E917" i="5" s="1"/>
  <c r="D892" i="5"/>
  <c r="D917" i="5" s="1"/>
  <c r="C892" i="5"/>
  <c r="C917" i="5" s="1"/>
  <c r="M884" i="5"/>
  <c r="P883" i="5"/>
  <c r="N883" i="5"/>
  <c r="M883" i="5"/>
  <c r="L883" i="5"/>
  <c r="K883" i="5"/>
  <c r="J883" i="5"/>
  <c r="I883" i="5"/>
  <c r="H883" i="5"/>
  <c r="G883" i="5"/>
  <c r="F883" i="5"/>
  <c r="E883" i="5"/>
  <c r="D883" i="5"/>
  <c r="C883" i="5"/>
  <c r="P875" i="5"/>
  <c r="N875" i="5"/>
  <c r="M875" i="5"/>
  <c r="L875" i="5"/>
  <c r="K875" i="5"/>
  <c r="J875" i="5"/>
  <c r="I875" i="5"/>
  <c r="H875" i="5"/>
  <c r="G875" i="5"/>
  <c r="F875" i="5"/>
  <c r="E875" i="5"/>
  <c r="D875" i="5"/>
  <c r="C875" i="5"/>
  <c r="P867" i="5"/>
  <c r="N867" i="5"/>
  <c r="M867" i="5"/>
  <c r="L867" i="5"/>
  <c r="K867" i="5"/>
  <c r="J867" i="5"/>
  <c r="I867" i="5"/>
  <c r="H867" i="5"/>
  <c r="G867" i="5"/>
  <c r="F867" i="5"/>
  <c r="E867" i="5"/>
  <c r="D867" i="5"/>
  <c r="C867" i="5"/>
  <c r="P859" i="5"/>
  <c r="P884" i="5" s="1"/>
  <c r="N859" i="5"/>
  <c r="N884" i="5" s="1"/>
  <c r="M859" i="5"/>
  <c r="L859" i="5"/>
  <c r="L884" i="5" s="1"/>
  <c r="K859" i="5"/>
  <c r="K884" i="5" s="1"/>
  <c r="J859" i="5"/>
  <c r="J884" i="5" s="1"/>
  <c r="I859" i="5"/>
  <c r="I884" i="5" s="1"/>
  <c r="H859" i="5"/>
  <c r="H884" i="5" s="1"/>
  <c r="G859" i="5"/>
  <c r="G884" i="5" s="1"/>
  <c r="F859" i="5"/>
  <c r="F884" i="5" s="1"/>
  <c r="E859" i="5"/>
  <c r="E884" i="5" s="1"/>
  <c r="D859" i="5"/>
  <c r="D884" i="5" s="1"/>
  <c r="C859" i="5"/>
  <c r="C884" i="5" s="1"/>
  <c r="P850" i="5"/>
  <c r="N850" i="5"/>
  <c r="M850" i="5"/>
  <c r="M851" i="5" s="1"/>
  <c r="L850" i="5"/>
  <c r="K850" i="5"/>
  <c r="J850" i="5"/>
  <c r="I850" i="5"/>
  <c r="H850" i="5"/>
  <c r="G850" i="5"/>
  <c r="F850" i="5"/>
  <c r="E850" i="5"/>
  <c r="D850" i="5"/>
  <c r="C850" i="5"/>
  <c r="P842" i="5"/>
  <c r="N842" i="5"/>
  <c r="M842" i="5"/>
  <c r="L842" i="5"/>
  <c r="K842" i="5"/>
  <c r="J842" i="5"/>
  <c r="I842" i="5"/>
  <c r="H842" i="5"/>
  <c r="G842" i="5"/>
  <c r="F842" i="5"/>
  <c r="E842" i="5"/>
  <c r="D842" i="5"/>
  <c r="C842" i="5"/>
  <c r="P834" i="5"/>
  <c r="N834" i="5"/>
  <c r="M834" i="5"/>
  <c r="L834" i="5"/>
  <c r="K834" i="5"/>
  <c r="J834" i="5"/>
  <c r="I834" i="5"/>
  <c r="H834" i="5"/>
  <c r="G834" i="5"/>
  <c r="F834" i="5"/>
  <c r="E834" i="5"/>
  <c r="D834" i="5"/>
  <c r="C834" i="5"/>
  <c r="P826" i="5"/>
  <c r="P851" i="5" s="1"/>
  <c r="N826" i="5"/>
  <c r="N851" i="5" s="1"/>
  <c r="M826" i="5"/>
  <c r="L826" i="5"/>
  <c r="L851" i="5" s="1"/>
  <c r="K826" i="5"/>
  <c r="K851" i="5" s="1"/>
  <c r="J826" i="5"/>
  <c r="J851" i="5" s="1"/>
  <c r="I826" i="5"/>
  <c r="I851" i="5" s="1"/>
  <c r="H826" i="5"/>
  <c r="H851" i="5" s="1"/>
  <c r="G826" i="5"/>
  <c r="G851" i="5" s="1"/>
  <c r="F826" i="5"/>
  <c r="F851" i="5" s="1"/>
  <c r="E826" i="5"/>
  <c r="E851" i="5" s="1"/>
  <c r="D826" i="5"/>
  <c r="D851" i="5" s="1"/>
  <c r="C826" i="5"/>
  <c r="C851" i="5" s="1"/>
  <c r="M818" i="5"/>
  <c r="P817" i="5"/>
  <c r="N817" i="5"/>
  <c r="M817" i="5"/>
  <c r="L817" i="5"/>
  <c r="K817" i="5"/>
  <c r="J817" i="5"/>
  <c r="I817" i="5"/>
  <c r="H817" i="5"/>
  <c r="G817" i="5"/>
  <c r="F817" i="5"/>
  <c r="E817" i="5"/>
  <c r="D817" i="5"/>
  <c r="C817" i="5"/>
  <c r="P809" i="5"/>
  <c r="N809" i="5"/>
  <c r="M809" i="5"/>
  <c r="L809" i="5"/>
  <c r="K809" i="5"/>
  <c r="J809" i="5"/>
  <c r="I809" i="5"/>
  <c r="H809" i="5"/>
  <c r="G809" i="5"/>
  <c r="F809" i="5"/>
  <c r="E809" i="5"/>
  <c r="D809" i="5"/>
  <c r="C809" i="5"/>
  <c r="P801" i="5"/>
  <c r="N801" i="5"/>
  <c r="M801" i="5"/>
  <c r="L801" i="5"/>
  <c r="K801" i="5"/>
  <c r="J801" i="5"/>
  <c r="I801" i="5"/>
  <c r="H801" i="5"/>
  <c r="G801" i="5"/>
  <c r="F801" i="5"/>
  <c r="E801" i="5"/>
  <c r="D801" i="5"/>
  <c r="C801" i="5"/>
  <c r="P793" i="5"/>
  <c r="P818" i="5" s="1"/>
  <c r="N793" i="5"/>
  <c r="N818" i="5" s="1"/>
  <c r="M793" i="5"/>
  <c r="L793" i="5"/>
  <c r="L818" i="5" s="1"/>
  <c r="K793" i="5"/>
  <c r="K818" i="5" s="1"/>
  <c r="J793" i="5"/>
  <c r="J818" i="5" s="1"/>
  <c r="I793" i="5"/>
  <c r="I818" i="5" s="1"/>
  <c r="H793" i="5"/>
  <c r="H818" i="5" s="1"/>
  <c r="G793" i="5"/>
  <c r="G818" i="5" s="1"/>
  <c r="F793" i="5"/>
  <c r="F818" i="5" s="1"/>
  <c r="E793" i="5"/>
  <c r="E818" i="5" s="1"/>
  <c r="D793" i="5"/>
  <c r="D818" i="5" s="1"/>
  <c r="C793" i="5"/>
  <c r="C818" i="5" s="1"/>
  <c r="P784" i="5"/>
  <c r="N784" i="5"/>
  <c r="M784" i="5"/>
  <c r="M785" i="5" s="1"/>
  <c r="L784" i="5"/>
  <c r="K784" i="5"/>
  <c r="J784" i="5"/>
  <c r="I784" i="5"/>
  <c r="H784" i="5"/>
  <c r="G784" i="5"/>
  <c r="F784" i="5"/>
  <c r="E784" i="5"/>
  <c r="D784" i="5"/>
  <c r="C784" i="5"/>
  <c r="P776" i="5"/>
  <c r="N776" i="5"/>
  <c r="M776" i="5"/>
  <c r="L776" i="5"/>
  <c r="K776" i="5"/>
  <c r="J776" i="5"/>
  <c r="I776" i="5"/>
  <c r="H776" i="5"/>
  <c r="G776" i="5"/>
  <c r="F776" i="5"/>
  <c r="E776" i="5"/>
  <c r="D776" i="5"/>
  <c r="C776" i="5"/>
  <c r="P768" i="5"/>
  <c r="N768" i="5"/>
  <c r="M768" i="5"/>
  <c r="L768" i="5"/>
  <c r="K768" i="5"/>
  <c r="J768" i="5"/>
  <c r="I768" i="5"/>
  <c r="H768" i="5"/>
  <c r="G768" i="5"/>
  <c r="F768" i="5"/>
  <c r="E768" i="5"/>
  <c r="D768" i="5"/>
  <c r="C768" i="5"/>
  <c r="P760" i="5"/>
  <c r="P785" i="5" s="1"/>
  <c r="N760" i="5"/>
  <c r="N785" i="5" s="1"/>
  <c r="M760" i="5"/>
  <c r="L760" i="5"/>
  <c r="L785" i="5" s="1"/>
  <c r="K760" i="5"/>
  <c r="K785" i="5" s="1"/>
  <c r="J760" i="5"/>
  <c r="J785" i="5" s="1"/>
  <c r="I760" i="5"/>
  <c r="I785" i="5" s="1"/>
  <c r="H760" i="5"/>
  <c r="H785" i="5" s="1"/>
  <c r="G760" i="5"/>
  <c r="G785" i="5" s="1"/>
  <c r="F760" i="5"/>
  <c r="F785" i="5" s="1"/>
  <c r="E760" i="5"/>
  <c r="E785" i="5" s="1"/>
  <c r="D760" i="5"/>
  <c r="D785" i="5" s="1"/>
  <c r="C760" i="5"/>
  <c r="C785" i="5" s="1"/>
  <c r="M752" i="5"/>
  <c r="P751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P743" i="5"/>
  <c r="N743" i="5"/>
  <c r="M743" i="5"/>
  <c r="L743" i="5"/>
  <c r="K743" i="5"/>
  <c r="J743" i="5"/>
  <c r="I743" i="5"/>
  <c r="H743" i="5"/>
  <c r="G743" i="5"/>
  <c r="F743" i="5"/>
  <c r="E743" i="5"/>
  <c r="D743" i="5"/>
  <c r="C743" i="5"/>
  <c r="P735" i="5"/>
  <c r="N735" i="5"/>
  <c r="M735" i="5"/>
  <c r="L735" i="5"/>
  <c r="K735" i="5"/>
  <c r="J735" i="5"/>
  <c r="I735" i="5"/>
  <c r="H735" i="5"/>
  <c r="G735" i="5"/>
  <c r="F735" i="5"/>
  <c r="E735" i="5"/>
  <c r="D735" i="5"/>
  <c r="C735" i="5"/>
  <c r="P727" i="5"/>
  <c r="P752" i="5" s="1"/>
  <c r="N727" i="5"/>
  <c r="N752" i="5" s="1"/>
  <c r="M727" i="5"/>
  <c r="L727" i="5"/>
  <c r="L752" i="5" s="1"/>
  <c r="K727" i="5"/>
  <c r="K752" i="5" s="1"/>
  <c r="J727" i="5"/>
  <c r="J752" i="5" s="1"/>
  <c r="I727" i="5"/>
  <c r="I752" i="5" s="1"/>
  <c r="H727" i="5"/>
  <c r="H752" i="5" s="1"/>
  <c r="G727" i="5"/>
  <c r="G752" i="5" s="1"/>
  <c r="F727" i="5"/>
  <c r="F752" i="5" s="1"/>
  <c r="E727" i="5"/>
  <c r="E752" i="5" s="1"/>
  <c r="D727" i="5"/>
  <c r="D752" i="5" s="1"/>
  <c r="C727" i="5"/>
  <c r="C752" i="5" s="1"/>
  <c r="P718" i="5"/>
  <c r="N718" i="5"/>
  <c r="M718" i="5"/>
  <c r="M719" i="5" s="1"/>
  <c r="L718" i="5"/>
  <c r="K718" i="5"/>
  <c r="J718" i="5"/>
  <c r="I718" i="5"/>
  <c r="H718" i="5"/>
  <c r="G718" i="5"/>
  <c r="F718" i="5"/>
  <c r="E718" i="5"/>
  <c r="D718" i="5"/>
  <c r="C718" i="5"/>
  <c r="P710" i="5"/>
  <c r="N710" i="5"/>
  <c r="M710" i="5"/>
  <c r="L710" i="5"/>
  <c r="K710" i="5"/>
  <c r="J710" i="5"/>
  <c r="I710" i="5"/>
  <c r="H710" i="5"/>
  <c r="G710" i="5"/>
  <c r="F710" i="5"/>
  <c r="E710" i="5"/>
  <c r="D710" i="5"/>
  <c r="C710" i="5"/>
  <c r="P702" i="5"/>
  <c r="N702" i="5"/>
  <c r="M702" i="5"/>
  <c r="L702" i="5"/>
  <c r="K702" i="5"/>
  <c r="J702" i="5"/>
  <c r="I702" i="5"/>
  <c r="H702" i="5"/>
  <c r="G702" i="5"/>
  <c r="F702" i="5"/>
  <c r="E702" i="5"/>
  <c r="D702" i="5"/>
  <c r="C702" i="5"/>
  <c r="P694" i="5"/>
  <c r="P719" i="5" s="1"/>
  <c r="N694" i="5"/>
  <c r="N719" i="5" s="1"/>
  <c r="M694" i="5"/>
  <c r="L694" i="5"/>
  <c r="L719" i="5" s="1"/>
  <c r="K694" i="5"/>
  <c r="K719" i="5" s="1"/>
  <c r="J694" i="5"/>
  <c r="J719" i="5" s="1"/>
  <c r="I694" i="5"/>
  <c r="I719" i="5" s="1"/>
  <c r="H694" i="5"/>
  <c r="H719" i="5" s="1"/>
  <c r="G694" i="5"/>
  <c r="G719" i="5" s="1"/>
  <c r="F694" i="5"/>
  <c r="F719" i="5" s="1"/>
  <c r="E694" i="5"/>
  <c r="E719" i="5" s="1"/>
  <c r="D694" i="5"/>
  <c r="D719" i="5" s="1"/>
  <c r="C694" i="5"/>
  <c r="C719" i="5" s="1"/>
  <c r="M686" i="5"/>
  <c r="P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P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P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P661" i="5"/>
  <c r="P686" i="5" s="1"/>
  <c r="N661" i="5"/>
  <c r="N686" i="5" s="1"/>
  <c r="M661" i="5"/>
  <c r="L661" i="5"/>
  <c r="L686" i="5" s="1"/>
  <c r="K661" i="5"/>
  <c r="K686" i="5" s="1"/>
  <c r="J661" i="5"/>
  <c r="J686" i="5" s="1"/>
  <c r="I661" i="5"/>
  <c r="I686" i="5" s="1"/>
  <c r="H661" i="5"/>
  <c r="H686" i="5" s="1"/>
  <c r="G661" i="5"/>
  <c r="G686" i="5" s="1"/>
  <c r="F661" i="5"/>
  <c r="F686" i="5" s="1"/>
  <c r="E661" i="5"/>
  <c r="E686" i="5" s="1"/>
  <c r="D661" i="5"/>
  <c r="D686" i="5" s="1"/>
  <c r="C661" i="5"/>
  <c r="C686" i="5" s="1"/>
  <c r="P652" i="5"/>
  <c r="N652" i="5"/>
  <c r="M652" i="5"/>
  <c r="M653" i="5" s="1"/>
  <c r="L652" i="5"/>
  <c r="K652" i="5"/>
  <c r="J652" i="5"/>
  <c r="I652" i="5"/>
  <c r="H652" i="5"/>
  <c r="G652" i="5"/>
  <c r="F652" i="5"/>
  <c r="E652" i="5"/>
  <c r="D652" i="5"/>
  <c r="C652" i="5"/>
  <c r="P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P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P628" i="5"/>
  <c r="P653" i="5" s="1"/>
  <c r="N628" i="5"/>
  <c r="N653" i="5" s="1"/>
  <c r="M628" i="5"/>
  <c r="L628" i="5"/>
  <c r="L653" i="5" s="1"/>
  <c r="K628" i="5"/>
  <c r="K653" i="5" s="1"/>
  <c r="J628" i="5"/>
  <c r="J653" i="5" s="1"/>
  <c r="I628" i="5"/>
  <c r="I653" i="5" s="1"/>
  <c r="H628" i="5"/>
  <c r="H653" i="5" s="1"/>
  <c r="G628" i="5"/>
  <c r="G653" i="5" s="1"/>
  <c r="F628" i="5"/>
  <c r="F653" i="5" s="1"/>
  <c r="E628" i="5"/>
  <c r="E653" i="5" s="1"/>
  <c r="D628" i="5"/>
  <c r="D653" i="5" s="1"/>
  <c r="C628" i="5"/>
  <c r="C653" i="5" s="1"/>
  <c r="M620" i="5"/>
  <c r="P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P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P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P595" i="5"/>
  <c r="P620" i="5" s="1"/>
  <c r="N595" i="5"/>
  <c r="N620" i="5" s="1"/>
  <c r="M595" i="5"/>
  <c r="L595" i="5"/>
  <c r="L620" i="5" s="1"/>
  <c r="K595" i="5"/>
  <c r="K620" i="5" s="1"/>
  <c r="J595" i="5"/>
  <c r="J620" i="5" s="1"/>
  <c r="I595" i="5"/>
  <c r="I620" i="5" s="1"/>
  <c r="H595" i="5"/>
  <c r="H620" i="5" s="1"/>
  <c r="G595" i="5"/>
  <c r="G620" i="5" s="1"/>
  <c r="F595" i="5"/>
  <c r="F620" i="5" s="1"/>
  <c r="E595" i="5"/>
  <c r="E620" i="5" s="1"/>
  <c r="D595" i="5"/>
  <c r="D620" i="5" s="1"/>
  <c r="C595" i="5"/>
  <c r="C620" i="5" s="1"/>
  <c r="P586" i="5"/>
  <c r="N586" i="5"/>
  <c r="M586" i="5"/>
  <c r="M587" i="5" s="1"/>
  <c r="L586" i="5"/>
  <c r="K586" i="5"/>
  <c r="J586" i="5"/>
  <c r="I586" i="5"/>
  <c r="H586" i="5"/>
  <c r="G586" i="5"/>
  <c r="F586" i="5"/>
  <c r="E586" i="5"/>
  <c r="D586" i="5"/>
  <c r="C586" i="5"/>
  <c r="P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P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P562" i="5"/>
  <c r="P587" i="5" s="1"/>
  <c r="N562" i="5"/>
  <c r="N587" i="5" s="1"/>
  <c r="M562" i="5"/>
  <c r="L562" i="5"/>
  <c r="L587" i="5" s="1"/>
  <c r="K562" i="5"/>
  <c r="K587" i="5" s="1"/>
  <c r="J562" i="5"/>
  <c r="J587" i="5" s="1"/>
  <c r="I562" i="5"/>
  <c r="I587" i="5" s="1"/>
  <c r="H562" i="5"/>
  <c r="H587" i="5" s="1"/>
  <c r="G562" i="5"/>
  <c r="G587" i="5" s="1"/>
  <c r="F562" i="5"/>
  <c r="F587" i="5" s="1"/>
  <c r="E562" i="5"/>
  <c r="E587" i="5" s="1"/>
  <c r="D562" i="5"/>
  <c r="D587" i="5" s="1"/>
  <c r="C562" i="5"/>
  <c r="C587" i="5" s="1"/>
  <c r="M554" i="5"/>
  <c r="P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P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P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P529" i="5"/>
  <c r="P554" i="5" s="1"/>
  <c r="N529" i="5"/>
  <c r="N554" i="5" s="1"/>
  <c r="M529" i="5"/>
  <c r="L529" i="5"/>
  <c r="L554" i="5" s="1"/>
  <c r="K529" i="5"/>
  <c r="K554" i="5" s="1"/>
  <c r="J529" i="5"/>
  <c r="J554" i="5" s="1"/>
  <c r="I529" i="5"/>
  <c r="I554" i="5" s="1"/>
  <c r="H529" i="5"/>
  <c r="H554" i="5" s="1"/>
  <c r="G529" i="5"/>
  <c r="G554" i="5" s="1"/>
  <c r="F529" i="5"/>
  <c r="F554" i="5" s="1"/>
  <c r="E529" i="5"/>
  <c r="E554" i="5" s="1"/>
  <c r="D529" i="5"/>
  <c r="D554" i="5" s="1"/>
  <c r="C529" i="5"/>
  <c r="C554" i="5" s="1"/>
  <c r="P520" i="5"/>
  <c r="N520" i="5"/>
  <c r="M520" i="5"/>
  <c r="M521" i="5" s="1"/>
  <c r="L520" i="5"/>
  <c r="K520" i="5"/>
  <c r="J520" i="5"/>
  <c r="I520" i="5"/>
  <c r="H520" i="5"/>
  <c r="G520" i="5"/>
  <c r="F520" i="5"/>
  <c r="E520" i="5"/>
  <c r="D520" i="5"/>
  <c r="C520" i="5"/>
  <c r="P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P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P496" i="5"/>
  <c r="P521" i="5" s="1"/>
  <c r="N496" i="5"/>
  <c r="N521" i="5" s="1"/>
  <c r="M496" i="5"/>
  <c r="L496" i="5"/>
  <c r="L521" i="5" s="1"/>
  <c r="K496" i="5"/>
  <c r="K521" i="5" s="1"/>
  <c r="J496" i="5"/>
  <c r="J521" i="5" s="1"/>
  <c r="I496" i="5"/>
  <c r="I521" i="5" s="1"/>
  <c r="H496" i="5"/>
  <c r="H521" i="5" s="1"/>
  <c r="G496" i="5"/>
  <c r="G521" i="5" s="1"/>
  <c r="F496" i="5"/>
  <c r="F521" i="5" s="1"/>
  <c r="E496" i="5"/>
  <c r="E521" i="5" s="1"/>
  <c r="D496" i="5"/>
  <c r="D521" i="5" s="1"/>
  <c r="C496" i="5"/>
  <c r="C521" i="5" s="1"/>
  <c r="M488" i="5"/>
  <c r="P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P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P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P463" i="5"/>
  <c r="P488" i="5" s="1"/>
  <c r="N463" i="5"/>
  <c r="N488" i="5" s="1"/>
  <c r="M463" i="5"/>
  <c r="L463" i="5"/>
  <c r="L488" i="5" s="1"/>
  <c r="K463" i="5"/>
  <c r="K488" i="5" s="1"/>
  <c r="J463" i="5"/>
  <c r="J488" i="5" s="1"/>
  <c r="I463" i="5"/>
  <c r="I488" i="5" s="1"/>
  <c r="H463" i="5"/>
  <c r="H488" i="5" s="1"/>
  <c r="G463" i="5"/>
  <c r="G488" i="5" s="1"/>
  <c r="F463" i="5"/>
  <c r="F488" i="5" s="1"/>
  <c r="E463" i="5"/>
  <c r="E488" i="5" s="1"/>
  <c r="D463" i="5"/>
  <c r="D488" i="5" s="1"/>
  <c r="C463" i="5"/>
  <c r="C488" i="5" s="1"/>
  <c r="P454" i="5"/>
  <c r="N454" i="5"/>
  <c r="M454" i="5"/>
  <c r="M455" i="5" s="1"/>
  <c r="L454" i="5"/>
  <c r="K454" i="5"/>
  <c r="J454" i="5"/>
  <c r="I454" i="5"/>
  <c r="H454" i="5"/>
  <c r="G454" i="5"/>
  <c r="F454" i="5"/>
  <c r="E454" i="5"/>
  <c r="D454" i="5"/>
  <c r="C454" i="5"/>
  <c r="P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P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P430" i="5"/>
  <c r="P455" i="5" s="1"/>
  <c r="N430" i="5"/>
  <c r="N455" i="5" s="1"/>
  <c r="M430" i="5"/>
  <c r="L430" i="5"/>
  <c r="L455" i="5" s="1"/>
  <c r="K430" i="5"/>
  <c r="K455" i="5" s="1"/>
  <c r="J430" i="5"/>
  <c r="J455" i="5" s="1"/>
  <c r="I430" i="5"/>
  <c r="I455" i="5" s="1"/>
  <c r="H430" i="5"/>
  <c r="H455" i="5" s="1"/>
  <c r="G430" i="5"/>
  <c r="G455" i="5" s="1"/>
  <c r="F430" i="5"/>
  <c r="F455" i="5" s="1"/>
  <c r="E430" i="5"/>
  <c r="E455" i="5" s="1"/>
  <c r="D430" i="5"/>
  <c r="D455" i="5" s="1"/>
  <c r="C430" i="5"/>
  <c r="C455" i="5" s="1"/>
  <c r="M422" i="5"/>
  <c r="P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P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P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P397" i="5"/>
  <c r="P422" i="5" s="1"/>
  <c r="N397" i="5"/>
  <c r="N422" i="5" s="1"/>
  <c r="M397" i="5"/>
  <c r="L397" i="5"/>
  <c r="L422" i="5" s="1"/>
  <c r="K397" i="5"/>
  <c r="K422" i="5" s="1"/>
  <c r="J397" i="5"/>
  <c r="J422" i="5" s="1"/>
  <c r="I397" i="5"/>
  <c r="I422" i="5" s="1"/>
  <c r="H397" i="5"/>
  <c r="H422" i="5" s="1"/>
  <c r="G397" i="5"/>
  <c r="G422" i="5" s="1"/>
  <c r="F397" i="5"/>
  <c r="F422" i="5" s="1"/>
  <c r="E397" i="5"/>
  <c r="E422" i="5" s="1"/>
  <c r="D397" i="5"/>
  <c r="D422" i="5" s="1"/>
  <c r="C397" i="5"/>
  <c r="C422" i="5" s="1"/>
  <c r="P388" i="5"/>
  <c r="N388" i="5"/>
  <c r="M388" i="5"/>
  <c r="M389" i="5" s="1"/>
  <c r="L388" i="5"/>
  <c r="K388" i="5"/>
  <c r="J388" i="5"/>
  <c r="I388" i="5"/>
  <c r="H388" i="5"/>
  <c r="G388" i="5"/>
  <c r="F388" i="5"/>
  <c r="E388" i="5"/>
  <c r="D388" i="5"/>
  <c r="C388" i="5"/>
  <c r="P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P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P364" i="5"/>
  <c r="P389" i="5" s="1"/>
  <c r="N364" i="5"/>
  <c r="N389" i="5" s="1"/>
  <c r="M364" i="5"/>
  <c r="L364" i="5"/>
  <c r="L389" i="5" s="1"/>
  <c r="K364" i="5"/>
  <c r="K389" i="5" s="1"/>
  <c r="J364" i="5"/>
  <c r="J389" i="5" s="1"/>
  <c r="I364" i="5"/>
  <c r="I389" i="5" s="1"/>
  <c r="H364" i="5"/>
  <c r="H389" i="5" s="1"/>
  <c r="G364" i="5"/>
  <c r="G389" i="5" s="1"/>
  <c r="F364" i="5"/>
  <c r="F389" i="5" s="1"/>
  <c r="E364" i="5"/>
  <c r="E389" i="5" s="1"/>
  <c r="D364" i="5"/>
  <c r="D389" i="5" s="1"/>
  <c r="C364" i="5"/>
  <c r="C389" i="5" s="1"/>
  <c r="M356" i="5"/>
  <c r="P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P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P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P331" i="5"/>
  <c r="P356" i="5" s="1"/>
  <c r="N331" i="5"/>
  <c r="N356" i="5" s="1"/>
  <c r="M331" i="5"/>
  <c r="L331" i="5"/>
  <c r="L356" i="5" s="1"/>
  <c r="K331" i="5"/>
  <c r="K356" i="5" s="1"/>
  <c r="J331" i="5"/>
  <c r="J356" i="5" s="1"/>
  <c r="I331" i="5"/>
  <c r="I356" i="5" s="1"/>
  <c r="H331" i="5"/>
  <c r="H356" i="5" s="1"/>
  <c r="G331" i="5"/>
  <c r="G356" i="5" s="1"/>
  <c r="F331" i="5"/>
  <c r="F356" i="5" s="1"/>
  <c r="E331" i="5"/>
  <c r="E356" i="5" s="1"/>
  <c r="D331" i="5"/>
  <c r="D356" i="5" s="1"/>
  <c r="C331" i="5"/>
  <c r="C356" i="5" s="1"/>
  <c r="D323" i="5"/>
  <c r="P322" i="5"/>
  <c r="N322" i="5"/>
  <c r="M322" i="5"/>
  <c r="M323" i="5" s="1"/>
  <c r="L322" i="5"/>
  <c r="K322" i="5"/>
  <c r="J322" i="5"/>
  <c r="I322" i="5"/>
  <c r="H322" i="5"/>
  <c r="G322" i="5"/>
  <c r="F322" i="5"/>
  <c r="E322" i="5"/>
  <c r="D322" i="5"/>
  <c r="C322" i="5"/>
  <c r="P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P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P298" i="5"/>
  <c r="P323" i="5" s="1"/>
  <c r="N298" i="5"/>
  <c r="N323" i="5" s="1"/>
  <c r="M298" i="5"/>
  <c r="L298" i="5"/>
  <c r="L323" i="5" s="1"/>
  <c r="K298" i="5"/>
  <c r="K323" i="5" s="1"/>
  <c r="J298" i="5"/>
  <c r="J323" i="5" s="1"/>
  <c r="I298" i="5"/>
  <c r="I323" i="5" s="1"/>
  <c r="H298" i="5"/>
  <c r="H323" i="5" s="1"/>
  <c r="G298" i="5"/>
  <c r="G323" i="5" s="1"/>
  <c r="F298" i="5"/>
  <c r="F323" i="5" s="1"/>
  <c r="E298" i="5"/>
  <c r="E323" i="5" s="1"/>
  <c r="D298" i="5"/>
  <c r="C298" i="5"/>
  <c r="C323" i="5" s="1"/>
  <c r="M290" i="5"/>
  <c r="I290" i="5"/>
  <c r="E290" i="5"/>
  <c r="P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P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P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P265" i="5"/>
  <c r="P290" i="5" s="1"/>
  <c r="N265" i="5"/>
  <c r="N290" i="5" s="1"/>
  <c r="M265" i="5"/>
  <c r="L265" i="5"/>
  <c r="L290" i="5" s="1"/>
  <c r="K265" i="5"/>
  <c r="K290" i="5" s="1"/>
  <c r="J265" i="5"/>
  <c r="J290" i="5" s="1"/>
  <c r="I265" i="5"/>
  <c r="H265" i="5"/>
  <c r="H290" i="5" s="1"/>
  <c r="G265" i="5"/>
  <c r="G290" i="5" s="1"/>
  <c r="F265" i="5"/>
  <c r="F290" i="5" s="1"/>
  <c r="E265" i="5"/>
  <c r="D265" i="5"/>
  <c r="D290" i="5" s="1"/>
  <c r="C265" i="5"/>
  <c r="C290" i="5" s="1"/>
  <c r="P256" i="5"/>
  <c r="N256" i="5"/>
  <c r="M256" i="5"/>
  <c r="M257" i="5" s="1"/>
  <c r="L256" i="5"/>
  <c r="K256" i="5"/>
  <c r="J256" i="5"/>
  <c r="I256" i="5"/>
  <c r="H256" i="5"/>
  <c r="G256" i="5"/>
  <c r="F256" i="5"/>
  <c r="E256" i="5"/>
  <c r="D256" i="5"/>
  <c r="C256" i="5"/>
  <c r="P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P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P232" i="5"/>
  <c r="N232" i="5"/>
  <c r="N257" i="5" s="1"/>
  <c r="M232" i="5"/>
  <c r="L232" i="5"/>
  <c r="L257" i="5" s="1"/>
  <c r="K232" i="5"/>
  <c r="J232" i="5"/>
  <c r="J257" i="5" s="1"/>
  <c r="I232" i="5"/>
  <c r="H232" i="5"/>
  <c r="H257" i="5" s="1"/>
  <c r="G232" i="5"/>
  <c r="F232" i="5"/>
  <c r="F257" i="5" s="1"/>
  <c r="E232" i="5"/>
  <c r="D232" i="5"/>
  <c r="D257" i="5" s="1"/>
  <c r="C232" i="5"/>
  <c r="M224" i="5"/>
  <c r="P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P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P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P199" i="5"/>
  <c r="P224" i="5" s="1"/>
  <c r="N199" i="5"/>
  <c r="M199" i="5"/>
  <c r="L199" i="5"/>
  <c r="K199" i="5"/>
  <c r="K224" i="5" s="1"/>
  <c r="J199" i="5"/>
  <c r="I199" i="5"/>
  <c r="I224" i="5" s="1"/>
  <c r="H199" i="5"/>
  <c r="G199" i="5"/>
  <c r="G224" i="5" s="1"/>
  <c r="F199" i="5"/>
  <c r="E199" i="5"/>
  <c r="E224" i="5" s="1"/>
  <c r="D199" i="5"/>
  <c r="C199" i="5"/>
  <c r="C224" i="5" s="1"/>
  <c r="L191" i="5"/>
  <c r="H191" i="5"/>
  <c r="D191" i="5"/>
  <c r="P190" i="5"/>
  <c r="N190" i="5"/>
  <c r="M190" i="5"/>
  <c r="M191" i="5" s="1"/>
  <c r="L190" i="5"/>
  <c r="K190" i="5"/>
  <c r="J190" i="5"/>
  <c r="I190" i="5"/>
  <c r="H190" i="5"/>
  <c r="G190" i="5"/>
  <c r="F190" i="5"/>
  <c r="E190" i="5"/>
  <c r="D190" i="5"/>
  <c r="C190" i="5"/>
  <c r="P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P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P166" i="5"/>
  <c r="P191" i="5" s="1"/>
  <c r="N166" i="5"/>
  <c r="N191" i="5" s="1"/>
  <c r="M166" i="5"/>
  <c r="L166" i="5"/>
  <c r="K166" i="5"/>
  <c r="K191" i="5" s="1"/>
  <c r="J166" i="5"/>
  <c r="J191" i="5" s="1"/>
  <c r="I166" i="5"/>
  <c r="I191" i="5" s="1"/>
  <c r="H166" i="5"/>
  <c r="G166" i="5"/>
  <c r="G191" i="5" s="1"/>
  <c r="F166" i="5"/>
  <c r="F191" i="5" s="1"/>
  <c r="E166" i="5"/>
  <c r="E191" i="5" s="1"/>
  <c r="D166" i="5"/>
  <c r="C166" i="5"/>
  <c r="C191" i="5" s="1"/>
  <c r="M158" i="5"/>
  <c r="I158" i="5"/>
  <c r="E158" i="5"/>
  <c r="P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P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P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P133" i="5"/>
  <c r="P158" i="5" s="1"/>
  <c r="N133" i="5"/>
  <c r="N158" i="5" s="1"/>
  <c r="M133" i="5"/>
  <c r="L133" i="5"/>
  <c r="L158" i="5" s="1"/>
  <c r="K133" i="5"/>
  <c r="K158" i="5" s="1"/>
  <c r="J133" i="5"/>
  <c r="J158" i="5" s="1"/>
  <c r="I133" i="5"/>
  <c r="H133" i="5"/>
  <c r="H158" i="5" s="1"/>
  <c r="G133" i="5"/>
  <c r="G158" i="5" s="1"/>
  <c r="F133" i="5"/>
  <c r="F158" i="5" s="1"/>
  <c r="E133" i="5"/>
  <c r="D133" i="5"/>
  <c r="D158" i="5" s="1"/>
  <c r="C133" i="5"/>
  <c r="C158" i="5" s="1"/>
  <c r="P124" i="5"/>
  <c r="N124" i="5"/>
  <c r="M124" i="5"/>
  <c r="M125" i="5" s="1"/>
  <c r="L124" i="5"/>
  <c r="K124" i="5"/>
  <c r="J124" i="5"/>
  <c r="I124" i="5"/>
  <c r="H124" i="5"/>
  <c r="G124" i="5"/>
  <c r="F124" i="5"/>
  <c r="E124" i="5"/>
  <c r="D124" i="5"/>
  <c r="C124" i="5"/>
  <c r="P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P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P100" i="5"/>
  <c r="N100" i="5"/>
  <c r="N125" i="5" s="1"/>
  <c r="M100" i="5"/>
  <c r="L100" i="5"/>
  <c r="L125" i="5" s="1"/>
  <c r="K100" i="5"/>
  <c r="J100" i="5"/>
  <c r="J125" i="5" s="1"/>
  <c r="I100" i="5"/>
  <c r="H100" i="5"/>
  <c r="H125" i="5" s="1"/>
  <c r="G100" i="5"/>
  <c r="F100" i="5"/>
  <c r="F125" i="5" s="1"/>
  <c r="E100" i="5"/>
  <c r="D100" i="5"/>
  <c r="D125" i="5" s="1"/>
  <c r="C100" i="5"/>
  <c r="M92" i="5"/>
  <c r="P91" i="5"/>
  <c r="N91" i="5"/>
  <c r="M91" i="5"/>
  <c r="L91" i="5"/>
  <c r="K91" i="5"/>
  <c r="J91" i="5"/>
  <c r="I91" i="5"/>
  <c r="H91" i="5"/>
  <c r="G91" i="5"/>
  <c r="F91" i="5"/>
  <c r="E91" i="5"/>
  <c r="D91" i="5"/>
  <c r="C91" i="5"/>
  <c r="P83" i="5"/>
  <c r="N83" i="5"/>
  <c r="M83" i="5"/>
  <c r="L83" i="5"/>
  <c r="K83" i="5"/>
  <c r="J83" i="5"/>
  <c r="I83" i="5"/>
  <c r="H83" i="5"/>
  <c r="G83" i="5"/>
  <c r="F83" i="5"/>
  <c r="E83" i="5"/>
  <c r="D83" i="5"/>
  <c r="C83" i="5"/>
  <c r="P75" i="5"/>
  <c r="N75" i="5"/>
  <c r="M75" i="5"/>
  <c r="L75" i="5"/>
  <c r="K75" i="5"/>
  <c r="J75" i="5"/>
  <c r="I75" i="5"/>
  <c r="H75" i="5"/>
  <c r="G75" i="5"/>
  <c r="F75" i="5"/>
  <c r="E75" i="5"/>
  <c r="D75" i="5"/>
  <c r="C75" i="5"/>
  <c r="P67" i="5"/>
  <c r="P92" i="5" s="1"/>
  <c r="N67" i="5"/>
  <c r="M67" i="5"/>
  <c r="L67" i="5"/>
  <c r="K67" i="5"/>
  <c r="K92" i="5" s="1"/>
  <c r="J67" i="5"/>
  <c r="I67" i="5"/>
  <c r="I92" i="5" s="1"/>
  <c r="H67" i="5"/>
  <c r="G67" i="5"/>
  <c r="G92" i="5" s="1"/>
  <c r="F67" i="5"/>
  <c r="E67" i="5"/>
  <c r="E92" i="5" s="1"/>
  <c r="D67" i="5"/>
  <c r="C67" i="5"/>
  <c r="C92" i="5" s="1"/>
  <c r="L59" i="5"/>
  <c r="H59" i="5"/>
  <c r="D59" i="5"/>
  <c r="P58" i="5"/>
  <c r="N58" i="5"/>
  <c r="M58" i="5"/>
  <c r="M59" i="5" s="1"/>
  <c r="L58" i="5"/>
  <c r="K58" i="5"/>
  <c r="J58" i="5"/>
  <c r="I58" i="5"/>
  <c r="H58" i="5"/>
  <c r="G58" i="5"/>
  <c r="F58" i="5"/>
  <c r="E58" i="5"/>
  <c r="D58" i="5"/>
  <c r="C58" i="5"/>
  <c r="P50" i="5"/>
  <c r="N50" i="5"/>
  <c r="M50" i="5"/>
  <c r="L50" i="5"/>
  <c r="K50" i="5"/>
  <c r="J50" i="5"/>
  <c r="I50" i="5"/>
  <c r="H50" i="5"/>
  <c r="G50" i="5"/>
  <c r="F50" i="5"/>
  <c r="E50" i="5"/>
  <c r="D50" i="5"/>
  <c r="C50" i="5"/>
  <c r="P42" i="5"/>
  <c r="N42" i="5"/>
  <c r="M42" i="5"/>
  <c r="L42" i="5"/>
  <c r="K42" i="5"/>
  <c r="J42" i="5"/>
  <c r="I42" i="5"/>
  <c r="H42" i="5"/>
  <c r="G42" i="5"/>
  <c r="F42" i="5"/>
  <c r="E42" i="5"/>
  <c r="D42" i="5"/>
  <c r="C42" i="5"/>
  <c r="P34" i="5"/>
  <c r="P59" i="5" s="1"/>
  <c r="N34" i="5"/>
  <c r="N59" i="5" s="1"/>
  <c r="M34" i="5"/>
  <c r="L34" i="5"/>
  <c r="K34" i="5"/>
  <c r="K59" i="5" s="1"/>
  <c r="J34" i="5"/>
  <c r="J59" i="5" s="1"/>
  <c r="I34" i="5"/>
  <c r="I59" i="5" s="1"/>
  <c r="H34" i="5"/>
  <c r="G34" i="5"/>
  <c r="G59" i="5" s="1"/>
  <c r="F34" i="5"/>
  <c r="F59" i="5" s="1"/>
  <c r="E34" i="5"/>
  <c r="E59" i="5" s="1"/>
  <c r="D34" i="5"/>
  <c r="C34" i="5"/>
  <c r="C59" i="5" s="1"/>
  <c r="P25" i="5"/>
  <c r="N25" i="5"/>
  <c r="M25" i="5"/>
  <c r="L25" i="5"/>
  <c r="K25" i="5"/>
  <c r="J25" i="5"/>
  <c r="I25" i="5"/>
  <c r="H25" i="5"/>
  <c r="G25" i="5"/>
  <c r="F25" i="5"/>
  <c r="E25" i="5"/>
  <c r="D25" i="5"/>
  <c r="C25" i="5"/>
  <c r="P17" i="5"/>
  <c r="N17" i="5"/>
  <c r="M17" i="5"/>
  <c r="L17" i="5"/>
  <c r="K17" i="5"/>
  <c r="J17" i="5"/>
  <c r="I17" i="5"/>
  <c r="H17" i="5"/>
  <c r="G17" i="5"/>
  <c r="F17" i="5"/>
  <c r="E17" i="5"/>
  <c r="D17" i="5"/>
  <c r="C17" i="5"/>
  <c r="P9" i="5"/>
  <c r="N9" i="5"/>
  <c r="M9" i="5"/>
  <c r="L9" i="5"/>
  <c r="K9" i="5"/>
  <c r="J9" i="5"/>
  <c r="I9" i="5"/>
  <c r="H9" i="5"/>
  <c r="G9" i="5"/>
  <c r="F9" i="5"/>
  <c r="E9" i="5"/>
  <c r="D9" i="5"/>
  <c r="C9" i="5"/>
  <c r="D92" i="5" l="1"/>
  <c r="F92" i="5"/>
  <c r="H92" i="5"/>
  <c r="J92" i="5"/>
  <c r="L92" i="5"/>
  <c r="N92" i="5"/>
  <c r="C125" i="5"/>
  <c r="E125" i="5"/>
  <c r="G125" i="5"/>
  <c r="I125" i="5"/>
  <c r="K125" i="5"/>
  <c r="P125" i="5"/>
  <c r="D224" i="5"/>
  <c r="F224" i="5"/>
  <c r="H224" i="5"/>
  <c r="J224" i="5"/>
  <c r="L224" i="5"/>
  <c r="N224" i="5"/>
  <c r="C257" i="5"/>
  <c r="E257" i="5"/>
  <c r="G257" i="5"/>
  <c r="I257" i="5"/>
  <c r="K257" i="5"/>
  <c r="P257" i="5"/>
  <c r="D1445" i="5"/>
  <c r="F1445" i="5"/>
  <c r="H1445" i="5"/>
  <c r="L1445" i="5"/>
  <c r="D1544" i="5"/>
  <c r="F1544" i="5"/>
  <c r="H1544" i="5"/>
  <c r="J1544" i="5"/>
  <c r="L1544" i="5"/>
  <c r="N1544" i="5"/>
  <c r="C1577" i="5"/>
  <c r="E1577" i="5"/>
  <c r="G1577" i="5"/>
  <c r="I1577" i="5"/>
  <c r="K1577" i="5"/>
  <c r="P1577" i="5"/>
  <c r="D1676" i="5"/>
  <c r="F1676" i="5"/>
  <c r="H1676" i="5"/>
  <c r="J1676" i="5"/>
  <c r="L1676" i="5"/>
  <c r="N1676" i="5"/>
  <c r="C1709" i="5"/>
  <c r="E1709" i="5"/>
  <c r="G1709" i="5"/>
  <c r="I1709" i="5"/>
  <c r="K1709" i="5"/>
  <c r="P1709" i="5"/>
  <c r="D1742" i="5"/>
  <c r="F1742" i="5"/>
  <c r="H1742" i="5"/>
  <c r="J1742" i="5"/>
  <c r="L1742" i="5"/>
  <c r="N1742" i="5"/>
  <c r="C1775" i="5"/>
  <c r="E1775" i="5"/>
  <c r="G1775" i="5"/>
  <c r="I1775" i="5"/>
  <c r="K1775" i="5"/>
  <c r="P1775" i="5"/>
  <c r="D1874" i="5"/>
  <c r="F1874" i="5"/>
  <c r="H1874" i="5"/>
  <c r="J1874" i="5"/>
  <c r="L1874" i="5"/>
  <c r="N1874" i="5"/>
  <c r="C1907" i="5"/>
  <c r="E1907" i="5"/>
  <c r="G1907" i="5"/>
  <c r="I1907" i="5"/>
  <c r="K1907" i="5"/>
  <c r="P1907" i="5"/>
  <c r="D1973" i="5"/>
  <c r="F1973" i="5"/>
  <c r="H1973" i="5"/>
  <c r="J1973" i="5"/>
  <c r="L1973" i="5"/>
  <c r="N1973" i="5"/>
  <c r="C2006" i="5"/>
  <c r="E2006" i="5"/>
  <c r="G2006" i="5"/>
  <c r="I2006" i="5"/>
  <c r="K2006" i="5"/>
  <c r="P2006" i="5"/>
  <c r="D2105" i="5"/>
  <c r="F2105" i="5"/>
  <c r="H2105" i="5"/>
  <c r="J2105" i="5"/>
  <c r="L2105" i="5"/>
  <c r="N2105" i="5"/>
  <c r="C2138" i="5"/>
  <c r="E2138" i="5"/>
  <c r="G2138" i="5"/>
  <c r="I2138" i="5"/>
  <c r="K2138" i="5"/>
  <c r="P2138" i="5"/>
  <c r="D2237" i="5"/>
  <c r="F2237" i="5"/>
  <c r="H2237" i="5"/>
  <c r="J2237" i="5"/>
  <c r="L2237" i="5"/>
  <c r="N2237" i="5"/>
  <c r="C2270" i="5"/>
  <c r="E2270" i="5"/>
  <c r="G2270" i="5"/>
  <c r="I2270" i="5"/>
  <c r="K2270" i="5"/>
  <c r="P2270" i="5"/>
  <c r="N198" i="26" l="1"/>
  <c r="N197" i="26" l="1"/>
  <c r="N196" i="26" l="1"/>
  <c r="N195" i="26" l="1"/>
  <c r="N194" i="26" l="1"/>
  <c r="N192" i="26" l="1"/>
  <c r="N191" i="26" l="1"/>
  <c r="N190" i="26" l="1"/>
  <c r="N189" i="26" l="1"/>
  <c r="N188" i="26" l="1"/>
  <c r="N59" i="1" l="1"/>
  <c r="M59" i="1"/>
  <c r="N5" i="30" l="1"/>
  <c r="M5" i="30"/>
  <c r="N58" i="1" l="1"/>
  <c r="M58" i="1"/>
  <c r="N57" i="1" l="1"/>
  <c r="M57" i="1"/>
  <c r="N56" i="1" l="1"/>
  <c r="M56" i="1"/>
  <c r="N55" i="1" l="1"/>
  <c r="M55" i="1"/>
  <c r="N187" i="26" l="1"/>
  <c r="N186" i="26" l="1"/>
  <c r="N54" i="1" l="1"/>
  <c r="N53" i="1" l="1"/>
  <c r="N4" i="30" l="1"/>
  <c r="M4" i="30"/>
  <c r="N52" i="1" l="1"/>
  <c r="N51" i="1" l="1"/>
  <c r="N184" i="26" l="1"/>
  <c r="N50" i="1" l="1"/>
  <c r="N183" i="26" l="1"/>
  <c r="N49" i="1" l="1"/>
  <c r="N48" i="1" l="1"/>
  <c r="N182" i="26" l="1"/>
  <c r="N181" i="26" l="1"/>
  <c r="N47" i="1" l="1"/>
  <c r="N46" i="1" l="1"/>
  <c r="N180" i="26" l="1"/>
  <c r="N45" i="1" l="1"/>
  <c r="N179" i="26" l="1"/>
  <c r="N44" i="1" l="1"/>
  <c r="N178" i="26" l="1"/>
  <c r="N176" i="26" l="1"/>
  <c r="N175" i="26" l="1"/>
  <c r="N174" i="26" l="1"/>
  <c r="N173" i="26" l="1"/>
  <c r="N172" i="26" l="1"/>
  <c r="N171" i="26" l="1"/>
  <c r="N170" i="26" l="1"/>
  <c r="N167" i="26" l="1"/>
  <c r="N43" i="1" l="1"/>
  <c r="N166" i="26" l="1"/>
  <c r="N165" i="26" l="1"/>
  <c r="N164" i="26" l="1"/>
  <c r="N163" i="26" l="1"/>
  <c r="N162" i="26" l="1"/>
  <c r="N161" i="26" l="1"/>
  <c r="M159" i="26" l="1"/>
  <c r="N159" i="26" l="1"/>
  <c r="N158" i="26" l="1"/>
  <c r="N157" i="26" l="1"/>
  <c r="N156" i="26" l="1"/>
  <c r="N155" i="26" l="1"/>
  <c r="N154" i="26" l="1"/>
  <c r="N152" i="26" l="1"/>
  <c r="N42" i="1" l="1"/>
  <c r="N151" i="26" l="1"/>
  <c r="N150" i="26" l="1"/>
  <c r="N149" i="26" l="1"/>
  <c r="N148" i="26" l="1"/>
  <c r="N147" i="26" l="1"/>
  <c r="N146" i="26" l="1"/>
  <c r="N144" i="26" l="1"/>
  <c r="N143" i="26" l="1"/>
  <c r="N142" i="26" l="1"/>
  <c r="N141" i="26" l="1"/>
  <c r="N41" i="1" l="1"/>
  <c r="N140" i="26" l="1"/>
  <c r="N139" i="26" l="1"/>
  <c r="N138" i="26" l="1"/>
  <c r="N135" i="26" l="1"/>
  <c r="N134" i="26" l="1"/>
  <c r="N133" i="26" l="1"/>
  <c r="N132" i="26" l="1"/>
  <c r="N40" i="1" l="1"/>
  <c r="N131" i="26" l="1"/>
  <c r="N130" i="26" l="1"/>
  <c r="N129" i="26" l="1"/>
  <c r="N127" i="26" l="1"/>
  <c r="N126" i="26" l="1"/>
  <c r="N39" i="1" l="1"/>
  <c r="N125" i="26" l="1"/>
  <c r="N124" i="26" l="1"/>
  <c r="N123" i="26" l="1"/>
  <c r="N122" i="26" l="1"/>
  <c r="N121" i="26" l="1"/>
  <c r="N119" i="26" l="1"/>
  <c r="N118" i="26" l="1"/>
  <c r="N117" i="26" l="1"/>
  <c r="N116" i="26" l="1"/>
  <c r="N38" i="1" l="1"/>
  <c r="N115" i="26" l="1"/>
  <c r="N114" i="26" l="1"/>
  <c r="N113" i="26" l="1"/>
  <c r="N111" i="26" l="1"/>
  <c r="N110" i="26" l="1"/>
  <c r="N109" i="26" l="1"/>
  <c r="N108" i="26" l="1"/>
  <c r="N37" i="1" l="1"/>
  <c r="N107" i="26" l="1"/>
  <c r="N106" i="26" l="1"/>
  <c r="N36" i="1" l="1"/>
  <c r="N105" i="26" l="1"/>
  <c r="N102" i="26" l="1"/>
  <c r="N101" i="26" l="1"/>
  <c r="N100" i="26" l="1"/>
  <c r="N99" i="26" l="1"/>
  <c r="N98" i="26" l="1"/>
  <c r="N97" i="26" l="1"/>
  <c r="N96" i="26" l="1"/>
  <c r="N94" i="26" l="1"/>
  <c r="N35" i="1" l="1"/>
  <c r="N93" i="26" l="1"/>
  <c r="N92" i="26" l="1"/>
  <c r="N91" i="26" l="1"/>
  <c r="N90" i="26" l="1"/>
  <c r="N89" i="26" l="1"/>
  <c r="N88" i="26" l="1"/>
  <c r="N86" i="26" l="1"/>
  <c r="N85" i="26" l="1"/>
  <c r="N84" i="26" l="1"/>
  <c r="N83" i="26" l="1"/>
  <c r="N82" i="26" l="1"/>
  <c r="N34" i="1" l="1"/>
  <c r="N81" i="26" l="1"/>
  <c r="N80" i="26" l="1"/>
  <c r="N33" i="1" l="1"/>
  <c r="N32" i="1" l="1"/>
  <c r="N31" i="1" l="1"/>
  <c r="N30" i="1" l="1"/>
  <c r="N29" i="1" l="1"/>
  <c r="M72" i="26" l="1"/>
  <c r="M73" i="26" s="1"/>
  <c r="M74" i="26" s="1"/>
  <c r="M75" i="26" s="1"/>
  <c r="M76" i="26" s="1"/>
  <c r="M77" i="26" s="1"/>
  <c r="N28" i="1" l="1"/>
  <c r="P2443" i="26" l="1"/>
  <c r="N2443" i="26"/>
  <c r="M2443" i="26"/>
  <c r="M2444" i="26" s="1"/>
  <c r="L2443" i="26"/>
  <c r="K2443" i="26"/>
  <c r="J2443" i="26"/>
  <c r="I2443" i="26"/>
  <c r="H2443" i="26"/>
  <c r="G2443" i="26"/>
  <c r="F2443" i="26"/>
  <c r="E2443" i="26"/>
  <c r="D2443" i="26"/>
  <c r="C2443" i="26"/>
  <c r="P2435" i="26"/>
  <c r="N2435" i="26"/>
  <c r="M2435" i="26"/>
  <c r="L2435" i="26"/>
  <c r="K2435" i="26"/>
  <c r="J2435" i="26"/>
  <c r="I2435" i="26"/>
  <c r="H2435" i="26"/>
  <c r="G2435" i="26"/>
  <c r="F2435" i="26"/>
  <c r="E2435" i="26"/>
  <c r="D2435" i="26"/>
  <c r="C2435" i="26"/>
  <c r="P2427" i="26"/>
  <c r="N2427" i="26"/>
  <c r="M2427" i="26"/>
  <c r="L2427" i="26"/>
  <c r="K2427" i="26"/>
  <c r="J2427" i="26"/>
  <c r="I2427" i="26"/>
  <c r="H2427" i="26"/>
  <c r="G2427" i="26"/>
  <c r="F2427" i="26"/>
  <c r="E2427" i="26"/>
  <c r="D2427" i="26"/>
  <c r="C2427" i="26"/>
  <c r="P2419" i="26"/>
  <c r="N2419" i="26"/>
  <c r="M2419" i="26"/>
  <c r="L2419" i="26"/>
  <c r="K2419" i="26"/>
  <c r="J2419" i="26"/>
  <c r="I2419" i="26"/>
  <c r="H2419" i="26"/>
  <c r="G2419" i="26"/>
  <c r="F2419" i="26"/>
  <c r="E2419" i="26"/>
  <c r="D2419" i="26"/>
  <c r="C2419" i="26"/>
  <c r="P2410" i="26"/>
  <c r="N2410" i="26"/>
  <c r="M2410" i="26"/>
  <c r="M2411" i="26" s="1"/>
  <c r="L2410" i="26"/>
  <c r="K2410" i="26"/>
  <c r="J2410" i="26"/>
  <c r="I2410" i="26"/>
  <c r="H2410" i="26"/>
  <c r="G2410" i="26"/>
  <c r="F2410" i="26"/>
  <c r="E2410" i="26"/>
  <c r="D2410" i="26"/>
  <c r="C2410" i="26"/>
  <c r="P2402" i="26"/>
  <c r="N2402" i="26"/>
  <c r="M2402" i="26"/>
  <c r="L2402" i="26"/>
  <c r="K2402" i="26"/>
  <c r="J2402" i="26"/>
  <c r="I2402" i="26"/>
  <c r="H2402" i="26"/>
  <c r="G2402" i="26"/>
  <c r="F2402" i="26"/>
  <c r="E2402" i="26"/>
  <c r="D2402" i="26"/>
  <c r="C2402" i="26"/>
  <c r="P2394" i="26"/>
  <c r="N2394" i="26"/>
  <c r="M2394" i="26"/>
  <c r="L2394" i="26"/>
  <c r="K2394" i="26"/>
  <c r="J2394" i="26"/>
  <c r="I2394" i="26"/>
  <c r="H2394" i="26"/>
  <c r="G2394" i="26"/>
  <c r="F2394" i="26"/>
  <c r="E2394" i="26"/>
  <c r="D2394" i="26"/>
  <c r="C2394" i="26"/>
  <c r="P2386" i="26"/>
  <c r="N2386" i="26"/>
  <c r="M2386" i="26"/>
  <c r="L2386" i="26"/>
  <c r="K2386" i="26"/>
  <c r="J2386" i="26"/>
  <c r="I2386" i="26"/>
  <c r="H2386" i="26"/>
  <c r="G2386" i="26"/>
  <c r="F2386" i="26"/>
  <c r="E2386" i="26"/>
  <c r="D2386" i="26"/>
  <c r="C2386" i="26"/>
  <c r="P2377" i="26"/>
  <c r="N2377" i="26"/>
  <c r="M2377" i="26"/>
  <c r="M2378" i="26" s="1"/>
  <c r="L2377" i="26"/>
  <c r="K2377" i="26"/>
  <c r="J2377" i="26"/>
  <c r="I2377" i="26"/>
  <c r="H2377" i="26"/>
  <c r="G2377" i="26"/>
  <c r="F2377" i="26"/>
  <c r="E2377" i="26"/>
  <c r="D2377" i="26"/>
  <c r="C2377" i="26"/>
  <c r="P2369" i="26"/>
  <c r="N2369" i="26"/>
  <c r="M2369" i="26"/>
  <c r="L2369" i="26"/>
  <c r="K2369" i="26"/>
  <c r="J2369" i="26"/>
  <c r="I2369" i="26"/>
  <c r="H2369" i="26"/>
  <c r="G2369" i="26"/>
  <c r="F2369" i="26"/>
  <c r="E2369" i="26"/>
  <c r="D2369" i="26"/>
  <c r="C2369" i="26"/>
  <c r="P2361" i="26"/>
  <c r="N2361" i="26"/>
  <c r="M2361" i="26"/>
  <c r="L2361" i="26"/>
  <c r="K2361" i="26"/>
  <c r="J2361" i="26"/>
  <c r="I2361" i="26"/>
  <c r="H2361" i="26"/>
  <c r="G2361" i="26"/>
  <c r="F2361" i="26"/>
  <c r="E2361" i="26"/>
  <c r="D2361" i="26"/>
  <c r="C2361" i="26"/>
  <c r="P2353" i="26"/>
  <c r="N2353" i="26"/>
  <c r="M2353" i="26"/>
  <c r="L2353" i="26"/>
  <c r="K2353" i="26"/>
  <c r="J2353" i="26"/>
  <c r="I2353" i="26"/>
  <c r="H2353" i="26"/>
  <c r="G2353" i="26"/>
  <c r="F2353" i="26"/>
  <c r="E2353" i="26"/>
  <c r="D2353" i="26"/>
  <c r="C2353" i="26"/>
  <c r="P2344" i="26"/>
  <c r="N2344" i="26"/>
  <c r="M2344" i="26"/>
  <c r="M2345" i="26" s="1"/>
  <c r="L2344" i="26"/>
  <c r="K2344" i="26"/>
  <c r="J2344" i="26"/>
  <c r="I2344" i="26"/>
  <c r="H2344" i="26"/>
  <c r="G2344" i="26"/>
  <c r="F2344" i="26"/>
  <c r="E2344" i="26"/>
  <c r="D2344" i="26"/>
  <c r="C2344" i="26"/>
  <c r="P2336" i="26"/>
  <c r="N2336" i="26"/>
  <c r="M2336" i="26"/>
  <c r="L2336" i="26"/>
  <c r="K2336" i="26"/>
  <c r="J2336" i="26"/>
  <c r="I2336" i="26"/>
  <c r="H2336" i="26"/>
  <c r="G2336" i="26"/>
  <c r="F2336" i="26"/>
  <c r="E2336" i="26"/>
  <c r="D2336" i="26"/>
  <c r="C2336" i="26"/>
  <c r="P2328" i="26"/>
  <c r="N2328" i="26"/>
  <c r="M2328" i="26"/>
  <c r="L2328" i="26"/>
  <c r="K2328" i="26"/>
  <c r="J2328" i="26"/>
  <c r="I2328" i="26"/>
  <c r="H2328" i="26"/>
  <c r="G2328" i="26"/>
  <c r="F2328" i="26"/>
  <c r="E2328" i="26"/>
  <c r="D2328" i="26"/>
  <c r="C2328" i="26"/>
  <c r="P2320" i="26"/>
  <c r="N2320" i="26"/>
  <c r="M2320" i="26"/>
  <c r="L2320" i="26"/>
  <c r="K2320" i="26"/>
  <c r="J2320" i="26"/>
  <c r="I2320" i="26"/>
  <c r="H2320" i="26"/>
  <c r="G2320" i="26"/>
  <c r="F2320" i="26"/>
  <c r="E2320" i="26"/>
  <c r="D2320" i="26"/>
  <c r="C2320" i="26"/>
  <c r="P2311" i="26"/>
  <c r="N2311" i="26"/>
  <c r="M2311" i="26"/>
  <c r="M2312" i="26" s="1"/>
  <c r="L2311" i="26"/>
  <c r="K2311" i="26"/>
  <c r="J2311" i="26"/>
  <c r="I2311" i="26"/>
  <c r="H2311" i="26"/>
  <c r="G2311" i="26"/>
  <c r="F2311" i="26"/>
  <c r="E2311" i="26"/>
  <c r="D2311" i="26"/>
  <c r="C2311" i="26"/>
  <c r="P2303" i="26"/>
  <c r="N2303" i="26"/>
  <c r="M2303" i="26"/>
  <c r="L2303" i="26"/>
  <c r="K2303" i="26"/>
  <c r="J2303" i="26"/>
  <c r="I2303" i="26"/>
  <c r="H2303" i="26"/>
  <c r="G2303" i="26"/>
  <c r="F2303" i="26"/>
  <c r="E2303" i="26"/>
  <c r="D2303" i="26"/>
  <c r="C2303" i="26"/>
  <c r="P2295" i="26"/>
  <c r="N2295" i="26"/>
  <c r="M2295" i="26"/>
  <c r="L2295" i="26"/>
  <c r="K2295" i="26"/>
  <c r="J2295" i="26"/>
  <c r="I2295" i="26"/>
  <c r="H2295" i="26"/>
  <c r="G2295" i="26"/>
  <c r="F2295" i="26"/>
  <c r="E2295" i="26"/>
  <c r="D2295" i="26"/>
  <c r="C2295" i="26"/>
  <c r="P2287" i="26"/>
  <c r="N2287" i="26"/>
  <c r="M2287" i="26"/>
  <c r="L2287" i="26"/>
  <c r="K2287" i="26"/>
  <c r="J2287" i="26"/>
  <c r="I2287" i="26"/>
  <c r="H2287" i="26"/>
  <c r="G2287" i="26"/>
  <c r="F2287" i="26"/>
  <c r="E2287" i="26"/>
  <c r="D2287" i="26"/>
  <c r="C2287" i="26"/>
  <c r="P2278" i="26"/>
  <c r="N2278" i="26"/>
  <c r="M2278" i="26"/>
  <c r="M2279" i="26" s="1"/>
  <c r="L2278" i="26"/>
  <c r="K2278" i="26"/>
  <c r="J2278" i="26"/>
  <c r="I2278" i="26"/>
  <c r="H2278" i="26"/>
  <c r="G2278" i="26"/>
  <c r="F2278" i="26"/>
  <c r="E2278" i="26"/>
  <c r="D2278" i="26"/>
  <c r="C2278" i="26"/>
  <c r="P2270" i="26"/>
  <c r="N2270" i="26"/>
  <c r="M2270" i="26"/>
  <c r="L2270" i="26"/>
  <c r="K2270" i="26"/>
  <c r="J2270" i="26"/>
  <c r="I2270" i="26"/>
  <c r="H2270" i="26"/>
  <c r="G2270" i="26"/>
  <c r="F2270" i="26"/>
  <c r="E2270" i="26"/>
  <c r="D2270" i="26"/>
  <c r="C2270" i="26"/>
  <c r="P2262" i="26"/>
  <c r="N2262" i="26"/>
  <c r="M2262" i="26"/>
  <c r="L2262" i="26"/>
  <c r="K2262" i="26"/>
  <c r="J2262" i="26"/>
  <c r="I2262" i="26"/>
  <c r="H2262" i="26"/>
  <c r="G2262" i="26"/>
  <c r="F2262" i="26"/>
  <c r="E2262" i="26"/>
  <c r="D2262" i="26"/>
  <c r="C2262" i="26"/>
  <c r="P2254" i="26"/>
  <c r="N2254" i="26"/>
  <c r="M2254" i="26"/>
  <c r="L2254" i="26"/>
  <c r="K2254" i="26"/>
  <c r="J2254" i="26"/>
  <c r="I2254" i="26"/>
  <c r="H2254" i="26"/>
  <c r="G2254" i="26"/>
  <c r="F2254" i="26"/>
  <c r="E2254" i="26"/>
  <c r="D2254" i="26"/>
  <c r="C2254" i="26"/>
  <c r="P2245" i="26"/>
  <c r="N2245" i="26"/>
  <c r="M2245" i="26"/>
  <c r="M2246" i="26" s="1"/>
  <c r="L2245" i="26"/>
  <c r="K2245" i="26"/>
  <c r="J2245" i="26"/>
  <c r="I2245" i="26"/>
  <c r="H2245" i="26"/>
  <c r="G2245" i="26"/>
  <c r="F2245" i="26"/>
  <c r="E2245" i="26"/>
  <c r="D2245" i="26"/>
  <c r="C2245" i="26"/>
  <c r="P2237" i="26"/>
  <c r="N2237" i="26"/>
  <c r="M2237" i="26"/>
  <c r="L2237" i="26"/>
  <c r="K2237" i="26"/>
  <c r="J2237" i="26"/>
  <c r="I2237" i="26"/>
  <c r="H2237" i="26"/>
  <c r="G2237" i="26"/>
  <c r="F2237" i="26"/>
  <c r="E2237" i="26"/>
  <c r="D2237" i="26"/>
  <c r="C2237" i="26"/>
  <c r="P2229" i="26"/>
  <c r="N2229" i="26"/>
  <c r="M2229" i="26"/>
  <c r="L2229" i="26"/>
  <c r="K2229" i="26"/>
  <c r="J2229" i="26"/>
  <c r="I2229" i="26"/>
  <c r="H2229" i="26"/>
  <c r="G2229" i="26"/>
  <c r="F2229" i="26"/>
  <c r="E2229" i="26"/>
  <c r="D2229" i="26"/>
  <c r="C2229" i="26"/>
  <c r="P2221" i="26"/>
  <c r="N2221" i="26"/>
  <c r="M2221" i="26"/>
  <c r="L2221" i="26"/>
  <c r="K2221" i="26"/>
  <c r="J2221" i="26"/>
  <c r="I2221" i="26"/>
  <c r="H2221" i="26"/>
  <c r="G2221" i="26"/>
  <c r="F2221" i="26"/>
  <c r="E2221" i="26"/>
  <c r="D2221" i="26"/>
  <c r="C2221" i="26"/>
  <c r="P2212" i="26"/>
  <c r="N2212" i="26"/>
  <c r="M2212" i="26"/>
  <c r="M2213" i="26" s="1"/>
  <c r="L2212" i="26"/>
  <c r="K2212" i="26"/>
  <c r="J2212" i="26"/>
  <c r="I2212" i="26"/>
  <c r="H2212" i="26"/>
  <c r="G2212" i="26"/>
  <c r="F2212" i="26"/>
  <c r="E2212" i="26"/>
  <c r="D2212" i="26"/>
  <c r="C2212" i="26"/>
  <c r="P2204" i="26"/>
  <c r="N2204" i="26"/>
  <c r="M2204" i="26"/>
  <c r="L2204" i="26"/>
  <c r="K2204" i="26"/>
  <c r="J2204" i="26"/>
  <c r="I2204" i="26"/>
  <c r="H2204" i="26"/>
  <c r="G2204" i="26"/>
  <c r="F2204" i="26"/>
  <c r="E2204" i="26"/>
  <c r="D2204" i="26"/>
  <c r="C2204" i="26"/>
  <c r="P2196" i="26"/>
  <c r="N2196" i="26"/>
  <c r="M2196" i="26"/>
  <c r="L2196" i="26"/>
  <c r="K2196" i="26"/>
  <c r="J2196" i="26"/>
  <c r="I2196" i="26"/>
  <c r="H2196" i="26"/>
  <c r="G2196" i="26"/>
  <c r="F2196" i="26"/>
  <c r="E2196" i="26"/>
  <c r="D2196" i="26"/>
  <c r="C2196" i="26"/>
  <c r="P2188" i="26"/>
  <c r="N2188" i="26"/>
  <c r="M2188" i="26"/>
  <c r="L2188" i="26"/>
  <c r="K2188" i="26"/>
  <c r="J2188" i="26"/>
  <c r="I2188" i="26"/>
  <c r="H2188" i="26"/>
  <c r="G2188" i="26"/>
  <c r="F2188" i="26"/>
  <c r="E2188" i="26"/>
  <c r="D2188" i="26"/>
  <c r="C2188" i="26"/>
  <c r="P2179" i="26"/>
  <c r="N2179" i="26"/>
  <c r="M2179" i="26"/>
  <c r="M2180" i="26" s="1"/>
  <c r="L2179" i="26"/>
  <c r="K2179" i="26"/>
  <c r="J2179" i="26"/>
  <c r="I2179" i="26"/>
  <c r="H2179" i="26"/>
  <c r="G2179" i="26"/>
  <c r="F2179" i="26"/>
  <c r="E2179" i="26"/>
  <c r="D2179" i="26"/>
  <c r="C2179" i="26"/>
  <c r="P2171" i="26"/>
  <c r="N2171" i="26"/>
  <c r="M2171" i="26"/>
  <c r="L2171" i="26"/>
  <c r="K2171" i="26"/>
  <c r="J2171" i="26"/>
  <c r="I2171" i="26"/>
  <c r="H2171" i="26"/>
  <c r="G2171" i="26"/>
  <c r="F2171" i="26"/>
  <c r="E2171" i="26"/>
  <c r="D2171" i="26"/>
  <c r="C2171" i="26"/>
  <c r="P2163" i="26"/>
  <c r="N2163" i="26"/>
  <c r="M2163" i="26"/>
  <c r="L2163" i="26"/>
  <c r="K2163" i="26"/>
  <c r="J2163" i="26"/>
  <c r="I2163" i="26"/>
  <c r="H2163" i="26"/>
  <c r="G2163" i="26"/>
  <c r="F2163" i="26"/>
  <c r="E2163" i="26"/>
  <c r="D2163" i="26"/>
  <c r="C2163" i="26"/>
  <c r="P2155" i="26"/>
  <c r="N2155" i="26"/>
  <c r="M2155" i="26"/>
  <c r="L2155" i="26"/>
  <c r="K2155" i="26"/>
  <c r="J2155" i="26"/>
  <c r="I2155" i="26"/>
  <c r="H2155" i="26"/>
  <c r="G2155" i="26"/>
  <c r="F2155" i="26"/>
  <c r="E2155" i="26"/>
  <c r="D2155" i="26"/>
  <c r="C2155" i="26"/>
  <c r="P2146" i="26"/>
  <c r="N2146" i="26"/>
  <c r="M2146" i="26"/>
  <c r="M2147" i="26" s="1"/>
  <c r="L2146" i="26"/>
  <c r="K2146" i="26"/>
  <c r="J2146" i="26"/>
  <c r="I2146" i="26"/>
  <c r="H2146" i="26"/>
  <c r="G2146" i="26"/>
  <c r="F2146" i="26"/>
  <c r="E2146" i="26"/>
  <c r="D2146" i="26"/>
  <c r="C2146" i="26"/>
  <c r="P2138" i="26"/>
  <c r="N2138" i="26"/>
  <c r="M2138" i="26"/>
  <c r="L2138" i="26"/>
  <c r="K2138" i="26"/>
  <c r="J2138" i="26"/>
  <c r="I2138" i="26"/>
  <c r="H2138" i="26"/>
  <c r="G2138" i="26"/>
  <c r="F2138" i="26"/>
  <c r="E2138" i="26"/>
  <c r="D2138" i="26"/>
  <c r="C2138" i="26"/>
  <c r="P2130" i="26"/>
  <c r="N2130" i="26"/>
  <c r="M2130" i="26"/>
  <c r="L2130" i="26"/>
  <c r="K2130" i="26"/>
  <c r="J2130" i="26"/>
  <c r="I2130" i="26"/>
  <c r="H2130" i="26"/>
  <c r="G2130" i="26"/>
  <c r="F2130" i="26"/>
  <c r="E2130" i="26"/>
  <c r="D2130" i="26"/>
  <c r="C2130" i="26"/>
  <c r="P2122" i="26"/>
  <c r="N2122" i="26"/>
  <c r="M2122" i="26"/>
  <c r="L2122" i="26"/>
  <c r="K2122" i="26"/>
  <c r="J2122" i="26"/>
  <c r="I2122" i="26"/>
  <c r="H2122" i="26"/>
  <c r="G2122" i="26"/>
  <c r="F2122" i="26"/>
  <c r="E2122" i="26"/>
  <c r="D2122" i="26"/>
  <c r="C2122" i="26"/>
  <c r="P2113" i="26"/>
  <c r="N2113" i="26"/>
  <c r="M2113" i="26"/>
  <c r="M2114" i="26" s="1"/>
  <c r="L2113" i="26"/>
  <c r="K2113" i="26"/>
  <c r="J2113" i="26"/>
  <c r="I2113" i="26"/>
  <c r="H2113" i="26"/>
  <c r="G2113" i="26"/>
  <c r="F2113" i="26"/>
  <c r="E2113" i="26"/>
  <c r="D2113" i="26"/>
  <c r="C2113" i="26"/>
  <c r="P2105" i="26"/>
  <c r="N2105" i="26"/>
  <c r="M2105" i="26"/>
  <c r="L2105" i="26"/>
  <c r="K2105" i="26"/>
  <c r="J2105" i="26"/>
  <c r="I2105" i="26"/>
  <c r="H2105" i="26"/>
  <c r="G2105" i="26"/>
  <c r="F2105" i="26"/>
  <c r="E2105" i="26"/>
  <c r="D2105" i="26"/>
  <c r="C2105" i="26"/>
  <c r="P2097" i="26"/>
  <c r="N2097" i="26"/>
  <c r="M2097" i="26"/>
  <c r="L2097" i="26"/>
  <c r="K2097" i="26"/>
  <c r="J2097" i="26"/>
  <c r="I2097" i="26"/>
  <c r="H2097" i="26"/>
  <c r="G2097" i="26"/>
  <c r="F2097" i="26"/>
  <c r="E2097" i="26"/>
  <c r="D2097" i="26"/>
  <c r="C2097" i="26"/>
  <c r="P2089" i="26"/>
  <c r="N2089" i="26"/>
  <c r="M2089" i="26"/>
  <c r="L2089" i="26"/>
  <c r="K2089" i="26"/>
  <c r="J2089" i="26"/>
  <c r="I2089" i="26"/>
  <c r="H2089" i="26"/>
  <c r="G2089" i="26"/>
  <c r="F2089" i="26"/>
  <c r="E2089" i="26"/>
  <c r="D2089" i="26"/>
  <c r="C2089" i="26"/>
  <c r="P2080" i="26"/>
  <c r="N2080" i="26"/>
  <c r="M2080" i="26"/>
  <c r="M2081" i="26" s="1"/>
  <c r="L2080" i="26"/>
  <c r="K2080" i="26"/>
  <c r="J2080" i="26"/>
  <c r="I2080" i="26"/>
  <c r="H2080" i="26"/>
  <c r="G2080" i="26"/>
  <c r="F2080" i="26"/>
  <c r="E2080" i="26"/>
  <c r="D2080" i="26"/>
  <c r="C2080" i="26"/>
  <c r="P2072" i="26"/>
  <c r="N2072" i="26"/>
  <c r="M2072" i="26"/>
  <c r="L2072" i="26"/>
  <c r="K2072" i="26"/>
  <c r="J2072" i="26"/>
  <c r="I2072" i="26"/>
  <c r="H2072" i="26"/>
  <c r="G2072" i="26"/>
  <c r="F2072" i="26"/>
  <c r="E2072" i="26"/>
  <c r="D2072" i="26"/>
  <c r="C2072" i="26"/>
  <c r="P2064" i="26"/>
  <c r="N2064" i="26"/>
  <c r="M2064" i="26"/>
  <c r="L2064" i="26"/>
  <c r="K2064" i="26"/>
  <c r="J2064" i="26"/>
  <c r="I2064" i="26"/>
  <c r="H2064" i="26"/>
  <c r="G2064" i="26"/>
  <c r="F2064" i="26"/>
  <c r="E2064" i="26"/>
  <c r="D2064" i="26"/>
  <c r="C2064" i="26"/>
  <c r="P2056" i="26"/>
  <c r="N2056" i="26"/>
  <c r="M2056" i="26"/>
  <c r="L2056" i="26"/>
  <c r="K2056" i="26"/>
  <c r="J2056" i="26"/>
  <c r="I2056" i="26"/>
  <c r="H2056" i="26"/>
  <c r="G2056" i="26"/>
  <c r="F2056" i="26"/>
  <c r="E2056" i="26"/>
  <c r="D2056" i="26"/>
  <c r="C2056" i="26"/>
  <c r="P2047" i="26"/>
  <c r="N2047" i="26"/>
  <c r="M2047" i="26"/>
  <c r="M2048" i="26" s="1"/>
  <c r="L2047" i="26"/>
  <c r="K2047" i="26"/>
  <c r="J2047" i="26"/>
  <c r="I2047" i="26"/>
  <c r="H2047" i="26"/>
  <c r="G2047" i="26"/>
  <c r="F2047" i="26"/>
  <c r="E2047" i="26"/>
  <c r="D2047" i="26"/>
  <c r="C2047" i="26"/>
  <c r="P2039" i="26"/>
  <c r="N2039" i="26"/>
  <c r="M2039" i="26"/>
  <c r="L2039" i="26"/>
  <c r="K2039" i="26"/>
  <c r="J2039" i="26"/>
  <c r="I2039" i="26"/>
  <c r="H2039" i="26"/>
  <c r="G2039" i="26"/>
  <c r="F2039" i="26"/>
  <c r="E2039" i="26"/>
  <c r="D2039" i="26"/>
  <c r="C2039" i="26"/>
  <c r="P2031" i="26"/>
  <c r="N2031" i="26"/>
  <c r="M2031" i="26"/>
  <c r="L2031" i="26"/>
  <c r="K2031" i="26"/>
  <c r="J2031" i="26"/>
  <c r="I2031" i="26"/>
  <c r="H2031" i="26"/>
  <c r="G2031" i="26"/>
  <c r="F2031" i="26"/>
  <c r="E2031" i="26"/>
  <c r="D2031" i="26"/>
  <c r="C2031" i="26"/>
  <c r="P2023" i="26"/>
  <c r="N2023" i="26"/>
  <c r="M2023" i="26"/>
  <c r="L2023" i="26"/>
  <c r="K2023" i="26"/>
  <c r="J2023" i="26"/>
  <c r="I2023" i="26"/>
  <c r="H2023" i="26"/>
  <c r="G2023" i="26"/>
  <c r="F2023" i="26"/>
  <c r="E2023" i="26"/>
  <c r="D2023" i="26"/>
  <c r="C2023" i="26"/>
  <c r="P2014" i="26"/>
  <c r="N2014" i="26"/>
  <c r="M2014" i="26"/>
  <c r="M2015" i="26" s="1"/>
  <c r="L2014" i="26"/>
  <c r="K2014" i="26"/>
  <c r="J2014" i="26"/>
  <c r="I2014" i="26"/>
  <c r="H2014" i="26"/>
  <c r="G2014" i="26"/>
  <c r="F2014" i="26"/>
  <c r="E2014" i="26"/>
  <c r="D2014" i="26"/>
  <c r="C2014" i="26"/>
  <c r="P2006" i="26"/>
  <c r="N2006" i="26"/>
  <c r="M2006" i="26"/>
  <c r="L2006" i="26"/>
  <c r="K2006" i="26"/>
  <c r="J2006" i="26"/>
  <c r="I2006" i="26"/>
  <c r="H2006" i="26"/>
  <c r="G2006" i="26"/>
  <c r="F2006" i="26"/>
  <c r="E2006" i="26"/>
  <c r="D2006" i="26"/>
  <c r="C2006" i="26"/>
  <c r="P1998" i="26"/>
  <c r="N1998" i="26"/>
  <c r="M1998" i="26"/>
  <c r="L1998" i="26"/>
  <c r="K1998" i="26"/>
  <c r="J1998" i="26"/>
  <c r="I1998" i="26"/>
  <c r="H1998" i="26"/>
  <c r="G1998" i="26"/>
  <c r="F1998" i="26"/>
  <c r="E1998" i="26"/>
  <c r="D1998" i="26"/>
  <c r="C1998" i="26"/>
  <c r="P1990" i="26"/>
  <c r="N1990" i="26"/>
  <c r="M1990" i="26"/>
  <c r="L1990" i="26"/>
  <c r="K1990" i="26"/>
  <c r="J1990" i="26"/>
  <c r="I1990" i="26"/>
  <c r="H1990" i="26"/>
  <c r="G1990" i="26"/>
  <c r="F1990" i="26"/>
  <c r="E1990" i="26"/>
  <c r="D1990" i="26"/>
  <c r="C1990" i="26"/>
  <c r="P1981" i="26"/>
  <c r="N1981" i="26"/>
  <c r="M1981" i="26"/>
  <c r="M1982" i="26" s="1"/>
  <c r="L1981" i="26"/>
  <c r="K1981" i="26"/>
  <c r="J1981" i="26"/>
  <c r="I1981" i="26"/>
  <c r="H1981" i="26"/>
  <c r="G1981" i="26"/>
  <c r="F1981" i="26"/>
  <c r="E1981" i="26"/>
  <c r="D1981" i="26"/>
  <c r="C1981" i="26"/>
  <c r="P1973" i="26"/>
  <c r="N1973" i="26"/>
  <c r="M1973" i="26"/>
  <c r="L1973" i="26"/>
  <c r="K1973" i="26"/>
  <c r="J1973" i="26"/>
  <c r="I1973" i="26"/>
  <c r="H1973" i="26"/>
  <c r="G1973" i="26"/>
  <c r="F1973" i="26"/>
  <c r="E1973" i="26"/>
  <c r="D1973" i="26"/>
  <c r="C1973" i="26"/>
  <c r="P1965" i="26"/>
  <c r="N1965" i="26"/>
  <c r="M1965" i="26"/>
  <c r="L1965" i="26"/>
  <c r="K1965" i="26"/>
  <c r="J1965" i="26"/>
  <c r="I1965" i="26"/>
  <c r="H1965" i="26"/>
  <c r="G1965" i="26"/>
  <c r="F1965" i="26"/>
  <c r="E1965" i="26"/>
  <c r="D1965" i="26"/>
  <c r="C1965" i="26"/>
  <c r="P1957" i="26"/>
  <c r="N1957" i="26"/>
  <c r="M1957" i="26"/>
  <c r="L1957" i="26"/>
  <c r="K1957" i="26"/>
  <c r="J1957" i="26"/>
  <c r="I1957" i="26"/>
  <c r="H1957" i="26"/>
  <c r="G1957" i="26"/>
  <c r="F1957" i="26"/>
  <c r="E1957" i="26"/>
  <c r="D1957" i="26"/>
  <c r="C1957" i="26"/>
  <c r="P1948" i="26"/>
  <c r="N1948" i="26"/>
  <c r="M1948" i="26"/>
  <c r="M1949" i="26" s="1"/>
  <c r="L1948" i="26"/>
  <c r="K1948" i="26"/>
  <c r="J1948" i="26"/>
  <c r="I1948" i="26"/>
  <c r="H1948" i="26"/>
  <c r="G1948" i="26"/>
  <c r="F1948" i="26"/>
  <c r="E1948" i="26"/>
  <c r="D1948" i="26"/>
  <c r="C1948" i="26"/>
  <c r="P1940" i="26"/>
  <c r="N1940" i="26"/>
  <c r="M1940" i="26"/>
  <c r="L1940" i="26"/>
  <c r="K1940" i="26"/>
  <c r="J1940" i="26"/>
  <c r="I1940" i="26"/>
  <c r="H1940" i="26"/>
  <c r="G1940" i="26"/>
  <c r="F1940" i="26"/>
  <c r="E1940" i="26"/>
  <c r="D1940" i="26"/>
  <c r="C1940" i="26"/>
  <c r="P1932" i="26"/>
  <c r="N1932" i="26"/>
  <c r="M1932" i="26"/>
  <c r="L1932" i="26"/>
  <c r="K1932" i="26"/>
  <c r="J1932" i="26"/>
  <c r="I1932" i="26"/>
  <c r="H1932" i="26"/>
  <c r="G1932" i="26"/>
  <c r="F1932" i="26"/>
  <c r="E1932" i="26"/>
  <c r="D1932" i="26"/>
  <c r="C1932" i="26"/>
  <c r="P1924" i="26"/>
  <c r="N1924" i="26"/>
  <c r="M1924" i="26"/>
  <c r="L1924" i="26"/>
  <c r="K1924" i="26"/>
  <c r="J1924" i="26"/>
  <c r="I1924" i="26"/>
  <c r="H1924" i="26"/>
  <c r="G1924" i="26"/>
  <c r="F1924" i="26"/>
  <c r="E1924" i="26"/>
  <c r="D1924" i="26"/>
  <c r="C1924" i="26"/>
  <c r="P1915" i="26"/>
  <c r="N1915" i="26"/>
  <c r="M1915" i="26"/>
  <c r="M1916" i="26" s="1"/>
  <c r="L1915" i="26"/>
  <c r="K1915" i="26"/>
  <c r="J1915" i="26"/>
  <c r="I1915" i="26"/>
  <c r="H1915" i="26"/>
  <c r="G1915" i="26"/>
  <c r="F1915" i="26"/>
  <c r="E1915" i="26"/>
  <c r="D1915" i="26"/>
  <c r="C1915" i="26"/>
  <c r="P1907" i="26"/>
  <c r="N1907" i="26"/>
  <c r="M1907" i="26"/>
  <c r="L1907" i="26"/>
  <c r="K1907" i="26"/>
  <c r="J1907" i="26"/>
  <c r="I1907" i="26"/>
  <c r="H1907" i="26"/>
  <c r="G1907" i="26"/>
  <c r="F1907" i="26"/>
  <c r="E1907" i="26"/>
  <c r="D1907" i="26"/>
  <c r="C1907" i="26"/>
  <c r="P1899" i="26"/>
  <c r="N1899" i="26"/>
  <c r="M1899" i="26"/>
  <c r="L1899" i="26"/>
  <c r="K1899" i="26"/>
  <c r="J1899" i="26"/>
  <c r="I1899" i="26"/>
  <c r="H1899" i="26"/>
  <c r="G1899" i="26"/>
  <c r="F1899" i="26"/>
  <c r="E1899" i="26"/>
  <c r="D1899" i="26"/>
  <c r="C1899" i="26"/>
  <c r="P1891" i="26"/>
  <c r="N1891" i="26"/>
  <c r="M1891" i="26"/>
  <c r="L1891" i="26"/>
  <c r="K1891" i="26"/>
  <c r="J1891" i="26"/>
  <c r="I1891" i="26"/>
  <c r="H1891" i="26"/>
  <c r="G1891" i="26"/>
  <c r="F1891" i="26"/>
  <c r="E1891" i="26"/>
  <c r="D1891" i="26"/>
  <c r="C1891" i="26"/>
  <c r="P1882" i="26"/>
  <c r="N1882" i="26"/>
  <c r="M1882" i="26"/>
  <c r="M1883" i="26" s="1"/>
  <c r="L1882" i="26"/>
  <c r="K1882" i="26"/>
  <c r="J1882" i="26"/>
  <c r="I1882" i="26"/>
  <c r="H1882" i="26"/>
  <c r="G1882" i="26"/>
  <c r="F1882" i="26"/>
  <c r="E1882" i="26"/>
  <c r="D1882" i="26"/>
  <c r="C1882" i="26"/>
  <c r="P1874" i="26"/>
  <c r="N1874" i="26"/>
  <c r="M1874" i="26"/>
  <c r="L1874" i="26"/>
  <c r="K1874" i="26"/>
  <c r="J1874" i="26"/>
  <c r="I1874" i="26"/>
  <c r="H1874" i="26"/>
  <c r="G1874" i="26"/>
  <c r="F1874" i="26"/>
  <c r="E1874" i="26"/>
  <c r="D1874" i="26"/>
  <c r="C1874" i="26"/>
  <c r="P1866" i="26"/>
  <c r="N1866" i="26"/>
  <c r="M1866" i="26"/>
  <c r="L1866" i="26"/>
  <c r="K1866" i="26"/>
  <c r="J1866" i="26"/>
  <c r="I1866" i="26"/>
  <c r="H1866" i="26"/>
  <c r="G1866" i="26"/>
  <c r="F1866" i="26"/>
  <c r="E1866" i="26"/>
  <c r="D1866" i="26"/>
  <c r="C1866" i="26"/>
  <c r="P1858" i="26"/>
  <c r="N1858" i="26"/>
  <c r="M1858" i="26"/>
  <c r="L1858" i="26"/>
  <c r="K1858" i="26"/>
  <c r="J1858" i="26"/>
  <c r="I1858" i="26"/>
  <c r="H1858" i="26"/>
  <c r="G1858" i="26"/>
  <c r="F1858" i="26"/>
  <c r="E1858" i="26"/>
  <c r="D1858" i="26"/>
  <c r="C1858" i="26"/>
  <c r="P1849" i="26"/>
  <c r="N1849" i="26"/>
  <c r="M1849" i="26"/>
  <c r="M1850" i="26" s="1"/>
  <c r="L1849" i="26"/>
  <c r="K1849" i="26"/>
  <c r="J1849" i="26"/>
  <c r="I1849" i="26"/>
  <c r="H1849" i="26"/>
  <c r="G1849" i="26"/>
  <c r="F1849" i="26"/>
  <c r="E1849" i="26"/>
  <c r="D1849" i="26"/>
  <c r="C1849" i="26"/>
  <c r="P1841" i="26"/>
  <c r="N1841" i="26"/>
  <c r="M1841" i="26"/>
  <c r="L1841" i="26"/>
  <c r="K1841" i="26"/>
  <c r="J1841" i="26"/>
  <c r="I1841" i="26"/>
  <c r="H1841" i="26"/>
  <c r="G1841" i="26"/>
  <c r="F1841" i="26"/>
  <c r="E1841" i="26"/>
  <c r="D1841" i="26"/>
  <c r="C1841" i="26"/>
  <c r="P1833" i="26"/>
  <c r="N1833" i="26"/>
  <c r="M1833" i="26"/>
  <c r="L1833" i="26"/>
  <c r="K1833" i="26"/>
  <c r="J1833" i="26"/>
  <c r="I1833" i="26"/>
  <c r="H1833" i="26"/>
  <c r="G1833" i="26"/>
  <c r="F1833" i="26"/>
  <c r="E1833" i="26"/>
  <c r="D1833" i="26"/>
  <c r="C1833" i="26"/>
  <c r="P1825" i="26"/>
  <c r="N1825" i="26"/>
  <c r="M1825" i="26"/>
  <c r="L1825" i="26"/>
  <c r="K1825" i="26"/>
  <c r="J1825" i="26"/>
  <c r="I1825" i="26"/>
  <c r="H1825" i="26"/>
  <c r="G1825" i="26"/>
  <c r="F1825" i="26"/>
  <c r="E1825" i="26"/>
  <c r="D1825" i="26"/>
  <c r="C1825" i="26"/>
  <c r="P1816" i="26"/>
  <c r="N1816" i="26"/>
  <c r="M1816" i="26"/>
  <c r="M1817" i="26" s="1"/>
  <c r="L1816" i="26"/>
  <c r="K1816" i="26"/>
  <c r="J1816" i="26"/>
  <c r="I1816" i="26"/>
  <c r="H1816" i="26"/>
  <c r="G1816" i="26"/>
  <c r="F1816" i="26"/>
  <c r="E1816" i="26"/>
  <c r="D1816" i="26"/>
  <c r="C1816" i="26"/>
  <c r="P1808" i="26"/>
  <c r="N1808" i="26"/>
  <c r="M1808" i="26"/>
  <c r="L1808" i="26"/>
  <c r="K1808" i="26"/>
  <c r="J1808" i="26"/>
  <c r="I1808" i="26"/>
  <c r="H1808" i="26"/>
  <c r="G1808" i="26"/>
  <c r="F1808" i="26"/>
  <c r="E1808" i="26"/>
  <c r="D1808" i="26"/>
  <c r="C1808" i="26"/>
  <c r="P1800" i="26"/>
  <c r="N1800" i="26"/>
  <c r="M1800" i="26"/>
  <c r="L1800" i="26"/>
  <c r="K1800" i="26"/>
  <c r="J1800" i="26"/>
  <c r="I1800" i="26"/>
  <c r="H1800" i="26"/>
  <c r="G1800" i="26"/>
  <c r="F1800" i="26"/>
  <c r="E1800" i="26"/>
  <c r="D1800" i="26"/>
  <c r="C1800" i="26"/>
  <c r="P1792" i="26"/>
  <c r="N1792" i="26"/>
  <c r="M1792" i="26"/>
  <c r="L1792" i="26"/>
  <c r="K1792" i="26"/>
  <c r="J1792" i="26"/>
  <c r="I1792" i="26"/>
  <c r="H1792" i="26"/>
  <c r="G1792" i="26"/>
  <c r="F1792" i="26"/>
  <c r="E1792" i="26"/>
  <c r="D1792" i="26"/>
  <c r="C1792" i="26"/>
  <c r="P1783" i="26"/>
  <c r="N1783" i="26"/>
  <c r="M1783" i="26"/>
  <c r="M1784" i="26" s="1"/>
  <c r="L1783" i="26"/>
  <c r="K1783" i="26"/>
  <c r="J1783" i="26"/>
  <c r="I1783" i="26"/>
  <c r="H1783" i="26"/>
  <c r="G1783" i="26"/>
  <c r="F1783" i="26"/>
  <c r="E1783" i="26"/>
  <c r="D1783" i="26"/>
  <c r="C1783" i="26"/>
  <c r="P1775" i="26"/>
  <c r="N1775" i="26"/>
  <c r="M1775" i="26"/>
  <c r="L1775" i="26"/>
  <c r="K1775" i="26"/>
  <c r="J1775" i="26"/>
  <c r="I1775" i="26"/>
  <c r="H1775" i="26"/>
  <c r="G1775" i="26"/>
  <c r="F1775" i="26"/>
  <c r="E1775" i="26"/>
  <c r="D1775" i="26"/>
  <c r="C1775" i="26"/>
  <c r="P1767" i="26"/>
  <c r="N1767" i="26"/>
  <c r="M1767" i="26"/>
  <c r="L1767" i="26"/>
  <c r="K1767" i="26"/>
  <c r="J1767" i="26"/>
  <c r="I1767" i="26"/>
  <c r="H1767" i="26"/>
  <c r="G1767" i="26"/>
  <c r="F1767" i="26"/>
  <c r="E1767" i="26"/>
  <c r="D1767" i="26"/>
  <c r="C1767" i="26"/>
  <c r="P1759" i="26"/>
  <c r="N1759" i="26"/>
  <c r="M1759" i="26"/>
  <c r="L1759" i="26"/>
  <c r="K1759" i="26"/>
  <c r="J1759" i="26"/>
  <c r="I1759" i="26"/>
  <c r="H1759" i="26"/>
  <c r="G1759" i="26"/>
  <c r="F1759" i="26"/>
  <c r="E1759" i="26"/>
  <c r="D1759" i="26"/>
  <c r="C1759" i="26"/>
  <c r="P1750" i="26"/>
  <c r="N1750" i="26"/>
  <c r="M1750" i="26"/>
  <c r="M1751" i="26" s="1"/>
  <c r="L1750" i="26"/>
  <c r="K1750" i="26"/>
  <c r="J1750" i="26"/>
  <c r="I1750" i="26"/>
  <c r="H1750" i="26"/>
  <c r="G1750" i="26"/>
  <c r="F1750" i="26"/>
  <c r="E1750" i="26"/>
  <c r="D1750" i="26"/>
  <c r="C1750" i="26"/>
  <c r="P1742" i="26"/>
  <c r="N1742" i="26"/>
  <c r="M1742" i="26"/>
  <c r="L1742" i="26"/>
  <c r="K1742" i="26"/>
  <c r="J1742" i="26"/>
  <c r="I1742" i="26"/>
  <c r="H1742" i="26"/>
  <c r="G1742" i="26"/>
  <c r="F1742" i="26"/>
  <c r="E1742" i="26"/>
  <c r="D1742" i="26"/>
  <c r="C1742" i="26"/>
  <c r="P1734" i="26"/>
  <c r="N1734" i="26"/>
  <c r="M1734" i="26"/>
  <c r="L1734" i="26"/>
  <c r="K1734" i="26"/>
  <c r="J1734" i="26"/>
  <c r="I1734" i="26"/>
  <c r="H1734" i="26"/>
  <c r="G1734" i="26"/>
  <c r="F1734" i="26"/>
  <c r="E1734" i="26"/>
  <c r="D1734" i="26"/>
  <c r="C1734" i="26"/>
  <c r="P1726" i="26"/>
  <c r="N1726" i="26"/>
  <c r="M1726" i="26"/>
  <c r="L1726" i="26"/>
  <c r="K1726" i="26"/>
  <c r="J1726" i="26"/>
  <c r="I1726" i="26"/>
  <c r="H1726" i="26"/>
  <c r="G1726" i="26"/>
  <c r="F1726" i="26"/>
  <c r="E1726" i="26"/>
  <c r="D1726" i="26"/>
  <c r="C1726" i="26"/>
  <c r="P1717" i="26"/>
  <c r="N1717" i="26"/>
  <c r="M1717" i="26"/>
  <c r="M1718" i="26" s="1"/>
  <c r="L1717" i="26"/>
  <c r="K1717" i="26"/>
  <c r="J1717" i="26"/>
  <c r="I1717" i="26"/>
  <c r="H1717" i="26"/>
  <c r="G1717" i="26"/>
  <c r="F1717" i="26"/>
  <c r="E1717" i="26"/>
  <c r="D1717" i="26"/>
  <c r="C1717" i="26"/>
  <c r="P1709" i="26"/>
  <c r="N1709" i="26"/>
  <c r="M1709" i="26"/>
  <c r="L1709" i="26"/>
  <c r="K1709" i="26"/>
  <c r="J1709" i="26"/>
  <c r="I1709" i="26"/>
  <c r="H1709" i="26"/>
  <c r="G1709" i="26"/>
  <c r="F1709" i="26"/>
  <c r="E1709" i="26"/>
  <c r="D1709" i="26"/>
  <c r="C1709" i="26"/>
  <c r="P1701" i="26"/>
  <c r="N1701" i="26"/>
  <c r="M1701" i="26"/>
  <c r="L1701" i="26"/>
  <c r="K1701" i="26"/>
  <c r="J1701" i="26"/>
  <c r="I1701" i="26"/>
  <c r="H1701" i="26"/>
  <c r="G1701" i="26"/>
  <c r="F1701" i="26"/>
  <c r="E1701" i="26"/>
  <c r="D1701" i="26"/>
  <c r="C1701" i="26"/>
  <c r="P1693" i="26"/>
  <c r="N1693" i="26"/>
  <c r="M1693" i="26"/>
  <c r="L1693" i="26"/>
  <c r="K1693" i="26"/>
  <c r="J1693" i="26"/>
  <c r="I1693" i="26"/>
  <c r="H1693" i="26"/>
  <c r="G1693" i="26"/>
  <c r="F1693" i="26"/>
  <c r="E1693" i="26"/>
  <c r="D1693" i="26"/>
  <c r="C1693" i="26"/>
  <c r="P1684" i="26"/>
  <c r="N1684" i="26"/>
  <c r="M1684" i="26"/>
  <c r="M1685" i="26" s="1"/>
  <c r="L1684" i="26"/>
  <c r="K1684" i="26"/>
  <c r="J1684" i="26"/>
  <c r="I1684" i="26"/>
  <c r="H1684" i="26"/>
  <c r="G1684" i="26"/>
  <c r="F1684" i="26"/>
  <c r="E1684" i="26"/>
  <c r="D1684" i="26"/>
  <c r="C1684" i="26"/>
  <c r="P1676" i="26"/>
  <c r="N1676" i="26"/>
  <c r="M1676" i="26"/>
  <c r="L1676" i="26"/>
  <c r="K1676" i="26"/>
  <c r="J1676" i="26"/>
  <c r="I1676" i="26"/>
  <c r="H1676" i="26"/>
  <c r="G1676" i="26"/>
  <c r="F1676" i="26"/>
  <c r="E1676" i="26"/>
  <c r="D1676" i="26"/>
  <c r="C1676" i="26"/>
  <c r="P1668" i="26"/>
  <c r="N1668" i="26"/>
  <c r="M1668" i="26"/>
  <c r="L1668" i="26"/>
  <c r="K1668" i="26"/>
  <c r="J1668" i="26"/>
  <c r="I1668" i="26"/>
  <c r="H1668" i="26"/>
  <c r="G1668" i="26"/>
  <c r="F1668" i="26"/>
  <c r="E1668" i="26"/>
  <c r="D1668" i="26"/>
  <c r="C1668" i="26"/>
  <c r="P1660" i="26"/>
  <c r="N1660" i="26"/>
  <c r="M1660" i="26"/>
  <c r="L1660" i="26"/>
  <c r="K1660" i="26"/>
  <c r="J1660" i="26"/>
  <c r="I1660" i="26"/>
  <c r="H1660" i="26"/>
  <c r="G1660" i="26"/>
  <c r="F1660" i="26"/>
  <c r="E1660" i="26"/>
  <c r="D1660" i="26"/>
  <c r="C1660" i="26"/>
  <c r="P1651" i="26"/>
  <c r="N1651" i="26"/>
  <c r="M1651" i="26"/>
  <c r="M1652" i="26" s="1"/>
  <c r="L1651" i="26"/>
  <c r="K1651" i="26"/>
  <c r="J1651" i="26"/>
  <c r="I1651" i="26"/>
  <c r="H1651" i="26"/>
  <c r="G1651" i="26"/>
  <c r="F1651" i="26"/>
  <c r="E1651" i="26"/>
  <c r="C1651" i="26"/>
  <c r="P1643" i="26"/>
  <c r="N1643" i="26"/>
  <c r="M1643" i="26"/>
  <c r="L1643" i="26"/>
  <c r="K1643" i="26"/>
  <c r="J1643" i="26"/>
  <c r="I1643" i="26"/>
  <c r="H1643" i="26"/>
  <c r="G1643" i="26"/>
  <c r="F1643" i="26"/>
  <c r="E1643" i="26"/>
  <c r="C1643" i="26"/>
  <c r="P1635" i="26"/>
  <c r="N1635" i="26"/>
  <c r="M1635" i="26"/>
  <c r="L1635" i="26"/>
  <c r="K1635" i="26"/>
  <c r="J1635" i="26"/>
  <c r="I1635" i="26"/>
  <c r="H1635" i="26"/>
  <c r="G1635" i="26"/>
  <c r="F1635" i="26"/>
  <c r="E1635" i="26"/>
  <c r="C1635" i="26"/>
  <c r="P1627" i="26"/>
  <c r="N1627" i="26"/>
  <c r="M1627" i="26"/>
  <c r="L1627" i="26"/>
  <c r="K1627" i="26"/>
  <c r="J1627" i="26"/>
  <c r="I1627" i="26"/>
  <c r="H1627" i="26"/>
  <c r="G1627" i="26"/>
  <c r="F1627" i="26"/>
  <c r="E1627" i="26"/>
  <c r="C1627" i="26"/>
  <c r="P1618" i="26"/>
  <c r="N1618" i="26"/>
  <c r="M1618" i="26"/>
  <c r="M1619" i="26" s="1"/>
  <c r="M1620" i="26" s="1"/>
  <c r="L1618" i="26"/>
  <c r="K1618" i="26"/>
  <c r="J1618" i="26"/>
  <c r="I1618" i="26"/>
  <c r="H1618" i="26"/>
  <c r="G1618" i="26"/>
  <c r="F1618" i="26"/>
  <c r="E1618" i="26"/>
  <c r="D1618" i="26"/>
  <c r="C1618" i="26"/>
  <c r="P1610" i="26"/>
  <c r="N1610" i="26"/>
  <c r="M1610" i="26"/>
  <c r="L1610" i="26"/>
  <c r="K1610" i="26"/>
  <c r="J1610" i="26"/>
  <c r="I1610" i="26"/>
  <c r="H1610" i="26"/>
  <c r="G1610" i="26"/>
  <c r="F1610" i="26"/>
  <c r="E1610" i="26"/>
  <c r="D1610" i="26"/>
  <c r="C1610" i="26"/>
  <c r="P1602" i="26"/>
  <c r="N1602" i="26"/>
  <c r="M1602" i="26"/>
  <c r="L1602" i="26"/>
  <c r="K1602" i="26"/>
  <c r="J1602" i="26"/>
  <c r="I1602" i="26"/>
  <c r="H1602" i="26"/>
  <c r="G1602" i="26"/>
  <c r="F1602" i="26"/>
  <c r="E1602" i="26"/>
  <c r="D1602" i="26"/>
  <c r="C1602" i="26"/>
  <c r="P1594" i="26"/>
  <c r="N1594" i="26"/>
  <c r="L1594" i="26"/>
  <c r="K1594" i="26"/>
  <c r="J1594" i="26"/>
  <c r="I1594" i="26"/>
  <c r="H1594" i="26"/>
  <c r="G1594" i="26"/>
  <c r="F1594" i="26"/>
  <c r="E1594" i="26"/>
  <c r="D1594" i="26"/>
  <c r="C1594" i="26"/>
  <c r="P1585" i="26"/>
  <c r="N1585" i="26"/>
  <c r="L1585" i="26"/>
  <c r="K1585" i="26"/>
  <c r="J1585" i="26"/>
  <c r="I1585" i="26"/>
  <c r="H1585" i="26"/>
  <c r="G1585" i="26"/>
  <c r="F1585" i="26"/>
  <c r="E1585" i="26"/>
  <c r="D1585" i="26"/>
  <c r="C1585" i="26"/>
  <c r="P1577" i="26"/>
  <c r="N1577" i="26"/>
  <c r="L1577" i="26"/>
  <c r="K1577" i="26"/>
  <c r="J1577" i="26"/>
  <c r="I1577" i="26"/>
  <c r="H1577" i="26"/>
  <c r="G1577" i="26"/>
  <c r="F1577" i="26"/>
  <c r="E1577" i="26"/>
  <c r="D1577" i="26"/>
  <c r="C1577" i="26"/>
  <c r="P1569" i="26"/>
  <c r="N1569" i="26"/>
  <c r="L1569" i="26"/>
  <c r="K1569" i="26"/>
  <c r="J1569" i="26"/>
  <c r="I1569" i="26"/>
  <c r="H1569" i="26"/>
  <c r="G1569" i="26"/>
  <c r="F1569" i="26"/>
  <c r="E1569" i="26"/>
  <c r="D1569" i="26"/>
  <c r="C1569" i="26"/>
  <c r="P1561" i="26"/>
  <c r="N1561" i="26"/>
  <c r="M1561" i="26"/>
  <c r="M1564" i="26" s="1"/>
  <c r="M1565" i="26" s="1"/>
  <c r="M1566" i="26" s="1"/>
  <c r="M1567" i="26" s="1"/>
  <c r="M1568" i="26" s="1"/>
  <c r="M1569" i="26" s="1"/>
  <c r="M1570" i="26" s="1"/>
  <c r="M1571" i="26" s="1"/>
  <c r="M1572" i="26" s="1"/>
  <c r="M1573" i="26" s="1"/>
  <c r="M1574" i="26" s="1"/>
  <c r="M1575" i="26" s="1"/>
  <c r="M1576" i="26" s="1"/>
  <c r="M1577" i="26" s="1"/>
  <c r="M1578" i="26" s="1"/>
  <c r="L1561" i="26"/>
  <c r="K1561" i="26"/>
  <c r="J1561" i="26"/>
  <c r="I1561" i="26"/>
  <c r="H1561" i="26"/>
  <c r="G1561" i="26"/>
  <c r="F1561" i="26"/>
  <c r="E1561" i="26"/>
  <c r="D1561" i="26"/>
  <c r="C1561" i="26"/>
  <c r="P1552" i="26"/>
  <c r="N1552" i="26"/>
  <c r="M1552" i="26"/>
  <c r="M1553" i="26" s="1"/>
  <c r="L1552" i="26"/>
  <c r="K1552" i="26"/>
  <c r="J1552" i="26"/>
  <c r="I1552" i="26"/>
  <c r="H1552" i="26"/>
  <c r="G1552" i="26"/>
  <c r="F1552" i="26"/>
  <c r="E1552" i="26"/>
  <c r="D1552" i="26"/>
  <c r="C1552" i="26"/>
  <c r="P1544" i="26"/>
  <c r="N1544" i="26"/>
  <c r="L1544" i="26"/>
  <c r="K1544" i="26"/>
  <c r="J1544" i="26"/>
  <c r="I1544" i="26"/>
  <c r="H1544" i="26"/>
  <c r="G1544" i="26"/>
  <c r="F1544" i="26"/>
  <c r="E1544" i="26"/>
  <c r="D1544" i="26"/>
  <c r="C1544" i="26"/>
  <c r="P1536" i="26"/>
  <c r="N1536" i="26"/>
  <c r="L1536" i="26"/>
  <c r="K1536" i="26"/>
  <c r="J1536" i="26"/>
  <c r="I1536" i="26"/>
  <c r="H1536" i="26"/>
  <c r="G1536" i="26"/>
  <c r="F1536" i="26"/>
  <c r="E1536" i="26"/>
  <c r="D1536" i="26"/>
  <c r="C1536" i="26"/>
  <c r="P1528" i="26"/>
  <c r="N1528" i="26"/>
  <c r="M1528" i="26"/>
  <c r="L1528" i="26"/>
  <c r="K1528" i="26"/>
  <c r="J1528" i="26"/>
  <c r="I1528" i="26"/>
  <c r="H1528" i="26"/>
  <c r="G1528" i="26"/>
  <c r="F1528" i="26"/>
  <c r="E1528" i="26"/>
  <c r="D1528" i="26"/>
  <c r="C1528" i="26"/>
  <c r="P1519" i="26"/>
  <c r="N1519" i="26"/>
  <c r="M1519" i="26"/>
  <c r="M1520" i="26" s="1"/>
  <c r="L1519" i="26"/>
  <c r="K1519" i="26"/>
  <c r="J1519" i="26"/>
  <c r="I1519" i="26"/>
  <c r="H1519" i="26"/>
  <c r="G1519" i="26"/>
  <c r="F1519" i="26"/>
  <c r="E1519" i="26"/>
  <c r="D1519" i="26"/>
  <c r="C1519" i="26"/>
  <c r="P1511" i="26"/>
  <c r="N1511" i="26"/>
  <c r="M1511" i="26"/>
  <c r="L1511" i="26"/>
  <c r="K1511" i="26"/>
  <c r="J1511" i="26"/>
  <c r="I1511" i="26"/>
  <c r="H1511" i="26"/>
  <c r="G1511" i="26"/>
  <c r="F1511" i="26"/>
  <c r="E1511" i="26"/>
  <c r="D1511" i="26"/>
  <c r="C1511" i="26"/>
  <c r="P1503" i="26"/>
  <c r="N1503" i="26"/>
  <c r="M1503" i="26"/>
  <c r="L1503" i="26"/>
  <c r="K1503" i="26"/>
  <c r="J1503" i="26"/>
  <c r="I1503" i="26"/>
  <c r="H1503" i="26"/>
  <c r="G1503" i="26"/>
  <c r="F1503" i="26"/>
  <c r="E1503" i="26"/>
  <c r="D1503" i="26"/>
  <c r="C1503" i="26"/>
  <c r="P1495" i="26"/>
  <c r="N1495" i="26"/>
  <c r="M1495" i="26"/>
  <c r="L1495" i="26"/>
  <c r="K1495" i="26"/>
  <c r="J1495" i="26"/>
  <c r="I1495" i="26"/>
  <c r="H1495" i="26"/>
  <c r="G1495" i="26"/>
  <c r="F1495" i="26"/>
  <c r="E1495" i="26"/>
  <c r="D1495" i="26"/>
  <c r="C1495" i="26"/>
  <c r="P1486" i="26"/>
  <c r="N1486" i="26"/>
  <c r="M1487" i="26"/>
  <c r="L1486" i="26"/>
  <c r="K1486" i="26"/>
  <c r="J1486" i="26"/>
  <c r="I1486" i="26"/>
  <c r="H1486" i="26"/>
  <c r="G1486" i="26"/>
  <c r="F1486" i="26"/>
  <c r="E1486" i="26"/>
  <c r="D1486" i="26"/>
  <c r="C1486" i="26"/>
  <c r="P1478" i="26"/>
  <c r="N1478" i="26"/>
  <c r="L1478" i="26"/>
  <c r="K1478" i="26"/>
  <c r="J1478" i="26"/>
  <c r="I1478" i="26"/>
  <c r="H1478" i="26"/>
  <c r="G1478" i="26"/>
  <c r="F1478" i="26"/>
  <c r="E1478" i="26"/>
  <c r="D1478" i="26"/>
  <c r="C1478" i="26"/>
  <c r="P1470" i="26"/>
  <c r="N1470" i="26"/>
  <c r="L1470" i="26"/>
  <c r="K1470" i="26"/>
  <c r="J1470" i="26"/>
  <c r="I1470" i="26"/>
  <c r="H1470" i="26"/>
  <c r="G1470" i="26"/>
  <c r="F1470" i="26"/>
  <c r="E1470" i="26"/>
  <c r="D1470" i="26"/>
  <c r="C1470" i="26"/>
  <c r="P1462" i="26"/>
  <c r="N1462" i="26"/>
  <c r="L1462" i="26"/>
  <c r="K1462" i="26"/>
  <c r="J1462" i="26"/>
  <c r="I1462" i="26"/>
  <c r="H1462" i="26"/>
  <c r="G1462" i="26"/>
  <c r="F1462" i="26"/>
  <c r="E1462" i="26"/>
  <c r="D1462" i="26"/>
  <c r="C1462" i="26"/>
  <c r="P1453" i="26"/>
  <c r="N1453" i="26"/>
  <c r="L1453" i="26"/>
  <c r="K1453" i="26"/>
  <c r="J1453" i="26"/>
  <c r="I1453" i="26"/>
  <c r="H1453" i="26"/>
  <c r="G1453" i="26"/>
  <c r="F1453" i="26"/>
  <c r="E1453" i="26"/>
  <c r="D1453" i="26"/>
  <c r="C1453" i="26"/>
  <c r="P1445" i="26"/>
  <c r="N1445" i="26"/>
  <c r="L1445" i="26"/>
  <c r="K1445" i="26"/>
  <c r="J1445" i="26"/>
  <c r="I1445" i="26"/>
  <c r="H1445" i="26"/>
  <c r="G1445" i="26"/>
  <c r="F1445" i="26"/>
  <c r="E1445" i="26"/>
  <c r="D1445" i="26"/>
  <c r="C1445" i="26"/>
  <c r="P1437" i="26"/>
  <c r="N1437" i="26"/>
  <c r="L1437" i="26"/>
  <c r="K1437" i="26"/>
  <c r="J1437" i="26"/>
  <c r="I1437" i="26"/>
  <c r="H1437" i="26"/>
  <c r="G1437" i="26"/>
  <c r="F1437" i="26"/>
  <c r="E1437" i="26"/>
  <c r="D1437" i="26"/>
  <c r="C1437" i="26"/>
  <c r="P1429" i="26"/>
  <c r="N1429" i="26"/>
  <c r="L1429" i="26"/>
  <c r="K1429" i="26"/>
  <c r="I1429" i="26"/>
  <c r="G1429" i="26"/>
  <c r="P1420" i="26"/>
  <c r="N1420" i="26"/>
  <c r="L1420" i="26"/>
  <c r="K1420" i="26"/>
  <c r="J1420" i="26"/>
  <c r="I1420" i="26"/>
  <c r="H1420" i="26"/>
  <c r="G1420" i="26"/>
  <c r="F1420" i="26"/>
  <c r="E1420" i="26"/>
  <c r="D1420" i="26"/>
  <c r="C1420" i="26"/>
  <c r="P1412" i="26"/>
  <c r="N1412" i="26"/>
  <c r="L1412" i="26"/>
  <c r="K1412" i="26"/>
  <c r="J1412" i="26"/>
  <c r="I1412" i="26"/>
  <c r="H1412" i="26"/>
  <c r="G1412" i="26"/>
  <c r="F1412" i="26"/>
  <c r="E1412" i="26"/>
  <c r="D1412" i="26"/>
  <c r="C1412" i="26"/>
  <c r="P1404" i="26"/>
  <c r="N1404" i="26"/>
  <c r="L1404" i="26"/>
  <c r="K1404" i="26"/>
  <c r="J1404" i="26"/>
  <c r="I1404" i="26"/>
  <c r="H1404" i="26"/>
  <c r="G1404" i="26"/>
  <c r="F1404" i="26"/>
  <c r="E1404" i="26"/>
  <c r="D1404" i="26"/>
  <c r="C1404" i="26"/>
  <c r="P1396" i="26"/>
  <c r="N1396" i="26"/>
  <c r="L1396" i="26"/>
  <c r="K1396" i="26"/>
  <c r="J1396" i="26"/>
  <c r="I1396" i="26"/>
  <c r="H1396" i="26"/>
  <c r="G1396" i="26"/>
  <c r="F1396" i="26"/>
  <c r="E1396" i="26"/>
  <c r="D1396" i="26"/>
  <c r="C1396" i="26"/>
  <c r="P1387" i="26"/>
  <c r="N1387" i="26"/>
  <c r="K1387" i="26"/>
  <c r="J1387" i="26"/>
  <c r="I1387" i="26"/>
  <c r="H1387" i="26"/>
  <c r="G1387" i="26"/>
  <c r="F1387" i="26"/>
  <c r="E1387" i="26"/>
  <c r="D1387" i="26"/>
  <c r="C1387" i="26"/>
  <c r="P1379" i="26"/>
  <c r="N1379" i="26"/>
  <c r="K1379" i="26"/>
  <c r="J1379" i="26"/>
  <c r="I1379" i="26"/>
  <c r="H1379" i="26"/>
  <c r="G1379" i="26"/>
  <c r="F1379" i="26"/>
  <c r="E1379" i="26"/>
  <c r="D1379" i="26"/>
  <c r="C1379" i="26"/>
  <c r="P1371" i="26"/>
  <c r="N1371" i="26"/>
  <c r="L1371" i="26"/>
  <c r="K1371" i="26"/>
  <c r="J1371" i="26"/>
  <c r="I1371" i="26"/>
  <c r="H1371" i="26"/>
  <c r="G1371" i="26"/>
  <c r="F1371" i="26"/>
  <c r="E1371" i="26"/>
  <c r="D1371" i="26"/>
  <c r="C1371" i="26"/>
  <c r="P1354" i="26"/>
  <c r="L1354" i="26"/>
  <c r="K1354" i="26"/>
  <c r="J1354" i="26"/>
  <c r="I1354" i="26"/>
  <c r="H1354" i="26"/>
  <c r="G1354" i="26"/>
  <c r="F1354" i="26"/>
  <c r="E1354" i="26"/>
  <c r="D1354" i="26"/>
  <c r="C1354" i="26"/>
  <c r="P1346" i="26"/>
  <c r="L1346" i="26"/>
  <c r="K1346" i="26"/>
  <c r="J1346" i="26"/>
  <c r="I1346" i="26"/>
  <c r="H1346" i="26"/>
  <c r="G1346" i="26"/>
  <c r="F1346" i="26"/>
  <c r="E1346" i="26"/>
  <c r="D1346" i="26"/>
  <c r="C1346" i="26"/>
  <c r="K1338" i="26"/>
  <c r="L1338" i="26"/>
  <c r="P1321" i="26"/>
  <c r="N1321" i="26"/>
  <c r="L1321" i="26"/>
  <c r="K1321" i="26"/>
  <c r="J1321" i="26"/>
  <c r="I1321" i="26"/>
  <c r="H1321" i="26"/>
  <c r="G1321" i="26"/>
  <c r="F1321" i="26"/>
  <c r="E1321" i="26"/>
  <c r="D1321" i="26"/>
  <c r="C1321" i="26"/>
  <c r="P1313" i="26"/>
  <c r="N1313" i="26"/>
  <c r="L1313" i="26"/>
  <c r="K1313" i="26"/>
  <c r="J1313" i="26"/>
  <c r="I1313" i="26"/>
  <c r="H1313" i="26"/>
  <c r="G1313" i="26"/>
  <c r="F1313" i="26"/>
  <c r="E1313" i="26"/>
  <c r="D1313" i="26"/>
  <c r="C1313" i="26"/>
  <c r="P1305" i="26"/>
  <c r="N1305" i="26"/>
  <c r="L1305" i="26"/>
  <c r="K1305" i="26"/>
  <c r="J1305" i="26"/>
  <c r="I1305" i="26"/>
  <c r="H1305" i="26"/>
  <c r="G1305" i="26"/>
  <c r="F1305" i="26"/>
  <c r="E1305" i="26"/>
  <c r="D1305" i="26"/>
  <c r="C1305" i="26"/>
  <c r="P1297" i="26"/>
  <c r="N1297" i="26"/>
  <c r="L1297" i="26"/>
  <c r="K1297" i="26"/>
  <c r="J1297" i="26"/>
  <c r="I1297" i="26"/>
  <c r="H1297" i="26"/>
  <c r="G1297" i="26"/>
  <c r="F1297" i="26"/>
  <c r="E1297" i="26"/>
  <c r="D1297" i="26"/>
  <c r="C1297" i="26"/>
  <c r="P1288" i="26"/>
  <c r="N1288" i="26"/>
  <c r="L1288" i="26"/>
  <c r="K1288" i="26"/>
  <c r="J1288" i="26"/>
  <c r="I1288" i="26"/>
  <c r="H1288" i="26"/>
  <c r="G1288" i="26"/>
  <c r="F1288" i="26"/>
  <c r="E1288" i="26"/>
  <c r="D1288" i="26"/>
  <c r="C1288" i="26"/>
  <c r="P1280" i="26"/>
  <c r="N1280" i="26"/>
  <c r="L1280" i="26"/>
  <c r="K1280" i="26"/>
  <c r="J1280" i="26"/>
  <c r="I1280" i="26"/>
  <c r="H1280" i="26"/>
  <c r="G1280" i="26"/>
  <c r="F1280" i="26"/>
  <c r="E1280" i="26"/>
  <c r="D1280" i="26"/>
  <c r="C1280" i="26"/>
  <c r="P1272" i="26"/>
  <c r="N1272" i="26"/>
  <c r="L1272" i="26"/>
  <c r="K1272" i="26"/>
  <c r="J1272" i="26"/>
  <c r="I1272" i="26"/>
  <c r="H1272" i="26"/>
  <c r="G1272" i="26"/>
  <c r="F1272" i="26"/>
  <c r="E1272" i="26"/>
  <c r="D1272" i="26"/>
  <c r="C1272" i="26"/>
  <c r="P1264" i="26"/>
  <c r="N1264" i="26"/>
  <c r="L1264" i="26"/>
  <c r="K1264" i="26"/>
  <c r="J1264" i="26"/>
  <c r="I1264" i="26"/>
  <c r="H1264" i="26"/>
  <c r="G1264" i="26"/>
  <c r="F1264" i="26"/>
  <c r="E1264" i="26"/>
  <c r="D1264" i="26"/>
  <c r="C1264" i="26"/>
  <c r="P1255" i="26"/>
  <c r="N1255" i="26"/>
  <c r="L1255" i="26"/>
  <c r="K1255" i="26"/>
  <c r="J1255" i="26"/>
  <c r="I1255" i="26"/>
  <c r="H1255" i="26"/>
  <c r="G1255" i="26"/>
  <c r="F1255" i="26"/>
  <c r="E1255" i="26"/>
  <c r="D1255" i="26"/>
  <c r="C1255" i="26"/>
  <c r="P1247" i="26"/>
  <c r="N1247" i="26"/>
  <c r="L1247" i="26"/>
  <c r="K1247" i="26"/>
  <c r="J1247" i="26"/>
  <c r="I1247" i="26"/>
  <c r="H1247" i="26"/>
  <c r="G1247" i="26"/>
  <c r="F1247" i="26"/>
  <c r="E1247" i="26"/>
  <c r="D1247" i="26"/>
  <c r="C1247" i="26"/>
  <c r="P1239" i="26"/>
  <c r="N1239" i="26"/>
  <c r="L1239" i="26"/>
  <c r="K1239" i="26"/>
  <c r="J1239" i="26"/>
  <c r="I1239" i="26"/>
  <c r="H1239" i="26"/>
  <c r="G1239" i="26"/>
  <c r="F1239" i="26"/>
  <c r="E1239" i="26"/>
  <c r="D1239" i="26"/>
  <c r="C1239" i="26"/>
  <c r="P1231" i="26"/>
  <c r="N1231" i="26"/>
  <c r="K1231" i="26"/>
  <c r="J1231" i="26"/>
  <c r="I1231" i="26"/>
  <c r="H1231" i="26"/>
  <c r="G1231" i="26"/>
  <c r="F1231" i="26"/>
  <c r="E1231" i="26"/>
  <c r="D1231" i="26"/>
  <c r="C1231" i="26"/>
  <c r="P1222" i="26"/>
  <c r="N1222" i="26"/>
  <c r="L1222" i="26"/>
  <c r="K1222" i="26"/>
  <c r="J1222" i="26"/>
  <c r="I1222" i="26"/>
  <c r="H1222" i="26"/>
  <c r="G1222" i="26"/>
  <c r="F1222" i="26"/>
  <c r="E1222" i="26"/>
  <c r="D1222" i="26"/>
  <c r="C1222" i="26"/>
  <c r="P1214" i="26"/>
  <c r="N1214" i="26"/>
  <c r="L1214" i="26"/>
  <c r="K1214" i="26"/>
  <c r="J1214" i="26"/>
  <c r="I1214" i="26"/>
  <c r="H1214" i="26"/>
  <c r="G1214" i="26"/>
  <c r="F1214" i="26"/>
  <c r="E1214" i="26"/>
  <c r="D1214" i="26"/>
  <c r="C1214" i="26"/>
  <c r="P1206" i="26"/>
  <c r="N1206" i="26"/>
  <c r="L1206" i="26"/>
  <c r="K1206" i="26"/>
  <c r="J1206" i="26"/>
  <c r="I1206" i="26"/>
  <c r="H1206" i="26"/>
  <c r="G1206" i="26"/>
  <c r="F1206" i="26"/>
  <c r="E1206" i="26"/>
  <c r="D1206" i="26"/>
  <c r="C1206" i="26"/>
  <c r="P1198" i="26"/>
  <c r="N1198" i="26"/>
  <c r="L1198" i="26"/>
  <c r="K1198" i="26"/>
  <c r="J1198" i="26"/>
  <c r="I1198" i="26"/>
  <c r="H1198" i="26"/>
  <c r="G1198" i="26"/>
  <c r="F1198" i="26"/>
  <c r="E1198" i="26"/>
  <c r="D1198" i="26"/>
  <c r="C1198" i="26"/>
  <c r="P1189" i="26"/>
  <c r="N1189" i="26"/>
  <c r="L1189" i="26"/>
  <c r="K1189" i="26"/>
  <c r="J1189" i="26"/>
  <c r="I1189" i="26"/>
  <c r="H1189" i="26"/>
  <c r="G1189" i="26"/>
  <c r="F1189" i="26"/>
  <c r="E1189" i="26"/>
  <c r="D1189" i="26"/>
  <c r="C1189" i="26"/>
  <c r="P1181" i="26"/>
  <c r="N1181" i="26"/>
  <c r="L1181" i="26"/>
  <c r="K1181" i="26"/>
  <c r="J1181" i="26"/>
  <c r="I1181" i="26"/>
  <c r="H1181" i="26"/>
  <c r="G1181" i="26"/>
  <c r="F1181" i="26"/>
  <c r="E1181" i="26"/>
  <c r="D1181" i="26"/>
  <c r="C1181" i="26"/>
  <c r="P1156" i="26"/>
  <c r="N1156" i="26"/>
  <c r="L1156" i="26"/>
  <c r="K1156" i="26"/>
  <c r="J1156" i="26"/>
  <c r="I1156" i="26"/>
  <c r="H1156" i="26"/>
  <c r="G1156" i="26"/>
  <c r="F1156" i="26"/>
  <c r="E1156" i="26"/>
  <c r="D1156" i="26"/>
  <c r="C1156" i="26"/>
  <c r="P1148" i="26"/>
  <c r="N1148" i="26"/>
  <c r="L1148" i="26"/>
  <c r="K1148" i="26"/>
  <c r="J1148" i="26"/>
  <c r="I1148" i="26"/>
  <c r="H1148" i="26"/>
  <c r="G1148" i="26"/>
  <c r="F1148" i="26"/>
  <c r="E1148" i="26"/>
  <c r="D1148" i="26"/>
  <c r="C1148" i="26"/>
  <c r="P1140" i="26"/>
  <c r="N1140" i="26"/>
  <c r="L1140" i="26"/>
  <c r="K1140" i="26"/>
  <c r="J1140" i="26"/>
  <c r="I1140" i="26"/>
  <c r="H1140" i="26"/>
  <c r="G1140" i="26"/>
  <c r="F1140" i="26"/>
  <c r="E1140" i="26"/>
  <c r="D1140" i="26"/>
  <c r="C1140" i="26"/>
  <c r="P1132" i="26"/>
  <c r="N1132" i="26"/>
  <c r="L1132" i="26"/>
  <c r="K1132" i="26"/>
  <c r="J1132" i="26"/>
  <c r="I1132" i="26"/>
  <c r="H1132" i="26"/>
  <c r="G1132" i="26"/>
  <c r="F1132" i="26"/>
  <c r="E1132" i="26"/>
  <c r="D1132" i="26"/>
  <c r="C1132" i="26"/>
  <c r="P1123" i="26"/>
  <c r="N1123" i="26"/>
  <c r="L1123" i="26"/>
  <c r="K1123" i="26"/>
  <c r="J1123" i="26"/>
  <c r="I1123" i="26"/>
  <c r="H1123" i="26"/>
  <c r="G1123" i="26"/>
  <c r="F1123" i="26"/>
  <c r="E1123" i="26"/>
  <c r="D1123" i="26"/>
  <c r="C1123" i="26"/>
  <c r="P1115" i="26"/>
  <c r="N1115" i="26"/>
  <c r="L1115" i="26"/>
  <c r="K1115" i="26"/>
  <c r="J1115" i="26"/>
  <c r="I1115" i="26"/>
  <c r="H1115" i="26"/>
  <c r="G1115" i="26"/>
  <c r="F1115" i="26"/>
  <c r="E1115" i="26"/>
  <c r="D1115" i="26"/>
  <c r="C1115" i="26"/>
  <c r="P1107" i="26"/>
  <c r="N1107" i="26"/>
  <c r="L1107" i="26"/>
  <c r="K1107" i="26"/>
  <c r="J1107" i="26"/>
  <c r="I1107" i="26"/>
  <c r="H1107" i="26"/>
  <c r="G1107" i="26"/>
  <c r="F1107" i="26"/>
  <c r="E1107" i="26"/>
  <c r="D1107" i="26"/>
  <c r="C1107" i="26"/>
  <c r="P1099" i="26"/>
  <c r="N1099" i="26"/>
  <c r="L1099" i="26"/>
  <c r="K1099" i="26"/>
  <c r="J1099" i="26"/>
  <c r="I1099" i="26"/>
  <c r="H1099" i="26"/>
  <c r="G1099" i="26"/>
  <c r="F1099" i="26"/>
  <c r="E1099" i="26"/>
  <c r="D1099" i="26"/>
  <c r="C1099" i="26"/>
  <c r="P1090" i="26"/>
  <c r="N1090" i="26"/>
  <c r="L1090" i="26"/>
  <c r="K1090" i="26"/>
  <c r="J1090" i="26"/>
  <c r="I1090" i="26"/>
  <c r="H1090" i="26"/>
  <c r="G1090" i="26"/>
  <c r="F1090" i="26"/>
  <c r="E1090" i="26"/>
  <c r="D1090" i="26"/>
  <c r="C1090" i="26"/>
  <c r="P1082" i="26"/>
  <c r="N1082" i="26"/>
  <c r="L1082" i="26"/>
  <c r="K1082" i="26"/>
  <c r="J1082" i="26"/>
  <c r="I1082" i="26"/>
  <c r="H1082" i="26"/>
  <c r="G1082" i="26"/>
  <c r="F1082" i="26"/>
  <c r="E1082" i="26"/>
  <c r="D1082" i="26"/>
  <c r="C1082" i="26"/>
  <c r="P1074" i="26"/>
  <c r="N1074" i="26"/>
  <c r="L1074" i="26"/>
  <c r="K1074" i="26"/>
  <c r="J1074" i="26"/>
  <c r="I1074" i="26"/>
  <c r="H1074" i="26"/>
  <c r="G1074" i="26"/>
  <c r="F1074" i="26"/>
  <c r="E1074" i="26"/>
  <c r="D1074" i="26"/>
  <c r="C1074" i="26"/>
  <c r="P1066" i="26"/>
  <c r="N1066" i="26"/>
  <c r="L1066" i="26"/>
  <c r="K1066" i="26"/>
  <c r="J1066" i="26"/>
  <c r="I1066" i="26"/>
  <c r="H1066" i="26"/>
  <c r="G1066" i="26"/>
  <c r="F1066" i="26"/>
  <c r="E1066" i="26"/>
  <c r="D1066" i="26"/>
  <c r="C1066" i="26"/>
  <c r="P1057" i="26"/>
  <c r="N1057" i="26"/>
  <c r="L1057" i="26"/>
  <c r="K1057" i="26"/>
  <c r="J1057" i="26"/>
  <c r="I1057" i="26"/>
  <c r="H1057" i="26"/>
  <c r="G1057" i="26"/>
  <c r="F1057" i="26"/>
  <c r="E1057" i="26"/>
  <c r="D1057" i="26"/>
  <c r="C1057" i="26"/>
  <c r="P1049" i="26"/>
  <c r="N1049" i="26"/>
  <c r="L1049" i="26"/>
  <c r="K1049" i="26"/>
  <c r="J1049" i="26"/>
  <c r="I1049" i="26"/>
  <c r="H1049" i="26"/>
  <c r="G1049" i="26"/>
  <c r="F1049" i="26"/>
  <c r="E1049" i="26"/>
  <c r="D1049" i="26"/>
  <c r="C1049" i="26"/>
  <c r="P1041" i="26"/>
  <c r="N1041" i="26"/>
  <c r="L1041" i="26"/>
  <c r="K1041" i="26"/>
  <c r="J1041" i="26"/>
  <c r="I1041" i="26"/>
  <c r="H1041" i="26"/>
  <c r="G1041" i="26"/>
  <c r="F1041" i="26"/>
  <c r="E1041" i="26"/>
  <c r="D1041" i="26"/>
  <c r="C1041" i="26"/>
  <c r="P1033" i="26"/>
  <c r="N1033" i="26"/>
  <c r="L1033" i="26"/>
  <c r="K1033" i="26"/>
  <c r="J1033" i="26"/>
  <c r="I1033" i="26"/>
  <c r="H1033" i="26"/>
  <c r="G1033" i="26"/>
  <c r="F1033" i="26"/>
  <c r="E1033" i="26"/>
  <c r="D1033" i="26"/>
  <c r="C1033" i="26"/>
  <c r="P1024" i="26"/>
  <c r="N1024" i="26"/>
  <c r="L1024" i="26"/>
  <c r="K1024" i="26"/>
  <c r="J1024" i="26"/>
  <c r="I1024" i="26"/>
  <c r="H1024" i="26"/>
  <c r="G1024" i="26"/>
  <c r="F1024" i="26"/>
  <c r="E1024" i="26"/>
  <c r="D1024" i="26"/>
  <c r="C1024" i="26"/>
  <c r="P1016" i="26"/>
  <c r="N1016" i="26"/>
  <c r="L1016" i="26"/>
  <c r="K1016" i="26"/>
  <c r="J1016" i="26"/>
  <c r="I1016" i="26"/>
  <c r="H1016" i="26"/>
  <c r="G1016" i="26"/>
  <c r="F1016" i="26"/>
  <c r="E1016" i="26"/>
  <c r="D1016" i="26"/>
  <c r="C1016" i="26"/>
  <c r="P1008" i="26"/>
  <c r="N1008" i="26"/>
  <c r="L1008" i="26"/>
  <c r="K1008" i="26"/>
  <c r="J1008" i="26"/>
  <c r="I1008" i="26"/>
  <c r="H1008" i="26"/>
  <c r="G1008" i="26"/>
  <c r="F1008" i="26"/>
  <c r="E1008" i="26"/>
  <c r="D1008" i="26"/>
  <c r="C1008" i="26"/>
  <c r="P1000" i="26"/>
  <c r="N1000" i="26"/>
  <c r="L1000" i="26"/>
  <c r="K1000" i="26"/>
  <c r="J1000" i="26"/>
  <c r="I1000" i="26"/>
  <c r="H1000" i="26"/>
  <c r="G1000" i="26"/>
  <c r="F1000" i="26"/>
  <c r="E1000" i="26"/>
  <c r="D1000" i="26"/>
  <c r="C1000" i="26"/>
  <c r="P991" i="26"/>
  <c r="N991" i="26"/>
  <c r="L991" i="26"/>
  <c r="K991" i="26"/>
  <c r="J991" i="26"/>
  <c r="I991" i="26"/>
  <c r="H991" i="26"/>
  <c r="G991" i="26"/>
  <c r="F991" i="26"/>
  <c r="E991" i="26"/>
  <c r="D991" i="26"/>
  <c r="C991" i="26"/>
  <c r="P983" i="26"/>
  <c r="N983" i="26"/>
  <c r="L983" i="26"/>
  <c r="K983" i="26"/>
  <c r="J983" i="26"/>
  <c r="I983" i="26"/>
  <c r="H983" i="26"/>
  <c r="G983" i="26"/>
  <c r="F983" i="26"/>
  <c r="E983" i="26"/>
  <c r="D983" i="26"/>
  <c r="C983" i="26"/>
  <c r="P975" i="26"/>
  <c r="N975" i="26"/>
  <c r="L975" i="26"/>
  <c r="K975" i="26"/>
  <c r="J975" i="26"/>
  <c r="I975" i="26"/>
  <c r="H975" i="26"/>
  <c r="G975" i="26"/>
  <c r="F975" i="26"/>
  <c r="E975" i="26"/>
  <c r="D975" i="26"/>
  <c r="C975" i="26"/>
  <c r="P967" i="26"/>
  <c r="N967" i="26"/>
  <c r="L967" i="26"/>
  <c r="K967" i="26"/>
  <c r="J967" i="26"/>
  <c r="I967" i="26"/>
  <c r="H967" i="26"/>
  <c r="G967" i="26"/>
  <c r="F967" i="26"/>
  <c r="E967" i="26"/>
  <c r="D967" i="26"/>
  <c r="C967" i="26"/>
  <c r="P958" i="26"/>
  <c r="N958" i="26"/>
  <c r="L958" i="26"/>
  <c r="K958" i="26"/>
  <c r="J958" i="26"/>
  <c r="I958" i="26"/>
  <c r="H958" i="26"/>
  <c r="G958" i="26"/>
  <c r="F958" i="26"/>
  <c r="E958" i="26"/>
  <c r="D958" i="26"/>
  <c r="C958" i="26"/>
  <c r="P950" i="26"/>
  <c r="N950" i="26"/>
  <c r="L950" i="26"/>
  <c r="K950" i="26"/>
  <c r="J950" i="26"/>
  <c r="I950" i="26"/>
  <c r="H950" i="26"/>
  <c r="G950" i="26"/>
  <c r="F950" i="26"/>
  <c r="E950" i="26"/>
  <c r="D950" i="26"/>
  <c r="C950" i="26"/>
  <c r="P942" i="26"/>
  <c r="N942" i="26"/>
  <c r="L942" i="26"/>
  <c r="K942" i="26"/>
  <c r="J942" i="26"/>
  <c r="I942" i="26"/>
  <c r="H942" i="26"/>
  <c r="G942" i="26"/>
  <c r="F942" i="26"/>
  <c r="E942" i="26"/>
  <c r="D942" i="26"/>
  <c r="C942" i="26"/>
  <c r="P933" i="26"/>
  <c r="N933" i="26"/>
  <c r="L933" i="26"/>
  <c r="K933" i="26"/>
  <c r="J933" i="26"/>
  <c r="I933" i="26"/>
  <c r="H933" i="26"/>
  <c r="G933" i="26"/>
  <c r="F933" i="26"/>
  <c r="E933" i="26"/>
  <c r="D933" i="26"/>
  <c r="C933" i="26"/>
  <c r="P924" i="26"/>
  <c r="N924" i="26"/>
  <c r="L924" i="26"/>
  <c r="K924" i="26"/>
  <c r="J924" i="26"/>
  <c r="I924" i="26"/>
  <c r="H924" i="26"/>
  <c r="G924" i="26"/>
  <c r="F924" i="26"/>
  <c r="E924" i="26"/>
  <c r="D924" i="26"/>
  <c r="C924" i="26"/>
  <c r="P916" i="26"/>
  <c r="N916" i="26"/>
  <c r="L916" i="26"/>
  <c r="K916" i="26"/>
  <c r="J916" i="26"/>
  <c r="I916" i="26"/>
  <c r="H916" i="26"/>
  <c r="G916" i="26"/>
  <c r="F916" i="26"/>
  <c r="E916" i="26"/>
  <c r="D916" i="26"/>
  <c r="C916" i="26"/>
  <c r="P908" i="26"/>
  <c r="N908" i="26"/>
  <c r="L908" i="26"/>
  <c r="K908" i="26"/>
  <c r="J908" i="26"/>
  <c r="I908" i="26"/>
  <c r="H908" i="26"/>
  <c r="G908" i="26"/>
  <c r="F908" i="26"/>
  <c r="E908" i="26"/>
  <c r="D908" i="26"/>
  <c r="C908" i="26"/>
  <c r="P900" i="26"/>
  <c r="N900" i="26"/>
  <c r="L900" i="26"/>
  <c r="K900" i="26"/>
  <c r="J900" i="26"/>
  <c r="I900" i="26"/>
  <c r="H900" i="26"/>
  <c r="G900" i="26"/>
  <c r="F900" i="26"/>
  <c r="E900" i="26"/>
  <c r="D900" i="26"/>
  <c r="C900" i="26"/>
  <c r="P891" i="26"/>
  <c r="N891" i="26"/>
  <c r="L891" i="26"/>
  <c r="K891" i="26"/>
  <c r="J891" i="26"/>
  <c r="I891" i="26"/>
  <c r="H891" i="26"/>
  <c r="G891" i="26"/>
  <c r="F891" i="26"/>
  <c r="E891" i="26"/>
  <c r="D891" i="26"/>
  <c r="C891" i="26"/>
  <c r="P883" i="26"/>
  <c r="N883" i="26"/>
  <c r="L883" i="26"/>
  <c r="K883" i="26"/>
  <c r="J883" i="26"/>
  <c r="I883" i="26"/>
  <c r="H883" i="26"/>
  <c r="G883" i="26"/>
  <c r="F883" i="26"/>
  <c r="E883" i="26"/>
  <c r="D883" i="26"/>
  <c r="C883" i="26"/>
  <c r="P875" i="26"/>
  <c r="N875" i="26"/>
  <c r="L875" i="26"/>
  <c r="K875" i="26"/>
  <c r="J875" i="26"/>
  <c r="I875" i="26"/>
  <c r="H875" i="26"/>
  <c r="G875" i="26"/>
  <c r="F875" i="26"/>
  <c r="E875" i="26"/>
  <c r="D875" i="26"/>
  <c r="C875" i="26"/>
  <c r="P867" i="26"/>
  <c r="N867" i="26"/>
  <c r="L867" i="26"/>
  <c r="K867" i="26"/>
  <c r="J867" i="26"/>
  <c r="I867" i="26"/>
  <c r="H867" i="26"/>
  <c r="G867" i="26"/>
  <c r="F867" i="26"/>
  <c r="E867" i="26"/>
  <c r="D867" i="26"/>
  <c r="C867" i="26"/>
  <c r="P858" i="26"/>
  <c r="N858" i="26"/>
  <c r="L858" i="26"/>
  <c r="K858" i="26"/>
  <c r="J858" i="26"/>
  <c r="I858" i="26"/>
  <c r="H858" i="26"/>
  <c r="G858" i="26"/>
  <c r="F858" i="26"/>
  <c r="E858" i="26"/>
  <c r="D858" i="26"/>
  <c r="C858" i="26"/>
  <c r="P850" i="26"/>
  <c r="N850" i="26"/>
  <c r="L850" i="26"/>
  <c r="K850" i="26"/>
  <c r="J850" i="26"/>
  <c r="I850" i="26"/>
  <c r="H850" i="26"/>
  <c r="G850" i="26"/>
  <c r="F850" i="26"/>
  <c r="E850" i="26"/>
  <c r="D850" i="26"/>
  <c r="C850" i="26"/>
  <c r="P842" i="26"/>
  <c r="N842" i="26"/>
  <c r="L842" i="26"/>
  <c r="K842" i="26"/>
  <c r="J842" i="26"/>
  <c r="I842" i="26"/>
  <c r="H842" i="26"/>
  <c r="G842" i="26"/>
  <c r="F842" i="26"/>
  <c r="E842" i="26"/>
  <c r="D842" i="26"/>
  <c r="C842" i="26"/>
  <c r="P834" i="26"/>
  <c r="N834" i="26"/>
  <c r="L834" i="26"/>
  <c r="K834" i="26"/>
  <c r="J834" i="26"/>
  <c r="I834" i="26"/>
  <c r="H834" i="26"/>
  <c r="G834" i="26"/>
  <c r="F834" i="26"/>
  <c r="E834" i="26"/>
  <c r="D834" i="26"/>
  <c r="C834" i="26"/>
  <c r="P825" i="26"/>
  <c r="N825" i="26"/>
  <c r="L825" i="26"/>
  <c r="K825" i="26"/>
  <c r="J825" i="26"/>
  <c r="I825" i="26"/>
  <c r="H825" i="26"/>
  <c r="G825" i="26"/>
  <c r="F825" i="26"/>
  <c r="E825" i="26"/>
  <c r="D825" i="26"/>
  <c r="C825" i="26"/>
  <c r="P817" i="26"/>
  <c r="N817" i="26"/>
  <c r="L817" i="26"/>
  <c r="K817" i="26"/>
  <c r="J817" i="26"/>
  <c r="I817" i="26"/>
  <c r="H817" i="26"/>
  <c r="G817" i="26"/>
  <c r="F817" i="26"/>
  <c r="E817" i="26"/>
  <c r="D817" i="26"/>
  <c r="C817" i="26"/>
  <c r="P809" i="26"/>
  <c r="N809" i="26"/>
  <c r="L809" i="26"/>
  <c r="K809" i="26"/>
  <c r="J809" i="26"/>
  <c r="I809" i="26"/>
  <c r="H809" i="26"/>
  <c r="G809" i="26"/>
  <c r="F809" i="26"/>
  <c r="E809" i="26"/>
  <c r="D809" i="26"/>
  <c r="C809" i="26"/>
  <c r="P801" i="26"/>
  <c r="N801" i="26"/>
  <c r="L801" i="26"/>
  <c r="K801" i="26"/>
  <c r="J801" i="26"/>
  <c r="I801" i="26"/>
  <c r="H801" i="26"/>
  <c r="G801" i="26"/>
  <c r="F801" i="26"/>
  <c r="E801" i="26"/>
  <c r="D801" i="26"/>
  <c r="C801" i="26"/>
  <c r="P792" i="26"/>
  <c r="L792" i="26"/>
  <c r="K792" i="26"/>
  <c r="J792" i="26"/>
  <c r="I792" i="26"/>
  <c r="H792" i="26"/>
  <c r="G792" i="26"/>
  <c r="F792" i="26"/>
  <c r="E792" i="26"/>
  <c r="D792" i="26"/>
  <c r="C792" i="26"/>
  <c r="P783" i="26"/>
  <c r="N783" i="26"/>
  <c r="L783" i="26"/>
  <c r="K783" i="26"/>
  <c r="J783" i="26"/>
  <c r="I783" i="26"/>
  <c r="H783" i="26"/>
  <c r="G783" i="26"/>
  <c r="F783" i="26"/>
  <c r="E783" i="26"/>
  <c r="D783" i="26"/>
  <c r="C783" i="26"/>
  <c r="P775" i="26"/>
  <c r="N775" i="26"/>
  <c r="L775" i="26"/>
  <c r="K775" i="26"/>
  <c r="J775" i="26"/>
  <c r="I775" i="26"/>
  <c r="H775" i="26"/>
  <c r="G775" i="26"/>
  <c r="F775" i="26"/>
  <c r="E775" i="26"/>
  <c r="D775" i="26"/>
  <c r="C775" i="26"/>
  <c r="P767" i="26"/>
  <c r="N767" i="26"/>
  <c r="L767" i="26"/>
  <c r="K767" i="26"/>
  <c r="J767" i="26"/>
  <c r="I767" i="26"/>
  <c r="H767" i="26"/>
  <c r="G767" i="26"/>
  <c r="F767" i="26"/>
  <c r="E767" i="26"/>
  <c r="D767" i="26"/>
  <c r="C767" i="26"/>
  <c r="P758" i="26"/>
  <c r="N758" i="26"/>
  <c r="L758" i="26"/>
  <c r="K758" i="26"/>
  <c r="J758" i="26"/>
  <c r="I758" i="26"/>
  <c r="H758" i="26"/>
  <c r="G758" i="26"/>
  <c r="F758" i="26"/>
  <c r="E758" i="26"/>
  <c r="D758" i="26"/>
  <c r="C758" i="26"/>
  <c r="P750" i="26"/>
  <c r="N750" i="26"/>
  <c r="L750" i="26"/>
  <c r="K750" i="26"/>
  <c r="J750" i="26"/>
  <c r="I750" i="26"/>
  <c r="H750" i="26"/>
  <c r="G750" i="26"/>
  <c r="F750" i="26"/>
  <c r="E750" i="26"/>
  <c r="D750" i="26"/>
  <c r="C750" i="26"/>
  <c r="P742" i="26"/>
  <c r="N742" i="26"/>
  <c r="L742" i="26"/>
  <c r="K742" i="26"/>
  <c r="J742" i="26"/>
  <c r="I742" i="26"/>
  <c r="H742" i="26"/>
  <c r="G742" i="26"/>
  <c r="F742" i="26"/>
  <c r="E742" i="26"/>
  <c r="D742" i="26"/>
  <c r="C742" i="26"/>
  <c r="P734" i="26"/>
  <c r="N734" i="26"/>
  <c r="L734" i="26"/>
  <c r="K734" i="26"/>
  <c r="J734" i="26"/>
  <c r="I734" i="26"/>
  <c r="H734" i="26"/>
  <c r="G734" i="26"/>
  <c r="F734" i="26"/>
  <c r="E734" i="26"/>
  <c r="D734" i="26"/>
  <c r="C734" i="26"/>
  <c r="P725" i="26"/>
  <c r="N725" i="26"/>
  <c r="L725" i="26"/>
  <c r="K725" i="26"/>
  <c r="J725" i="26"/>
  <c r="I725" i="26"/>
  <c r="H725" i="26"/>
  <c r="G725" i="26"/>
  <c r="F725" i="26"/>
  <c r="E725" i="26"/>
  <c r="D725" i="26"/>
  <c r="C725" i="26"/>
  <c r="P717" i="26"/>
  <c r="N717" i="26"/>
  <c r="L717" i="26"/>
  <c r="K717" i="26"/>
  <c r="J717" i="26"/>
  <c r="I717" i="26"/>
  <c r="H717" i="26"/>
  <c r="G717" i="26"/>
  <c r="F717" i="26"/>
  <c r="E717" i="26"/>
  <c r="D717" i="26"/>
  <c r="C717" i="26"/>
  <c r="P709" i="26"/>
  <c r="N709" i="26"/>
  <c r="L709" i="26"/>
  <c r="K709" i="26"/>
  <c r="J709" i="26"/>
  <c r="I709" i="26"/>
  <c r="H709" i="26"/>
  <c r="G709" i="26"/>
  <c r="F709" i="26"/>
  <c r="E709" i="26"/>
  <c r="D709" i="26"/>
  <c r="C709" i="26"/>
  <c r="P701" i="26"/>
  <c r="N701" i="26"/>
  <c r="L701" i="26"/>
  <c r="K701" i="26"/>
  <c r="J701" i="26"/>
  <c r="I701" i="26"/>
  <c r="H701" i="26"/>
  <c r="G701" i="26"/>
  <c r="F701" i="26"/>
  <c r="E701" i="26"/>
  <c r="D701" i="26"/>
  <c r="C701" i="26"/>
  <c r="P692" i="26"/>
  <c r="N692" i="26"/>
  <c r="L692" i="26"/>
  <c r="K692" i="26"/>
  <c r="J692" i="26"/>
  <c r="I692" i="26"/>
  <c r="H692" i="26"/>
  <c r="G692" i="26"/>
  <c r="F692" i="26"/>
  <c r="E692" i="26"/>
  <c r="D692" i="26"/>
  <c r="C692" i="26"/>
  <c r="P684" i="26"/>
  <c r="N684" i="26"/>
  <c r="L684" i="26"/>
  <c r="K684" i="26"/>
  <c r="J684" i="26"/>
  <c r="I684" i="26"/>
  <c r="H684" i="26"/>
  <c r="G684" i="26"/>
  <c r="F684" i="26"/>
  <c r="E684" i="26"/>
  <c r="D684" i="26"/>
  <c r="C684" i="26"/>
  <c r="P676" i="26"/>
  <c r="N676" i="26"/>
  <c r="L676" i="26"/>
  <c r="K676" i="26"/>
  <c r="J676" i="26"/>
  <c r="I676" i="26"/>
  <c r="H676" i="26"/>
  <c r="G676" i="26"/>
  <c r="F676" i="26"/>
  <c r="E676" i="26"/>
  <c r="D676" i="26"/>
  <c r="C676" i="26"/>
  <c r="P668" i="26"/>
  <c r="N668" i="26"/>
  <c r="L668" i="26"/>
  <c r="K668" i="26"/>
  <c r="J668" i="26"/>
  <c r="I668" i="26"/>
  <c r="H668" i="26"/>
  <c r="G668" i="26"/>
  <c r="F668" i="26"/>
  <c r="E668" i="26"/>
  <c r="D668" i="26"/>
  <c r="C668" i="26"/>
  <c r="P659" i="26"/>
  <c r="N659" i="26"/>
  <c r="L659" i="26"/>
  <c r="K659" i="26"/>
  <c r="J659" i="26"/>
  <c r="I659" i="26"/>
  <c r="H659" i="26"/>
  <c r="G659" i="26"/>
  <c r="F659" i="26"/>
  <c r="E659" i="26"/>
  <c r="D659" i="26"/>
  <c r="C659" i="26"/>
  <c r="P651" i="26"/>
  <c r="N651" i="26"/>
  <c r="L651" i="26"/>
  <c r="K651" i="26"/>
  <c r="J651" i="26"/>
  <c r="I651" i="26"/>
  <c r="H651" i="26"/>
  <c r="G651" i="26"/>
  <c r="F651" i="26"/>
  <c r="E651" i="26"/>
  <c r="D651" i="26"/>
  <c r="C651" i="26"/>
  <c r="P643" i="26"/>
  <c r="N643" i="26"/>
  <c r="L643" i="26"/>
  <c r="K643" i="26"/>
  <c r="J643" i="26"/>
  <c r="I643" i="26"/>
  <c r="H643" i="26"/>
  <c r="G643" i="26"/>
  <c r="F643" i="26"/>
  <c r="E643" i="26"/>
  <c r="D643" i="26"/>
  <c r="C643" i="26"/>
  <c r="P635" i="26"/>
  <c r="N635" i="26"/>
  <c r="L635" i="26"/>
  <c r="K635" i="26"/>
  <c r="J635" i="26"/>
  <c r="I635" i="26"/>
  <c r="H635" i="26"/>
  <c r="G635" i="26"/>
  <c r="F635" i="26"/>
  <c r="E635" i="26"/>
  <c r="D635" i="26"/>
  <c r="C635" i="26"/>
  <c r="P626" i="26"/>
  <c r="N626" i="26"/>
  <c r="L626" i="26"/>
  <c r="K626" i="26"/>
  <c r="J626" i="26"/>
  <c r="I626" i="26"/>
  <c r="H626" i="26"/>
  <c r="G626" i="26"/>
  <c r="F626" i="26"/>
  <c r="E626" i="26"/>
  <c r="D626" i="26"/>
  <c r="C626" i="26"/>
  <c r="P618" i="26"/>
  <c r="N618" i="26"/>
  <c r="L618" i="26"/>
  <c r="K618" i="26"/>
  <c r="J618" i="26"/>
  <c r="I618" i="26"/>
  <c r="H618" i="26"/>
  <c r="G618" i="26"/>
  <c r="F618" i="26"/>
  <c r="E618" i="26"/>
  <c r="D618" i="26"/>
  <c r="C618" i="26"/>
  <c r="P610" i="26"/>
  <c r="N610" i="26"/>
  <c r="L610" i="26"/>
  <c r="K610" i="26"/>
  <c r="J610" i="26"/>
  <c r="I610" i="26"/>
  <c r="H610" i="26"/>
  <c r="G610" i="26"/>
  <c r="F610" i="26"/>
  <c r="E610" i="26"/>
  <c r="D610" i="26"/>
  <c r="C610" i="26"/>
  <c r="P602" i="26"/>
  <c r="N602" i="26"/>
  <c r="L602" i="26"/>
  <c r="K602" i="26"/>
  <c r="J602" i="26"/>
  <c r="I602" i="26"/>
  <c r="H602" i="26"/>
  <c r="G602" i="26"/>
  <c r="F602" i="26"/>
  <c r="E602" i="26"/>
  <c r="D602" i="26"/>
  <c r="C602" i="26"/>
  <c r="P593" i="26"/>
  <c r="N593" i="26"/>
  <c r="L593" i="26"/>
  <c r="K593" i="26"/>
  <c r="J593" i="26"/>
  <c r="I593" i="26"/>
  <c r="H593" i="26"/>
  <c r="G593" i="26"/>
  <c r="F593" i="26"/>
  <c r="E593" i="26"/>
  <c r="D593" i="26"/>
  <c r="C593" i="26"/>
  <c r="P577" i="26"/>
  <c r="P585" i="26" s="1"/>
  <c r="N577" i="26"/>
  <c r="N585" i="26" s="1"/>
  <c r="L577" i="26"/>
  <c r="K577" i="26"/>
  <c r="I577" i="26"/>
  <c r="I585" i="26" s="1"/>
  <c r="G577" i="26"/>
  <c r="G585" i="26" s="1"/>
  <c r="P569" i="26"/>
  <c r="N569" i="26"/>
  <c r="L569" i="26"/>
  <c r="K569" i="26"/>
  <c r="J569" i="26"/>
  <c r="I569" i="26"/>
  <c r="H569" i="26"/>
  <c r="G569" i="26"/>
  <c r="F569" i="26"/>
  <c r="E569" i="26"/>
  <c r="D569" i="26"/>
  <c r="C569" i="26"/>
  <c r="P560" i="26"/>
  <c r="N560" i="26"/>
  <c r="L560" i="26"/>
  <c r="K560" i="26"/>
  <c r="J560" i="26"/>
  <c r="I560" i="26"/>
  <c r="H560" i="26"/>
  <c r="G560" i="26"/>
  <c r="F560" i="26"/>
  <c r="E560" i="26"/>
  <c r="D560" i="26"/>
  <c r="C560" i="26"/>
  <c r="P552" i="26"/>
  <c r="N552" i="26"/>
  <c r="L552" i="26"/>
  <c r="K552" i="26"/>
  <c r="J552" i="26"/>
  <c r="I552" i="26"/>
  <c r="H552" i="26"/>
  <c r="G552" i="26"/>
  <c r="F552" i="26"/>
  <c r="E552" i="26"/>
  <c r="D552" i="26"/>
  <c r="C552" i="26"/>
  <c r="P544" i="26"/>
  <c r="N544" i="26"/>
  <c r="L544" i="26"/>
  <c r="K544" i="26"/>
  <c r="J544" i="26"/>
  <c r="I544" i="26"/>
  <c r="H544" i="26"/>
  <c r="G544" i="26"/>
  <c r="F544" i="26"/>
  <c r="E544" i="26"/>
  <c r="D544" i="26"/>
  <c r="C544" i="26"/>
  <c r="P536" i="26"/>
  <c r="N536" i="26"/>
  <c r="L536" i="26"/>
  <c r="K536" i="26"/>
  <c r="J536" i="26"/>
  <c r="I536" i="26"/>
  <c r="H536" i="26"/>
  <c r="G536" i="26"/>
  <c r="F536" i="26"/>
  <c r="E536" i="26"/>
  <c r="D536" i="26"/>
  <c r="C536" i="26"/>
  <c r="P527" i="26"/>
  <c r="N527" i="26"/>
  <c r="L527" i="26"/>
  <c r="K527" i="26"/>
  <c r="J527" i="26"/>
  <c r="I527" i="26"/>
  <c r="H527" i="26"/>
  <c r="G527" i="26"/>
  <c r="F527" i="26"/>
  <c r="E527" i="26"/>
  <c r="D527" i="26"/>
  <c r="C527" i="26"/>
  <c r="P519" i="26"/>
  <c r="N519" i="26"/>
  <c r="L519" i="26"/>
  <c r="K519" i="26"/>
  <c r="J519" i="26"/>
  <c r="I519" i="26"/>
  <c r="H519" i="26"/>
  <c r="G519" i="26"/>
  <c r="F519" i="26"/>
  <c r="E519" i="26"/>
  <c r="D519" i="26"/>
  <c r="C519" i="26"/>
  <c r="P511" i="26"/>
  <c r="N511" i="26"/>
  <c r="L511" i="26"/>
  <c r="K511" i="26"/>
  <c r="J511" i="26"/>
  <c r="I511" i="26"/>
  <c r="H511" i="26"/>
  <c r="G511" i="26"/>
  <c r="F511" i="26"/>
  <c r="E511" i="26"/>
  <c r="D511" i="26"/>
  <c r="C511" i="26"/>
  <c r="P503" i="26"/>
  <c r="N503" i="26"/>
  <c r="L503" i="26"/>
  <c r="K503" i="26"/>
  <c r="J503" i="26"/>
  <c r="I503" i="26"/>
  <c r="H503" i="26"/>
  <c r="G503" i="26"/>
  <c r="F503" i="26"/>
  <c r="E503" i="26"/>
  <c r="D503" i="26"/>
  <c r="C503" i="26"/>
  <c r="P494" i="26"/>
  <c r="N494" i="26"/>
  <c r="L494" i="26"/>
  <c r="K494" i="26"/>
  <c r="J494" i="26"/>
  <c r="I494" i="26"/>
  <c r="H494" i="26"/>
  <c r="G494" i="26"/>
  <c r="F494" i="26"/>
  <c r="E494" i="26"/>
  <c r="D494" i="26"/>
  <c r="C494" i="26"/>
  <c r="P486" i="26"/>
  <c r="N486" i="26"/>
  <c r="L486" i="26"/>
  <c r="K486" i="26"/>
  <c r="J486" i="26"/>
  <c r="I486" i="26"/>
  <c r="H486" i="26"/>
  <c r="G486" i="26"/>
  <c r="F486" i="26"/>
  <c r="E486" i="26"/>
  <c r="D486" i="26"/>
  <c r="C486" i="26"/>
  <c r="P478" i="26"/>
  <c r="N478" i="26"/>
  <c r="L478" i="26"/>
  <c r="K478" i="26"/>
  <c r="J478" i="26"/>
  <c r="I478" i="26"/>
  <c r="H478" i="26"/>
  <c r="G478" i="26"/>
  <c r="F478" i="26"/>
  <c r="E478" i="26"/>
  <c r="D478" i="26"/>
  <c r="C478" i="26"/>
  <c r="P470" i="26"/>
  <c r="N470" i="26"/>
  <c r="L470" i="26"/>
  <c r="K470" i="26"/>
  <c r="J470" i="26"/>
  <c r="I470" i="26"/>
  <c r="H470" i="26"/>
  <c r="G470" i="26"/>
  <c r="F470" i="26"/>
  <c r="E470" i="26"/>
  <c r="D470" i="26"/>
  <c r="C470" i="26"/>
  <c r="P461" i="26"/>
  <c r="N461" i="26"/>
  <c r="L461" i="26"/>
  <c r="K461" i="26"/>
  <c r="J461" i="26"/>
  <c r="I461" i="26"/>
  <c r="H461" i="26"/>
  <c r="G461" i="26"/>
  <c r="F461" i="26"/>
  <c r="E461" i="26"/>
  <c r="D461" i="26"/>
  <c r="C461" i="26"/>
  <c r="P453" i="26"/>
  <c r="N453" i="26"/>
  <c r="L453" i="26"/>
  <c r="K453" i="26"/>
  <c r="J453" i="26"/>
  <c r="I453" i="26"/>
  <c r="H453" i="26"/>
  <c r="G453" i="26"/>
  <c r="F453" i="26"/>
  <c r="E453" i="26"/>
  <c r="D453" i="26"/>
  <c r="C453" i="26"/>
  <c r="P445" i="26"/>
  <c r="N445" i="26"/>
  <c r="L445" i="26"/>
  <c r="K445" i="26"/>
  <c r="J445" i="26"/>
  <c r="I445" i="26"/>
  <c r="H445" i="26"/>
  <c r="G445" i="26"/>
  <c r="F445" i="26"/>
  <c r="E445" i="26"/>
  <c r="D445" i="26"/>
  <c r="C445" i="26"/>
  <c r="P437" i="26"/>
  <c r="N437" i="26"/>
  <c r="L437" i="26"/>
  <c r="K437" i="26"/>
  <c r="J437" i="26"/>
  <c r="I437" i="26"/>
  <c r="H437" i="26"/>
  <c r="G437" i="26"/>
  <c r="F437" i="26"/>
  <c r="E437" i="26"/>
  <c r="D437" i="26"/>
  <c r="C437" i="26"/>
  <c r="P428" i="26"/>
  <c r="N428" i="26"/>
  <c r="L428" i="26"/>
  <c r="K428" i="26"/>
  <c r="J428" i="26"/>
  <c r="I428" i="26"/>
  <c r="H428" i="26"/>
  <c r="G428" i="26"/>
  <c r="F428" i="26"/>
  <c r="E428" i="26"/>
  <c r="D428" i="26"/>
  <c r="C428" i="26"/>
  <c r="P420" i="26"/>
  <c r="N420" i="26"/>
  <c r="L420" i="26"/>
  <c r="K420" i="26"/>
  <c r="J420" i="26"/>
  <c r="I420" i="26"/>
  <c r="H420" i="26"/>
  <c r="G420" i="26"/>
  <c r="F420" i="26"/>
  <c r="E420" i="26"/>
  <c r="D420" i="26"/>
  <c r="C420" i="26"/>
  <c r="P412" i="26"/>
  <c r="N412" i="26"/>
  <c r="L412" i="26"/>
  <c r="K412" i="26"/>
  <c r="J412" i="26"/>
  <c r="I412" i="26"/>
  <c r="H412" i="26"/>
  <c r="G412" i="26"/>
  <c r="F412" i="26"/>
  <c r="E412" i="26"/>
  <c r="D412" i="26"/>
  <c r="C412" i="26"/>
  <c r="P404" i="26"/>
  <c r="N404" i="26"/>
  <c r="L404" i="26"/>
  <c r="K404" i="26"/>
  <c r="J404" i="26"/>
  <c r="I404" i="26"/>
  <c r="H404" i="26"/>
  <c r="G404" i="26"/>
  <c r="F404" i="26"/>
  <c r="E404" i="26"/>
  <c r="D404" i="26"/>
  <c r="C404" i="26"/>
  <c r="P395" i="26"/>
  <c r="N395" i="26"/>
  <c r="L395" i="26"/>
  <c r="K395" i="26"/>
  <c r="J395" i="26"/>
  <c r="I395" i="26"/>
  <c r="H395" i="26"/>
  <c r="G395" i="26"/>
  <c r="F395" i="26"/>
  <c r="E395" i="26"/>
  <c r="D395" i="26"/>
  <c r="C395" i="26"/>
  <c r="P387" i="26"/>
  <c r="N387" i="26"/>
  <c r="L387" i="26"/>
  <c r="K387" i="26"/>
  <c r="J387" i="26"/>
  <c r="I387" i="26"/>
  <c r="H387" i="26"/>
  <c r="G387" i="26"/>
  <c r="F387" i="26"/>
  <c r="E387" i="26"/>
  <c r="D387" i="26"/>
  <c r="C387" i="26"/>
  <c r="P379" i="26"/>
  <c r="N379" i="26"/>
  <c r="L379" i="26"/>
  <c r="K379" i="26"/>
  <c r="J379" i="26"/>
  <c r="I379" i="26"/>
  <c r="H379" i="26"/>
  <c r="G379" i="26"/>
  <c r="F379" i="26"/>
  <c r="E379" i="26"/>
  <c r="D379" i="26"/>
  <c r="C379" i="26"/>
  <c r="P371" i="26"/>
  <c r="N371" i="26"/>
  <c r="L371" i="26"/>
  <c r="K371" i="26"/>
  <c r="J371" i="26"/>
  <c r="I371" i="26"/>
  <c r="H371" i="26"/>
  <c r="G371" i="26"/>
  <c r="F371" i="26"/>
  <c r="E371" i="26"/>
  <c r="D371" i="26"/>
  <c r="C371" i="26"/>
  <c r="P362" i="26"/>
  <c r="N362" i="26"/>
  <c r="L362" i="26"/>
  <c r="K362" i="26"/>
  <c r="J362" i="26"/>
  <c r="I362" i="26"/>
  <c r="H362" i="26"/>
  <c r="G362" i="26"/>
  <c r="F362" i="26"/>
  <c r="E362" i="26"/>
  <c r="D362" i="26"/>
  <c r="C362" i="26"/>
  <c r="P354" i="26"/>
  <c r="N354" i="26"/>
  <c r="L354" i="26"/>
  <c r="K354" i="26"/>
  <c r="J354" i="26"/>
  <c r="I354" i="26"/>
  <c r="H354" i="26"/>
  <c r="G354" i="26"/>
  <c r="F354" i="26"/>
  <c r="E354" i="26"/>
  <c r="D354" i="26"/>
  <c r="C354" i="26"/>
  <c r="P346" i="26"/>
  <c r="N346" i="26"/>
  <c r="L346" i="26"/>
  <c r="K346" i="26"/>
  <c r="J346" i="26"/>
  <c r="I346" i="26"/>
  <c r="H346" i="26"/>
  <c r="G346" i="26"/>
  <c r="F346" i="26"/>
  <c r="E346" i="26"/>
  <c r="D346" i="26"/>
  <c r="C346" i="26"/>
  <c r="P341" i="26"/>
  <c r="N341" i="26"/>
  <c r="L341" i="26"/>
  <c r="K341" i="26"/>
  <c r="J341" i="26"/>
  <c r="I341" i="26"/>
  <c r="H341" i="26"/>
  <c r="G341" i="26"/>
  <c r="F341" i="26"/>
  <c r="E341" i="26"/>
  <c r="D341" i="26"/>
  <c r="C341" i="26"/>
  <c r="P332" i="26"/>
  <c r="N332" i="26"/>
  <c r="L332" i="26"/>
  <c r="K332" i="26"/>
  <c r="J332" i="26"/>
  <c r="I332" i="26"/>
  <c r="H332" i="26"/>
  <c r="G332" i="26"/>
  <c r="F332" i="26"/>
  <c r="E332" i="26"/>
  <c r="D332" i="26"/>
  <c r="C332" i="26"/>
  <c r="P324" i="26"/>
  <c r="N324" i="26"/>
  <c r="L324" i="26"/>
  <c r="K324" i="26"/>
  <c r="J324" i="26"/>
  <c r="I324" i="26"/>
  <c r="H324" i="26"/>
  <c r="G324" i="26"/>
  <c r="F324" i="26"/>
  <c r="E324" i="26"/>
  <c r="D324" i="26"/>
  <c r="C324" i="26"/>
  <c r="P316" i="26"/>
  <c r="N316" i="26"/>
  <c r="L316" i="26"/>
  <c r="K316" i="26"/>
  <c r="J316" i="26"/>
  <c r="I316" i="26"/>
  <c r="H316" i="26"/>
  <c r="G316" i="26"/>
  <c r="F316" i="26"/>
  <c r="E316" i="26"/>
  <c r="D316" i="26"/>
  <c r="C316" i="26"/>
  <c r="P308" i="26"/>
  <c r="N308" i="26"/>
  <c r="L308" i="26"/>
  <c r="K308" i="26"/>
  <c r="J308" i="26"/>
  <c r="I308" i="26"/>
  <c r="H308" i="26"/>
  <c r="G308" i="26"/>
  <c r="F308" i="26"/>
  <c r="E308" i="26"/>
  <c r="D308" i="26"/>
  <c r="C308" i="26"/>
  <c r="P299" i="26"/>
  <c r="N299" i="26"/>
  <c r="L299" i="26"/>
  <c r="K299" i="26"/>
  <c r="J299" i="26"/>
  <c r="I299" i="26"/>
  <c r="H299" i="26"/>
  <c r="G299" i="26"/>
  <c r="F299" i="26"/>
  <c r="E299" i="26"/>
  <c r="D299" i="26"/>
  <c r="C299" i="26"/>
  <c r="P292" i="26"/>
  <c r="N292" i="26"/>
  <c r="L292" i="26"/>
  <c r="K292" i="26"/>
  <c r="J292" i="26"/>
  <c r="I292" i="26"/>
  <c r="H292" i="26"/>
  <c r="G292" i="26"/>
  <c r="F292" i="26"/>
  <c r="E292" i="26"/>
  <c r="D292" i="26"/>
  <c r="C292" i="26"/>
  <c r="P284" i="26"/>
  <c r="N284" i="26"/>
  <c r="L284" i="26"/>
  <c r="K284" i="26"/>
  <c r="J284" i="26"/>
  <c r="I284" i="26"/>
  <c r="H284" i="26"/>
  <c r="G284" i="26"/>
  <c r="F284" i="26"/>
  <c r="E284" i="26"/>
  <c r="D284" i="26"/>
  <c r="C284" i="26"/>
  <c r="P276" i="26"/>
  <c r="N276" i="26"/>
  <c r="L276" i="26"/>
  <c r="L300" i="26" s="1"/>
  <c r="K276" i="26"/>
  <c r="J276" i="26"/>
  <c r="I276" i="26"/>
  <c r="H276" i="26"/>
  <c r="G276" i="26"/>
  <c r="F276" i="26"/>
  <c r="E276" i="26"/>
  <c r="D276" i="26"/>
  <c r="C276" i="26"/>
  <c r="P267" i="26"/>
  <c r="N267" i="26"/>
  <c r="L267" i="26"/>
  <c r="K267" i="26"/>
  <c r="J267" i="26"/>
  <c r="I267" i="26"/>
  <c r="H267" i="26"/>
  <c r="G267" i="26"/>
  <c r="F267" i="26"/>
  <c r="E267" i="26"/>
  <c r="D267" i="26"/>
  <c r="C267" i="26"/>
  <c r="P259" i="26"/>
  <c r="N259" i="26"/>
  <c r="L259" i="26"/>
  <c r="K259" i="26"/>
  <c r="J259" i="26"/>
  <c r="I259" i="26"/>
  <c r="H259" i="26"/>
  <c r="G259" i="26"/>
  <c r="F259" i="26"/>
  <c r="E259" i="26"/>
  <c r="D259" i="26"/>
  <c r="C259" i="26"/>
  <c r="P251" i="26"/>
  <c r="N251" i="26"/>
  <c r="L251" i="26"/>
  <c r="K251" i="26"/>
  <c r="J251" i="26"/>
  <c r="I251" i="26"/>
  <c r="H251" i="26"/>
  <c r="G251" i="26"/>
  <c r="F251" i="26"/>
  <c r="E251" i="26"/>
  <c r="D251" i="26"/>
  <c r="C251" i="26"/>
  <c r="P243" i="26"/>
  <c r="N243" i="26"/>
  <c r="K243" i="26"/>
  <c r="J243" i="26"/>
  <c r="I243" i="26"/>
  <c r="H243" i="26"/>
  <c r="G243" i="26"/>
  <c r="F243" i="26"/>
  <c r="E243" i="26"/>
  <c r="D243" i="26"/>
  <c r="C243" i="26"/>
  <c r="P234" i="26"/>
  <c r="N234" i="26"/>
  <c r="L234" i="26"/>
  <c r="K234" i="26"/>
  <c r="J234" i="26"/>
  <c r="I234" i="26"/>
  <c r="H234" i="26"/>
  <c r="G234" i="26"/>
  <c r="F234" i="26"/>
  <c r="E234" i="26"/>
  <c r="D234" i="26"/>
  <c r="C234" i="26"/>
  <c r="P226" i="26"/>
  <c r="N226" i="26"/>
  <c r="L226" i="26"/>
  <c r="K226" i="26"/>
  <c r="J226" i="26"/>
  <c r="I226" i="26"/>
  <c r="H226" i="26"/>
  <c r="G226" i="26"/>
  <c r="F226" i="26"/>
  <c r="E226" i="26"/>
  <c r="D226" i="26"/>
  <c r="C226" i="26"/>
  <c r="P218" i="26"/>
  <c r="N218" i="26"/>
  <c r="L218" i="26"/>
  <c r="K218" i="26"/>
  <c r="J218" i="26"/>
  <c r="I218" i="26"/>
  <c r="H218" i="26"/>
  <c r="G218" i="26"/>
  <c r="F218" i="26"/>
  <c r="E218" i="26"/>
  <c r="D218" i="26"/>
  <c r="C218" i="26"/>
  <c r="P210" i="26"/>
  <c r="N210" i="26"/>
  <c r="M210" i="26"/>
  <c r="M211" i="26" s="1"/>
  <c r="M212" i="26" s="1"/>
  <c r="M213" i="26" s="1"/>
  <c r="M214" i="26" s="1"/>
  <c r="M215" i="26" s="1"/>
  <c r="M216" i="26" s="1"/>
  <c r="M217" i="26" s="1"/>
  <c r="M218" i="26" s="1"/>
  <c r="M219" i="26" s="1"/>
  <c r="M220" i="26" s="1"/>
  <c r="M221" i="26" s="1"/>
  <c r="M222" i="26" s="1"/>
  <c r="M223" i="26" s="1"/>
  <c r="M224" i="26" s="1"/>
  <c r="M225" i="26" s="1"/>
  <c r="M226" i="26" s="1"/>
  <c r="L210" i="26"/>
  <c r="K210" i="26"/>
  <c r="J210" i="26"/>
  <c r="I210" i="26"/>
  <c r="H210" i="26"/>
  <c r="G210" i="26"/>
  <c r="F210" i="26"/>
  <c r="E210" i="26"/>
  <c r="D210" i="26"/>
  <c r="C210" i="26"/>
  <c r="P201" i="26"/>
  <c r="M201" i="26"/>
  <c r="L201" i="26"/>
  <c r="K201" i="26"/>
  <c r="J201" i="26"/>
  <c r="I201" i="26"/>
  <c r="H201" i="26"/>
  <c r="G201" i="26"/>
  <c r="F201" i="26"/>
  <c r="E201" i="26"/>
  <c r="D201" i="26"/>
  <c r="C201" i="26"/>
  <c r="P193" i="26"/>
  <c r="N193" i="26"/>
  <c r="L193" i="26"/>
  <c r="K193" i="26"/>
  <c r="J193" i="26"/>
  <c r="I193" i="26"/>
  <c r="H193" i="26"/>
  <c r="G193" i="26"/>
  <c r="F193" i="26"/>
  <c r="D193" i="26"/>
  <c r="C193" i="26"/>
  <c r="P185" i="26"/>
  <c r="N185" i="26"/>
  <c r="L185" i="26"/>
  <c r="K185" i="26"/>
  <c r="J185" i="26"/>
  <c r="I185" i="26"/>
  <c r="H185" i="26"/>
  <c r="G185" i="26"/>
  <c r="F185" i="26"/>
  <c r="E185" i="26"/>
  <c r="D185" i="26"/>
  <c r="P177" i="26"/>
  <c r="N177" i="26"/>
  <c r="L177" i="26"/>
  <c r="K177" i="26"/>
  <c r="J177" i="26"/>
  <c r="I177" i="26"/>
  <c r="H177" i="26"/>
  <c r="G177" i="26"/>
  <c r="F177" i="26"/>
  <c r="D177" i="26"/>
  <c r="C177" i="26"/>
  <c r="P168" i="26"/>
  <c r="N168" i="26"/>
  <c r="L168" i="26"/>
  <c r="K168" i="26"/>
  <c r="J168" i="26"/>
  <c r="I168" i="26"/>
  <c r="H168" i="26"/>
  <c r="G168" i="26"/>
  <c r="F168" i="26"/>
  <c r="E168" i="26"/>
  <c r="D168" i="26"/>
  <c r="C168" i="26"/>
  <c r="P160" i="26"/>
  <c r="N160" i="26"/>
  <c r="M160" i="26"/>
  <c r="M161" i="26" s="1"/>
  <c r="M162" i="26" s="1"/>
  <c r="M163" i="26" s="1"/>
  <c r="M164" i="26" s="1"/>
  <c r="M165" i="26" s="1"/>
  <c r="M166" i="26" s="1"/>
  <c r="M167" i="26" s="1"/>
  <c r="M168" i="26" s="1"/>
  <c r="M169" i="26" s="1"/>
  <c r="M170" i="26" s="1"/>
  <c r="M171" i="26" s="1"/>
  <c r="M172" i="26" s="1"/>
  <c r="M173" i="26" s="1"/>
  <c r="M174" i="26" s="1"/>
  <c r="M175" i="26" s="1"/>
  <c r="M176" i="26" s="1"/>
  <c r="M177" i="26" s="1"/>
  <c r="M178" i="26" s="1"/>
  <c r="M179" i="26" s="1"/>
  <c r="M180" i="26" s="1"/>
  <c r="M181" i="26" s="1"/>
  <c r="M182" i="26" s="1"/>
  <c r="M183" i="26" s="1"/>
  <c r="M184" i="26" s="1"/>
  <c r="M185" i="26" s="1"/>
  <c r="M186" i="26" s="1"/>
  <c r="M187" i="26" s="1"/>
  <c r="M188" i="26" s="1"/>
  <c r="M189" i="26" s="1"/>
  <c r="M190" i="26" s="1"/>
  <c r="M191" i="26" s="1"/>
  <c r="M192" i="26" s="1"/>
  <c r="M193" i="26" s="1"/>
  <c r="M194" i="26" s="1"/>
  <c r="M195" i="26" s="1"/>
  <c r="M196" i="26" s="1"/>
  <c r="M197" i="26" s="1"/>
  <c r="M198" i="26" s="1"/>
  <c r="M199" i="26" s="1"/>
  <c r="L160" i="26"/>
  <c r="K160" i="26"/>
  <c r="J160" i="26"/>
  <c r="I160" i="26"/>
  <c r="H160" i="26"/>
  <c r="G160" i="26"/>
  <c r="F160" i="26"/>
  <c r="E160" i="26"/>
  <c r="D160" i="26"/>
  <c r="C160" i="26"/>
  <c r="P153" i="26"/>
  <c r="N153" i="26"/>
  <c r="L153" i="26"/>
  <c r="K153" i="26"/>
  <c r="J153" i="26"/>
  <c r="I153" i="26"/>
  <c r="H153" i="26"/>
  <c r="G153" i="26"/>
  <c r="F153" i="26"/>
  <c r="E153" i="26"/>
  <c r="D153" i="26"/>
  <c r="C153" i="26"/>
  <c r="P145" i="26"/>
  <c r="N145" i="26"/>
  <c r="L145" i="26"/>
  <c r="K145" i="26"/>
  <c r="J145" i="26"/>
  <c r="I145" i="26"/>
  <c r="H145" i="26"/>
  <c r="G145" i="26"/>
  <c r="F145" i="26"/>
  <c r="E145" i="26"/>
  <c r="D145" i="26"/>
  <c r="C145" i="26"/>
  <c r="P136" i="26"/>
  <c r="N136" i="26"/>
  <c r="L136" i="26"/>
  <c r="K136" i="26"/>
  <c r="J136" i="26"/>
  <c r="I136" i="26"/>
  <c r="H136" i="26"/>
  <c r="G136" i="26"/>
  <c r="F136" i="26"/>
  <c r="E136" i="26"/>
  <c r="D136" i="26"/>
  <c r="C136" i="26"/>
  <c r="P128" i="26"/>
  <c r="N128" i="26"/>
  <c r="L128" i="26"/>
  <c r="K128" i="26"/>
  <c r="J128" i="26"/>
  <c r="I128" i="26"/>
  <c r="H128" i="26"/>
  <c r="G128" i="26"/>
  <c r="F128" i="26"/>
  <c r="E128" i="26"/>
  <c r="D128" i="26"/>
  <c r="C128" i="26"/>
  <c r="P120" i="26"/>
  <c r="N120" i="26"/>
  <c r="L120" i="26"/>
  <c r="K120" i="26"/>
  <c r="J120" i="26"/>
  <c r="I120" i="26"/>
  <c r="H120" i="26"/>
  <c r="G120" i="26"/>
  <c r="F120" i="26"/>
  <c r="E120" i="26"/>
  <c r="D120" i="26"/>
  <c r="C120" i="26"/>
  <c r="P112" i="26"/>
  <c r="N112" i="26"/>
  <c r="L112" i="26"/>
  <c r="L137" i="26" s="1"/>
  <c r="K112" i="26"/>
  <c r="J112" i="26"/>
  <c r="I112" i="26"/>
  <c r="H112" i="26"/>
  <c r="G112" i="26"/>
  <c r="F112" i="26"/>
  <c r="E112" i="26"/>
  <c r="D112" i="26"/>
  <c r="C112" i="26"/>
  <c r="P103" i="26"/>
  <c r="N103" i="26"/>
  <c r="L103" i="26"/>
  <c r="K103" i="26"/>
  <c r="J103" i="26"/>
  <c r="I103" i="26"/>
  <c r="H103" i="26"/>
  <c r="G103" i="26"/>
  <c r="F103" i="26"/>
  <c r="E103" i="26"/>
  <c r="D103" i="26"/>
  <c r="C103" i="26"/>
  <c r="P95" i="26"/>
  <c r="N95" i="26"/>
  <c r="L95" i="26"/>
  <c r="K95" i="26"/>
  <c r="J95" i="26"/>
  <c r="I95" i="26"/>
  <c r="H95" i="26"/>
  <c r="G95" i="26"/>
  <c r="F95" i="26"/>
  <c r="E95" i="26"/>
  <c r="D95" i="26"/>
  <c r="C95" i="26"/>
  <c r="P87" i="26"/>
  <c r="N87" i="26"/>
  <c r="L87" i="26"/>
  <c r="K87" i="26"/>
  <c r="J87" i="26"/>
  <c r="I87" i="26"/>
  <c r="H87" i="26"/>
  <c r="G87" i="26"/>
  <c r="F87" i="26"/>
  <c r="E87" i="26"/>
  <c r="D87" i="26"/>
  <c r="C87" i="26"/>
  <c r="P79" i="26"/>
  <c r="M79" i="26"/>
  <c r="M80" i="26" s="1"/>
  <c r="M81" i="26" s="1"/>
  <c r="M82" i="26" s="1"/>
  <c r="M83" i="26" s="1"/>
  <c r="M84" i="26" s="1"/>
  <c r="M85" i="26" s="1"/>
  <c r="M86" i="26" s="1"/>
  <c r="M87" i="26" s="1"/>
  <c r="M88" i="26" s="1"/>
  <c r="M89" i="26" s="1"/>
  <c r="M90" i="26" s="1"/>
  <c r="M91" i="26" s="1"/>
  <c r="M92" i="26" s="1"/>
  <c r="M93" i="26" s="1"/>
  <c r="M94" i="26" s="1"/>
  <c r="M95" i="26" s="1"/>
  <c r="M96" i="26" s="1"/>
  <c r="M97" i="26" s="1"/>
  <c r="M98" i="26" s="1"/>
  <c r="M99" i="26" s="1"/>
  <c r="M100" i="26" s="1"/>
  <c r="M101" i="26" s="1"/>
  <c r="M102" i="26" s="1"/>
  <c r="M103" i="26" s="1"/>
  <c r="M104" i="26" s="1"/>
  <c r="M105" i="26" s="1"/>
  <c r="M106" i="26" s="1"/>
  <c r="M107" i="26" s="1"/>
  <c r="M108" i="26" s="1"/>
  <c r="M109" i="26" s="1"/>
  <c r="M110" i="26" s="1"/>
  <c r="M111" i="26" s="1"/>
  <c r="M112" i="26" s="1"/>
  <c r="M113" i="26" s="1"/>
  <c r="M114" i="26" s="1"/>
  <c r="M115" i="26" s="1"/>
  <c r="M116" i="26" s="1"/>
  <c r="M117" i="26" s="1"/>
  <c r="M118" i="26" s="1"/>
  <c r="M119" i="26" s="1"/>
  <c r="M120" i="26" s="1"/>
  <c r="M121" i="26" s="1"/>
  <c r="M122" i="26" s="1"/>
  <c r="M123" i="26" s="1"/>
  <c r="M124" i="26" s="1"/>
  <c r="M125" i="26" s="1"/>
  <c r="M126" i="26" s="1"/>
  <c r="M127" i="26" s="1"/>
  <c r="M128" i="26" s="1"/>
  <c r="M129" i="26" s="1"/>
  <c r="M130" i="26" s="1"/>
  <c r="M131" i="26" s="1"/>
  <c r="M132" i="26" s="1"/>
  <c r="M133" i="26" s="1"/>
  <c r="M134" i="26" s="1"/>
  <c r="M135" i="26" s="1"/>
  <c r="M136" i="26" s="1"/>
  <c r="M137" i="26" s="1"/>
  <c r="M138" i="26" s="1"/>
  <c r="M139" i="26" s="1"/>
  <c r="M140" i="26" s="1"/>
  <c r="M141" i="26" s="1"/>
  <c r="M142" i="26" s="1"/>
  <c r="M143" i="26" s="1"/>
  <c r="M144" i="26" s="1"/>
  <c r="M145" i="26" s="1"/>
  <c r="M146" i="26" s="1"/>
  <c r="M147" i="26" s="1"/>
  <c r="M148" i="26" s="1"/>
  <c r="M149" i="26" s="1"/>
  <c r="M150" i="26" s="1"/>
  <c r="M151" i="26" s="1"/>
  <c r="M152" i="26" s="1"/>
  <c r="M153" i="26" s="1"/>
  <c r="M154" i="26" s="1"/>
  <c r="M155" i="26" s="1"/>
  <c r="M156" i="26" s="1"/>
  <c r="M157" i="26" s="1"/>
  <c r="M158" i="26" s="1"/>
  <c r="L79" i="26"/>
  <c r="L104" i="26" s="1"/>
  <c r="K79" i="26"/>
  <c r="J79" i="26"/>
  <c r="I79" i="26"/>
  <c r="H79" i="26"/>
  <c r="G79" i="26"/>
  <c r="F79" i="26"/>
  <c r="E79" i="26"/>
  <c r="D79" i="26"/>
  <c r="C79" i="26"/>
  <c r="M1644" i="26" l="1"/>
  <c r="M1645" i="26" s="1"/>
  <c r="M1646" i="26" s="1"/>
  <c r="M1647" i="26" s="1"/>
  <c r="M1579" i="26"/>
  <c r="M1580" i="26" s="1"/>
  <c r="M1581" i="26" s="1"/>
  <c r="M1582" i="26" s="1"/>
  <c r="M1583" i="26" s="1"/>
  <c r="M1584" i="26" s="1"/>
  <c r="M1585" i="26" s="1"/>
  <c r="M1586" i="26" s="1"/>
  <c r="M1587" i="26" s="1"/>
  <c r="M1588" i="26" s="1"/>
  <c r="M1589" i="26" s="1"/>
  <c r="M1590" i="26" s="1"/>
  <c r="M1591" i="26" s="1"/>
  <c r="M1592" i="26" s="1"/>
  <c r="M1593" i="26" s="1"/>
  <c r="M1594" i="26" s="1"/>
  <c r="M1595" i="26" s="1"/>
  <c r="M1596" i="26" s="1"/>
  <c r="M1597" i="26" s="1"/>
  <c r="M1598" i="26" s="1"/>
  <c r="M1599" i="26" s="1"/>
  <c r="L859" i="26"/>
  <c r="N859" i="26"/>
  <c r="J859" i="26"/>
  <c r="H859" i="26"/>
  <c r="F859" i="26"/>
  <c r="D859" i="26"/>
  <c r="L826" i="26"/>
  <c r="N826" i="26"/>
  <c r="J826" i="26"/>
  <c r="H826" i="26"/>
  <c r="F826" i="26"/>
  <c r="D826" i="26"/>
  <c r="K793" i="26"/>
  <c r="P793" i="26"/>
  <c r="I793" i="26"/>
  <c r="G793" i="26"/>
  <c r="E793" i="26"/>
  <c r="C793" i="26"/>
  <c r="K759" i="26"/>
  <c r="I759" i="26"/>
  <c r="G759" i="26"/>
  <c r="E759" i="26"/>
  <c r="C759" i="26"/>
  <c r="K726" i="26"/>
  <c r="P726" i="26"/>
  <c r="I726" i="26"/>
  <c r="E726" i="26"/>
  <c r="C726" i="26"/>
  <c r="E594" i="26"/>
  <c r="C594" i="26"/>
  <c r="C1124" i="26"/>
  <c r="E1124" i="26"/>
  <c r="G1124" i="26"/>
  <c r="I1124" i="26"/>
  <c r="K1124" i="26"/>
  <c r="P1124" i="26"/>
  <c r="C1157" i="26"/>
  <c r="E1157" i="26"/>
  <c r="G1157" i="26"/>
  <c r="G1165" i="26" s="1"/>
  <c r="I1157" i="26"/>
  <c r="I1165" i="26" s="1"/>
  <c r="K1157" i="26"/>
  <c r="K1165" i="26" s="1"/>
  <c r="P1157" i="26"/>
  <c r="P1165" i="26" s="1"/>
  <c r="D1223" i="26"/>
  <c r="F1223" i="26"/>
  <c r="H1223" i="26"/>
  <c r="J1223" i="26"/>
  <c r="L1223" i="26"/>
  <c r="N1223" i="26"/>
  <c r="D1256" i="26"/>
  <c r="F1256" i="26"/>
  <c r="H1256" i="26"/>
  <c r="J1256" i="26"/>
  <c r="N1256" i="26"/>
  <c r="D1289" i="26"/>
  <c r="F1289" i="26"/>
  <c r="H1289" i="26"/>
  <c r="J1289" i="26"/>
  <c r="L1289" i="26"/>
  <c r="N1289" i="26"/>
  <c r="D892" i="26"/>
  <c r="F892" i="26"/>
  <c r="H892" i="26"/>
  <c r="J892" i="26"/>
  <c r="L892" i="26"/>
  <c r="N892" i="26"/>
  <c r="L333" i="26"/>
  <c r="F333" i="26"/>
  <c r="N333" i="26"/>
  <c r="J333" i="26"/>
  <c r="H333" i="26"/>
  <c r="D333" i="26"/>
  <c r="M227" i="26"/>
  <c r="M228" i="26" s="1"/>
  <c r="M229" i="26" s="1"/>
  <c r="M230" i="26" s="1"/>
  <c r="M231" i="26" s="1"/>
  <c r="M232" i="26" s="1"/>
  <c r="L169" i="26"/>
  <c r="N300" i="26"/>
  <c r="J300" i="26"/>
  <c r="H300" i="26"/>
  <c r="F300" i="26"/>
  <c r="D300" i="26"/>
  <c r="D268" i="26"/>
  <c r="N268" i="26"/>
  <c r="F268" i="26"/>
  <c r="H268" i="26"/>
  <c r="J268" i="26"/>
  <c r="L235" i="26"/>
  <c r="L243" i="26" s="1"/>
  <c r="L268" i="26" s="1"/>
  <c r="N235" i="26"/>
  <c r="J235" i="26"/>
  <c r="H235" i="26"/>
  <c r="F235" i="26"/>
  <c r="D235" i="26"/>
  <c r="F202" i="26"/>
  <c r="D202" i="26"/>
  <c r="L202" i="26"/>
  <c r="J202" i="26"/>
  <c r="H202" i="26"/>
  <c r="D1421" i="26"/>
  <c r="F1421" i="26"/>
  <c r="H1421" i="26"/>
  <c r="J1421" i="26"/>
  <c r="L1421" i="26"/>
  <c r="N1421" i="26"/>
  <c r="D1487" i="26"/>
  <c r="F1487" i="26"/>
  <c r="H1487" i="26"/>
  <c r="J1487" i="26"/>
  <c r="L1487" i="26"/>
  <c r="N1487" i="26"/>
  <c r="D1520" i="26"/>
  <c r="F1520" i="26"/>
  <c r="H1520" i="26"/>
  <c r="J1520" i="26"/>
  <c r="L1520" i="26"/>
  <c r="N1520" i="26"/>
  <c r="D1553" i="26"/>
  <c r="F1553" i="26"/>
  <c r="H1553" i="26"/>
  <c r="J1553" i="26"/>
  <c r="L1553" i="26"/>
  <c r="N1553" i="26"/>
  <c r="C363" i="26"/>
  <c r="C396" i="26"/>
  <c r="E396" i="26"/>
  <c r="G396" i="26"/>
  <c r="I396" i="26"/>
  <c r="K396" i="26"/>
  <c r="P396" i="26"/>
  <c r="D429" i="26"/>
  <c r="F429" i="26"/>
  <c r="H429" i="26"/>
  <c r="J429" i="26"/>
  <c r="L429" i="26"/>
  <c r="N429" i="26"/>
  <c r="D462" i="26"/>
  <c r="F462" i="26"/>
  <c r="H462" i="26"/>
  <c r="J462" i="26"/>
  <c r="L462" i="26"/>
  <c r="N462" i="26"/>
  <c r="D495" i="26"/>
  <c r="F495" i="26"/>
  <c r="H495" i="26"/>
  <c r="J495" i="26"/>
  <c r="L495" i="26"/>
  <c r="N495" i="26"/>
  <c r="D594" i="26"/>
  <c r="F594" i="26"/>
  <c r="H594" i="26"/>
  <c r="J594" i="26"/>
  <c r="L594" i="26"/>
  <c r="N594" i="26"/>
  <c r="D627" i="26"/>
  <c r="F627" i="26"/>
  <c r="H627" i="26"/>
  <c r="J627" i="26"/>
  <c r="L627" i="26"/>
  <c r="N627" i="26"/>
  <c r="C992" i="26"/>
  <c r="E992" i="26"/>
  <c r="G992" i="26"/>
  <c r="I992" i="26"/>
  <c r="K992" i="26"/>
  <c r="P992" i="26"/>
  <c r="D1025" i="26"/>
  <c r="F1025" i="26"/>
  <c r="H1025" i="26"/>
  <c r="J1025" i="26"/>
  <c r="L1025" i="26"/>
  <c r="N1025" i="26"/>
  <c r="C1916" i="26"/>
  <c r="E1916" i="26"/>
  <c r="G1916" i="26"/>
  <c r="I1916" i="26"/>
  <c r="K1916" i="26"/>
  <c r="P1916" i="26"/>
  <c r="C1949" i="26"/>
  <c r="E1949" i="26"/>
  <c r="G1949" i="26"/>
  <c r="I1949" i="26"/>
  <c r="K1949" i="26"/>
  <c r="P1949" i="26"/>
  <c r="C1982" i="26"/>
  <c r="E1982" i="26"/>
  <c r="G1982" i="26"/>
  <c r="I1982" i="26"/>
  <c r="K1982" i="26"/>
  <c r="P1982" i="26"/>
  <c r="D2015" i="26"/>
  <c r="F2015" i="26"/>
  <c r="H2015" i="26"/>
  <c r="J2015" i="26"/>
  <c r="L2015" i="26"/>
  <c r="N2015" i="26"/>
  <c r="F2048" i="26"/>
  <c r="H2048" i="26"/>
  <c r="J2048" i="26"/>
  <c r="N2048" i="26"/>
  <c r="D2114" i="26"/>
  <c r="F2114" i="26"/>
  <c r="H2114" i="26"/>
  <c r="J2114" i="26"/>
  <c r="L2114" i="26"/>
  <c r="N2114" i="26"/>
  <c r="D2147" i="26"/>
  <c r="F2147" i="26"/>
  <c r="H2147" i="26"/>
  <c r="J2147" i="26"/>
  <c r="L2147" i="26"/>
  <c r="N2147" i="26"/>
  <c r="D2180" i="26"/>
  <c r="F2180" i="26"/>
  <c r="H2180" i="26"/>
  <c r="J2180" i="26"/>
  <c r="L2180" i="26"/>
  <c r="N2180" i="26"/>
  <c r="C202" i="26"/>
  <c r="E202" i="26"/>
  <c r="G202" i="26"/>
  <c r="I202" i="26"/>
  <c r="K202" i="26"/>
  <c r="P202" i="26"/>
  <c r="C235" i="26"/>
  <c r="E235" i="26"/>
  <c r="G235" i="26"/>
  <c r="I235" i="26"/>
  <c r="K235" i="26"/>
  <c r="P235" i="26"/>
  <c r="C268" i="26"/>
  <c r="E268" i="26"/>
  <c r="G268" i="26"/>
  <c r="I268" i="26"/>
  <c r="K268" i="26"/>
  <c r="P268" i="26"/>
  <c r="C300" i="26"/>
  <c r="E300" i="26"/>
  <c r="G300" i="26"/>
  <c r="I300" i="26"/>
  <c r="K300" i="26"/>
  <c r="P300" i="26"/>
  <c r="C333" i="26"/>
  <c r="E333" i="26"/>
  <c r="G333" i="26"/>
  <c r="I333" i="26"/>
  <c r="K333" i="26"/>
  <c r="P333" i="26"/>
  <c r="D363" i="26"/>
  <c r="F363" i="26"/>
  <c r="H363" i="26"/>
  <c r="J363" i="26"/>
  <c r="L363" i="26"/>
  <c r="N363" i="26"/>
  <c r="C462" i="26"/>
  <c r="E462" i="26"/>
  <c r="G462" i="26"/>
  <c r="I462" i="26"/>
  <c r="K462" i="26"/>
  <c r="P462" i="26"/>
  <c r="C495" i="26"/>
  <c r="E495" i="26"/>
  <c r="G495" i="26"/>
  <c r="I495" i="26"/>
  <c r="K495" i="26"/>
  <c r="C528" i="26"/>
  <c r="E528" i="26"/>
  <c r="G528" i="26"/>
  <c r="I528" i="26"/>
  <c r="K528" i="26"/>
  <c r="P528" i="26"/>
  <c r="D561" i="26"/>
  <c r="F561" i="26"/>
  <c r="H561" i="26"/>
  <c r="J561" i="26"/>
  <c r="L561" i="26"/>
  <c r="N561" i="26"/>
  <c r="I594" i="26"/>
  <c r="K594" i="26"/>
  <c r="P594" i="26"/>
  <c r="C627" i="26"/>
  <c r="E627" i="26"/>
  <c r="G627" i="26" s="1"/>
  <c r="I627" i="26"/>
  <c r="K627" i="26"/>
  <c r="P627" i="26"/>
  <c r="C660" i="26"/>
  <c r="E660" i="26"/>
  <c r="I660" i="26"/>
  <c r="K660" i="26"/>
  <c r="P660" i="26"/>
  <c r="D693" i="26"/>
  <c r="F693" i="26"/>
  <c r="H693" i="26"/>
  <c r="J693" i="26"/>
  <c r="L693" i="26"/>
  <c r="N693" i="26"/>
  <c r="D726" i="26"/>
  <c r="F726" i="26"/>
  <c r="H726" i="26"/>
  <c r="J726" i="26"/>
  <c r="L726" i="26"/>
  <c r="N726" i="26"/>
  <c r="D759" i="26"/>
  <c r="F759" i="26"/>
  <c r="H759" i="26"/>
  <c r="J759" i="26"/>
  <c r="L759" i="26"/>
  <c r="N759" i="26"/>
  <c r="C859" i="26"/>
  <c r="E859" i="26"/>
  <c r="G859" i="26"/>
  <c r="I859" i="26"/>
  <c r="K859" i="26"/>
  <c r="P859" i="26"/>
  <c r="C892" i="26"/>
  <c r="E892" i="26"/>
  <c r="G892" i="26"/>
  <c r="I892" i="26"/>
  <c r="K892" i="26"/>
  <c r="C925" i="26"/>
  <c r="E925" i="26"/>
  <c r="G925" i="26"/>
  <c r="I925" i="26"/>
  <c r="K925" i="26"/>
  <c r="P925" i="26"/>
  <c r="D959" i="26"/>
  <c r="F959" i="26"/>
  <c r="H959" i="26"/>
  <c r="J959" i="26"/>
  <c r="L959" i="26"/>
  <c r="N959" i="26"/>
  <c r="D992" i="26"/>
  <c r="F992" i="26"/>
  <c r="H992" i="26"/>
  <c r="J992" i="26"/>
  <c r="L992" i="26"/>
  <c r="N992" i="26"/>
  <c r="C1025" i="26"/>
  <c r="E1025" i="26"/>
  <c r="G1025" i="26"/>
  <c r="C1058" i="26"/>
  <c r="E1058" i="26"/>
  <c r="G1058" i="26"/>
  <c r="I1058" i="26"/>
  <c r="K1058" i="26"/>
  <c r="P1058" i="26"/>
  <c r="D1091" i="26"/>
  <c r="F1091" i="26"/>
  <c r="H1091" i="26"/>
  <c r="J1091" i="26"/>
  <c r="L1091" i="26"/>
  <c r="N1091" i="26"/>
  <c r="D1124" i="26"/>
  <c r="F1124" i="26"/>
  <c r="H1124" i="26"/>
  <c r="J1124" i="26"/>
  <c r="L1124" i="26"/>
  <c r="N1124" i="26"/>
  <c r="D1157" i="26"/>
  <c r="F1157" i="26"/>
  <c r="H1157" i="26"/>
  <c r="J1157" i="26"/>
  <c r="L1157" i="26"/>
  <c r="L1165" i="26" s="1"/>
  <c r="C1421" i="26"/>
  <c r="E1421" i="26"/>
  <c r="G1421" i="26"/>
  <c r="I1421" i="26"/>
  <c r="K1421" i="26"/>
  <c r="P1421" i="26"/>
  <c r="C1652" i="26"/>
  <c r="E1652" i="26"/>
  <c r="G1652" i="26"/>
  <c r="I1652" i="26"/>
  <c r="K1652" i="26"/>
  <c r="P1652" i="26"/>
  <c r="C1685" i="26"/>
  <c r="E1685" i="26"/>
  <c r="G1685" i="26"/>
  <c r="I1685" i="26"/>
  <c r="K1685" i="26"/>
  <c r="P1685" i="26"/>
  <c r="C1718" i="26"/>
  <c r="E1718" i="26"/>
  <c r="G1718" i="26"/>
  <c r="I1718" i="26"/>
  <c r="K1718" i="26"/>
  <c r="P1718" i="26"/>
  <c r="D1751" i="26"/>
  <c r="F1751" i="26"/>
  <c r="H1751" i="26"/>
  <c r="J1751" i="26"/>
  <c r="L1751" i="26"/>
  <c r="N1751" i="26"/>
  <c r="D1784" i="26"/>
  <c r="F1784" i="26"/>
  <c r="H1784" i="26"/>
  <c r="J1784" i="26"/>
  <c r="L1784" i="26"/>
  <c r="N1784" i="26"/>
  <c r="D1817" i="26"/>
  <c r="F1817" i="26"/>
  <c r="H1817" i="26"/>
  <c r="J1817" i="26"/>
  <c r="L1817" i="26"/>
  <c r="N1817" i="26"/>
  <c r="C2279" i="26"/>
  <c r="E2279" i="26"/>
  <c r="G2279" i="26"/>
  <c r="I2279" i="26"/>
  <c r="K2279" i="26"/>
  <c r="P2279" i="26"/>
  <c r="C2312" i="26"/>
  <c r="E2312" i="26"/>
  <c r="G2312" i="26"/>
  <c r="I2312" i="26"/>
  <c r="K2312" i="26"/>
  <c r="P2312" i="26"/>
  <c r="C2345" i="26"/>
  <c r="E2345" i="26"/>
  <c r="G2345" i="26"/>
  <c r="I2345" i="26"/>
  <c r="K2345" i="26"/>
  <c r="P2345" i="26"/>
  <c r="C2411" i="26"/>
  <c r="E2411" i="26"/>
  <c r="G2411" i="26"/>
  <c r="I2411" i="26"/>
  <c r="K2411" i="26"/>
  <c r="P2411" i="26"/>
  <c r="C2444" i="26"/>
  <c r="E2444" i="26"/>
  <c r="G2444" i="26"/>
  <c r="I2444" i="26"/>
  <c r="K2444" i="26"/>
  <c r="P2444" i="26"/>
  <c r="C1454" i="26"/>
  <c r="E1454" i="26"/>
  <c r="G1454" i="26"/>
  <c r="I1454" i="26"/>
  <c r="K1454" i="26"/>
  <c r="P1454" i="26"/>
  <c r="C1520" i="26"/>
  <c r="E1520" i="26"/>
  <c r="G1520" i="26"/>
  <c r="I1520" i="26"/>
  <c r="K1520" i="26"/>
  <c r="P1520" i="26"/>
  <c r="C1553" i="26"/>
  <c r="E1553" i="26"/>
  <c r="G1553" i="26"/>
  <c r="C1586" i="26"/>
  <c r="E1586" i="26"/>
  <c r="G1586" i="26"/>
  <c r="I1586" i="26"/>
  <c r="K1586" i="26"/>
  <c r="P1586" i="26"/>
  <c r="D1619" i="26"/>
  <c r="F1619" i="26"/>
  <c r="H1619" i="26"/>
  <c r="J1619" i="26"/>
  <c r="L1619" i="26"/>
  <c r="N1619" i="26"/>
  <c r="D1652" i="26"/>
  <c r="F1652" i="26"/>
  <c r="H1652" i="26"/>
  <c r="J1652" i="26"/>
  <c r="L1652" i="26"/>
  <c r="N1652" i="26"/>
  <c r="D1685" i="26"/>
  <c r="F1685" i="26"/>
  <c r="H1685" i="26"/>
  <c r="J1685" i="26"/>
  <c r="L1685" i="26"/>
  <c r="N1685" i="26"/>
  <c r="C1784" i="26"/>
  <c r="E1784" i="26"/>
  <c r="G1784" i="26"/>
  <c r="I1784" i="26"/>
  <c r="K1784" i="26"/>
  <c r="P1784" i="26"/>
  <c r="C1817" i="26"/>
  <c r="E1817" i="26"/>
  <c r="G1817" i="26"/>
  <c r="I1817" i="26"/>
  <c r="K1817" i="26"/>
  <c r="P1817" i="26"/>
  <c r="C1850" i="26"/>
  <c r="E1850" i="26"/>
  <c r="G1850" i="26"/>
  <c r="I1850" i="26"/>
  <c r="K1850" i="26"/>
  <c r="P1850" i="26"/>
  <c r="N1157" i="26"/>
  <c r="N1165" i="26" s="1"/>
  <c r="C1256" i="26"/>
  <c r="E1256" i="26"/>
  <c r="G1256" i="26"/>
  <c r="I1256" i="26"/>
  <c r="K1256" i="26"/>
  <c r="P1256" i="26"/>
  <c r="C1289" i="26"/>
  <c r="E1289" i="26"/>
  <c r="G1289" i="26"/>
  <c r="I1289" i="26"/>
  <c r="C1322" i="26"/>
  <c r="E1322" i="26"/>
  <c r="G1322" i="26"/>
  <c r="G1330" i="26" s="1"/>
  <c r="I1322" i="26"/>
  <c r="I1330" i="26" s="1"/>
  <c r="K1322" i="26"/>
  <c r="P1322" i="26"/>
  <c r="P1330" i="26" s="1"/>
  <c r="D1355" i="26"/>
  <c r="D1388" i="26" s="1"/>
  <c r="F1355" i="26"/>
  <c r="F1388" i="26" s="1"/>
  <c r="H1355" i="26"/>
  <c r="H1388" i="26" s="1"/>
  <c r="J1355" i="26"/>
  <c r="J1388" i="26" s="1"/>
  <c r="L1355" i="26"/>
  <c r="L1363" i="26" s="1"/>
  <c r="L1388" i="26" s="1"/>
  <c r="N1355" i="26"/>
  <c r="N1363" i="26" s="1"/>
  <c r="N1388" i="26" s="1"/>
  <c r="D1883" i="26"/>
  <c r="F1883" i="26"/>
  <c r="H1883" i="26"/>
  <c r="J1883" i="26"/>
  <c r="L1883" i="26"/>
  <c r="N1883" i="26"/>
  <c r="D1916" i="26"/>
  <c r="F1916" i="26"/>
  <c r="H1916" i="26"/>
  <c r="J1916" i="26"/>
  <c r="L1916" i="26"/>
  <c r="N1916" i="26"/>
  <c r="D1949" i="26"/>
  <c r="F1949" i="26"/>
  <c r="H1949" i="26"/>
  <c r="J1949" i="26"/>
  <c r="L1949" i="26"/>
  <c r="N1949" i="26"/>
  <c r="C2048" i="26"/>
  <c r="E2048" i="26"/>
  <c r="G2048" i="26"/>
  <c r="I2048" i="26"/>
  <c r="K2048" i="26"/>
  <c r="P2048" i="26"/>
  <c r="C2081" i="26"/>
  <c r="E2081" i="26"/>
  <c r="G2081" i="26"/>
  <c r="I2081" i="26"/>
  <c r="K2081" i="26"/>
  <c r="P2081" i="26"/>
  <c r="C2147" i="26"/>
  <c r="E2147" i="26"/>
  <c r="G2147" i="26"/>
  <c r="I2147" i="26"/>
  <c r="K2147" i="26"/>
  <c r="P2147" i="26"/>
  <c r="C2180" i="26"/>
  <c r="E2180" i="26"/>
  <c r="G2180" i="26"/>
  <c r="I2180" i="26"/>
  <c r="K2180" i="26"/>
  <c r="P2180" i="26"/>
  <c r="C2213" i="26"/>
  <c r="E2213" i="26"/>
  <c r="G2213" i="26"/>
  <c r="I2213" i="26"/>
  <c r="K2213" i="26"/>
  <c r="P2213" i="26"/>
  <c r="D2246" i="26"/>
  <c r="F2246" i="26"/>
  <c r="H2246" i="26"/>
  <c r="J2246" i="26"/>
  <c r="L2246" i="26"/>
  <c r="N2246" i="26"/>
  <c r="D2279" i="26"/>
  <c r="F2279" i="26"/>
  <c r="H2279" i="26"/>
  <c r="J2279" i="26"/>
  <c r="L2279" i="26"/>
  <c r="N2279" i="26"/>
  <c r="D2312" i="26"/>
  <c r="F2312" i="26"/>
  <c r="H2312" i="26"/>
  <c r="J2312" i="26"/>
  <c r="L2312" i="26"/>
  <c r="N2312" i="26"/>
  <c r="D2378" i="26"/>
  <c r="F2378" i="26"/>
  <c r="H2378" i="26"/>
  <c r="J2378" i="26"/>
  <c r="L2378" i="26"/>
  <c r="N2378" i="26"/>
  <c r="D2411" i="26"/>
  <c r="F2411" i="26"/>
  <c r="H2411" i="26"/>
  <c r="J2411" i="26"/>
  <c r="L2411" i="26"/>
  <c r="N2411" i="26"/>
  <c r="D2444" i="26"/>
  <c r="F2444" i="26"/>
  <c r="H2444" i="26"/>
  <c r="J2444" i="26"/>
  <c r="L2444" i="26"/>
  <c r="N2444" i="26"/>
  <c r="P759" i="26"/>
  <c r="I1025" i="26"/>
  <c r="K1025" i="26"/>
  <c r="P1025" i="26"/>
  <c r="K1289" i="26"/>
  <c r="P1289" i="26"/>
  <c r="P892" i="26"/>
  <c r="D2048" i="26"/>
  <c r="L2048" i="26"/>
  <c r="N169" i="26"/>
  <c r="K169" i="26"/>
  <c r="J169" i="26"/>
  <c r="P169" i="26"/>
  <c r="I169" i="26"/>
  <c r="H169" i="26"/>
  <c r="G169" i="26"/>
  <c r="F169" i="26"/>
  <c r="E169" i="26"/>
  <c r="D169" i="26"/>
  <c r="C169" i="26"/>
  <c r="D137" i="26"/>
  <c r="F137" i="26"/>
  <c r="N137" i="26"/>
  <c r="K137" i="26"/>
  <c r="J137" i="26"/>
  <c r="P137" i="26"/>
  <c r="I137" i="26"/>
  <c r="H137" i="26"/>
  <c r="G137" i="26"/>
  <c r="E137" i="26"/>
  <c r="C137" i="26"/>
  <c r="N104" i="26"/>
  <c r="F104" i="26"/>
  <c r="D104" i="26"/>
  <c r="K104" i="26"/>
  <c r="J104" i="26"/>
  <c r="P104" i="26"/>
  <c r="I104" i="26"/>
  <c r="H104" i="26"/>
  <c r="G104" i="26"/>
  <c r="E104" i="26"/>
  <c r="C104" i="26"/>
  <c r="E363" i="26"/>
  <c r="G363" i="26"/>
  <c r="I363" i="26"/>
  <c r="K363" i="26"/>
  <c r="P363" i="26"/>
  <c r="D396" i="26"/>
  <c r="F396" i="26"/>
  <c r="H396" i="26"/>
  <c r="J396" i="26"/>
  <c r="L396" i="26"/>
  <c r="N396" i="26"/>
  <c r="C429" i="26"/>
  <c r="E429" i="26"/>
  <c r="G429" i="26"/>
  <c r="I429" i="26"/>
  <c r="K429" i="26"/>
  <c r="P429" i="26"/>
  <c r="D528" i="26"/>
  <c r="F528" i="26"/>
  <c r="H528" i="26"/>
  <c r="J528" i="26"/>
  <c r="L528" i="26"/>
  <c r="N528" i="26"/>
  <c r="C561" i="26"/>
  <c r="E561" i="26"/>
  <c r="G561" i="26"/>
  <c r="I561" i="26"/>
  <c r="K561" i="26"/>
  <c r="P561" i="26"/>
  <c r="D660" i="26"/>
  <c r="F660" i="26"/>
  <c r="H660" i="26"/>
  <c r="J660" i="26"/>
  <c r="L660" i="26"/>
  <c r="N660" i="26"/>
  <c r="C693" i="26"/>
  <c r="E693" i="26"/>
  <c r="G693" i="26"/>
  <c r="I693" i="26"/>
  <c r="K693" i="26"/>
  <c r="P693" i="26"/>
  <c r="D793" i="26"/>
  <c r="F793" i="26"/>
  <c r="H793" i="26"/>
  <c r="J793" i="26"/>
  <c r="L793" i="26"/>
  <c r="N793" i="26"/>
  <c r="C826" i="26"/>
  <c r="E826" i="26"/>
  <c r="I826" i="26"/>
  <c r="K826" i="26"/>
  <c r="P826" i="26"/>
  <c r="D925" i="26"/>
  <c r="F925" i="26"/>
  <c r="H925" i="26"/>
  <c r="J925" i="26"/>
  <c r="L925" i="26"/>
  <c r="N925" i="26"/>
  <c r="C959" i="26"/>
  <c r="E959" i="26"/>
  <c r="G959" i="26"/>
  <c r="I959" i="26"/>
  <c r="K959" i="26"/>
  <c r="P959" i="26"/>
  <c r="D1058" i="26"/>
  <c r="F1058" i="26"/>
  <c r="H1058" i="26"/>
  <c r="J1058" i="26"/>
  <c r="L1058" i="26"/>
  <c r="N1058" i="26"/>
  <c r="C1091" i="26"/>
  <c r="E1091" i="26"/>
  <c r="G1091" i="26"/>
  <c r="I1091" i="26"/>
  <c r="K1091" i="26"/>
  <c r="P1091" i="26"/>
  <c r="C1223" i="26"/>
  <c r="E1223" i="26"/>
  <c r="G1223" i="26"/>
  <c r="I1223" i="26"/>
  <c r="K1223" i="26"/>
  <c r="P1223" i="26"/>
  <c r="D1322" i="26"/>
  <c r="F1322" i="26"/>
  <c r="H1322" i="26"/>
  <c r="J1322" i="26"/>
  <c r="L1322" i="26"/>
  <c r="N1322" i="26"/>
  <c r="C1355" i="26"/>
  <c r="C1388" i="26" s="1"/>
  <c r="E1355" i="26"/>
  <c r="E1388" i="26" s="1"/>
  <c r="K1355" i="26"/>
  <c r="K1388" i="26" s="1"/>
  <c r="D1454" i="26"/>
  <c r="F1454" i="26"/>
  <c r="H1454" i="26"/>
  <c r="J1454" i="26"/>
  <c r="L1454" i="26"/>
  <c r="N1454" i="26"/>
  <c r="C1487" i="26"/>
  <c r="E1487" i="26"/>
  <c r="G1487" i="26"/>
  <c r="I1487" i="26"/>
  <c r="K1487" i="26"/>
  <c r="P1487" i="26"/>
  <c r="I1553" i="26"/>
  <c r="K1553" i="26"/>
  <c r="P1553" i="26"/>
  <c r="D1586" i="26"/>
  <c r="F1586" i="26"/>
  <c r="H1586" i="26"/>
  <c r="J1586" i="26"/>
  <c r="L1586" i="26"/>
  <c r="N1586" i="26"/>
  <c r="C1619" i="26"/>
  <c r="E1619" i="26"/>
  <c r="G1619" i="26"/>
  <c r="I1619" i="26"/>
  <c r="K1619" i="26"/>
  <c r="P1619" i="26"/>
  <c r="D1718" i="26"/>
  <c r="F1718" i="26"/>
  <c r="H1718" i="26"/>
  <c r="J1718" i="26"/>
  <c r="L1718" i="26"/>
  <c r="N1718" i="26"/>
  <c r="C1751" i="26"/>
  <c r="E1751" i="26"/>
  <c r="G1751" i="26"/>
  <c r="I1751" i="26"/>
  <c r="K1751" i="26"/>
  <c r="P1751" i="26"/>
  <c r="D1850" i="26"/>
  <c r="F1850" i="26"/>
  <c r="H1850" i="26"/>
  <c r="J1850" i="26"/>
  <c r="L1850" i="26"/>
  <c r="N1850" i="26"/>
  <c r="C1883" i="26"/>
  <c r="E1883" i="26"/>
  <c r="G1883" i="26"/>
  <c r="I1883" i="26"/>
  <c r="K1883" i="26"/>
  <c r="P1883" i="26"/>
  <c r="D1982" i="26"/>
  <c r="F1982" i="26"/>
  <c r="H1982" i="26"/>
  <c r="J1982" i="26"/>
  <c r="L1982" i="26"/>
  <c r="N1982" i="26"/>
  <c r="C2015" i="26"/>
  <c r="E2015" i="26"/>
  <c r="G2015" i="26"/>
  <c r="I2015" i="26"/>
  <c r="K2015" i="26"/>
  <c r="P2015" i="26"/>
  <c r="D2081" i="26"/>
  <c r="F2081" i="26"/>
  <c r="H2081" i="26"/>
  <c r="J2081" i="26"/>
  <c r="L2081" i="26"/>
  <c r="N2081" i="26"/>
  <c r="C2114" i="26"/>
  <c r="E2114" i="26"/>
  <c r="G2114" i="26"/>
  <c r="I2114" i="26"/>
  <c r="K2114" i="26"/>
  <c r="P2114" i="26"/>
  <c r="D2213" i="26"/>
  <c r="F2213" i="26"/>
  <c r="H2213" i="26"/>
  <c r="J2213" i="26"/>
  <c r="L2213" i="26"/>
  <c r="N2213" i="26"/>
  <c r="C2246" i="26"/>
  <c r="E2246" i="26"/>
  <c r="G2246" i="26"/>
  <c r="I2246" i="26"/>
  <c r="K2246" i="26"/>
  <c r="P2246" i="26"/>
  <c r="D2345" i="26"/>
  <c r="F2345" i="26"/>
  <c r="H2345" i="26"/>
  <c r="J2345" i="26"/>
  <c r="L2345" i="26"/>
  <c r="N2345" i="26"/>
  <c r="C2378" i="26"/>
  <c r="E2378" i="26"/>
  <c r="G2378" i="26"/>
  <c r="I2378" i="26"/>
  <c r="K2378" i="26"/>
  <c r="P2378" i="26"/>
  <c r="N70" i="26"/>
  <c r="M70" i="26"/>
  <c r="G1338" i="26" l="1"/>
  <c r="G1355" i="26" s="1"/>
  <c r="G1363" i="26" s="1"/>
  <c r="G1388" i="26" s="1"/>
  <c r="P1338" i="26"/>
  <c r="P1355" i="26" s="1"/>
  <c r="P1363" i="26" s="1"/>
  <c r="P1388" i="26" s="1"/>
  <c r="I1338" i="26"/>
  <c r="I1355" i="26" s="1"/>
  <c r="I1363" i="26" s="1"/>
  <c r="I1388" i="26" s="1"/>
  <c r="N1173" i="26"/>
  <c r="N1190" i="26" s="1"/>
  <c r="L1190" i="26"/>
  <c r="H1190" i="26"/>
  <c r="D1190" i="26"/>
  <c r="K1190" i="26"/>
  <c r="G1173" i="26"/>
  <c r="G1190" i="26" s="1"/>
  <c r="C1190" i="26"/>
  <c r="J1190" i="26"/>
  <c r="F1190" i="26"/>
  <c r="P1173" i="26"/>
  <c r="P1190" i="26" s="1"/>
  <c r="I1173" i="26"/>
  <c r="I1190" i="26" s="1"/>
  <c r="E1190" i="26"/>
  <c r="G826" i="26"/>
  <c r="G726" i="26"/>
  <c r="G660" i="26"/>
  <c r="G594" i="26"/>
  <c r="M233" i="26"/>
  <c r="M234" i="26" s="1"/>
  <c r="M235" i="26" s="1"/>
  <c r="M236" i="26" s="1"/>
  <c r="M237" i="26" s="1"/>
  <c r="M238" i="26" s="1"/>
  <c r="M239" i="26" s="1"/>
  <c r="M240" i="26" s="1"/>
  <c r="M241" i="26" s="1"/>
  <c r="M242" i="26" s="1"/>
  <c r="M243" i="26" s="1"/>
  <c r="M244" i="26" s="1"/>
  <c r="M245" i="26" s="1"/>
  <c r="M246" i="26" s="1"/>
  <c r="M247" i="26" s="1"/>
  <c r="M248" i="26" s="1"/>
  <c r="M249" i="26" s="1"/>
  <c r="M250" i="26" s="1"/>
  <c r="M251" i="26" s="1"/>
  <c r="M252" i="26" s="1"/>
  <c r="M253" i="26" s="1"/>
  <c r="M254" i="26" s="1"/>
  <c r="M255" i="26" s="1"/>
  <c r="M256" i="26" s="1"/>
  <c r="M257" i="26" s="1"/>
  <c r="M258" i="26" s="1"/>
  <c r="M259" i="26" s="1"/>
  <c r="M260" i="26" s="1"/>
  <c r="M261" i="26" s="1"/>
  <c r="M262" i="26" s="1"/>
  <c r="M263" i="26" s="1"/>
  <c r="M264" i="26" s="1"/>
  <c r="M265" i="26" s="1"/>
  <c r="M266" i="26" s="1"/>
  <c r="M267" i="26" s="1"/>
  <c r="M268" i="26" s="1"/>
  <c r="M269" i="26" s="1"/>
  <c r="M270" i="26" s="1"/>
  <c r="M271" i="26" s="1"/>
  <c r="M272" i="26" s="1"/>
  <c r="M273" i="26" s="1"/>
  <c r="M274" i="26" s="1"/>
  <c r="M275" i="26" s="1"/>
  <c r="M276" i="26" s="1"/>
  <c r="M277" i="26" s="1"/>
  <c r="M278" i="26" s="1"/>
  <c r="M279" i="26" s="1"/>
  <c r="M280" i="26" s="1"/>
  <c r="M281" i="26" s="1"/>
  <c r="M282" i="26" s="1"/>
  <c r="M283" i="26" s="1"/>
  <c r="M284" i="26" s="1"/>
  <c r="M285" i="26" s="1"/>
  <c r="M286" i="26" s="1"/>
  <c r="M287" i="26" s="1"/>
  <c r="M288" i="26" s="1"/>
  <c r="M289" i="26" s="1"/>
  <c r="M290" i="26" s="1"/>
  <c r="M291" i="26" s="1"/>
  <c r="M292" i="26" s="1"/>
  <c r="M293" i="26" s="1"/>
  <c r="M294" i="26" s="1"/>
  <c r="M295" i="26" s="1"/>
  <c r="M296" i="26" s="1"/>
  <c r="M297" i="26" l="1"/>
  <c r="M298" i="26" s="1"/>
  <c r="M299" i="26" s="1"/>
  <c r="M300" i="26" s="1"/>
  <c r="M301" i="26" s="1"/>
  <c r="M302" i="26" s="1"/>
  <c r="M303" i="26" s="1"/>
  <c r="M304" i="26" s="1"/>
  <c r="M305" i="26" s="1"/>
  <c r="M306" i="26" s="1"/>
  <c r="M307" i="26" s="1"/>
  <c r="M308" i="26" s="1"/>
  <c r="M309" i="26" s="1"/>
  <c r="M310" i="26" s="1"/>
  <c r="M311" i="26" s="1"/>
  <c r="M312" i="26" s="1"/>
  <c r="M313" i="26" s="1"/>
  <c r="M314" i="26" s="1"/>
  <c r="M315" i="26" s="1"/>
  <c r="M316" i="26" s="1"/>
  <c r="M317" i="26" s="1"/>
  <c r="M318" i="26" s="1"/>
  <c r="M319" i="26" s="1"/>
  <c r="M320" i="26" s="1"/>
  <c r="M321" i="26" s="1"/>
  <c r="M322" i="26" s="1"/>
  <c r="M323" i="26" s="1"/>
  <c r="M324" i="26" s="1"/>
  <c r="M325" i="26" s="1"/>
  <c r="M326" i="26" s="1"/>
  <c r="M327" i="26" s="1"/>
  <c r="M328" i="26" s="1"/>
  <c r="M329" i="26" s="1"/>
  <c r="M330" i="26" s="1"/>
  <c r="M331" i="26" s="1"/>
  <c r="M332" i="26" s="1"/>
  <c r="M333" i="26" s="1"/>
  <c r="M334" i="26" s="1"/>
  <c r="M335" i="26" s="1"/>
  <c r="M336" i="26" s="1"/>
  <c r="M337" i="26" s="1"/>
  <c r="M338" i="26" s="1"/>
  <c r="M339" i="26" s="1"/>
  <c r="M340" i="26" s="1"/>
  <c r="M341" i="26" s="1"/>
  <c r="M342" i="26" s="1"/>
  <c r="M343" i="26" s="1"/>
  <c r="M344" i="26" s="1"/>
  <c r="M345" i="26" s="1"/>
  <c r="M346" i="26" s="1"/>
  <c r="M347" i="26" s="1"/>
  <c r="M348" i="26" s="1"/>
  <c r="M349" i="26" s="1"/>
  <c r="M350" i="26" s="1"/>
  <c r="M351" i="26" s="1"/>
  <c r="M352" i="26" s="1"/>
  <c r="M353" i="26" s="1"/>
  <c r="M354" i="26" s="1"/>
  <c r="M355" i="26" s="1"/>
  <c r="M356" i="26" s="1"/>
  <c r="M357" i="26" s="1"/>
  <c r="M358" i="26" s="1"/>
  <c r="M359" i="26" s="1"/>
  <c r="M360" i="26" s="1"/>
  <c r="M361" i="26" s="1"/>
  <c r="M362" i="26" s="1"/>
  <c r="M363" i="26" s="1"/>
  <c r="M364" i="26" s="1"/>
  <c r="M365" i="26" s="1"/>
  <c r="M366" i="26" s="1"/>
  <c r="M367" i="26" s="1"/>
  <c r="M368" i="26" s="1"/>
  <c r="M369" i="26" s="1"/>
  <c r="M370" i="26" s="1"/>
  <c r="M371" i="26" s="1"/>
  <c r="M372" i="26" s="1"/>
  <c r="M373" i="26" s="1"/>
  <c r="M374" i="26" s="1"/>
  <c r="M375" i="26" s="1"/>
  <c r="M376" i="26" s="1"/>
  <c r="M377" i="26" s="1"/>
  <c r="M378" i="26" s="1"/>
  <c r="M379" i="26" s="1"/>
  <c r="M380" i="26" s="1"/>
  <c r="M381" i="26" s="1"/>
  <c r="M382" i="26" s="1"/>
  <c r="M383" i="26" s="1"/>
  <c r="M384" i="26" s="1"/>
  <c r="M385" i="26" s="1"/>
  <c r="M386" i="26" s="1"/>
  <c r="M387" i="26" s="1"/>
  <c r="M388" i="26" s="1"/>
  <c r="M389" i="26" s="1"/>
  <c r="M390" i="26" s="1"/>
  <c r="M391" i="26" s="1"/>
  <c r="M392" i="26" s="1"/>
  <c r="M393" i="26" s="1"/>
  <c r="M394" i="26" s="1"/>
  <c r="M395" i="26" s="1"/>
  <c r="M396" i="26" s="1"/>
  <c r="M397" i="26" s="1"/>
  <c r="M398" i="26" s="1"/>
  <c r="M399" i="26" s="1"/>
  <c r="M400" i="26" s="1"/>
  <c r="M401" i="26" s="1"/>
  <c r="M402" i="26" s="1"/>
  <c r="M403" i="26" s="1"/>
  <c r="M404" i="26" s="1"/>
  <c r="M405" i="26" s="1"/>
  <c r="M406" i="26" s="1"/>
  <c r="M407" i="26" s="1"/>
  <c r="M408" i="26" s="1"/>
  <c r="M409" i="26" s="1"/>
  <c r="M410" i="26" s="1"/>
  <c r="M411" i="26" s="1"/>
  <c r="M412" i="26" s="1"/>
  <c r="M413" i="26" s="1"/>
  <c r="M414" i="26" s="1"/>
  <c r="M415" i="26" s="1"/>
  <c r="M416" i="26" s="1"/>
  <c r="M417" i="26" s="1"/>
  <c r="M418" i="26" s="1"/>
  <c r="M419" i="26" s="1"/>
  <c r="M420" i="26" s="1"/>
  <c r="M421" i="26" s="1"/>
  <c r="M422" i="26" s="1"/>
  <c r="M423" i="26" s="1"/>
  <c r="M424" i="26" s="1"/>
  <c r="M425" i="26" s="1"/>
  <c r="M426" i="26" s="1"/>
  <c r="M427" i="26" s="1"/>
  <c r="M428" i="26" s="1"/>
  <c r="M429" i="26" s="1"/>
  <c r="M430" i="26" s="1"/>
  <c r="M431" i="26" s="1"/>
  <c r="M432" i="26" s="1"/>
  <c r="M433" i="26" s="1"/>
  <c r="M434" i="26" s="1"/>
  <c r="M435" i="26" s="1"/>
  <c r="M436" i="26" s="1"/>
  <c r="M437" i="26" s="1"/>
  <c r="M438" i="26" s="1"/>
  <c r="M439" i="26" s="1"/>
  <c r="M440" i="26" s="1"/>
  <c r="M441" i="26" s="1"/>
  <c r="M442" i="26" s="1"/>
  <c r="M443" i="26" s="1"/>
  <c r="M444" i="26" s="1"/>
  <c r="M445" i="26" s="1"/>
  <c r="M446" i="26" s="1"/>
  <c r="M447" i="26" s="1"/>
  <c r="M448" i="26" s="1"/>
  <c r="M449" i="26" s="1"/>
  <c r="M450" i="26" s="1"/>
  <c r="M451" i="26" s="1"/>
  <c r="M452" i="26" s="1"/>
  <c r="M453" i="26" s="1"/>
  <c r="M454" i="26" s="1"/>
  <c r="M455" i="26" s="1"/>
  <c r="M456" i="26" s="1"/>
  <c r="M457" i="26" s="1"/>
  <c r="M458" i="26" s="1"/>
  <c r="M459" i="26" s="1"/>
  <c r="M460" i="26" s="1"/>
  <c r="M461" i="26" s="1"/>
  <c r="M462" i="26" s="1"/>
  <c r="M463" i="26" s="1"/>
  <c r="M464" i="26" s="1"/>
  <c r="M465" i="26" s="1"/>
  <c r="M466" i="26" s="1"/>
  <c r="M467" i="26" s="1"/>
  <c r="M468" i="26" s="1"/>
  <c r="M469" i="26" s="1"/>
  <c r="M470" i="26" s="1"/>
  <c r="M471" i="26" s="1"/>
  <c r="M472" i="26" s="1"/>
  <c r="M473" i="26" s="1"/>
  <c r="M474" i="26" s="1"/>
  <c r="N27" i="1"/>
  <c r="M475" i="26" l="1"/>
  <c r="M476" i="26" s="1"/>
  <c r="M477" i="26" s="1"/>
  <c r="M478" i="26" s="1"/>
  <c r="M479" i="26" s="1"/>
  <c r="M480" i="26" s="1"/>
  <c r="M481" i="26" s="1"/>
  <c r="M482" i="26" s="1"/>
  <c r="M483" i="26" s="1"/>
  <c r="M484" i="26" s="1"/>
  <c r="M485" i="26" s="1"/>
  <c r="M486" i="26" s="1"/>
  <c r="M487" i="26" s="1"/>
  <c r="M488" i="26" s="1"/>
  <c r="M489" i="26" s="1"/>
  <c r="M490" i="26" s="1"/>
  <c r="M491" i="26" s="1"/>
  <c r="M492" i="26" s="1"/>
  <c r="M493" i="26" s="1"/>
  <c r="M494" i="26" s="1"/>
  <c r="M495" i="26" s="1"/>
  <c r="M496" i="26" s="1"/>
  <c r="M497" i="26" s="1"/>
  <c r="M498" i="26" s="1"/>
  <c r="M499" i="26" s="1"/>
  <c r="M500" i="26" s="1"/>
  <c r="M501" i="26" s="1"/>
  <c r="M502" i="26" s="1"/>
  <c r="M503" i="26" s="1"/>
  <c r="M504" i="26" s="1"/>
  <c r="M505" i="26" s="1"/>
  <c r="M506" i="26" s="1"/>
  <c r="M507" i="26" s="1"/>
  <c r="M508" i="26" s="1"/>
  <c r="M509" i="26" s="1"/>
  <c r="M510" i="26" s="1"/>
  <c r="M511" i="26" s="1"/>
  <c r="M512" i="26" s="1"/>
  <c r="M513" i="26" s="1"/>
  <c r="M514" i="26" s="1"/>
  <c r="M515" i="26" s="1"/>
  <c r="M516" i="26" s="1"/>
  <c r="M517" i="26" s="1"/>
  <c r="M518" i="26" s="1"/>
  <c r="M519" i="26" s="1"/>
  <c r="M520" i="26" s="1"/>
  <c r="M521" i="26" s="1"/>
  <c r="M522" i="26" s="1"/>
  <c r="M523" i="26" s="1"/>
  <c r="M524" i="26" s="1"/>
  <c r="M525" i="26" s="1"/>
  <c r="M526" i="26" s="1"/>
  <c r="M527" i="26" s="1"/>
  <c r="M528" i="26" s="1"/>
  <c r="M529" i="26" s="1"/>
  <c r="M530" i="26" s="1"/>
  <c r="M531" i="26" s="1"/>
  <c r="M532" i="26" s="1"/>
  <c r="M533" i="26" s="1"/>
  <c r="M534" i="26" s="1"/>
  <c r="M535" i="26" s="1"/>
  <c r="M536" i="26" s="1"/>
  <c r="M537" i="26" s="1"/>
  <c r="M538" i="26" s="1"/>
  <c r="M539" i="26" s="1"/>
  <c r="M540" i="26" s="1"/>
  <c r="M541" i="26" s="1"/>
  <c r="M542" i="26" s="1"/>
  <c r="M543" i="26" s="1"/>
  <c r="M544" i="26" s="1"/>
  <c r="M545" i="26" s="1"/>
  <c r="M546" i="26" s="1"/>
  <c r="M547" i="26" s="1"/>
  <c r="M548" i="26" s="1"/>
  <c r="M549" i="26" s="1"/>
  <c r="M550" i="26" s="1"/>
  <c r="M551" i="26" s="1"/>
  <c r="M552" i="26" s="1"/>
  <c r="M553" i="26" s="1"/>
  <c r="M554" i="26" s="1"/>
  <c r="M555" i="26" s="1"/>
  <c r="M556" i="26" s="1"/>
  <c r="M557" i="26" s="1"/>
  <c r="M558" i="26" s="1"/>
  <c r="M559" i="26" s="1"/>
  <c r="M560" i="26" s="1"/>
  <c r="M561" i="26" s="1"/>
  <c r="M562" i="26" s="1"/>
  <c r="M563" i="26" s="1"/>
  <c r="M564" i="26" s="1"/>
  <c r="M565" i="26" s="1"/>
  <c r="M566" i="26" s="1"/>
  <c r="M567" i="26" s="1"/>
  <c r="M568" i="26" s="1"/>
  <c r="M569" i="26" s="1"/>
  <c r="M570" i="26" s="1"/>
  <c r="M571" i="26" s="1"/>
  <c r="M572" i="26" s="1"/>
  <c r="M573" i="26" s="1"/>
  <c r="M574" i="26" s="1"/>
  <c r="M575" i="26" s="1"/>
  <c r="M576" i="26" s="1"/>
  <c r="M577" i="26" s="1"/>
  <c r="M578" i="26" s="1"/>
  <c r="M579" i="26" s="1"/>
  <c r="M580" i="26" s="1"/>
  <c r="M581" i="26" s="1"/>
  <c r="M582" i="26" s="1"/>
  <c r="M583" i="26" s="1"/>
  <c r="M584" i="26" s="1"/>
  <c r="M585" i="26" s="1"/>
  <c r="M586" i="26" s="1"/>
  <c r="M587" i="26" s="1"/>
  <c r="M588" i="26" s="1"/>
  <c r="M589" i="26" s="1"/>
  <c r="M590" i="26" s="1"/>
  <c r="M591" i="26" s="1"/>
  <c r="M592" i="26" s="1"/>
  <c r="M593" i="26" s="1"/>
  <c r="M594" i="26" s="1"/>
  <c r="M595" i="26" s="1"/>
  <c r="M596" i="26" s="1"/>
  <c r="M597" i="26" s="1"/>
  <c r="M598" i="26" s="1"/>
  <c r="M599" i="26" s="1"/>
  <c r="M600" i="26" s="1"/>
  <c r="M601" i="26" s="1"/>
  <c r="M602" i="26" s="1"/>
  <c r="M603" i="26" s="1"/>
  <c r="M604" i="26" s="1"/>
  <c r="M605" i="26" s="1"/>
  <c r="M606" i="26" s="1"/>
  <c r="M607" i="26" s="1"/>
  <c r="M608" i="26" s="1"/>
  <c r="M609" i="26" s="1"/>
  <c r="M610" i="26" s="1"/>
  <c r="M611" i="26" s="1"/>
  <c r="M612" i="26" s="1"/>
  <c r="M613" i="26" s="1"/>
  <c r="M614" i="26" s="1"/>
  <c r="M615" i="26" s="1"/>
  <c r="M616" i="26" s="1"/>
  <c r="M617" i="26" s="1"/>
  <c r="M618" i="26" s="1"/>
  <c r="M619" i="26" s="1"/>
  <c r="M620" i="26" s="1"/>
  <c r="M621" i="26" s="1"/>
  <c r="M622" i="26" s="1"/>
  <c r="M623" i="26" s="1"/>
  <c r="M624" i="26" s="1"/>
  <c r="M625" i="26" s="1"/>
  <c r="M626" i="26" s="1"/>
  <c r="M627" i="26" s="1"/>
  <c r="M628" i="26" s="1"/>
  <c r="M629" i="26" s="1"/>
  <c r="M630" i="26" s="1"/>
  <c r="M631" i="26" s="1"/>
  <c r="M632" i="26" s="1"/>
  <c r="M633" i="26" s="1"/>
  <c r="M634" i="26" s="1"/>
  <c r="M635" i="26" s="1"/>
  <c r="M636" i="26" s="1"/>
  <c r="M637" i="26" s="1"/>
  <c r="M638" i="26" s="1"/>
  <c r="M639" i="26" s="1"/>
  <c r="M640" i="26" s="1"/>
  <c r="M641" i="26" s="1"/>
  <c r="M642" i="26" s="1"/>
  <c r="M643" i="26" s="1"/>
  <c r="M644" i="26" s="1"/>
  <c r="M645" i="26" s="1"/>
  <c r="M646" i="26" s="1"/>
  <c r="M647" i="26" s="1"/>
  <c r="M648" i="26" s="1"/>
  <c r="M649" i="26" s="1"/>
  <c r="M650" i="26" s="1"/>
  <c r="M651" i="26" s="1"/>
  <c r="M652" i="26" s="1"/>
  <c r="M653" i="26" s="1"/>
  <c r="M654" i="26" s="1"/>
  <c r="M655" i="26" s="1"/>
  <c r="M656" i="26" s="1"/>
  <c r="M657" i="26" s="1"/>
  <c r="M658" i="26" s="1"/>
  <c r="M659" i="26" s="1"/>
  <c r="M660" i="26" s="1"/>
  <c r="M661" i="26" s="1"/>
  <c r="M662" i="26" s="1"/>
  <c r="M663" i="26" s="1"/>
  <c r="M664" i="26" s="1"/>
  <c r="M665" i="26" s="1"/>
  <c r="M666" i="26" s="1"/>
  <c r="M667" i="26" s="1"/>
  <c r="M668" i="26" s="1"/>
  <c r="M669" i="26" s="1"/>
  <c r="M670" i="26" s="1"/>
  <c r="M671" i="26" s="1"/>
  <c r="M672" i="26" s="1"/>
  <c r="M673" i="26" s="1"/>
  <c r="M674" i="26" s="1"/>
  <c r="M675" i="26" s="1"/>
  <c r="M676" i="26" s="1"/>
  <c r="M677" i="26" s="1"/>
  <c r="M678" i="26" s="1"/>
  <c r="M679" i="26" s="1"/>
  <c r="M680" i="26" s="1"/>
  <c r="M681" i="26" s="1"/>
  <c r="M682" i="26" s="1"/>
  <c r="M683" i="26" s="1"/>
  <c r="M684" i="26" s="1"/>
  <c r="M685" i="26" s="1"/>
  <c r="M686" i="26" s="1"/>
  <c r="M687" i="26" s="1"/>
  <c r="M688" i="26" s="1"/>
  <c r="M689" i="26" s="1"/>
  <c r="M690" i="26" s="1"/>
  <c r="M691" i="26" s="1"/>
  <c r="M692" i="26" s="1"/>
  <c r="M693" i="26" s="1"/>
  <c r="M694" i="26" s="1"/>
  <c r="M695" i="26" s="1"/>
  <c r="M696" i="26" s="1"/>
  <c r="M697" i="26" s="1"/>
  <c r="M698" i="26" s="1"/>
  <c r="M699" i="26" s="1"/>
  <c r="M700" i="26" s="1"/>
  <c r="M701" i="26" s="1"/>
  <c r="M702" i="26" s="1"/>
  <c r="M703" i="26" s="1"/>
  <c r="M704" i="26" s="1"/>
  <c r="M705" i="26" s="1"/>
  <c r="M706" i="26" s="1"/>
  <c r="M707" i="26" s="1"/>
  <c r="M708" i="26" s="1"/>
  <c r="M709" i="26" s="1"/>
  <c r="M710" i="26" s="1"/>
  <c r="M711" i="26" s="1"/>
  <c r="M712" i="26" s="1"/>
  <c r="M713" i="26" s="1"/>
  <c r="M714" i="26" s="1"/>
  <c r="M715" i="26" s="1"/>
  <c r="M716" i="26" s="1"/>
  <c r="M717" i="26" s="1"/>
  <c r="M718" i="26" s="1"/>
  <c r="M719" i="26" s="1"/>
  <c r="M720" i="26" s="1"/>
  <c r="M721" i="26" s="1"/>
  <c r="M722" i="26" s="1"/>
  <c r="M723" i="26" s="1"/>
  <c r="M724" i="26" s="1"/>
  <c r="M725" i="26" s="1"/>
  <c r="M726" i="26" s="1"/>
  <c r="M727" i="26" s="1"/>
  <c r="M728" i="26" s="1"/>
  <c r="M729" i="26" s="1"/>
  <c r="M730" i="26" s="1"/>
  <c r="M731" i="26" s="1"/>
  <c r="M732" i="26" s="1"/>
  <c r="M733" i="26" s="1"/>
  <c r="M734" i="26" s="1"/>
  <c r="M735" i="26" s="1"/>
  <c r="M736" i="26" s="1"/>
  <c r="M737" i="26" s="1"/>
  <c r="M738" i="26" s="1"/>
  <c r="M739" i="26" s="1"/>
  <c r="M740" i="26" s="1"/>
  <c r="M741" i="26" s="1"/>
  <c r="M742" i="26" s="1"/>
  <c r="M743" i="26" s="1"/>
  <c r="M744" i="26" s="1"/>
  <c r="M745" i="26" s="1"/>
  <c r="M746" i="26" s="1"/>
  <c r="M747" i="26" s="1"/>
  <c r="M748" i="26" s="1"/>
  <c r="M749" i="26" s="1"/>
  <c r="M750" i="26" s="1"/>
  <c r="M751" i="26" s="1"/>
  <c r="M752" i="26" s="1"/>
  <c r="M753" i="26" s="1"/>
  <c r="M754" i="26" s="1"/>
  <c r="M755" i="26" s="1"/>
  <c r="M756" i="26" s="1"/>
  <c r="M757" i="26" s="1"/>
  <c r="M758" i="26" s="1"/>
  <c r="M759" i="26" s="1"/>
  <c r="M760" i="26" s="1"/>
  <c r="M761" i="26" s="1"/>
  <c r="M762" i="26" s="1"/>
  <c r="M763" i="26" s="1"/>
  <c r="M764" i="26" s="1"/>
  <c r="M765" i="26" s="1"/>
  <c r="M766" i="26" s="1"/>
  <c r="M767" i="26" s="1"/>
  <c r="M768" i="26" s="1"/>
  <c r="M769" i="26" s="1"/>
  <c r="M770" i="26" s="1"/>
  <c r="M771" i="26" s="1"/>
  <c r="M772" i="26" s="1"/>
  <c r="M773" i="26" s="1"/>
  <c r="M774" i="26" s="1"/>
  <c r="M775" i="26" s="1"/>
  <c r="M776" i="26" s="1"/>
  <c r="M777" i="26" s="1"/>
  <c r="M778" i="26" s="1"/>
  <c r="M779" i="26" s="1"/>
  <c r="M780" i="26" s="1"/>
  <c r="M781" i="26" s="1"/>
  <c r="M782" i="26" s="1"/>
  <c r="M783" i="26" s="1"/>
  <c r="M784" i="26" s="1"/>
  <c r="M785" i="26" s="1"/>
  <c r="M786" i="26" s="1"/>
  <c r="M787" i="26" l="1"/>
  <c r="M788" i="26" s="1"/>
  <c r="M789" i="26" s="1"/>
  <c r="M790" i="26" s="1"/>
  <c r="M791" i="26" s="1"/>
  <c r="M792" i="26" s="1"/>
  <c r="N67" i="26"/>
  <c r="M793" i="26" l="1"/>
  <c r="M794" i="26" s="1"/>
  <c r="M795" i="26" s="1"/>
  <c r="M796" i="26" s="1"/>
  <c r="M797" i="26" s="1"/>
  <c r="M798" i="26" s="1"/>
  <c r="M799" i="26" s="1"/>
  <c r="M800" i="26" s="1"/>
  <c r="M801" i="26" s="1"/>
  <c r="M802" i="26" s="1"/>
  <c r="M803" i="26" s="1"/>
  <c r="M804" i="26" s="1"/>
  <c r="M805" i="26" s="1"/>
  <c r="M806" i="26" s="1"/>
  <c r="M807" i="26" s="1"/>
  <c r="M808" i="26" s="1"/>
  <c r="M809" i="26" s="1"/>
  <c r="M810" i="26" s="1"/>
  <c r="M811" i="26" s="1"/>
  <c r="M812" i="26" s="1"/>
  <c r="M813" i="26" s="1"/>
  <c r="M814" i="26" s="1"/>
  <c r="M815" i="26" s="1"/>
  <c r="M816" i="26" s="1"/>
  <c r="M817" i="26" s="1"/>
  <c r="M818" i="26" s="1"/>
  <c r="M819" i="26" s="1"/>
  <c r="M820" i="26" s="1"/>
  <c r="M821" i="26" s="1"/>
  <c r="M822" i="26" s="1"/>
  <c r="M823" i="26" s="1"/>
  <c r="M824" i="26" s="1"/>
  <c r="M825" i="26" s="1"/>
  <c r="M826" i="26" s="1"/>
  <c r="M827" i="26" s="1"/>
  <c r="M828" i="26" s="1"/>
  <c r="M829" i="26" s="1"/>
  <c r="M830" i="26" s="1"/>
  <c r="M831" i="26" s="1"/>
  <c r="M832" i="26" s="1"/>
  <c r="M833" i="26" s="1"/>
  <c r="M834" i="26" s="1"/>
  <c r="M835" i="26" s="1"/>
  <c r="M836" i="26" s="1"/>
  <c r="M837" i="26" s="1"/>
  <c r="M838" i="26" s="1"/>
  <c r="M839" i="26" s="1"/>
  <c r="M840" i="26" s="1"/>
  <c r="M841" i="26" s="1"/>
  <c r="M842" i="26" s="1"/>
  <c r="M843" i="26" s="1"/>
  <c r="M844" i="26" s="1"/>
  <c r="M845" i="26" s="1"/>
  <c r="M846" i="26" s="1"/>
  <c r="M847" i="26" s="1"/>
  <c r="M848" i="26" s="1"/>
  <c r="M849" i="26" s="1"/>
  <c r="M850" i="26" s="1"/>
  <c r="M851" i="26" s="1"/>
  <c r="M852" i="26" s="1"/>
  <c r="M853" i="26" s="1"/>
  <c r="M854" i="26" s="1"/>
  <c r="M855" i="26" s="1"/>
  <c r="M856" i="26" s="1"/>
  <c r="M857" i="26" s="1"/>
  <c r="M858" i="26" s="1"/>
  <c r="M859" i="26" s="1"/>
  <c r="M860" i="26" s="1"/>
  <c r="M861" i="26" s="1"/>
  <c r="M862" i="26" s="1"/>
  <c r="M863" i="26" s="1"/>
  <c r="M864" i="26" s="1"/>
  <c r="M865" i="26" s="1"/>
  <c r="M866" i="26" s="1"/>
  <c r="M867" i="26" s="1"/>
  <c r="M868" i="26" s="1"/>
  <c r="M869" i="26" s="1"/>
  <c r="M870" i="26" s="1"/>
  <c r="M871" i="26" s="1"/>
  <c r="M872" i="26" s="1"/>
  <c r="M873" i="26" s="1"/>
  <c r="M874" i="26" s="1"/>
  <c r="M875" i="26" s="1"/>
  <c r="M876" i="26" s="1"/>
  <c r="M877" i="26" s="1"/>
  <c r="M878" i="26" s="1"/>
  <c r="M879" i="26" s="1"/>
  <c r="M880" i="26" s="1"/>
  <c r="M881" i="26" s="1"/>
  <c r="M882" i="26" s="1"/>
  <c r="M883" i="26" s="1"/>
  <c r="M884" i="26" s="1"/>
  <c r="M885" i="26" s="1"/>
  <c r="M886" i="26" s="1"/>
  <c r="M887" i="26" s="1"/>
  <c r="M888" i="26" s="1"/>
  <c r="M889" i="26" s="1"/>
  <c r="M890" i="26" s="1"/>
  <c r="M891" i="26" s="1"/>
  <c r="M892" i="26" s="1"/>
  <c r="M893" i="26" s="1"/>
  <c r="M894" i="26" s="1"/>
  <c r="M895" i="26" s="1"/>
  <c r="M896" i="26" s="1"/>
  <c r="M897" i="26" s="1"/>
  <c r="M898" i="26" s="1"/>
  <c r="M899" i="26" s="1"/>
  <c r="M900" i="26" s="1"/>
  <c r="M901" i="26" s="1"/>
  <c r="M902" i="26" s="1"/>
  <c r="M903" i="26" s="1"/>
  <c r="M904" i="26" s="1"/>
  <c r="M905" i="26" s="1"/>
  <c r="M906" i="26" s="1"/>
  <c r="M907" i="26" s="1"/>
  <c r="M908" i="26" s="1"/>
  <c r="M909" i="26" s="1"/>
  <c r="M910" i="26" s="1"/>
  <c r="M911" i="26" s="1"/>
  <c r="M912" i="26" s="1"/>
  <c r="M913" i="26" s="1"/>
  <c r="M914" i="26" s="1"/>
  <c r="M915" i="26" s="1"/>
  <c r="M916" i="26" s="1"/>
  <c r="M917" i="26" s="1"/>
  <c r="M918" i="26" s="1"/>
  <c r="M919" i="26" s="1"/>
  <c r="M920" i="26" s="1"/>
  <c r="M921" i="26" s="1"/>
  <c r="M922" i="26" s="1"/>
  <c r="M923" i="26" s="1"/>
  <c r="M924" i="26" s="1"/>
  <c r="M925" i="26" s="1"/>
  <c r="M926" i="26" s="1"/>
  <c r="M927" i="26" s="1"/>
  <c r="M928" i="26" s="1"/>
  <c r="M929" i="26" s="1"/>
  <c r="M930" i="26" s="1"/>
  <c r="N134" i="32"/>
  <c r="N135" i="32" s="1"/>
  <c r="M931" i="26" l="1"/>
  <c r="M932" i="26" s="1"/>
  <c r="M933" i="26" s="1"/>
  <c r="M934" i="26" s="1"/>
  <c r="M935" i="26" s="1"/>
  <c r="M936" i="26" s="1"/>
  <c r="M937" i="26" s="1"/>
  <c r="N66" i="26"/>
  <c r="M938" i="26" l="1"/>
  <c r="M939" i="26" s="1"/>
  <c r="M940" i="26" s="1"/>
  <c r="M941" i="26" s="1"/>
  <c r="N26" i="1"/>
  <c r="M942" i="26" l="1"/>
  <c r="M943" i="26" s="1"/>
  <c r="M944" i="26" s="1"/>
  <c r="M945" i="26" s="1"/>
  <c r="M946" i="26" s="1"/>
  <c r="M947" i="26" s="1"/>
  <c r="M948" i="26" s="1"/>
  <c r="M949" i="26" s="1"/>
  <c r="M950" i="26" s="1"/>
  <c r="M951" i="26" s="1"/>
  <c r="M952" i="26" s="1"/>
  <c r="M953" i="26" s="1"/>
  <c r="M954" i="26" s="1"/>
  <c r="M955" i="26" s="1"/>
  <c r="M956" i="26" s="1"/>
  <c r="M957" i="26" s="1"/>
  <c r="M958" i="26" s="1"/>
  <c r="M959" i="26" s="1"/>
  <c r="M960" i="26" s="1"/>
  <c r="M961" i="26" s="1"/>
  <c r="M962" i="26" s="1"/>
  <c r="M963" i="26" s="1"/>
  <c r="M964" i="26" s="1"/>
  <c r="M965" i="26" s="1"/>
  <c r="M966" i="26" s="1"/>
  <c r="M967" i="26" s="1"/>
  <c r="M968" i="26" s="1"/>
  <c r="M969" i="26" s="1"/>
  <c r="M970" i="26" s="1"/>
  <c r="M971" i="26" s="1"/>
  <c r="M972" i="26" s="1"/>
  <c r="M973" i="26" s="1"/>
  <c r="M974" i="26" s="1"/>
  <c r="M975" i="26" s="1"/>
  <c r="M976" i="26" s="1"/>
  <c r="M977" i="26" s="1"/>
  <c r="M978" i="26" s="1"/>
  <c r="M979" i="26" s="1"/>
  <c r="M980" i="26" s="1"/>
  <c r="M981" i="26" s="1"/>
  <c r="M982" i="26" s="1"/>
  <c r="M983" i="26" s="1"/>
  <c r="M984" i="26" s="1"/>
  <c r="M985" i="26" s="1"/>
  <c r="M986" i="26" s="1"/>
  <c r="M987" i="26" s="1"/>
  <c r="M988" i="26" s="1"/>
  <c r="M989" i="26" s="1"/>
  <c r="M990" i="26" s="1"/>
  <c r="M991" i="26" s="1"/>
  <c r="M992" i="26" s="1"/>
  <c r="M993" i="26" s="1"/>
  <c r="M994" i="26" s="1"/>
  <c r="M995" i="26" s="1"/>
  <c r="M996" i="26" s="1"/>
  <c r="M997" i="26" s="1"/>
  <c r="M998" i="26" s="1"/>
  <c r="M999" i="26" s="1"/>
  <c r="N65" i="26" l="1"/>
  <c r="N64" i="26" l="1"/>
  <c r="N63" i="26" l="1"/>
  <c r="N25" i="1" l="1"/>
  <c r="N62" i="26" l="1"/>
  <c r="N61" i="26" l="1"/>
  <c r="N60" i="26" l="1"/>
  <c r="N59" i="26" l="1"/>
  <c r="N58" i="26" l="1"/>
  <c r="N57" i="26" l="1"/>
  <c r="N56" i="26" l="1"/>
  <c r="N55" i="26" l="1"/>
  <c r="N54" i="26" l="1"/>
  <c r="N53" i="26" l="1"/>
  <c r="N24" i="1" l="1"/>
  <c r="N52" i="26" l="1"/>
  <c r="N51" i="26" l="1"/>
  <c r="N50" i="26" l="1"/>
  <c r="N23" i="1" l="1"/>
  <c r="N49" i="26" l="1"/>
  <c r="N48" i="26" l="1"/>
  <c r="N47" i="26" l="1"/>
  <c r="N46" i="26" l="1"/>
  <c r="N22" i="1" l="1"/>
  <c r="N45" i="26" l="1"/>
  <c r="N44" i="26" l="1"/>
  <c r="N43" i="26" l="1"/>
  <c r="N42" i="26" l="1"/>
  <c r="N41" i="26" l="1"/>
  <c r="N21" i="1" l="1"/>
  <c r="N40" i="26" l="1"/>
  <c r="N39" i="26" l="1"/>
  <c r="N38" i="26" l="1"/>
  <c r="N35" i="26" l="1"/>
  <c r="N20" i="1" l="1"/>
  <c r="N34" i="26" l="1"/>
  <c r="N33" i="26" l="1"/>
  <c r="N19" i="1" l="1"/>
  <c r="N18" i="1" l="1"/>
  <c r="N32" i="26" l="1"/>
  <c r="N31" i="26" l="1"/>
  <c r="N30" i="26" l="1"/>
  <c r="N29" i="26" l="1"/>
  <c r="N17" i="1" l="1"/>
  <c r="N27" i="26" l="1"/>
  <c r="N26" i="26" l="1"/>
  <c r="N25" i="26" l="1"/>
  <c r="N24" i="26" l="1"/>
  <c r="N23" i="26" l="1"/>
  <c r="N16" i="1" l="1"/>
  <c r="M22" i="26" l="1"/>
  <c r="M23" i="26" s="1"/>
  <c r="M24" i="26" s="1"/>
  <c r="M25" i="26" s="1"/>
  <c r="M26" i="26" s="1"/>
  <c r="M27" i="26" s="1"/>
  <c r="N15" i="1" l="1"/>
  <c r="N14" i="1" l="1"/>
  <c r="N21" i="26" l="1"/>
  <c r="N13" i="1" l="1"/>
  <c r="N19" i="26" l="1"/>
  <c r="N12" i="1" l="1"/>
  <c r="N18" i="26" l="1"/>
  <c r="N11" i="1" l="1"/>
  <c r="N17" i="26" l="1"/>
  <c r="N10" i="1" l="1"/>
  <c r="N16" i="26" l="1"/>
  <c r="N9" i="1" l="1"/>
  <c r="N15" i="26" l="1"/>
  <c r="N8" i="1" l="1"/>
  <c r="N14" i="26" l="1"/>
  <c r="N7" i="1" l="1"/>
  <c r="N13" i="26" l="1"/>
  <c r="N6" i="1" l="1"/>
  <c r="N11" i="26" l="1"/>
  <c r="N5" i="1" l="1"/>
  <c r="N10" i="26" l="1"/>
  <c r="N4" i="1" l="1"/>
  <c r="N9" i="26" l="1"/>
  <c r="N3" i="1" l="1"/>
  <c r="N8" i="26" l="1"/>
  <c r="M8" i="26"/>
  <c r="M9" i="26" s="1"/>
  <c r="M10" i="26" s="1"/>
  <c r="M11" i="26" s="1"/>
  <c r="P36" i="26" l="1"/>
  <c r="N36" i="26"/>
  <c r="L36" i="26"/>
  <c r="K36" i="26"/>
  <c r="J36" i="26"/>
  <c r="I36" i="26"/>
  <c r="H36" i="26"/>
  <c r="G36" i="26"/>
  <c r="F36" i="26"/>
  <c r="E36" i="26"/>
  <c r="D36" i="26"/>
  <c r="C36" i="26"/>
  <c r="P28" i="26"/>
  <c r="N28" i="26"/>
  <c r="M28" i="26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L28" i="26"/>
  <c r="K28" i="26"/>
  <c r="J28" i="26"/>
  <c r="I28" i="26"/>
  <c r="H28" i="26"/>
  <c r="G28" i="26"/>
  <c r="F28" i="26"/>
  <c r="E28" i="26"/>
  <c r="D28" i="26"/>
  <c r="C28" i="26"/>
  <c r="P20" i="26"/>
  <c r="N20" i="26"/>
  <c r="L20" i="26"/>
  <c r="K20" i="26"/>
  <c r="J20" i="26"/>
  <c r="I20" i="26"/>
  <c r="H20" i="26"/>
  <c r="G20" i="26"/>
  <c r="F20" i="26"/>
  <c r="E20" i="26"/>
  <c r="D20" i="26"/>
  <c r="C20" i="26"/>
  <c r="P12" i="26"/>
  <c r="M12" i="26"/>
  <c r="M13" i="26" s="1"/>
  <c r="M14" i="26" s="1"/>
  <c r="M15" i="26" s="1"/>
  <c r="M16" i="26" s="1"/>
  <c r="M17" i="26" s="1"/>
  <c r="M18" i="26" s="1"/>
  <c r="M19" i="26" s="1"/>
  <c r="M20" i="26" s="1"/>
  <c r="L12" i="26"/>
  <c r="K12" i="26"/>
  <c r="J12" i="26"/>
  <c r="I12" i="26"/>
  <c r="H12" i="26"/>
  <c r="G12" i="26"/>
  <c r="F12" i="26"/>
  <c r="E12" i="26"/>
  <c r="D12" i="26"/>
  <c r="C12" i="26"/>
  <c r="L37" i="26" l="1"/>
  <c r="C37" i="26"/>
  <c r="N37" i="26"/>
  <c r="K37" i="26"/>
  <c r="J37" i="26"/>
  <c r="P37" i="26"/>
  <c r="I37" i="26"/>
  <c r="H37" i="26"/>
  <c r="G37" i="26"/>
  <c r="F37" i="26"/>
  <c r="E37" i="26"/>
  <c r="D37" i="26"/>
  <c r="N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4" i="26" l="1"/>
  <c r="N11" i="14" l="1"/>
  <c r="N8" i="14"/>
  <c r="P2379" i="14"/>
  <c r="N2379" i="14"/>
  <c r="M2379" i="14"/>
  <c r="M2380" i="14" s="1"/>
  <c r="L2379" i="14"/>
  <c r="K2379" i="14"/>
  <c r="J2379" i="14"/>
  <c r="I2379" i="14"/>
  <c r="H2379" i="14"/>
  <c r="G2379" i="14"/>
  <c r="F2379" i="14"/>
  <c r="E2379" i="14"/>
  <c r="D2379" i="14"/>
  <c r="C2379" i="14"/>
  <c r="P2371" i="14"/>
  <c r="N2371" i="14"/>
  <c r="M2371" i="14"/>
  <c r="L2371" i="14"/>
  <c r="K2371" i="14"/>
  <c r="J2371" i="14"/>
  <c r="I2371" i="14"/>
  <c r="H2371" i="14"/>
  <c r="G2371" i="14"/>
  <c r="F2371" i="14"/>
  <c r="E2371" i="14"/>
  <c r="D2371" i="14"/>
  <c r="C2371" i="14"/>
  <c r="P2363" i="14"/>
  <c r="N2363" i="14"/>
  <c r="M2363" i="14"/>
  <c r="L2363" i="14"/>
  <c r="K2363" i="14"/>
  <c r="J2363" i="14"/>
  <c r="I2363" i="14"/>
  <c r="H2363" i="14"/>
  <c r="G2363" i="14"/>
  <c r="F2363" i="14"/>
  <c r="E2363" i="14"/>
  <c r="D2363" i="14"/>
  <c r="C2363" i="14"/>
  <c r="P2355" i="14"/>
  <c r="N2355" i="14"/>
  <c r="N2380" i="14" s="1"/>
  <c r="M2355" i="14"/>
  <c r="L2355" i="14"/>
  <c r="L2380" i="14"/>
  <c r="K2355" i="14"/>
  <c r="K2380" i="14"/>
  <c r="J2355" i="14"/>
  <c r="J2380" i="14"/>
  <c r="I2355" i="14"/>
  <c r="I2380" i="14"/>
  <c r="H2355" i="14"/>
  <c r="H2380" i="14"/>
  <c r="G2355" i="14"/>
  <c r="G2380" i="14"/>
  <c r="F2355" i="14"/>
  <c r="F2380" i="14"/>
  <c r="E2355" i="14"/>
  <c r="E2380" i="14"/>
  <c r="D2355" i="14"/>
  <c r="D2380" i="14"/>
  <c r="C2355" i="14"/>
  <c r="C2380" i="14"/>
  <c r="P2346" i="14"/>
  <c r="N2346" i="14"/>
  <c r="M2346" i="14"/>
  <c r="M2347" i="14"/>
  <c r="L2346" i="14"/>
  <c r="K2346" i="14"/>
  <c r="J2346" i="14"/>
  <c r="I2346" i="14"/>
  <c r="H2346" i="14"/>
  <c r="G2346" i="14"/>
  <c r="F2346" i="14"/>
  <c r="E2346" i="14"/>
  <c r="D2346" i="14"/>
  <c r="C2346" i="14"/>
  <c r="P2338" i="14"/>
  <c r="N2338" i="14"/>
  <c r="M2338" i="14"/>
  <c r="L2338" i="14"/>
  <c r="K2338" i="14"/>
  <c r="J2338" i="14"/>
  <c r="I2338" i="14"/>
  <c r="H2338" i="14"/>
  <c r="G2338" i="14"/>
  <c r="F2338" i="14"/>
  <c r="E2338" i="14"/>
  <c r="D2338" i="14"/>
  <c r="C2338" i="14"/>
  <c r="P2330" i="14"/>
  <c r="N2330" i="14"/>
  <c r="M2330" i="14"/>
  <c r="L2330" i="14"/>
  <c r="K2330" i="14"/>
  <c r="J2330" i="14"/>
  <c r="I2330" i="14"/>
  <c r="H2330" i="14"/>
  <c r="G2330" i="14"/>
  <c r="F2330" i="14"/>
  <c r="E2330" i="14"/>
  <c r="D2330" i="14"/>
  <c r="C2330" i="14"/>
  <c r="P2322" i="14"/>
  <c r="P2347" i="14"/>
  <c r="N2322" i="14"/>
  <c r="N2347" i="14"/>
  <c r="M2322" i="14"/>
  <c r="L2322" i="14"/>
  <c r="L2347" i="14" s="1"/>
  <c r="K2322" i="14"/>
  <c r="K2347" i="14" s="1"/>
  <c r="J2322" i="14"/>
  <c r="J2347" i="14" s="1"/>
  <c r="I2322" i="14"/>
  <c r="I2347" i="14" s="1"/>
  <c r="H2322" i="14"/>
  <c r="H2347" i="14" s="1"/>
  <c r="G2322" i="14"/>
  <c r="G2347" i="14" s="1"/>
  <c r="F2322" i="14"/>
  <c r="F2347" i="14" s="1"/>
  <c r="E2322" i="14"/>
  <c r="E2347" i="14" s="1"/>
  <c r="D2322" i="14"/>
  <c r="D2347" i="14" s="1"/>
  <c r="C2322" i="14"/>
  <c r="C2347" i="14" s="1"/>
  <c r="P2313" i="14"/>
  <c r="N2313" i="14"/>
  <c r="M2313" i="14"/>
  <c r="M2314" i="14" s="1"/>
  <c r="L2313" i="14"/>
  <c r="K2313" i="14"/>
  <c r="J2313" i="14"/>
  <c r="I2313" i="14"/>
  <c r="H2313" i="14"/>
  <c r="G2313" i="14"/>
  <c r="F2313" i="14"/>
  <c r="E2313" i="14"/>
  <c r="D2313" i="14"/>
  <c r="C2313" i="14"/>
  <c r="P2305" i="14"/>
  <c r="N2305" i="14"/>
  <c r="M2305" i="14"/>
  <c r="L2305" i="14"/>
  <c r="K2305" i="14"/>
  <c r="J2305" i="14"/>
  <c r="I2305" i="14"/>
  <c r="H2305" i="14"/>
  <c r="G2305" i="14"/>
  <c r="F2305" i="14"/>
  <c r="E2305" i="14"/>
  <c r="D2305" i="14"/>
  <c r="C2305" i="14"/>
  <c r="P2297" i="14"/>
  <c r="N2297" i="14"/>
  <c r="M2297" i="14"/>
  <c r="L2297" i="14"/>
  <c r="K2297" i="14"/>
  <c r="J2297" i="14"/>
  <c r="I2297" i="14"/>
  <c r="H2297" i="14"/>
  <c r="G2297" i="14"/>
  <c r="F2297" i="14"/>
  <c r="E2297" i="14"/>
  <c r="D2297" i="14"/>
  <c r="C2297" i="14"/>
  <c r="P2289" i="14"/>
  <c r="P2314" i="14" s="1"/>
  <c r="N2289" i="14"/>
  <c r="M2289" i="14"/>
  <c r="L2289" i="14"/>
  <c r="L2314" i="14"/>
  <c r="K2289" i="14"/>
  <c r="K2314" i="14"/>
  <c r="J2289" i="14"/>
  <c r="J2314" i="14"/>
  <c r="I2289" i="14"/>
  <c r="I2314" i="14"/>
  <c r="H2289" i="14"/>
  <c r="H2314" i="14"/>
  <c r="G2289" i="14"/>
  <c r="G2314" i="14"/>
  <c r="F2289" i="14"/>
  <c r="F2314" i="14"/>
  <c r="E2289" i="14"/>
  <c r="E2314" i="14"/>
  <c r="D2289" i="14"/>
  <c r="D2314" i="14"/>
  <c r="C2289" i="14"/>
  <c r="C2314" i="14"/>
  <c r="P2280" i="14"/>
  <c r="N2280" i="14"/>
  <c r="M2280" i="14"/>
  <c r="M2281" i="14"/>
  <c r="L2280" i="14"/>
  <c r="K2280" i="14"/>
  <c r="J2280" i="14"/>
  <c r="I2280" i="14"/>
  <c r="H2280" i="14"/>
  <c r="G2280" i="14"/>
  <c r="F2280" i="14"/>
  <c r="E2280" i="14"/>
  <c r="D2280" i="14"/>
  <c r="C2280" i="14"/>
  <c r="P2272" i="14"/>
  <c r="N2272" i="14"/>
  <c r="M2272" i="14"/>
  <c r="L2272" i="14"/>
  <c r="K2272" i="14"/>
  <c r="J2272" i="14"/>
  <c r="I2272" i="14"/>
  <c r="H2272" i="14"/>
  <c r="G2272" i="14"/>
  <c r="F2272" i="14"/>
  <c r="E2272" i="14"/>
  <c r="D2272" i="14"/>
  <c r="C2272" i="14"/>
  <c r="P2264" i="14"/>
  <c r="N2264" i="14"/>
  <c r="M2264" i="14"/>
  <c r="L2264" i="14"/>
  <c r="K2264" i="14"/>
  <c r="J2264" i="14"/>
  <c r="I2264" i="14"/>
  <c r="H2264" i="14"/>
  <c r="G2264" i="14"/>
  <c r="F2264" i="14"/>
  <c r="E2264" i="14"/>
  <c r="D2264" i="14"/>
  <c r="C2264" i="14"/>
  <c r="P2256" i="14"/>
  <c r="P2281" i="14"/>
  <c r="N2256" i="14"/>
  <c r="N2281" i="14"/>
  <c r="M2256" i="14"/>
  <c r="L2256" i="14"/>
  <c r="L2281" i="14" s="1"/>
  <c r="K2256" i="14"/>
  <c r="J2256" i="14"/>
  <c r="J2281" i="14" s="1"/>
  <c r="I2256" i="14"/>
  <c r="H2256" i="14"/>
  <c r="H2281" i="14" s="1"/>
  <c r="G2256" i="14"/>
  <c r="F2256" i="14"/>
  <c r="F2281" i="14" s="1"/>
  <c r="E2256" i="14"/>
  <c r="D2256" i="14"/>
  <c r="D2281" i="14" s="1"/>
  <c r="C2256" i="14"/>
  <c r="P2247" i="14"/>
  <c r="N2247" i="14"/>
  <c r="M2247" i="14"/>
  <c r="M2248" i="14" s="1"/>
  <c r="L2247" i="14"/>
  <c r="K2247" i="14"/>
  <c r="J2247" i="14"/>
  <c r="I2247" i="14"/>
  <c r="H2247" i="14"/>
  <c r="G2247" i="14"/>
  <c r="F2247" i="14"/>
  <c r="E2247" i="14"/>
  <c r="D2247" i="14"/>
  <c r="C2247" i="14"/>
  <c r="P2239" i="14"/>
  <c r="N2239" i="14"/>
  <c r="M2239" i="14"/>
  <c r="L2239" i="14"/>
  <c r="K2239" i="14"/>
  <c r="J2239" i="14"/>
  <c r="I2239" i="14"/>
  <c r="H2239" i="14"/>
  <c r="G2239" i="14"/>
  <c r="F2239" i="14"/>
  <c r="E2239" i="14"/>
  <c r="D2239" i="14"/>
  <c r="C2239" i="14"/>
  <c r="P2231" i="14"/>
  <c r="N2231" i="14"/>
  <c r="M2231" i="14"/>
  <c r="L2231" i="14"/>
  <c r="K2231" i="14"/>
  <c r="J2231" i="14"/>
  <c r="I2231" i="14"/>
  <c r="H2231" i="14"/>
  <c r="G2231" i="14"/>
  <c r="F2231" i="14"/>
  <c r="E2231" i="14"/>
  <c r="D2231" i="14"/>
  <c r="C2231" i="14"/>
  <c r="P2223" i="14"/>
  <c r="N2223" i="14"/>
  <c r="N2248" i="14" s="1"/>
  <c r="M2223" i="14"/>
  <c r="L2223" i="14"/>
  <c r="L2248" i="14"/>
  <c r="K2223" i="14"/>
  <c r="K2248" i="14"/>
  <c r="J2223" i="14"/>
  <c r="J2248" i="14"/>
  <c r="I2223" i="14"/>
  <c r="I2248" i="14"/>
  <c r="H2223" i="14"/>
  <c r="H2248" i="14"/>
  <c r="G2223" i="14"/>
  <c r="G2248" i="14"/>
  <c r="F2223" i="14"/>
  <c r="F2248" i="14"/>
  <c r="E2223" i="14"/>
  <c r="E2248" i="14"/>
  <c r="D2223" i="14"/>
  <c r="D2248" i="14"/>
  <c r="C2223" i="14"/>
  <c r="C2248" i="14"/>
  <c r="P2214" i="14"/>
  <c r="N2214" i="14"/>
  <c r="M2214" i="14"/>
  <c r="M2215" i="14"/>
  <c r="L2214" i="14"/>
  <c r="K2214" i="14"/>
  <c r="J2214" i="14"/>
  <c r="I2214" i="14"/>
  <c r="H2214" i="14"/>
  <c r="G2214" i="14"/>
  <c r="F2214" i="14"/>
  <c r="E2214" i="14"/>
  <c r="D2214" i="14"/>
  <c r="C2214" i="14"/>
  <c r="P2206" i="14"/>
  <c r="N2206" i="14"/>
  <c r="M2206" i="14"/>
  <c r="L2206" i="14"/>
  <c r="K2206" i="14"/>
  <c r="J2206" i="14"/>
  <c r="I2206" i="14"/>
  <c r="H2206" i="14"/>
  <c r="G2206" i="14"/>
  <c r="F2206" i="14"/>
  <c r="E2206" i="14"/>
  <c r="D2206" i="14"/>
  <c r="C2206" i="14"/>
  <c r="P2198" i="14"/>
  <c r="N2198" i="14"/>
  <c r="M2198" i="14"/>
  <c r="L2198" i="14"/>
  <c r="K2198" i="14"/>
  <c r="J2198" i="14"/>
  <c r="I2198" i="14"/>
  <c r="H2198" i="14"/>
  <c r="G2198" i="14"/>
  <c r="F2198" i="14"/>
  <c r="E2198" i="14"/>
  <c r="D2198" i="14"/>
  <c r="C2198" i="14"/>
  <c r="P2190" i="14"/>
  <c r="P2215" i="14"/>
  <c r="N2190" i="14"/>
  <c r="N2215" i="14"/>
  <c r="M2190" i="14"/>
  <c r="L2190" i="14"/>
  <c r="L2215" i="14" s="1"/>
  <c r="K2190" i="14"/>
  <c r="K2215" i="14" s="1"/>
  <c r="J2190" i="14"/>
  <c r="J2215" i="14" s="1"/>
  <c r="I2190" i="14"/>
  <c r="I2215" i="14" s="1"/>
  <c r="H2190" i="14"/>
  <c r="H2215" i="14" s="1"/>
  <c r="G2190" i="14"/>
  <c r="G2215" i="14" s="1"/>
  <c r="F2190" i="14"/>
  <c r="F2215" i="14" s="1"/>
  <c r="E2190" i="14"/>
  <c r="E2215" i="14" s="1"/>
  <c r="D2190" i="14"/>
  <c r="D2215" i="14" s="1"/>
  <c r="C2190" i="14"/>
  <c r="C2215" i="14" s="1"/>
  <c r="P2181" i="14"/>
  <c r="N2181" i="14"/>
  <c r="M2181" i="14"/>
  <c r="M2182" i="14" s="1"/>
  <c r="L2181" i="14"/>
  <c r="K2181" i="14"/>
  <c r="J2181" i="14"/>
  <c r="I2181" i="14"/>
  <c r="H2181" i="14"/>
  <c r="G2181" i="14"/>
  <c r="F2181" i="14"/>
  <c r="E2181" i="14"/>
  <c r="D2181" i="14"/>
  <c r="C2181" i="14"/>
  <c r="P2173" i="14"/>
  <c r="N2173" i="14"/>
  <c r="M2173" i="14"/>
  <c r="L2173" i="14"/>
  <c r="K2173" i="14"/>
  <c r="J2173" i="14"/>
  <c r="I2173" i="14"/>
  <c r="H2173" i="14"/>
  <c r="G2173" i="14"/>
  <c r="F2173" i="14"/>
  <c r="E2173" i="14"/>
  <c r="D2173" i="14"/>
  <c r="C2173" i="14"/>
  <c r="P2165" i="14"/>
  <c r="N2165" i="14"/>
  <c r="M2165" i="14"/>
  <c r="L2165" i="14"/>
  <c r="K2165" i="14"/>
  <c r="J2165" i="14"/>
  <c r="I2165" i="14"/>
  <c r="H2165" i="14"/>
  <c r="G2165" i="14"/>
  <c r="F2165" i="14"/>
  <c r="E2165" i="14"/>
  <c r="D2165" i="14"/>
  <c r="C2165" i="14"/>
  <c r="P2157" i="14"/>
  <c r="P2182" i="14" s="1"/>
  <c r="N2157" i="14"/>
  <c r="M2157" i="14"/>
  <c r="L2157" i="14"/>
  <c r="L2182" i="14"/>
  <c r="K2157" i="14"/>
  <c r="K2182" i="14"/>
  <c r="J2157" i="14"/>
  <c r="J2182" i="14"/>
  <c r="I2157" i="14"/>
  <c r="I2182" i="14"/>
  <c r="H2157" i="14"/>
  <c r="H2182" i="14"/>
  <c r="G2157" i="14"/>
  <c r="G2182" i="14"/>
  <c r="F2157" i="14"/>
  <c r="F2182" i="14"/>
  <c r="E2157" i="14"/>
  <c r="E2182" i="14"/>
  <c r="D2157" i="14"/>
  <c r="D2182" i="14"/>
  <c r="C2157" i="14"/>
  <c r="C2182" i="14"/>
  <c r="P2148" i="14"/>
  <c r="N2148" i="14"/>
  <c r="M2148" i="14"/>
  <c r="M2149" i="14"/>
  <c r="L2148" i="14"/>
  <c r="K2148" i="14"/>
  <c r="J2148" i="14"/>
  <c r="I2148" i="14"/>
  <c r="H2148" i="14"/>
  <c r="G2148" i="14"/>
  <c r="F2148" i="14"/>
  <c r="E2148" i="14"/>
  <c r="D2148" i="14"/>
  <c r="C2148" i="14"/>
  <c r="P2140" i="14"/>
  <c r="N2140" i="14"/>
  <c r="M2140" i="14"/>
  <c r="L2140" i="14"/>
  <c r="K2140" i="14"/>
  <c r="J2140" i="14"/>
  <c r="I2140" i="14"/>
  <c r="H2140" i="14"/>
  <c r="G2140" i="14"/>
  <c r="F2140" i="14"/>
  <c r="E2140" i="14"/>
  <c r="D2140" i="14"/>
  <c r="C2140" i="14"/>
  <c r="P2132" i="14"/>
  <c r="N2132" i="14"/>
  <c r="M2132" i="14"/>
  <c r="L2132" i="14"/>
  <c r="K2132" i="14"/>
  <c r="J2132" i="14"/>
  <c r="I2132" i="14"/>
  <c r="H2132" i="14"/>
  <c r="G2132" i="14"/>
  <c r="F2132" i="14"/>
  <c r="E2132" i="14"/>
  <c r="D2132" i="14"/>
  <c r="C2132" i="14"/>
  <c r="P2124" i="14"/>
  <c r="P2149" i="14"/>
  <c r="N2124" i="14"/>
  <c r="N2149" i="14"/>
  <c r="M2124" i="14"/>
  <c r="L2124" i="14"/>
  <c r="L2149" i="14" s="1"/>
  <c r="K2124" i="14"/>
  <c r="J2124" i="14"/>
  <c r="J2149" i="14" s="1"/>
  <c r="I2124" i="14"/>
  <c r="H2124" i="14"/>
  <c r="H2149" i="14" s="1"/>
  <c r="G2124" i="14"/>
  <c r="F2124" i="14"/>
  <c r="F2149" i="14" s="1"/>
  <c r="E2124" i="14"/>
  <c r="D2124" i="14"/>
  <c r="D2149" i="14" s="1"/>
  <c r="C2124" i="14"/>
  <c r="P2115" i="14"/>
  <c r="N2115" i="14"/>
  <c r="M2115" i="14"/>
  <c r="M2116" i="14" s="1"/>
  <c r="L2115" i="14"/>
  <c r="K2115" i="14"/>
  <c r="J2115" i="14"/>
  <c r="I2115" i="14"/>
  <c r="H2115" i="14"/>
  <c r="G2115" i="14"/>
  <c r="F2115" i="14"/>
  <c r="E2115" i="14"/>
  <c r="D2115" i="14"/>
  <c r="C2115" i="14"/>
  <c r="P2107" i="14"/>
  <c r="N2107" i="14"/>
  <c r="M2107" i="14"/>
  <c r="L2107" i="14"/>
  <c r="K2107" i="14"/>
  <c r="J2107" i="14"/>
  <c r="I2107" i="14"/>
  <c r="H2107" i="14"/>
  <c r="G2107" i="14"/>
  <c r="F2107" i="14"/>
  <c r="E2107" i="14"/>
  <c r="D2107" i="14"/>
  <c r="C2107" i="14"/>
  <c r="P2099" i="14"/>
  <c r="N2099" i="14"/>
  <c r="M2099" i="14"/>
  <c r="L2099" i="14"/>
  <c r="K2099" i="14"/>
  <c r="J2099" i="14"/>
  <c r="I2099" i="14"/>
  <c r="H2099" i="14"/>
  <c r="G2099" i="14"/>
  <c r="F2099" i="14"/>
  <c r="E2099" i="14"/>
  <c r="D2099" i="14"/>
  <c r="C2099" i="14"/>
  <c r="P2091" i="14"/>
  <c r="N2091" i="14"/>
  <c r="N2116" i="14" s="1"/>
  <c r="M2091" i="14"/>
  <c r="L2091" i="14"/>
  <c r="L2116" i="14"/>
  <c r="K2091" i="14"/>
  <c r="K2116" i="14"/>
  <c r="J2091" i="14"/>
  <c r="J2116" i="14"/>
  <c r="I2091" i="14"/>
  <c r="I2116" i="14"/>
  <c r="H2091" i="14"/>
  <c r="H2116" i="14"/>
  <c r="G2091" i="14"/>
  <c r="G2116" i="14"/>
  <c r="F2091" i="14"/>
  <c r="F2116" i="14"/>
  <c r="E2091" i="14"/>
  <c r="E2116" i="14"/>
  <c r="D2091" i="14"/>
  <c r="D2116" i="14"/>
  <c r="C2091" i="14"/>
  <c r="C2116" i="14"/>
  <c r="P2082" i="14"/>
  <c r="N2082" i="14"/>
  <c r="M2082" i="14"/>
  <c r="M2083" i="14"/>
  <c r="L2082" i="14"/>
  <c r="K2082" i="14"/>
  <c r="J2082" i="14"/>
  <c r="I2082" i="14"/>
  <c r="H2082" i="14"/>
  <c r="G2082" i="14"/>
  <c r="F2082" i="14"/>
  <c r="E2082" i="14"/>
  <c r="D2082" i="14"/>
  <c r="C2082" i="14"/>
  <c r="P2074" i="14"/>
  <c r="N2074" i="14"/>
  <c r="M2074" i="14"/>
  <c r="L2074" i="14"/>
  <c r="K2074" i="14"/>
  <c r="J2074" i="14"/>
  <c r="I2074" i="14"/>
  <c r="H2074" i="14"/>
  <c r="G2074" i="14"/>
  <c r="F2074" i="14"/>
  <c r="E2074" i="14"/>
  <c r="D2074" i="14"/>
  <c r="C2074" i="14"/>
  <c r="P2066" i="14"/>
  <c r="N2066" i="14"/>
  <c r="M2066" i="14"/>
  <c r="L2066" i="14"/>
  <c r="K2066" i="14"/>
  <c r="J2066" i="14"/>
  <c r="I2066" i="14"/>
  <c r="H2066" i="14"/>
  <c r="G2066" i="14"/>
  <c r="F2066" i="14"/>
  <c r="E2066" i="14"/>
  <c r="D2066" i="14"/>
  <c r="C2066" i="14"/>
  <c r="P2058" i="14"/>
  <c r="P2083" i="14"/>
  <c r="N2058" i="14"/>
  <c r="N2083" i="14"/>
  <c r="M2058" i="14"/>
  <c r="L2058" i="14"/>
  <c r="L2083" i="14" s="1"/>
  <c r="K2058" i="14"/>
  <c r="K2083" i="14" s="1"/>
  <c r="J2058" i="14"/>
  <c r="J2083" i="14" s="1"/>
  <c r="I2058" i="14"/>
  <c r="I2083" i="14" s="1"/>
  <c r="H2058" i="14"/>
  <c r="H2083" i="14" s="1"/>
  <c r="G2058" i="14"/>
  <c r="G2083" i="14" s="1"/>
  <c r="F2058" i="14"/>
  <c r="F2083" i="14" s="1"/>
  <c r="E2058" i="14"/>
  <c r="E2083" i="14" s="1"/>
  <c r="D2058" i="14"/>
  <c r="D2083" i="14" s="1"/>
  <c r="C2058" i="14"/>
  <c r="C2083" i="14" s="1"/>
  <c r="P2049" i="14"/>
  <c r="N2049" i="14"/>
  <c r="M2049" i="14"/>
  <c r="M2050" i="14" s="1"/>
  <c r="L2049" i="14"/>
  <c r="K2049" i="14"/>
  <c r="J2049" i="14"/>
  <c r="I2049" i="14"/>
  <c r="H2049" i="14"/>
  <c r="G2049" i="14"/>
  <c r="F2049" i="14"/>
  <c r="E2049" i="14"/>
  <c r="D2049" i="14"/>
  <c r="C2049" i="14"/>
  <c r="P2041" i="14"/>
  <c r="N2041" i="14"/>
  <c r="M2041" i="14"/>
  <c r="L2041" i="14"/>
  <c r="K2041" i="14"/>
  <c r="J2041" i="14"/>
  <c r="I2041" i="14"/>
  <c r="H2041" i="14"/>
  <c r="G2041" i="14"/>
  <c r="F2041" i="14"/>
  <c r="E2041" i="14"/>
  <c r="D2041" i="14"/>
  <c r="C2041" i="14"/>
  <c r="P2033" i="14"/>
  <c r="N2033" i="14"/>
  <c r="M2033" i="14"/>
  <c r="L2033" i="14"/>
  <c r="K2033" i="14"/>
  <c r="J2033" i="14"/>
  <c r="I2033" i="14"/>
  <c r="H2033" i="14"/>
  <c r="G2033" i="14"/>
  <c r="F2033" i="14"/>
  <c r="E2033" i="14"/>
  <c r="D2033" i="14"/>
  <c r="C2033" i="14"/>
  <c r="P2025" i="14"/>
  <c r="P2050" i="14" s="1"/>
  <c r="N2025" i="14"/>
  <c r="M2025" i="14"/>
  <c r="L2025" i="14"/>
  <c r="K2025" i="14"/>
  <c r="K2050" i="14" s="1"/>
  <c r="J2025" i="14"/>
  <c r="I2025" i="14"/>
  <c r="I2050" i="14" s="1"/>
  <c r="H2025" i="14"/>
  <c r="G2025" i="14"/>
  <c r="G2050" i="14" s="1"/>
  <c r="F2025" i="14"/>
  <c r="E2025" i="14"/>
  <c r="E2050" i="14" s="1"/>
  <c r="D2025" i="14"/>
  <c r="C2025" i="14"/>
  <c r="C2050" i="14" s="1"/>
  <c r="P2016" i="14"/>
  <c r="N2016" i="14"/>
  <c r="M2016" i="14"/>
  <c r="M2017" i="14" s="1"/>
  <c r="L2016" i="14"/>
  <c r="K2016" i="14"/>
  <c r="J2016" i="14"/>
  <c r="I2016" i="14"/>
  <c r="H2016" i="14"/>
  <c r="G2016" i="14"/>
  <c r="F2016" i="14"/>
  <c r="E2016" i="14"/>
  <c r="D2016" i="14"/>
  <c r="C2016" i="14"/>
  <c r="P2008" i="14"/>
  <c r="N2008" i="14"/>
  <c r="M2008" i="14"/>
  <c r="L2008" i="14"/>
  <c r="K2008" i="14"/>
  <c r="J2008" i="14"/>
  <c r="I2008" i="14"/>
  <c r="H2008" i="14"/>
  <c r="G2008" i="14"/>
  <c r="F2008" i="14"/>
  <c r="E2008" i="14"/>
  <c r="D2008" i="14"/>
  <c r="C2008" i="14"/>
  <c r="P2000" i="14"/>
  <c r="N2000" i="14"/>
  <c r="M2000" i="14"/>
  <c r="L2000" i="14"/>
  <c r="K2000" i="14"/>
  <c r="J2000" i="14"/>
  <c r="I2000" i="14"/>
  <c r="H2000" i="14"/>
  <c r="H2017" i="14" s="1"/>
  <c r="G2000" i="14"/>
  <c r="F2000" i="14"/>
  <c r="E2000" i="14"/>
  <c r="D2000" i="14"/>
  <c r="C2000" i="14"/>
  <c r="P1992" i="14"/>
  <c r="P2017" i="14" s="1"/>
  <c r="N1992" i="14"/>
  <c r="M1992" i="14"/>
  <c r="L1992" i="14"/>
  <c r="L2017" i="14"/>
  <c r="K1992" i="14"/>
  <c r="J1992" i="14"/>
  <c r="J2017" i="14" s="1"/>
  <c r="I1992" i="14"/>
  <c r="H1992" i="14"/>
  <c r="G1992" i="14"/>
  <c r="F1992" i="14"/>
  <c r="E1992" i="14"/>
  <c r="D1992" i="14"/>
  <c r="D2017" i="14"/>
  <c r="C1992" i="14"/>
  <c r="P1983" i="14"/>
  <c r="N1983" i="14"/>
  <c r="M1983" i="14"/>
  <c r="M1984" i="14" s="1"/>
  <c r="L1983" i="14"/>
  <c r="K1983" i="14"/>
  <c r="J1983" i="14"/>
  <c r="I1983" i="14"/>
  <c r="H1983" i="14"/>
  <c r="G1983" i="14"/>
  <c r="F1983" i="14"/>
  <c r="E1983" i="14"/>
  <c r="D1983" i="14"/>
  <c r="C1983" i="14"/>
  <c r="P1975" i="14"/>
  <c r="N1975" i="14"/>
  <c r="M1975" i="14"/>
  <c r="L1975" i="14"/>
  <c r="K1975" i="14"/>
  <c r="J1975" i="14"/>
  <c r="I1975" i="14"/>
  <c r="H1975" i="14"/>
  <c r="G1975" i="14"/>
  <c r="F1975" i="14"/>
  <c r="E1975" i="14"/>
  <c r="D1975" i="14"/>
  <c r="C1975" i="14"/>
  <c r="P1967" i="14"/>
  <c r="N1967" i="14"/>
  <c r="M1967" i="14"/>
  <c r="L1967" i="14"/>
  <c r="K1967" i="14"/>
  <c r="J1967" i="14"/>
  <c r="I1967" i="14"/>
  <c r="H1967" i="14"/>
  <c r="G1967" i="14"/>
  <c r="F1967" i="14"/>
  <c r="E1967" i="14"/>
  <c r="D1967" i="14"/>
  <c r="C1967" i="14"/>
  <c r="P1959" i="14"/>
  <c r="N1959" i="14"/>
  <c r="N1984" i="14"/>
  <c r="M1959" i="14"/>
  <c r="L1959" i="14"/>
  <c r="L1984" i="14" s="1"/>
  <c r="K1959" i="14"/>
  <c r="K1984" i="14" s="1"/>
  <c r="J1959" i="14"/>
  <c r="J1984" i="14" s="1"/>
  <c r="I1959" i="14"/>
  <c r="I1984" i="14" s="1"/>
  <c r="H1959" i="14"/>
  <c r="H1984" i="14" s="1"/>
  <c r="G1959" i="14"/>
  <c r="G1984" i="14" s="1"/>
  <c r="F1959" i="14"/>
  <c r="F1984" i="14" s="1"/>
  <c r="E1959" i="14"/>
  <c r="E1984" i="14" s="1"/>
  <c r="D1959" i="14"/>
  <c r="D1984" i="14" s="1"/>
  <c r="C1959" i="14"/>
  <c r="C1984" i="14" s="1"/>
  <c r="P1950" i="14"/>
  <c r="N1950" i="14"/>
  <c r="M1950" i="14"/>
  <c r="M1951" i="14" s="1"/>
  <c r="L1950" i="14"/>
  <c r="K1950" i="14"/>
  <c r="J1950" i="14"/>
  <c r="I1950" i="14"/>
  <c r="H1950" i="14"/>
  <c r="G1950" i="14"/>
  <c r="F1950" i="14"/>
  <c r="E1950" i="14"/>
  <c r="D1950" i="14"/>
  <c r="C1950" i="14"/>
  <c r="P1942" i="14"/>
  <c r="N1942" i="14"/>
  <c r="M1942" i="14"/>
  <c r="L1942" i="14"/>
  <c r="K1942" i="14"/>
  <c r="J1942" i="14"/>
  <c r="I1942" i="14"/>
  <c r="H1942" i="14"/>
  <c r="G1942" i="14"/>
  <c r="F1942" i="14"/>
  <c r="E1942" i="14"/>
  <c r="D1942" i="14"/>
  <c r="C1942" i="14"/>
  <c r="P1934" i="14"/>
  <c r="N1934" i="14"/>
  <c r="M1934" i="14"/>
  <c r="L1934" i="14"/>
  <c r="K1934" i="14"/>
  <c r="J1934" i="14"/>
  <c r="I1934" i="14"/>
  <c r="H1934" i="14"/>
  <c r="G1934" i="14"/>
  <c r="F1934" i="14"/>
  <c r="E1934" i="14"/>
  <c r="D1934" i="14"/>
  <c r="C1934" i="14"/>
  <c r="P1926" i="14"/>
  <c r="P1951" i="14" s="1"/>
  <c r="N1926" i="14"/>
  <c r="M1926" i="14"/>
  <c r="L1926" i="14"/>
  <c r="L1951" i="14"/>
  <c r="K1926" i="14"/>
  <c r="K1951" i="14"/>
  <c r="J1926" i="14"/>
  <c r="J1951" i="14"/>
  <c r="I1926" i="14"/>
  <c r="I1951" i="14"/>
  <c r="H1926" i="14"/>
  <c r="H1951" i="14"/>
  <c r="G1926" i="14"/>
  <c r="G1951" i="14"/>
  <c r="F1926" i="14"/>
  <c r="F1951" i="14"/>
  <c r="E1926" i="14"/>
  <c r="E1951" i="14"/>
  <c r="D1926" i="14"/>
  <c r="D1951" i="14"/>
  <c r="C1926" i="14"/>
  <c r="C1951" i="14"/>
  <c r="P1917" i="14"/>
  <c r="N1917" i="14"/>
  <c r="M1917" i="14"/>
  <c r="M1918" i="14"/>
  <c r="L1917" i="14"/>
  <c r="K1917" i="14"/>
  <c r="J1917" i="14"/>
  <c r="I1917" i="14"/>
  <c r="H1917" i="14"/>
  <c r="G1917" i="14"/>
  <c r="F1917" i="14"/>
  <c r="E1917" i="14"/>
  <c r="D1917" i="14"/>
  <c r="C1917" i="14"/>
  <c r="P1909" i="14"/>
  <c r="N1909" i="14"/>
  <c r="M1909" i="14"/>
  <c r="L1909" i="14"/>
  <c r="K1909" i="14"/>
  <c r="J1909" i="14"/>
  <c r="I1909" i="14"/>
  <c r="H1909" i="14"/>
  <c r="G1909" i="14"/>
  <c r="F1909" i="14"/>
  <c r="E1909" i="14"/>
  <c r="D1909" i="14"/>
  <c r="C1909" i="14"/>
  <c r="P1901" i="14"/>
  <c r="N1901" i="14"/>
  <c r="M1901" i="14"/>
  <c r="L1901" i="14"/>
  <c r="K1901" i="14"/>
  <c r="J1901" i="14"/>
  <c r="I1901" i="14"/>
  <c r="H1901" i="14"/>
  <c r="G1901" i="14"/>
  <c r="F1901" i="14"/>
  <c r="E1901" i="14"/>
  <c r="D1901" i="14"/>
  <c r="C1901" i="14"/>
  <c r="P1893" i="14"/>
  <c r="P1918" i="14"/>
  <c r="N1893" i="14"/>
  <c r="N1918" i="14"/>
  <c r="M1893" i="14"/>
  <c r="L1893" i="14"/>
  <c r="L1918" i="14" s="1"/>
  <c r="K1893" i="14"/>
  <c r="J1893" i="14"/>
  <c r="J1918" i="14" s="1"/>
  <c r="I1893" i="14"/>
  <c r="H1893" i="14"/>
  <c r="H1918" i="14" s="1"/>
  <c r="G1893" i="14"/>
  <c r="F1893" i="14"/>
  <c r="F1918" i="14" s="1"/>
  <c r="E1893" i="14"/>
  <c r="D1893" i="14"/>
  <c r="D1918" i="14" s="1"/>
  <c r="C1893" i="14"/>
  <c r="P1884" i="14"/>
  <c r="N1884" i="14"/>
  <c r="M1884" i="14"/>
  <c r="M1885" i="14" s="1"/>
  <c r="L1884" i="14"/>
  <c r="K1884" i="14"/>
  <c r="J1884" i="14"/>
  <c r="I1884" i="14"/>
  <c r="H1884" i="14"/>
  <c r="G1884" i="14"/>
  <c r="F1884" i="14"/>
  <c r="E1884" i="14"/>
  <c r="D1884" i="14"/>
  <c r="C1884" i="14"/>
  <c r="P1876" i="14"/>
  <c r="N1876" i="14"/>
  <c r="M1876" i="14"/>
  <c r="L1876" i="14"/>
  <c r="K1876" i="14"/>
  <c r="J1876" i="14"/>
  <c r="I1876" i="14"/>
  <c r="H1876" i="14"/>
  <c r="G1876" i="14"/>
  <c r="F1876" i="14"/>
  <c r="E1876" i="14"/>
  <c r="D1876" i="14"/>
  <c r="C1876" i="14"/>
  <c r="P1868" i="14"/>
  <c r="N1868" i="14"/>
  <c r="M1868" i="14"/>
  <c r="L1868" i="14"/>
  <c r="K1868" i="14"/>
  <c r="J1868" i="14"/>
  <c r="I1868" i="14"/>
  <c r="H1868" i="14"/>
  <c r="G1868" i="14"/>
  <c r="F1868" i="14"/>
  <c r="E1868" i="14"/>
  <c r="D1868" i="14"/>
  <c r="C1868" i="14"/>
  <c r="P1860" i="14"/>
  <c r="N1860" i="14"/>
  <c r="N1885" i="14" s="1"/>
  <c r="M1860" i="14"/>
  <c r="L1860" i="14"/>
  <c r="L1885" i="14"/>
  <c r="K1860" i="14"/>
  <c r="K1885" i="14"/>
  <c r="J1860" i="14"/>
  <c r="J1885" i="14"/>
  <c r="I1860" i="14"/>
  <c r="I1885" i="14"/>
  <c r="H1860" i="14"/>
  <c r="H1885" i="14"/>
  <c r="G1860" i="14"/>
  <c r="G1885" i="14"/>
  <c r="F1860" i="14"/>
  <c r="F1885" i="14"/>
  <c r="E1860" i="14"/>
  <c r="E1885" i="14"/>
  <c r="D1860" i="14"/>
  <c r="D1885" i="14"/>
  <c r="C1860" i="14"/>
  <c r="C1885" i="14"/>
  <c r="P1851" i="14"/>
  <c r="N1851" i="14"/>
  <c r="M1851" i="14"/>
  <c r="M1852" i="14"/>
  <c r="L1851" i="14"/>
  <c r="K1851" i="14"/>
  <c r="J1851" i="14"/>
  <c r="I1851" i="14"/>
  <c r="H1851" i="14"/>
  <c r="G1851" i="14"/>
  <c r="F1851" i="14"/>
  <c r="E1851" i="14"/>
  <c r="D1851" i="14"/>
  <c r="C1851" i="14"/>
  <c r="P1843" i="14"/>
  <c r="N1843" i="14"/>
  <c r="M1843" i="14"/>
  <c r="L1843" i="14"/>
  <c r="K1843" i="14"/>
  <c r="J1843" i="14"/>
  <c r="I1843" i="14"/>
  <c r="H1843" i="14"/>
  <c r="G1843" i="14"/>
  <c r="F1843" i="14"/>
  <c r="E1843" i="14"/>
  <c r="D1843" i="14"/>
  <c r="C1843" i="14"/>
  <c r="P1835" i="14"/>
  <c r="N1835" i="14"/>
  <c r="M1835" i="14"/>
  <c r="L1835" i="14"/>
  <c r="K1835" i="14"/>
  <c r="J1835" i="14"/>
  <c r="I1835" i="14"/>
  <c r="H1835" i="14"/>
  <c r="G1835" i="14"/>
  <c r="F1835" i="14"/>
  <c r="E1835" i="14"/>
  <c r="D1835" i="14"/>
  <c r="C1835" i="14"/>
  <c r="P1827" i="14"/>
  <c r="P1852" i="14"/>
  <c r="N1827" i="14"/>
  <c r="N1852" i="14"/>
  <c r="M1827" i="14"/>
  <c r="L1827" i="14"/>
  <c r="L1852" i="14" s="1"/>
  <c r="K1827" i="14"/>
  <c r="K1852" i="14" s="1"/>
  <c r="J1827" i="14"/>
  <c r="J1852" i="14" s="1"/>
  <c r="I1827" i="14"/>
  <c r="I1852" i="14" s="1"/>
  <c r="H1827" i="14"/>
  <c r="H1852" i="14" s="1"/>
  <c r="G1827" i="14"/>
  <c r="G1852" i="14" s="1"/>
  <c r="F1827" i="14"/>
  <c r="F1852" i="14" s="1"/>
  <c r="E1827" i="14"/>
  <c r="E1852" i="14" s="1"/>
  <c r="D1827" i="14"/>
  <c r="D1852" i="14" s="1"/>
  <c r="C1827" i="14"/>
  <c r="C1852" i="14" s="1"/>
  <c r="P1818" i="14"/>
  <c r="N1818" i="14"/>
  <c r="M1818" i="14"/>
  <c r="M1819" i="14" s="1"/>
  <c r="L1818" i="14"/>
  <c r="K1818" i="14"/>
  <c r="J1818" i="14"/>
  <c r="I1818" i="14"/>
  <c r="H1818" i="14"/>
  <c r="G1818" i="14"/>
  <c r="F1818" i="14"/>
  <c r="E1818" i="14"/>
  <c r="D1818" i="14"/>
  <c r="C1818" i="14"/>
  <c r="P1810" i="14"/>
  <c r="N1810" i="14"/>
  <c r="M1810" i="14"/>
  <c r="L1810" i="14"/>
  <c r="K1810" i="14"/>
  <c r="J1810" i="14"/>
  <c r="I1810" i="14"/>
  <c r="H1810" i="14"/>
  <c r="G1810" i="14"/>
  <c r="F1810" i="14"/>
  <c r="E1810" i="14"/>
  <c r="D1810" i="14"/>
  <c r="C1810" i="14"/>
  <c r="P1802" i="14"/>
  <c r="N1802" i="14"/>
  <c r="M1802" i="14"/>
  <c r="L1802" i="14"/>
  <c r="K1802" i="14"/>
  <c r="J1802" i="14"/>
  <c r="I1802" i="14"/>
  <c r="H1802" i="14"/>
  <c r="G1802" i="14"/>
  <c r="F1802" i="14"/>
  <c r="E1802" i="14"/>
  <c r="D1802" i="14"/>
  <c r="C1802" i="14"/>
  <c r="P1794" i="14"/>
  <c r="P1819" i="14" s="1"/>
  <c r="N1794" i="14"/>
  <c r="M1794" i="14"/>
  <c r="L1794" i="14"/>
  <c r="L1819" i="14"/>
  <c r="K1794" i="14"/>
  <c r="K1819" i="14"/>
  <c r="J1794" i="14"/>
  <c r="J1819" i="14"/>
  <c r="I1794" i="14"/>
  <c r="I1819" i="14"/>
  <c r="H1794" i="14"/>
  <c r="H1819" i="14"/>
  <c r="G1794" i="14"/>
  <c r="G1819" i="14"/>
  <c r="F1794" i="14"/>
  <c r="F1819" i="14"/>
  <c r="E1794" i="14"/>
  <c r="E1819" i="14"/>
  <c r="D1794" i="14"/>
  <c r="D1819" i="14"/>
  <c r="C1794" i="14"/>
  <c r="C1819" i="14"/>
  <c r="P1785" i="14"/>
  <c r="N1785" i="14"/>
  <c r="M1785" i="14"/>
  <c r="M1786" i="14"/>
  <c r="L1785" i="14"/>
  <c r="K1785" i="14"/>
  <c r="J1785" i="14"/>
  <c r="I1785" i="14"/>
  <c r="H1785" i="14"/>
  <c r="G1785" i="14"/>
  <c r="F1785" i="14"/>
  <c r="E1785" i="14"/>
  <c r="D1785" i="14"/>
  <c r="C1785" i="14"/>
  <c r="P1777" i="14"/>
  <c r="N1777" i="14"/>
  <c r="M1777" i="14"/>
  <c r="L1777" i="14"/>
  <c r="K1777" i="14"/>
  <c r="J1777" i="14"/>
  <c r="I1777" i="14"/>
  <c r="H1777" i="14"/>
  <c r="G1777" i="14"/>
  <c r="F1777" i="14"/>
  <c r="E1777" i="14"/>
  <c r="D1777" i="14"/>
  <c r="C1777" i="14"/>
  <c r="P1769" i="14"/>
  <c r="N1769" i="14"/>
  <c r="M1769" i="14"/>
  <c r="L1769" i="14"/>
  <c r="K1769" i="14"/>
  <c r="J1769" i="14"/>
  <c r="I1769" i="14"/>
  <c r="H1769" i="14"/>
  <c r="G1769" i="14"/>
  <c r="F1769" i="14"/>
  <c r="E1769" i="14"/>
  <c r="D1769" i="14"/>
  <c r="C1769" i="14"/>
  <c r="P1761" i="14"/>
  <c r="P1786" i="14"/>
  <c r="N1761" i="14"/>
  <c r="N1786" i="14"/>
  <c r="M1761" i="14"/>
  <c r="L1761" i="14"/>
  <c r="L1786" i="14" s="1"/>
  <c r="K1761" i="14"/>
  <c r="J1761" i="14"/>
  <c r="J1786" i="14" s="1"/>
  <c r="I1761" i="14"/>
  <c r="H1761" i="14"/>
  <c r="H1786" i="14" s="1"/>
  <c r="G1761" i="14"/>
  <c r="F1761" i="14"/>
  <c r="F1786" i="14" s="1"/>
  <c r="E1761" i="14"/>
  <c r="D1761" i="14"/>
  <c r="D1786" i="14" s="1"/>
  <c r="C1761" i="14"/>
  <c r="P1752" i="14"/>
  <c r="N1752" i="14"/>
  <c r="M1752" i="14"/>
  <c r="M1753" i="14" s="1"/>
  <c r="L1752" i="14"/>
  <c r="K1752" i="14"/>
  <c r="J1752" i="14"/>
  <c r="I1752" i="14"/>
  <c r="H1752" i="14"/>
  <c r="G1752" i="14"/>
  <c r="F1752" i="14"/>
  <c r="E1752" i="14"/>
  <c r="D1752" i="14"/>
  <c r="C1752" i="14"/>
  <c r="P1744" i="14"/>
  <c r="N1744" i="14"/>
  <c r="M1744" i="14"/>
  <c r="L1744" i="14"/>
  <c r="K1744" i="14"/>
  <c r="J1744" i="14"/>
  <c r="I1744" i="14"/>
  <c r="H1744" i="14"/>
  <c r="G1744" i="14"/>
  <c r="F1744" i="14"/>
  <c r="E1744" i="14"/>
  <c r="D1744" i="14"/>
  <c r="C1744" i="14"/>
  <c r="P1736" i="14"/>
  <c r="N1736" i="14"/>
  <c r="M1736" i="14"/>
  <c r="L1736" i="14"/>
  <c r="K1736" i="14"/>
  <c r="J1736" i="14"/>
  <c r="I1736" i="14"/>
  <c r="H1736" i="14"/>
  <c r="G1736" i="14"/>
  <c r="F1736" i="14"/>
  <c r="E1736" i="14"/>
  <c r="D1736" i="14"/>
  <c r="C1736" i="14"/>
  <c r="P1728" i="14"/>
  <c r="N1728" i="14"/>
  <c r="N1753" i="14" s="1"/>
  <c r="M1728" i="14"/>
  <c r="L1728" i="14"/>
  <c r="L1753" i="14"/>
  <c r="K1728" i="14"/>
  <c r="K1753" i="14"/>
  <c r="J1728" i="14"/>
  <c r="J1753" i="14"/>
  <c r="I1728" i="14"/>
  <c r="I1753" i="14"/>
  <c r="H1728" i="14"/>
  <c r="H1753" i="14"/>
  <c r="G1728" i="14"/>
  <c r="G1753" i="14"/>
  <c r="F1728" i="14"/>
  <c r="F1753" i="14"/>
  <c r="E1728" i="14"/>
  <c r="E1753" i="14"/>
  <c r="D1728" i="14"/>
  <c r="D1753" i="14"/>
  <c r="C1728" i="14"/>
  <c r="C1753" i="14"/>
  <c r="P1719" i="14"/>
  <c r="N1719" i="14"/>
  <c r="M1719" i="14"/>
  <c r="M1720" i="14"/>
  <c r="L1719" i="14"/>
  <c r="K1719" i="14"/>
  <c r="J1719" i="14"/>
  <c r="I1719" i="14"/>
  <c r="H1719" i="14"/>
  <c r="G1719" i="14"/>
  <c r="F1719" i="14"/>
  <c r="E1719" i="14"/>
  <c r="D1719" i="14"/>
  <c r="C1719" i="14"/>
  <c r="P1711" i="14"/>
  <c r="N1711" i="14"/>
  <c r="M1711" i="14"/>
  <c r="L1711" i="14"/>
  <c r="K1711" i="14"/>
  <c r="J1711" i="14"/>
  <c r="I1711" i="14"/>
  <c r="H1711" i="14"/>
  <c r="G1711" i="14"/>
  <c r="F1711" i="14"/>
  <c r="E1711" i="14"/>
  <c r="D1711" i="14"/>
  <c r="C1711" i="14"/>
  <c r="P1703" i="14"/>
  <c r="N1703" i="14"/>
  <c r="M1703" i="14"/>
  <c r="L1703" i="14"/>
  <c r="K1703" i="14"/>
  <c r="J1703" i="14"/>
  <c r="I1703" i="14"/>
  <c r="H1703" i="14"/>
  <c r="G1703" i="14"/>
  <c r="F1703" i="14"/>
  <c r="E1703" i="14"/>
  <c r="D1703" i="14"/>
  <c r="C1703" i="14"/>
  <c r="P1695" i="14"/>
  <c r="P1720" i="14"/>
  <c r="N1695" i="14"/>
  <c r="N1720" i="14"/>
  <c r="M1695" i="14"/>
  <c r="L1695" i="14"/>
  <c r="L1720" i="14" s="1"/>
  <c r="K1695" i="14"/>
  <c r="K1720" i="14" s="1"/>
  <c r="J1695" i="14"/>
  <c r="J1720" i="14" s="1"/>
  <c r="I1695" i="14"/>
  <c r="I1720" i="14" s="1"/>
  <c r="H1695" i="14"/>
  <c r="H1720" i="14" s="1"/>
  <c r="G1695" i="14"/>
  <c r="G1720" i="14" s="1"/>
  <c r="F1695" i="14"/>
  <c r="F1720" i="14" s="1"/>
  <c r="E1695" i="14"/>
  <c r="E1720" i="14" s="1"/>
  <c r="D1695" i="14"/>
  <c r="D1720" i="14" s="1"/>
  <c r="C1695" i="14"/>
  <c r="C1720" i="14" s="1"/>
  <c r="P1686" i="14"/>
  <c r="N1686" i="14"/>
  <c r="M1686" i="14"/>
  <c r="M1687" i="14" s="1"/>
  <c r="L1686" i="14"/>
  <c r="K1686" i="14"/>
  <c r="J1686" i="14"/>
  <c r="I1686" i="14"/>
  <c r="H1686" i="14"/>
  <c r="G1686" i="14"/>
  <c r="F1686" i="14"/>
  <c r="E1686" i="14"/>
  <c r="D1686" i="14"/>
  <c r="C1686" i="14"/>
  <c r="P1678" i="14"/>
  <c r="N1678" i="14"/>
  <c r="M1678" i="14"/>
  <c r="L1678" i="14"/>
  <c r="K1678" i="14"/>
  <c r="J1678" i="14"/>
  <c r="I1678" i="14"/>
  <c r="H1678" i="14"/>
  <c r="G1678" i="14"/>
  <c r="F1678" i="14"/>
  <c r="E1678" i="14"/>
  <c r="D1678" i="14"/>
  <c r="C1678" i="14"/>
  <c r="P1670" i="14"/>
  <c r="N1670" i="14"/>
  <c r="M1670" i="14"/>
  <c r="L1670" i="14"/>
  <c r="K1670" i="14"/>
  <c r="J1670" i="14"/>
  <c r="I1670" i="14"/>
  <c r="H1670" i="14"/>
  <c r="G1670" i="14"/>
  <c r="F1670" i="14"/>
  <c r="E1670" i="14"/>
  <c r="D1670" i="14"/>
  <c r="C1670" i="14"/>
  <c r="P1662" i="14"/>
  <c r="P1687" i="14" s="1"/>
  <c r="N1662" i="14"/>
  <c r="M1662" i="14"/>
  <c r="L1662" i="14"/>
  <c r="L1687" i="14"/>
  <c r="K1662" i="14"/>
  <c r="K1687" i="14"/>
  <c r="J1662" i="14"/>
  <c r="J1687" i="14"/>
  <c r="I1662" i="14"/>
  <c r="I1687" i="14"/>
  <c r="H1662" i="14"/>
  <c r="H1687" i="14"/>
  <c r="G1662" i="14"/>
  <c r="G1687" i="14"/>
  <c r="F1662" i="14"/>
  <c r="F1687" i="14"/>
  <c r="E1662" i="14"/>
  <c r="E1687" i="14"/>
  <c r="D1662" i="14"/>
  <c r="D1687" i="14"/>
  <c r="C1662" i="14"/>
  <c r="C1687" i="14"/>
  <c r="P1653" i="14"/>
  <c r="N1653" i="14"/>
  <c r="M1653" i="14"/>
  <c r="M1654" i="14"/>
  <c r="L1653" i="14"/>
  <c r="K1653" i="14"/>
  <c r="J1653" i="14"/>
  <c r="I1653" i="14"/>
  <c r="H1653" i="14"/>
  <c r="G1653" i="14"/>
  <c r="F1653" i="14"/>
  <c r="E1653" i="14"/>
  <c r="D1653" i="14"/>
  <c r="C1653" i="14"/>
  <c r="P1645" i="14"/>
  <c r="N1645" i="14"/>
  <c r="M1645" i="14"/>
  <c r="L1645" i="14"/>
  <c r="K1645" i="14"/>
  <c r="J1645" i="14"/>
  <c r="I1645" i="14"/>
  <c r="H1645" i="14"/>
  <c r="G1645" i="14"/>
  <c r="F1645" i="14"/>
  <c r="E1645" i="14"/>
  <c r="D1645" i="14"/>
  <c r="C1645" i="14"/>
  <c r="P1637" i="14"/>
  <c r="N1637" i="14"/>
  <c r="M1637" i="14"/>
  <c r="L1637" i="14"/>
  <c r="K1637" i="14"/>
  <c r="J1637" i="14"/>
  <c r="I1637" i="14"/>
  <c r="H1637" i="14"/>
  <c r="G1637" i="14"/>
  <c r="F1637" i="14"/>
  <c r="E1637" i="14"/>
  <c r="D1637" i="14"/>
  <c r="C1637" i="14"/>
  <c r="P1629" i="14"/>
  <c r="P1654" i="14"/>
  <c r="N1629" i="14"/>
  <c r="N1654" i="14"/>
  <c r="M1629" i="14"/>
  <c r="L1629" i="14"/>
  <c r="L1654" i="14" s="1"/>
  <c r="K1629" i="14"/>
  <c r="J1629" i="14"/>
  <c r="J1654" i="14" s="1"/>
  <c r="I1629" i="14"/>
  <c r="H1629" i="14"/>
  <c r="H1654" i="14" s="1"/>
  <c r="G1629" i="14"/>
  <c r="F1629" i="14"/>
  <c r="F1654" i="14" s="1"/>
  <c r="E1629" i="14"/>
  <c r="D1629" i="14"/>
  <c r="D1654" i="14" s="1"/>
  <c r="C1629" i="14"/>
  <c r="P1620" i="14"/>
  <c r="N1620" i="14"/>
  <c r="M1620" i="14"/>
  <c r="M1621" i="14" s="1"/>
  <c r="L1620" i="14"/>
  <c r="K1620" i="14"/>
  <c r="J1620" i="14"/>
  <c r="I1620" i="14"/>
  <c r="H1620" i="14"/>
  <c r="G1620" i="14"/>
  <c r="F1620" i="14"/>
  <c r="E1620" i="14"/>
  <c r="D1620" i="14"/>
  <c r="C1620" i="14"/>
  <c r="P1612" i="14"/>
  <c r="N1612" i="14"/>
  <c r="M1612" i="14"/>
  <c r="L1612" i="14"/>
  <c r="K1612" i="14"/>
  <c r="J1612" i="14"/>
  <c r="I1612" i="14"/>
  <c r="H1612" i="14"/>
  <c r="G1612" i="14"/>
  <c r="F1612" i="14"/>
  <c r="E1612" i="14"/>
  <c r="D1612" i="14"/>
  <c r="C1612" i="14"/>
  <c r="P1604" i="14"/>
  <c r="N1604" i="14"/>
  <c r="M1604" i="14"/>
  <c r="L1604" i="14"/>
  <c r="K1604" i="14"/>
  <c r="J1604" i="14"/>
  <c r="I1604" i="14"/>
  <c r="H1604" i="14"/>
  <c r="G1604" i="14"/>
  <c r="F1604" i="14"/>
  <c r="E1604" i="14"/>
  <c r="D1604" i="14"/>
  <c r="C1604" i="14"/>
  <c r="P1596" i="14"/>
  <c r="N1596" i="14"/>
  <c r="N1621" i="14" s="1"/>
  <c r="M1596" i="14"/>
  <c r="L1596" i="14"/>
  <c r="L1621" i="14"/>
  <c r="K1596" i="14"/>
  <c r="K1621" i="14"/>
  <c r="J1596" i="14"/>
  <c r="J1621" i="14"/>
  <c r="I1596" i="14"/>
  <c r="I1621" i="14"/>
  <c r="H1596" i="14"/>
  <c r="H1621" i="14"/>
  <c r="G1596" i="14"/>
  <c r="G1621" i="14"/>
  <c r="F1596" i="14"/>
  <c r="F1621" i="14"/>
  <c r="E1596" i="14"/>
  <c r="E1621" i="14"/>
  <c r="D1596" i="14"/>
  <c r="D1621" i="14"/>
  <c r="C1596" i="14"/>
  <c r="C1621" i="14"/>
  <c r="P1587" i="14"/>
  <c r="N1587" i="14"/>
  <c r="M1587" i="14"/>
  <c r="M1588" i="14"/>
  <c r="L1587" i="14"/>
  <c r="K1587" i="14"/>
  <c r="J1587" i="14"/>
  <c r="I1587" i="14"/>
  <c r="H1587" i="14"/>
  <c r="G1587" i="14"/>
  <c r="F1587" i="14"/>
  <c r="E1587" i="14"/>
  <c r="D1587" i="14"/>
  <c r="C1587" i="14"/>
  <c r="P1579" i="14"/>
  <c r="N1579" i="14"/>
  <c r="M1579" i="14"/>
  <c r="L1579" i="14"/>
  <c r="K1579" i="14"/>
  <c r="J1579" i="14"/>
  <c r="I1579" i="14"/>
  <c r="H1579" i="14"/>
  <c r="G1579" i="14"/>
  <c r="F1579" i="14"/>
  <c r="E1579" i="14"/>
  <c r="D1579" i="14"/>
  <c r="C1579" i="14"/>
  <c r="P1571" i="14"/>
  <c r="N1571" i="14"/>
  <c r="M1571" i="14"/>
  <c r="L1571" i="14"/>
  <c r="K1571" i="14"/>
  <c r="J1571" i="14"/>
  <c r="I1571" i="14"/>
  <c r="H1571" i="14"/>
  <c r="G1571" i="14"/>
  <c r="F1571" i="14"/>
  <c r="E1571" i="14"/>
  <c r="D1571" i="14"/>
  <c r="C1571" i="14"/>
  <c r="P1563" i="14"/>
  <c r="P1588" i="14"/>
  <c r="N1563" i="14"/>
  <c r="N1588" i="14"/>
  <c r="M1563" i="14"/>
  <c r="L1563" i="14"/>
  <c r="L1588" i="14" s="1"/>
  <c r="K1563" i="14"/>
  <c r="K1588" i="14" s="1"/>
  <c r="J1563" i="14"/>
  <c r="J1588" i="14" s="1"/>
  <c r="I1563" i="14"/>
  <c r="I1588" i="14" s="1"/>
  <c r="H1563" i="14"/>
  <c r="H1588" i="14" s="1"/>
  <c r="G1563" i="14"/>
  <c r="G1588" i="14" s="1"/>
  <c r="F1563" i="14"/>
  <c r="F1588" i="14" s="1"/>
  <c r="E1563" i="14"/>
  <c r="E1588" i="14" s="1"/>
  <c r="D1563" i="14"/>
  <c r="D1588" i="14" s="1"/>
  <c r="C1563" i="14"/>
  <c r="C1588" i="14" s="1"/>
  <c r="P1554" i="14"/>
  <c r="N1554" i="14"/>
  <c r="M1554" i="14"/>
  <c r="M1555" i="14" s="1"/>
  <c r="L1554" i="14"/>
  <c r="K1554" i="14"/>
  <c r="J1554" i="14"/>
  <c r="I1554" i="14"/>
  <c r="H1554" i="14"/>
  <c r="G1554" i="14"/>
  <c r="F1554" i="14"/>
  <c r="E1554" i="14"/>
  <c r="D1554" i="14"/>
  <c r="C1554" i="14"/>
  <c r="P1546" i="14"/>
  <c r="N1546" i="14"/>
  <c r="M1546" i="14"/>
  <c r="L1546" i="14"/>
  <c r="K1546" i="14"/>
  <c r="J1546" i="14"/>
  <c r="I1546" i="14"/>
  <c r="H1546" i="14"/>
  <c r="G1546" i="14"/>
  <c r="F1546" i="14"/>
  <c r="E1546" i="14"/>
  <c r="D1546" i="14"/>
  <c r="C1546" i="14"/>
  <c r="P1538" i="14"/>
  <c r="N1538" i="14"/>
  <c r="M1538" i="14"/>
  <c r="L1538" i="14"/>
  <c r="K1538" i="14"/>
  <c r="J1538" i="14"/>
  <c r="I1538" i="14"/>
  <c r="H1538" i="14"/>
  <c r="G1538" i="14"/>
  <c r="F1538" i="14"/>
  <c r="E1538" i="14"/>
  <c r="D1538" i="14"/>
  <c r="C1538" i="14"/>
  <c r="P1530" i="14"/>
  <c r="P1555" i="14" s="1"/>
  <c r="N1530" i="14"/>
  <c r="M1530" i="14"/>
  <c r="L1530" i="14"/>
  <c r="L1555" i="14"/>
  <c r="K1530" i="14"/>
  <c r="K1555" i="14"/>
  <c r="J1530" i="14"/>
  <c r="J1555" i="14"/>
  <c r="I1530" i="14"/>
  <c r="I1555" i="14"/>
  <c r="H1530" i="14"/>
  <c r="H1555" i="14"/>
  <c r="G1530" i="14"/>
  <c r="G1555" i="14"/>
  <c r="F1530" i="14"/>
  <c r="F1555" i="14"/>
  <c r="E1530" i="14"/>
  <c r="E1555" i="14"/>
  <c r="D1530" i="14"/>
  <c r="D1555" i="14"/>
  <c r="C1530" i="14"/>
  <c r="C1555" i="14"/>
  <c r="P1521" i="14"/>
  <c r="N1521" i="14"/>
  <c r="M1521" i="14"/>
  <c r="M1522" i="14"/>
  <c r="L1521" i="14"/>
  <c r="K1521" i="14"/>
  <c r="J1521" i="14"/>
  <c r="I1521" i="14"/>
  <c r="H1521" i="14"/>
  <c r="G1521" i="14"/>
  <c r="F1521" i="14"/>
  <c r="E1521" i="14"/>
  <c r="D1521" i="14"/>
  <c r="C1521" i="14"/>
  <c r="P1513" i="14"/>
  <c r="N1513" i="14"/>
  <c r="M1513" i="14"/>
  <c r="L1513" i="14"/>
  <c r="K1513" i="14"/>
  <c r="J1513" i="14"/>
  <c r="I1513" i="14"/>
  <c r="H1513" i="14"/>
  <c r="G1513" i="14"/>
  <c r="F1513" i="14"/>
  <c r="E1513" i="14"/>
  <c r="D1513" i="14"/>
  <c r="C1513" i="14"/>
  <c r="P1505" i="14"/>
  <c r="N1505" i="14"/>
  <c r="M1505" i="14"/>
  <c r="L1505" i="14"/>
  <c r="K1505" i="14"/>
  <c r="J1505" i="14"/>
  <c r="I1505" i="14"/>
  <c r="H1505" i="14"/>
  <c r="G1505" i="14"/>
  <c r="F1505" i="14"/>
  <c r="E1505" i="14"/>
  <c r="D1505" i="14"/>
  <c r="C1505" i="14"/>
  <c r="P1497" i="14"/>
  <c r="P1522" i="14"/>
  <c r="N1497" i="14"/>
  <c r="N1522" i="14"/>
  <c r="M1497" i="14"/>
  <c r="L1497" i="14"/>
  <c r="L1522" i="14" s="1"/>
  <c r="K1497" i="14"/>
  <c r="J1497" i="14"/>
  <c r="J1522" i="14" s="1"/>
  <c r="I1497" i="14"/>
  <c r="H1497" i="14"/>
  <c r="H1522" i="14" s="1"/>
  <c r="G1497" i="14"/>
  <c r="F1497" i="14"/>
  <c r="F1522" i="14" s="1"/>
  <c r="E1497" i="14"/>
  <c r="D1497" i="14"/>
  <c r="D1522" i="14" s="1"/>
  <c r="C1497" i="14"/>
  <c r="P1488" i="14"/>
  <c r="N1488" i="14"/>
  <c r="M1488" i="14"/>
  <c r="M1489" i="14" s="1"/>
  <c r="L1488" i="14"/>
  <c r="K1488" i="14"/>
  <c r="J1488" i="14"/>
  <c r="I1488" i="14"/>
  <c r="H1488" i="14"/>
  <c r="G1488" i="14"/>
  <c r="F1488" i="14"/>
  <c r="E1488" i="14"/>
  <c r="D1488" i="14"/>
  <c r="C1488" i="14"/>
  <c r="P1480" i="14"/>
  <c r="N1480" i="14"/>
  <c r="M1480" i="14"/>
  <c r="L1480" i="14"/>
  <c r="K1480" i="14"/>
  <c r="J1480" i="14"/>
  <c r="I1480" i="14"/>
  <c r="H1480" i="14"/>
  <c r="G1480" i="14"/>
  <c r="F1480" i="14"/>
  <c r="E1480" i="14"/>
  <c r="D1480" i="14"/>
  <c r="C1480" i="14"/>
  <c r="P1472" i="14"/>
  <c r="N1472" i="14"/>
  <c r="M1472" i="14"/>
  <c r="L1472" i="14"/>
  <c r="K1472" i="14"/>
  <c r="J1472" i="14"/>
  <c r="I1472" i="14"/>
  <c r="H1472" i="14"/>
  <c r="G1472" i="14"/>
  <c r="F1472" i="14"/>
  <c r="E1472" i="14"/>
  <c r="D1472" i="14"/>
  <c r="C1472" i="14"/>
  <c r="P1464" i="14"/>
  <c r="N1464" i="14"/>
  <c r="N1489" i="14" s="1"/>
  <c r="M1464" i="14"/>
  <c r="L1464" i="14"/>
  <c r="L1489" i="14"/>
  <c r="K1464" i="14"/>
  <c r="K1489" i="14"/>
  <c r="J1464" i="14"/>
  <c r="J1489" i="14"/>
  <c r="I1464" i="14"/>
  <c r="I1489" i="14"/>
  <c r="H1464" i="14"/>
  <c r="H1489" i="14"/>
  <c r="G1464" i="14"/>
  <c r="G1489" i="14"/>
  <c r="F1464" i="14"/>
  <c r="F1489" i="14"/>
  <c r="E1464" i="14"/>
  <c r="E1489" i="14"/>
  <c r="D1464" i="14"/>
  <c r="D1489" i="14"/>
  <c r="C1464" i="14"/>
  <c r="C1489" i="14"/>
  <c r="P1455" i="14"/>
  <c r="N1455" i="14"/>
  <c r="M1455" i="14"/>
  <c r="M1456" i="14"/>
  <c r="L1455" i="14"/>
  <c r="K1455" i="14"/>
  <c r="J1455" i="14"/>
  <c r="I1455" i="14"/>
  <c r="H1455" i="14"/>
  <c r="G1455" i="14"/>
  <c r="F1455" i="14"/>
  <c r="E1455" i="14"/>
  <c r="D1455" i="14"/>
  <c r="C1455" i="14"/>
  <c r="P1447" i="14"/>
  <c r="N1447" i="14"/>
  <c r="M1447" i="14"/>
  <c r="L1447" i="14"/>
  <c r="K1447" i="14"/>
  <c r="J1447" i="14"/>
  <c r="I1447" i="14"/>
  <c r="H1447" i="14"/>
  <c r="G1447" i="14"/>
  <c r="F1447" i="14"/>
  <c r="E1447" i="14"/>
  <c r="D1447" i="14"/>
  <c r="C1447" i="14"/>
  <c r="P1439" i="14"/>
  <c r="N1439" i="14"/>
  <c r="M1439" i="14"/>
  <c r="L1439" i="14"/>
  <c r="K1439" i="14"/>
  <c r="J1439" i="14"/>
  <c r="I1439" i="14"/>
  <c r="H1439" i="14"/>
  <c r="G1439" i="14"/>
  <c r="F1439" i="14"/>
  <c r="E1439" i="14"/>
  <c r="D1439" i="14"/>
  <c r="C1439" i="14"/>
  <c r="P1431" i="14"/>
  <c r="P1456" i="14"/>
  <c r="N1431" i="14"/>
  <c r="N1456" i="14"/>
  <c r="M1431" i="14"/>
  <c r="L1431" i="14"/>
  <c r="L1456" i="14" s="1"/>
  <c r="K1431" i="14"/>
  <c r="K1456" i="14" s="1"/>
  <c r="J1431" i="14"/>
  <c r="J1456" i="14" s="1"/>
  <c r="I1431" i="14"/>
  <c r="I1456" i="14" s="1"/>
  <c r="H1431" i="14"/>
  <c r="H1456" i="14" s="1"/>
  <c r="G1431" i="14"/>
  <c r="G1456" i="14" s="1"/>
  <c r="F1431" i="14"/>
  <c r="F1456" i="14" s="1"/>
  <c r="E1431" i="14"/>
  <c r="E1456" i="14" s="1"/>
  <c r="D1431" i="14"/>
  <c r="D1456" i="14" s="1"/>
  <c r="C1431" i="14"/>
  <c r="C1456" i="14" s="1"/>
  <c r="P1422" i="14"/>
  <c r="N1422" i="14"/>
  <c r="M1422" i="14"/>
  <c r="M1423" i="14" s="1"/>
  <c r="L1422" i="14"/>
  <c r="K1422" i="14"/>
  <c r="J1422" i="14"/>
  <c r="I1422" i="14"/>
  <c r="H1422" i="14"/>
  <c r="G1422" i="14"/>
  <c r="F1422" i="14"/>
  <c r="E1422" i="14"/>
  <c r="D1422" i="14"/>
  <c r="C1422" i="14"/>
  <c r="P1414" i="14"/>
  <c r="N1414" i="14"/>
  <c r="M1414" i="14"/>
  <c r="L1414" i="14"/>
  <c r="K1414" i="14"/>
  <c r="J1414" i="14"/>
  <c r="I1414" i="14"/>
  <c r="H1414" i="14"/>
  <c r="G1414" i="14"/>
  <c r="F1414" i="14"/>
  <c r="E1414" i="14"/>
  <c r="D1414" i="14"/>
  <c r="C1414" i="14"/>
  <c r="P1406" i="14"/>
  <c r="N1406" i="14"/>
  <c r="M1406" i="14"/>
  <c r="L1406" i="14"/>
  <c r="K1406" i="14"/>
  <c r="J1406" i="14"/>
  <c r="I1406" i="14"/>
  <c r="H1406" i="14"/>
  <c r="G1406" i="14"/>
  <c r="F1406" i="14"/>
  <c r="E1406" i="14"/>
  <c r="D1406" i="14"/>
  <c r="C1406" i="14"/>
  <c r="P1398" i="14"/>
  <c r="P1423" i="14" s="1"/>
  <c r="N1398" i="14"/>
  <c r="M1398" i="14"/>
  <c r="L1398" i="14"/>
  <c r="L1423" i="14"/>
  <c r="K1398" i="14"/>
  <c r="K1423" i="14"/>
  <c r="J1398" i="14"/>
  <c r="J1423" i="14"/>
  <c r="I1398" i="14"/>
  <c r="I1423" i="14"/>
  <c r="H1398" i="14"/>
  <c r="H1423" i="14"/>
  <c r="G1398" i="14"/>
  <c r="G1423" i="14"/>
  <c r="F1398" i="14"/>
  <c r="F1423" i="14"/>
  <c r="E1398" i="14"/>
  <c r="E1423" i="14"/>
  <c r="D1398" i="14"/>
  <c r="D1423" i="14"/>
  <c r="C1398" i="14"/>
  <c r="C1423" i="14"/>
  <c r="P1389" i="14"/>
  <c r="N1389" i="14"/>
  <c r="M1389" i="14"/>
  <c r="M1390" i="14"/>
  <c r="L1389" i="14"/>
  <c r="K1389" i="14"/>
  <c r="J1389" i="14"/>
  <c r="I1389" i="14"/>
  <c r="H1389" i="14"/>
  <c r="G1389" i="14"/>
  <c r="F1389" i="14"/>
  <c r="E1389" i="14"/>
  <c r="D1389" i="14"/>
  <c r="C1389" i="14"/>
  <c r="P1381" i="14"/>
  <c r="N1381" i="14"/>
  <c r="M1381" i="14"/>
  <c r="L1381" i="14"/>
  <c r="K1381" i="14"/>
  <c r="J1381" i="14"/>
  <c r="I1381" i="14"/>
  <c r="H1381" i="14"/>
  <c r="G1381" i="14"/>
  <c r="F1381" i="14"/>
  <c r="E1381" i="14"/>
  <c r="D1381" i="14"/>
  <c r="C1381" i="14"/>
  <c r="P1373" i="14"/>
  <c r="N1373" i="14"/>
  <c r="M1373" i="14"/>
  <c r="L1373" i="14"/>
  <c r="K1373" i="14"/>
  <c r="J1373" i="14"/>
  <c r="I1373" i="14"/>
  <c r="H1373" i="14"/>
  <c r="G1373" i="14"/>
  <c r="F1373" i="14"/>
  <c r="E1373" i="14"/>
  <c r="D1373" i="14"/>
  <c r="C1373" i="14"/>
  <c r="P1365" i="14"/>
  <c r="P1390" i="14"/>
  <c r="N1365" i="14"/>
  <c r="N1390" i="14"/>
  <c r="M1365" i="14"/>
  <c r="L1365" i="14"/>
  <c r="L1390" i="14" s="1"/>
  <c r="K1365" i="14"/>
  <c r="J1365" i="14"/>
  <c r="J1390" i="14" s="1"/>
  <c r="I1365" i="14"/>
  <c r="H1365" i="14"/>
  <c r="H1390" i="14" s="1"/>
  <c r="G1365" i="14"/>
  <c r="F1365" i="14"/>
  <c r="F1390" i="14" s="1"/>
  <c r="E1365" i="14"/>
  <c r="D1365" i="14"/>
  <c r="D1390" i="14" s="1"/>
  <c r="C1365" i="14"/>
  <c r="C1390" i="14" s="1"/>
  <c r="P1356" i="14"/>
  <c r="N1356" i="14"/>
  <c r="M1356" i="14"/>
  <c r="M1357" i="14" s="1"/>
  <c r="L1356" i="14"/>
  <c r="K1356" i="14"/>
  <c r="J1356" i="14"/>
  <c r="I1356" i="14"/>
  <c r="H1356" i="14"/>
  <c r="G1356" i="14"/>
  <c r="F1356" i="14"/>
  <c r="E1356" i="14"/>
  <c r="D1356" i="14"/>
  <c r="C1356" i="14"/>
  <c r="P1348" i="14"/>
  <c r="N1348" i="14"/>
  <c r="M1348" i="14"/>
  <c r="L1348" i="14"/>
  <c r="K1348" i="14"/>
  <c r="J1348" i="14"/>
  <c r="I1348" i="14"/>
  <c r="H1348" i="14"/>
  <c r="G1348" i="14"/>
  <c r="F1348" i="14"/>
  <c r="E1348" i="14"/>
  <c r="D1348" i="14"/>
  <c r="C1348" i="14"/>
  <c r="P1340" i="14"/>
  <c r="N1340" i="14"/>
  <c r="M1340" i="14"/>
  <c r="L1340" i="14"/>
  <c r="K1340" i="14"/>
  <c r="J1340" i="14"/>
  <c r="I1340" i="14"/>
  <c r="H1340" i="14"/>
  <c r="G1340" i="14"/>
  <c r="F1340" i="14"/>
  <c r="E1340" i="14"/>
  <c r="D1340" i="14"/>
  <c r="C1340" i="14"/>
  <c r="P1332" i="14"/>
  <c r="P1357" i="14" s="1"/>
  <c r="N1332" i="14"/>
  <c r="N1357" i="14" s="1"/>
  <c r="M1332" i="14"/>
  <c r="L1332" i="14"/>
  <c r="L1357" i="14"/>
  <c r="K1332" i="14"/>
  <c r="K1357" i="14"/>
  <c r="J1332" i="14"/>
  <c r="J1357" i="14"/>
  <c r="I1332" i="14"/>
  <c r="I1357" i="14"/>
  <c r="H1332" i="14"/>
  <c r="H1357" i="14"/>
  <c r="G1332" i="14"/>
  <c r="G1357" i="14"/>
  <c r="F1332" i="14"/>
  <c r="F1357" i="14"/>
  <c r="E1332" i="14"/>
  <c r="E1357" i="14"/>
  <c r="D1332" i="14"/>
  <c r="D1357" i="14"/>
  <c r="C1332" i="14"/>
  <c r="C1357" i="14"/>
  <c r="P1323" i="14"/>
  <c r="N1323" i="14"/>
  <c r="M1323" i="14"/>
  <c r="M1324" i="14"/>
  <c r="L1323" i="14"/>
  <c r="K1323" i="14"/>
  <c r="J1323" i="14"/>
  <c r="I1323" i="14"/>
  <c r="H1323" i="14"/>
  <c r="G1323" i="14"/>
  <c r="F1323" i="14"/>
  <c r="E1323" i="14"/>
  <c r="D1323" i="14"/>
  <c r="C1323" i="14"/>
  <c r="P1315" i="14"/>
  <c r="N1315" i="14"/>
  <c r="M1315" i="14"/>
  <c r="L1315" i="14"/>
  <c r="K1315" i="14"/>
  <c r="J1315" i="14"/>
  <c r="I1315" i="14"/>
  <c r="H1315" i="14"/>
  <c r="G1315" i="14"/>
  <c r="F1315" i="14"/>
  <c r="E1315" i="14"/>
  <c r="D1315" i="14"/>
  <c r="C1315" i="14"/>
  <c r="P1307" i="14"/>
  <c r="N1307" i="14"/>
  <c r="M1307" i="14"/>
  <c r="L1307" i="14"/>
  <c r="K1307" i="14"/>
  <c r="J1307" i="14"/>
  <c r="I1307" i="14"/>
  <c r="H1307" i="14"/>
  <c r="G1307" i="14"/>
  <c r="F1307" i="14"/>
  <c r="E1307" i="14"/>
  <c r="D1307" i="14"/>
  <c r="C1307" i="14"/>
  <c r="P1299" i="14"/>
  <c r="P1324" i="14"/>
  <c r="N1299" i="14"/>
  <c r="N1324" i="14"/>
  <c r="M1299" i="14"/>
  <c r="L1299" i="14"/>
  <c r="L1324" i="14" s="1"/>
  <c r="K1299" i="14"/>
  <c r="K1324" i="14" s="1"/>
  <c r="J1299" i="14"/>
  <c r="J1324" i="14" s="1"/>
  <c r="I1299" i="14"/>
  <c r="I1324" i="14" s="1"/>
  <c r="H1299" i="14"/>
  <c r="H1324" i="14" s="1"/>
  <c r="G1299" i="14"/>
  <c r="G1324" i="14" s="1"/>
  <c r="F1299" i="14"/>
  <c r="F1324" i="14" s="1"/>
  <c r="E1299" i="14"/>
  <c r="E1324" i="14" s="1"/>
  <c r="D1299" i="14"/>
  <c r="D1324" i="14" s="1"/>
  <c r="C1299" i="14"/>
  <c r="C1324" i="14" s="1"/>
  <c r="P1290" i="14"/>
  <c r="N1290" i="14"/>
  <c r="M1290" i="14"/>
  <c r="M1291" i="14" s="1"/>
  <c r="L1290" i="14"/>
  <c r="K1290" i="14"/>
  <c r="J1290" i="14"/>
  <c r="I1290" i="14"/>
  <c r="H1290" i="14"/>
  <c r="G1290" i="14"/>
  <c r="F1290" i="14"/>
  <c r="E1290" i="14"/>
  <c r="D1290" i="14"/>
  <c r="C1290" i="14"/>
  <c r="P1282" i="14"/>
  <c r="N1282" i="14"/>
  <c r="M1282" i="14"/>
  <c r="L1282" i="14"/>
  <c r="K1282" i="14"/>
  <c r="J1282" i="14"/>
  <c r="I1282" i="14"/>
  <c r="H1282" i="14"/>
  <c r="G1282" i="14"/>
  <c r="F1282" i="14"/>
  <c r="E1282" i="14"/>
  <c r="D1282" i="14"/>
  <c r="C1282" i="14"/>
  <c r="P1274" i="14"/>
  <c r="N1274" i="14"/>
  <c r="M1274" i="14"/>
  <c r="L1274" i="14"/>
  <c r="K1274" i="14"/>
  <c r="J1274" i="14"/>
  <c r="I1274" i="14"/>
  <c r="H1274" i="14"/>
  <c r="G1274" i="14"/>
  <c r="F1274" i="14"/>
  <c r="E1274" i="14"/>
  <c r="D1274" i="14"/>
  <c r="C1274" i="14"/>
  <c r="P1266" i="14"/>
  <c r="P1291" i="14" s="1"/>
  <c r="N1266" i="14"/>
  <c r="M1266" i="14"/>
  <c r="L1266" i="14"/>
  <c r="L1291" i="14" s="1"/>
  <c r="K1266" i="14"/>
  <c r="K1291" i="14" s="1"/>
  <c r="J1266" i="14"/>
  <c r="J1291" i="14" s="1"/>
  <c r="I1266" i="14"/>
  <c r="I1291" i="14" s="1"/>
  <c r="H1266" i="14"/>
  <c r="H1291" i="14" s="1"/>
  <c r="G1266" i="14"/>
  <c r="G1291" i="14" s="1"/>
  <c r="F1266" i="14"/>
  <c r="F1291" i="14" s="1"/>
  <c r="E1266" i="14"/>
  <c r="E1291" i="14" s="1"/>
  <c r="D1266" i="14"/>
  <c r="D1291" i="14" s="1"/>
  <c r="C1266" i="14"/>
  <c r="C1291" i="14" s="1"/>
  <c r="P1257" i="14"/>
  <c r="N1257" i="14"/>
  <c r="M1257" i="14"/>
  <c r="M1258" i="14" s="1"/>
  <c r="L1257" i="14"/>
  <c r="K1257" i="14"/>
  <c r="J1257" i="14"/>
  <c r="I1257" i="14"/>
  <c r="H1257" i="14"/>
  <c r="G1257" i="14"/>
  <c r="F1257" i="14"/>
  <c r="E1257" i="14"/>
  <c r="D1257" i="14"/>
  <c r="C1257" i="14"/>
  <c r="P1249" i="14"/>
  <c r="N1249" i="14"/>
  <c r="M1249" i="14"/>
  <c r="L1249" i="14"/>
  <c r="K1249" i="14"/>
  <c r="J1249" i="14"/>
  <c r="I1249" i="14"/>
  <c r="H1249" i="14"/>
  <c r="G1249" i="14"/>
  <c r="F1249" i="14"/>
  <c r="E1249" i="14"/>
  <c r="D1249" i="14"/>
  <c r="C1249" i="14"/>
  <c r="P1241" i="14"/>
  <c r="N1241" i="14"/>
  <c r="M1241" i="14"/>
  <c r="L1241" i="14"/>
  <c r="K1241" i="14"/>
  <c r="J1241" i="14"/>
  <c r="I1241" i="14"/>
  <c r="H1241" i="14"/>
  <c r="G1241" i="14"/>
  <c r="F1241" i="14"/>
  <c r="E1241" i="14"/>
  <c r="D1241" i="14"/>
  <c r="C1241" i="14"/>
  <c r="P1233" i="14"/>
  <c r="P1258" i="14" s="1"/>
  <c r="N1233" i="14"/>
  <c r="N1258" i="14" s="1"/>
  <c r="M1233" i="14"/>
  <c r="L1233" i="14"/>
  <c r="L1258" i="14"/>
  <c r="K1233" i="14"/>
  <c r="J1233" i="14"/>
  <c r="J1258" i="14" s="1"/>
  <c r="I1233" i="14"/>
  <c r="H1233" i="14"/>
  <c r="H1258" i="14"/>
  <c r="G1233" i="14"/>
  <c r="F1233" i="14"/>
  <c r="F1258" i="14" s="1"/>
  <c r="E1233" i="14"/>
  <c r="D1233" i="14"/>
  <c r="D1258" i="14"/>
  <c r="C1233" i="14"/>
  <c r="P1224" i="14"/>
  <c r="N1224" i="14"/>
  <c r="M1224" i="14"/>
  <c r="M1225" i="14" s="1"/>
  <c r="L1224" i="14"/>
  <c r="K1224" i="14"/>
  <c r="J1224" i="14"/>
  <c r="I1224" i="14"/>
  <c r="H1224" i="14"/>
  <c r="G1224" i="14"/>
  <c r="F1224" i="14"/>
  <c r="E1224" i="14"/>
  <c r="D1224" i="14"/>
  <c r="C1224" i="14"/>
  <c r="P1216" i="14"/>
  <c r="N1216" i="14"/>
  <c r="M1216" i="14"/>
  <c r="L1216" i="14"/>
  <c r="K1216" i="14"/>
  <c r="J1216" i="14"/>
  <c r="I1216" i="14"/>
  <c r="H1216" i="14"/>
  <c r="G1216" i="14"/>
  <c r="F1216" i="14"/>
  <c r="E1216" i="14"/>
  <c r="D1216" i="14"/>
  <c r="C1216" i="14"/>
  <c r="P1208" i="14"/>
  <c r="N1208" i="14"/>
  <c r="M1208" i="14"/>
  <c r="L1208" i="14"/>
  <c r="K1208" i="14"/>
  <c r="J1208" i="14"/>
  <c r="I1208" i="14"/>
  <c r="H1208" i="14"/>
  <c r="G1208" i="14"/>
  <c r="F1208" i="14"/>
  <c r="E1208" i="14"/>
  <c r="D1208" i="14"/>
  <c r="C1208" i="14"/>
  <c r="P1200" i="14"/>
  <c r="N1200" i="14"/>
  <c r="N1225" i="14"/>
  <c r="M1200" i="14"/>
  <c r="L1200" i="14"/>
  <c r="L1225" i="14" s="1"/>
  <c r="K1200" i="14"/>
  <c r="K1225" i="14" s="1"/>
  <c r="J1200" i="14"/>
  <c r="J1225" i="14" s="1"/>
  <c r="I1200" i="14"/>
  <c r="I1225" i="14" s="1"/>
  <c r="H1200" i="14"/>
  <c r="H1225" i="14" s="1"/>
  <c r="G1200" i="14"/>
  <c r="G1225" i="14" s="1"/>
  <c r="F1200" i="14"/>
  <c r="F1225" i="14" s="1"/>
  <c r="E1200" i="14"/>
  <c r="E1225" i="14" s="1"/>
  <c r="D1200" i="14"/>
  <c r="D1225" i="14" s="1"/>
  <c r="C1200" i="14"/>
  <c r="C1225" i="14" s="1"/>
  <c r="P1191" i="14"/>
  <c r="N1191" i="14"/>
  <c r="M1191" i="14"/>
  <c r="M1192" i="14" s="1"/>
  <c r="L1191" i="14"/>
  <c r="K1191" i="14"/>
  <c r="J1191" i="14"/>
  <c r="I1191" i="14"/>
  <c r="H1191" i="14"/>
  <c r="G1191" i="14"/>
  <c r="F1191" i="14"/>
  <c r="E1191" i="14"/>
  <c r="D1191" i="14"/>
  <c r="C1191" i="14"/>
  <c r="P1183" i="14"/>
  <c r="N1183" i="14"/>
  <c r="M1183" i="14"/>
  <c r="L1183" i="14"/>
  <c r="K1183" i="14"/>
  <c r="J1183" i="14"/>
  <c r="I1183" i="14"/>
  <c r="H1183" i="14"/>
  <c r="G1183" i="14"/>
  <c r="F1183" i="14"/>
  <c r="E1183" i="14"/>
  <c r="D1183" i="14"/>
  <c r="C1183" i="14"/>
  <c r="P1175" i="14"/>
  <c r="N1175" i="14"/>
  <c r="M1175" i="14"/>
  <c r="L1175" i="14"/>
  <c r="K1175" i="14"/>
  <c r="J1175" i="14"/>
  <c r="I1175" i="14"/>
  <c r="H1175" i="14"/>
  <c r="G1175" i="14"/>
  <c r="F1175" i="14"/>
  <c r="E1175" i="14"/>
  <c r="D1175" i="14"/>
  <c r="C1175" i="14"/>
  <c r="P1167" i="14"/>
  <c r="P1192" i="14" s="1"/>
  <c r="N1167" i="14"/>
  <c r="N1192" i="14" s="1"/>
  <c r="M1167" i="14"/>
  <c r="L1167" i="14"/>
  <c r="L1192" i="14"/>
  <c r="K1167" i="14"/>
  <c r="K1192" i="14"/>
  <c r="J1167" i="14"/>
  <c r="J1192" i="14"/>
  <c r="I1167" i="14"/>
  <c r="I1192" i="14"/>
  <c r="H1167" i="14"/>
  <c r="H1192" i="14"/>
  <c r="G1167" i="14"/>
  <c r="G1192" i="14"/>
  <c r="F1167" i="14"/>
  <c r="F1192" i="14"/>
  <c r="E1167" i="14"/>
  <c r="E1192" i="14"/>
  <c r="D1167" i="14"/>
  <c r="D1192" i="14"/>
  <c r="C1167" i="14"/>
  <c r="C1192" i="14"/>
  <c r="P1158" i="14"/>
  <c r="N1158" i="14"/>
  <c r="M1158" i="14"/>
  <c r="M1159" i="14"/>
  <c r="L1158" i="14"/>
  <c r="K1158" i="14"/>
  <c r="J1158" i="14"/>
  <c r="I1158" i="14"/>
  <c r="H1158" i="14"/>
  <c r="G1158" i="14"/>
  <c r="F1158" i="14"/>
  <c r="E1158" i="14"/>
  <c r="D1158" i="14"/>
  <c r="C1158" i="14"/>
  <c r="P1150" i="14"/>
  <c r="N1150" i="14"/>
  <c r="M1150" i="14"/>
  <c r="L1150" i="14"/>
  <c r="K1150" i="14"/>
  <c r="J1150" i="14"/>
  <c r="I1150" i="14"/>
  <c r="H1150" i="14"/>
  <c r="G1150" i="14"/>
  <c r="F1150" i="14"/>
  <c r="E1150" i="14"/>
  <c r="D1150" i="14"/>
  <c r="C1150" i="14"/>
  <c r="P1142" i="14"/>
  <c r="N1142" i="14"/>
  <c r="M1142" i="14"/>
  <c r="L1142" i="14"/>
  <c r="K1142" i="14"/>
  <c r="J1142" i="14"/>
  <c r="I1142" i="14"/>
  <c r="H1142" i="14"/>
  <c r="G1142" i="14"/>
  <c r="F1142" i="14"/>
  <c r="E1142" i="14"/>
  <c r="D1142" i="14"/>
  <c r="C1142" i="14"/>
  <c r="P1134" i="14"/>
  <c r="P1159" i="14"/>
  <c r="N1134" i="14"/>
  <c r="M1134" i="14"/>
  <c r="L1134" i="14"/>
  <c r="L1159" i="14"/>
  <c r="K1134" i="14"/>
  <c r="K1159" i="14"/>
  <c r="J1134" i="14"/>
  <c r="J1159" i="14"/>
  <c r="I1134" i="14"/>
  <c r="I1159" i="14"/>
  <c r="H1134" i="14"/>
  <c r="H1159" i="14"/>
  <c r="G1134" i="14"/>
  <c r="G1159" i="14"/>
  <c r="F1134" i="14"/>
  <c r="F1159" i="14"/>
  <c r="E1134" i="14"/>
  <c r="E1159" i="14"/>
  <c r="D1134" i="14"/>
  <c r="D1159" i="14"/>
  <c r="C1134" i="14"/>
  <c r="C1159" i="14"/>
  <c r="P1125" i="14"/>
  <c r="N1125" i="14"/>
  <c r="M1125" i="14"/>
  <c r="M1126" i="14"/>
  <c r="L1125" i="14"/>
  <c r="K1125" i="14"/>
  <c r="J1125" i="14"/>
  <c r="I1125" i="14"/>
  <c r="H1125" i="14"/>
  <c r="G1125" i="14"/>
  <c r="F1125" i="14"/>
  <c r="E1125" i="14"/>
  <c r="D1125" i="14"/>
  <c r="C1125" i="14"/>
  <c r="P1117" i="14"/>
  <c r="N1117" i="14"/>
  <c r="M1117" i="14"/>
  <c r="L1117" i="14"/>
  <c r="K1117" i="14"/>
  <c r="J1117" i="14"/>
  <c r="I1117" i="14"/>
  <c r="H1117" i="14"/>
  <c r="G1117" i="14"/>
  <c r="F1117" i="14"/>
  <c r="E1117" i="14"/>
  <c r="D1117" i="14"/>
  <c r="C1117" i="14"/>
  <c r="P1109" i="14"/>
  <c r="N1109" i="14"/>
  <c r="M1109" i="14"/>
  <c r="L1109" i="14"/>
  <c r="K1109" i="14"/>
  <c r="J1109" i="14"/>
  <c r="I1109" i="14"/>
  <c r="H1109" i="14"/>
  <c r="G1109" i="14"/>
  <c r="F1109" i="14"/>
  <c r="E1109" i="14"/>
  <c r="D1109" i="14"/>
  <c r="C1109" i="14"/>
  <c r="P1101" i="14"/>
  <c r="P1126" i="14"/>
  <c r="N1101" i="14"/>
  <c r="N1126" i="14"/>
  <c r="M1101" i="14"/>
  <c r="L1101" i="14"/>
  <c r="L1126" i="14" s="1"/>
  <c r="K1101" i="14"/>
  <c r="J1101" i="14"/>
  <c r="J1126" i="14"/>
  <c r="I1101" i="14"/>
  <c r="H1101" i="14"/>
  <c r="H1126" i="14" s="1"/>
  <c r="G1101" i="14"/>
  <c r="F1101" i="14"/>
  <c r="F1126" i="14"/>
  <c r="E1101" i="14"/>
  <c r="E1126" i="14"/>
  <c r="D1101" i="14"/>
  <c r="D1126" i="14"/>
  <c r="C1101" i="14"/>
  <c r="C1126" i="14"/>
  <c r="P1092" i="14"/>
  <c r="N1092" i="14"/>
  <c r="M1092" i="14"/>
  <c r="M1093" i="14"/>
  <c r="L1092" i="14"/>
  <c r="K1092" i="14"/>
  <c r="J1092" i="14"/>
  <c r="I1092" i="14"/>
  <c r="H1092" i="14"/>
  <c r="G1092" i="14"/>
  <c r="F1092" i="14"/>
  <c r="E1092" i="14"/>
  <c r="D1092" i="14"/>
  <c r="C1092" i="14"/>
  <c r="P1084" i="14"/>
  <c r="N1084" i="14"/>
  <c r="M1084" i="14"/>
  <c r="L1084" i="14"/>
  <c r="K1084" i="14"/>
  <c r="J1084" i="14"/>
  <c r="I1084" i="14"/>
  <c r="H1084" i="14"/>
  <c r="G1084" i="14"/>
  <c r="F1084" i="14"/>
  <c r="E1084" i="14"/>
  <c r="D1084" i="14"/>
  <c r="C1084" i="14"/>
  <c r="P1076" i="14"/>
  <c r="N1076" i="14"/>
  <c r="M1076" i="14"/>
  <c r="L1076" i="14"/>
  <c r="K1076" i="14"/>
  <c r="J1076" i="14"/>
  <c r="I1076" i="14"/>
  <c r="H1076" i="14"/>
  <c r="G1076" i="14"/>
  <c r="F1076" i="14"/>
  <c r="E1076" i="14"/>
  <c r="D1076" i="14"/>
  <c r="C1076" i="14"/>
  <c r="P1068" i="14"/>
  <c r="P1093" i="14"/>
  <c r="N1068" i="14"/>
  <c r="N1093" i="14"/>
  <c r="M1068" i="14"/>
  <c r="L1068" i="14"/>
  <c r="L1093" i="14" s="1"/>
  <c r="K1068" i="14"/>
  <c r="J1068" i="14"/>
  <c r="J1093" i="14" s="1"/>
  <c r="I1068" i="14"/>
  <c r="H1068" i="14"/>
  <c r="H1093" i="14" s="1"/>
  <c r="G1068" i="14"/>
  <c r="F1068" i="14"/>
  <c r="F1093" i="14" s="1"/>
  <c r="E1068" i="14"/>
  <c r="D1068" i="14"/>
  <c r="D1093" i="14" s="1"/>
  <c r="C1068" i="14"/>
  <c r="P1059" i="14"/>
  <c r="N1059" i="14"/>
  <c r="M1059" i="14"/>
  <c r="M1060" i="14" s="1"/>
  <c r="L1059" i="14"/>
  <c r="K1059" i="14"/>
  <c r="J1059" i="14"/>
  <c r="I1059" i="14"/>
  <c r="H1059" i="14"/>
  <c r="G1059" i="14"/>
  <c r="F1059" i="14"/>
  <c r="E1059" i="14"/>
  <c r="D1059" i="14"/>
  <c r="C1059" i="14"/>
  <c r="P1051" i="14"/>
  <c r="N1051" i="14"/>
  <c r="M1051" i="14"/>
  <c r="L1051" i="14"/>
  <c r="K1051" i="14"/>
  <c r="J1051" i="14"/>
  <c r="I1051" i="14"/>
  <c r="H1051" i="14"/>
  <c r="G1051" i="14"/>
  <c r="F1051" i="14"/>
  <c r="E1051" i="14"/>
  <c r="D1051" i="14"/>
  <c r="C1051" i="14"/>
  <c r="P1043" i="14"/>
  <c r="N1043" i="14"/>
  <c r="M1043" i="14"/>
  <c r="L1043" i="14"/>
  <c r="K1043" i="14"/>
  <c r="J1043" i="14"/>
  <c r="I1043" i="14"/>
  <c r="H1043" i="14"/>
  <c r="G1043" i="14"/>
  <c r="F1043" i="14"/>
  <c r="E1043" i="14"/>
  <c r="D1043" i="14"/>
  <c r="C1043" i="14"/>
  <c r="P1035" i="14"/>
  <c r="N1035" i="14"/>
  <c r="N1060" i="14" s="1"/>
  <c r="M1035" i="14"/>
  <c r="L1035" i="14"/>
  <c r="L1060" i="14"/>
  <c r="K1035" i="14"/>
  <c r="K1060" i="14"/>
  <c r="J1035" i="14"/>
  <c r="J1060" i="14"/>
  <c r="I1035" i="14"/>
  <c r="I1060" i="14"/>
  <c r="H1035" i="14"/>
  <c r="H1060" i="14"/>
  <c r="G1035" i="14"/>
  <c r="G1060" i="14"/>
  <c r="F1035" i="14"/>
  <c r="F1060" i="14"/>
  <c r="E1035" i="14"/>
  <c r="E1060" i="14"/>
  <c r="D1035" i="14"/>
  <c r="D1060" i="14"/>
  <c r="C1035" i="14"/>
  <c r="C1060" i="14"/>
  <c r="P1026" i="14"/>
  <c r="N1026" i="14"/>
  <c r="M1026" i="14"/>
  <c r="M1027" i="14"/>
  <c r="L1026" i="14"/>
  <c r="K1026" i="14"/>
  <c r="J1026" i="14"/>
  <c r="I1026" i="14"/>
  <c r="H1026" i="14"/>
  <c r="G1026" i="14"/>
  <c r="F1026" i="14"/>
  <c r="E1026" i="14"/>
  <c r="D1026" i="14"/>
  <c r="C1026" i="14"/>
  <c r="P1018" i="14"/>
  <c r="N1018" i="14"/>
  <c r="M1018" i="14"/>
  <c r="L1018" i="14"/>
  <c r="K1018" i="14"/>
  <c r="J1018" i="14"/>
  <c r="I1018" i="14"/>
  <c r="H1018" i="14"/>
  <c r="G1018" i="14"/>
  <c r="F1018" i="14"/>
  <c r="E1018" i="14"/>
  <c r="D1018" i="14"/>
  <c r="C1018" i="14"/>
  <c r="P1010" i="14"/>
  <c r="N1010" i="14"/>
  <c r="M1010" i="14"/>
  <c r="L1010" i="14"/>
  <c r="K1010" i="14"/>
  <c r="J1010" i="14"/>
  <c r="I1010" i="14"/>
  <c r="H1010" i="14"/>
  <c r="G1010" i="14"/>
  <c r="F1010" i="14"/>
  <c r="E1010" i="14"/>
  <c r="D1010" i="14"/>
  <c r="C1010" i="14"/>
  <c r="P1002" i="14"/>
  <c r="P1027" i="14"/>
  <c r="N1002" i="14"/>
  <c r="N1027" i="14"/>
  <c r="M1002" i="14"/>
  <c r="L1002" i="14"/>
  <c r="L1027" i="14" s="1"/>
  <c r="K1002" i="14"/>
  <c r="K1027" i="14" s="1"/>
  <c r="J1002" i="14"/>
  <c r="J1027" i="14" s="1"/>
  <c r="I1002" i="14"/>
  <c r="I1027" i="14" s="1"/>
  <c r="H1002" i="14"/>
  <c r="H1027" i="14" s="1"/>
  <c r="G1002" i="14"/>
  <c r="G1027" i="14" s="1"/>
  <c r="F1002" i="14"/>
  <c r="F1027" i="14" s="1"/>
  <c r="E1002" i="14"/>
  <c r="E1027" i="14" s="1"/>
  <c r="D1002" i="14"/>
  <c r="D1027" i="14" s="1"/>
  <c r="C1002" i="14"/>
  <c r="C1027" i="14" s="1"/>
  <c r="P993" i="14"/>
  <c r="N993" i="14"/>
  <c r="M993" i="14"/>
  <c r="M994" i="14" s="1"/>
  <c r="L993" i="14"/>
  <c r="K993" i="14"/>
  <c r="J993" i="14"/>
  <c r="I993" i="14"/>
  <c r="H993" i="14"/>
  <c r="G993" i="14"/>
  <c r="F993" i="14"/>
  <c r="E993" i="14"/>
  <c r="D993" i="14"/>
  <c r="C993" i="14"/>
  <c r="P985" i="14"/>
  <c r="N985" i="14"/>
  <c r="M985" i="14"/>
  <c r="L985" i="14"/>
  <c r="K985" i="14"/>
  <c r="J985" i="14"/>
  <c r="I985" i="14"/>
  <c r="H985" i="14"/>
  <c r="G985" i="14"/>
  <c r="F985" i="14"/>
  <c r="E985" i="14"/>
  <c r="D985" i="14"/>
  <c r="C985" i="14"/>
  <c r="P977" i="14"/>
  <c r="N977" i="14"/>
  <c r="M977" i="14"/>
  <c r="L977" i="14"/>
  <c r="K977" i="14"/>
  <c r="J977" i="14"/>
  <c r="I977" i="14"/>
  <c r="H977" i="14"/>
  <c r="G977" i="14"/>
  <c r="F977" i="14"/>
  <c r="E977" i="14"/>
  <c r="D977" i="14"/>
  <c r="C977" i="14"/>
  <c r="P969" i="14"/>
  <c r="P994" i="14" s="1"/>
  <c r="N969" i="14"/>
  <c r="N994" i="14"/>
  <c r="M969" i="14"/>
  <c r="L969" i="14"/>
  <c r="L994" i="14" s="1"/>
  <c r="K969" i="14"/>
  <c r="K994" i="14" s="1"/>
  <c r="J969" i="14"/>
  <c r="J994" i="14" s="1"/>
  <c r="I969" i="14"/>
  <c r="I994" i="14" s="1"/>
  <c r="H969" i="14"/>
  <c r="H994" i="14" s="1"/>
  <c r="G969" i="14"/>
  <c r="G994" i="14" s="1"/>
  <c r="F969" i="14"/>
  <c r="F994" i="14" s="1"/>
  <c r="E969" i="14"/>
  <c r="E994" i="14" s="1"/>
  <c r="D969" i="14"/>
  <c r="D994" i="14" s="1"/>
  <c r="C969" i="14"/>
  <c r="C994" i="14" s="1"/>
  <c r="P960" i="14"/>
  <c r="N960" i="14"/>
  <c r="M960" i="14"/>
  <c r="M961" i="14" s="1"/>
  <c r="L960" i="14"/>
  <c r="K960" i="14"/>
  <c r="J960" i="14"/>
  <c r="I960" i="14"/>
  <c r="H960" i="14"/>
  <c r="G960" i="14"/>
  <c r="F960" i="14"/>
  <c r="E960" i="14"/>
  <c r="D960" i="14"/>
  <c r="C960" i="14"/>
  <c r="P952" i="14"/>
  <c r="N952" i="14"/>
  <c r="M952" i="14"/>
  <c r="L952" i="14"/>
  <c r="K952" i="14"/>
  <c r="J952" i="14"/>
  <c r="I952" i="14"/>
  <c r="H952" i="14"/>
  <c r="G952" i="14"/>
  <c r="F952" i="14"/>
  <c r="E952" i="14"/>
  <c r="D952" i="14"/>
  <c r="C952" i="14"/>
  <c r="P944" i="14"/>
  <c r="N944" i="14"/>
  <c r="M944" i="14"/>
  <c r="L944" i="14"/>
  <c r="K944" i="14"/>
  <c r="J944" i="14"/>
  <c r="I944" i="14"/>
  <c r="H944" i="14"/>
  <c r="G944" i="14"/>
  <c r="F944" i="14"/>
  <c r="E944" i="14"/>
  <c r="D944" i="14"/>
  <c r="C944" i="14"/>
  <c r="P936" i="14"/>
  <c r="P961" i="14" s="1"/>
  <c r="N936" i="14"/>
  <c r="N961" i="14" s="1"/>
  <c r="M936" i="14"/>
  <c r="L936" i="14"/>
  <c r="L961" i="14"/>
  <c r="K936" i="14"/>
  <c r="K961" i="14"/>
  <c r="J936" i="14"/>
  <c r="J961" i="14"/>
  <c r="I936" i="14"/>
  <c r="I961" i="14"/>
  <c r="H936" i="14"/>
  <c r="H961" i="14"/>
  <c r="G936" i="14"/>
  <c r="G961" i="14"/>
  <c r="F936" i="14"/>
  <c r="F961" i="14"/>
  <c r="E936" i="14"/>
  <c r="E961" i="14"/>
  <c r="D936" i="14"/>
  <c r="D961" i="14"/>
  <c r="C936" i="14"/>
  <c r="C961" i="14"/>
  <c r="P927" i="14"/>
  <c r="N927" i="14"/>
  <c r="M927" i="14"/>
  <c r="M928" i="14"/>
  <c r="L927" i="14"/>
  <c r="K927" i="14"/>
  <c r="J927" i="14"/>
  <c r="I927" i="14"/>
  <c r="H927" i="14"/>
  <c r="G927" i="14"/>
  <c r="F927" i="14"/>
  <c r="E927" i="14"/>
  <c r="D927" i="14"/>
  <c r="C927" i="14"/>
  <c r="P919" i="14"/>
  <c r="N919" i="14"/>
  <c r="M919" i="14"/>
  <c r="L919" i="14"/>
  <c r="K919" i="14"/>
  <c r="J919" i="14"/>
  <c r="I919" i="14"/>
  <c r="H919" i="14"/>
  <c r="G919" i="14"/>
  <c r="F919" i="14"/>
  <c r="E919" i="14"/>
  <c r="D919" i="14"/>
  <c r="C919" i="14"/>
  <c r="P911" i="14"/>
  <c r="N911" i="14"/>
  <c r="M911" i="14"/>
  <c r="L911" i="14"/>
  <c r="K911" i="14"/>
  <c r="J911" i="14"/>
  <c r="I911" i="14"/>
  <c r="H911" i="14"/>
  <c r="G911" i="14"/>
  <c r="F911" i="14"/>
  <c r="E911" i="14"/>
  <c r="D911" i="14"/>
  <c r="C911" i="14"/>
  <c r="P903" i="14"/>
  <c r="P928" i="14"/>
  <c r="N903" i="14"/>
  <c r="N928" i="14"/>
  <c r="M903" i="14"/>
  <c r="L903" i="14"/>
  <c r="L928" i="14" s="1"/>
  <c r="K903" i="14"/>
  <c r="K928" i="14" s="1"/>
  <c r="J903" i="14"/>
  <c r="J928" i="14" s="1"/>
  <c r="I903" i="14"/>
  <c r="I928" i="14" s="1"/>
  <c r="H903" i="14"/>
  <c r="H928" i="14" s="1"/>
  <c r="G903" i="14"/>
  <c r="G928" i="14" s="1"/>
  <c r="F903" i="14"/>
  <c r="F928" i="14" s="1"/>
  <c r="E903" i="14"/>
  <c r="E928" i="14" s="1"/>
  <c r="D903" i="14"/>
  <c r="D928" i="14" s="1"/>
  <c r="C903" i="14"/>
  <c r="C928" i="14" s="1"/>
  <c r="P894" i="14"/>
  <c r="N894" i="14"/>
  <c r="M894" i="14"/>
  <c r="M895" i="14" s="1"/>
  <c r="L894" i="14"/>
  <c r="K894" i="14"/>
  <c r="J894" i="14"/>
  <c r="I894" i="14"/>
  <c r="H894" i="14"/>
  <c r="G894" i="14"/>
  <c r="F894" i="14"/>
  <c r="E894" i="14"/>
  <c r="D894" i="14"/>
  <c r="C894" i="14"/>
  <c r="P886" i="14"/>
  <c r="N886" i="14"/>
  <c r="M886" i="14"/>
  <c r="L886" i="14"/>
  <c r="K886" i="14"/>
  <c r="J886" i="14"/>
  <c r="I886" i="14"/>
  <c r="H886" i="14"/>
  <c r="G886" i="14"/>
  <c r="F886" i="14"/>
  <c r="E886" i="14"/>
  <c r="D886" i="14"/>
  <c r="C886" i="14"/>
  <c r="P878" i="14"/>
  <c r="N878" i="14"/>
  <c r="M878" i="14"/>
  <c r="L878" i="14"/>
  <c r="K878" i="14"/>
  <c r="J878" i="14"/>
  <c r="I878" i="14"/>
  <c r="H878" i="14"/>
  <c r="G878" i="14"/>
  <c r="F878" i="14"/>
  <c r="E878" i="14"/>
  <c r="D878" i="14"/>
  <c r="C878" i="14"/>
  <c r="P870" i="14"/>
  <c r="P895" i="14" s="1"/>
  <c r="N870" i="14"/>
  <c r="N895" i="14" s="1"/>
  <c r="M870" i="14"/>
  <c r="L870" i="14"/>
  <c r="L895" i="14"/>
  <c r="K870" i="14"/>
  <c r="K895" i="14"/>
  <c r="J870" i="14"/>
  <c r="J895" i="14"/>
  <c r="I870" i="14"/>
  <c r="I895" i="14"/>
  <c r="H870" i="14"/>
  <c r="H895" i="14"/>
  <c r="G870" i="14"/>
  <c r="G895" i="14"/>
  <c r="F870" i="14"/>
  <c r="F895" i="14"/>
  <c r="E870" i="14"/>
  <c r="E895" i="14"/>
  <c r="D870" i="14"/>
  <c r="D895" i="14"/>
  <c r="C870" i="14"/>
  <c r="C895" i="14"/>
  <c r="P861" i="14"/>
  <c r="N861" i="14"/>
  <c r="M861" i="14"/>
  <c r="M862" i="14"/>
  <c r="L861" i="14"/>
  <c r="K861" i="14"/>
  <c r="J861" i="14"/>
  <c r="I861" i="14"/>
  <c r="H861" i="14"/>
  <c r="G861" i="14"/>
  <c r="F861" i="14"/>
  <c r="E861" i="14"/>
  <c r="D861" i="14"/>
  <c r="C861" i="14"/>
  <c r="P853" i="14"/>
  <c r="N853" i="14"/>
  <c r="M853" i="14"/>
  <c r="L853" i="14"/>
  <c r="K853" i="14"/>
  <c r="J853" i="14"/>
  <c r="I853" i="14"/>
  <c r="H853" i="14"/>
  <c r="G853" i="14"/>
  <c r="F853" i="14"/>
  <c r="E853" i="14"/>
  <c r="D853" i="14"/>
  <c r="C853" i="14"/>
  <c r="P845" i="14"/>
  <c r="N845" i="14"/>
  <c r="M845" i="14"/>
  <c r="L845" i="14"/>
  <c r="K845" i="14"/>
  <c r="J845" i="14"/>
  <c r="I845" i="14"/>
  <c r="H845" i="14"/>
  <c r="G845" i="14"/>
  <c r="F845" i="14"/>
  <c r="E845" i="14"/>
  <c r="D845" i="14"/>
  <c r="C845" i="14"/>
  <c r="P837" i="14"/>
  <c r="P862" i="14"/>
  <c r="N837" i="14"/>
  <c r="N862" i="14"/>
  <c r="M837" i="14"/>
  <c r="L837" i="14"/>
  <c r="L862" i="14" s="1"/>
  <c r="K837" i="14"/>
  <c r="K862" i="14" s="1"/>
  <c r="J837" i="14"/>
  <c r="J862" i="14" s="1"/>
  <c r="I837" i="14"/>
  <c r="I862" i="14" s="1"/>
  <c r="H837" i="14"/>
  <c r="H862" i="14" s="1"/>
  <c r="G837" i="14"/>
  <c r="G862" i="14" s="1"/>
  <c r="F837" i="14"/>
  <c r="F862" i="14" s="1"/>
  <c r="E837" i="14"/>
  <c r="E862" i="14" s="1"/>
  <c r="D837" i="14"/>
  <c r="D862" i="14" s="1"/>
  <c r="C837" i="14"/>
  <c r="C862" i="14" s="1"/>
  <c r="P828" i="14"/>
  <c r="N828" i="14"/>
  <c r="M828" i="14"/>
  <c r="M829" i="14" s="1"/>
  <c r="L828" i="14"/>
  <c r="K828" i="14"/>
  <c r="J828" i="14"/>
  <c r="I828" i="14"/>
  <c r="H828" i="14"/>
  <c r="G828" i="14"/>
  <c r="F828" i="14"/>
  <c r="E828" i="14"/>
  <c r="D828" i="14"/>
  <c r="C828" i="14"/>
  <c r="P820" i="14"/>
  <c r="N820" i="14"/>
  <c r="M820" i="14"/>
  <c r="L820" i="14"/>
  <c r="K820" i="14"/>
  <c r="J820" i="14"/>
  <c r="I820" i="14"/>
  <c r="H820" i="14"/>
  <c r="G820" i="14"/>
  <c r="F820" i="14"/>
  <c r="E820" i="14"/>
  <c r="D820" i="14"/>
  <c r="C820" i="14"/>
  <c r="P812" i="14"/>
  <c r="N812" i="14"/>
  <c r="M812" i="14"/>
  <c r="L812" i="14"/>
  <c r="K812" i="14"/>
  <c r="J812" i="14"/>
  <c r="I812" i="14"/>
  <c r="H812" i="14"/>
  <c r="G812" i="14"/>
  <c r="F812" i="14"/>
  <c r="E812" i="14"/>
  <c r="D812" i="14"/>
  <c r="C812" i="14"/>
  <c r="P804" i="14"/>
  <c r="P829" i="14" s="1"/>
  <c r="N804" i="14"/>
  <c r="N829" i="14" s="1"/>
  <c r="M804" i="14"/>
  <c r="L804" i="14"/>
  <c r="L829" i="14"/>
  <c r="K804" i="14"/>
  <c r="K829" i="14"/>
  <c r="J804" i="14"/>
  <c r="J829" i="14"/>
  <c r="I804" i="14"/>
  <c r="I829" i="14"/>
  <c r="H804" i="14"/>
  <c r="H829" i="14"/>
  <c r="G804" i="14"/>
  <c r="G829" i="14"/>
  <c r="F804" i="14"/>
  <c r="F829" i="14"/>
  <c r="E804" i="14"/>
  <c r="E829" i="14"/>
  <c r="D804" i="14"/>
  <c r="D829" i="14"/>
  <c r="C804" i="14"/>
  <c r="C829" i="14"/>
  <c r="P795" i="14"/>
  <c r="N795" i="14"/>
  <c r="M795" i="14"/>
  <c r="M796" i="14"/>
  <c r="L795" i="14"/>
  <c r="K795" i="14"/>
  <c r="J795" i="14"/>
  <c r="I795" i="14"/>
  <c r="H795" i="14"/>
  <c r="G795" i="14"/>
  <c r="F795" i="14"/>
  <c r="E795" i="14"/>
  <c r="D795" i="14"/>
  <c r="C795" i="14"/>
  <c r="P787" i="14"/>
  <c r="N787" i="14"/>
  <c r="M787" i="14"/>
  <c r="L787" i="14"/>
  <c r="K787" i="14"/>
  <c r="J787" i="14"/>
  <c r="I787" i="14"/>
  <c r="H787" i="14"/>
  <c r="G787" i="14"/>
  <c r="F787" i="14"/>
  <c r="E787" i="14"/>
  <c r="D787" i="14"/>
  <c r="C787" i="14"/>
  <c r="P779" i="14"/>
  <c r="N779" i="14"/>
  <c r="M779" i="14"/>
  <c r="L779" i="14"/>
  <c r="K779" i="14"/>
  <c r="J779" i="14"/>
  <c r="I779" i="14"/>
  <c r="H779" i="14"/>
  <c r="G779" i="14"/>
  <c r="F779" i="14"/>
  <c r="E779" i="14"/>
  <c r="D779" i="14"/>
  <c r="C779" i="14"/>
  <c r="P771" i="14"/>
  <c r="P796" i="14"/>
  <c r="N771" i="14"/>
  <c r="N796" i="14"/>
  <c r="M771" i="14"/>
  <c r="L771" i="14"/>
  <c r="L796" i="14" s="1"/>
  <c r="K771" i="14"/>
  <c r="K796" i="14" s="1"/>
  <c r="J771" i="14"/>
  <c r="J796" i="14" s="1"/>
  <c r="I771" i="14"/>
  <c r="I796" i="14" s="1"/>
  <c r="H771" i="14"/>
  <c r="H796" i="14" s="1"/>
  <c r="G771" i="14"/>
  <c r="G796" i="14" s="1"/>
  <c r="F771" i="14"/>
  <c r="F796" i="14" s="1"/>
  <c r="E771" i="14"/>
  <c r="E796" i="14" s="1"/>
  <c r="D771" i="14"/>
  <c r="D796" i="14" s="1"/>
  <c r="C771" i="14"/>
  <c r="C796" i="14" s="1"/>
  <c r="P762" i="14"/>
  <c r="N762" i="14"/>
  <c r="M762" i="14"/>
  <c r="M763" i="14" s="1"/>
  <c r="L762" i="14"/>
  <c r="K762" i="14"/>
  <c r="J762" i="14"/>
  <c r="I762" i="14"/>
  <c r="H762" i="14"/>
  <c r="G762" i="14"/>
  <c r="F762" i="14"/>
  <c r="E762" i="14"/>
  <c r="D762" i="14"/>
  <c r="C762" i="14"/>
  <c r="P754" i="14"/>
  <c r="N754" i="14"/>
  <c r="M754" i="14"/>
  <c r="L754" i="14"/>
  <c r="K754" i="14"/>
  <c r="J754" i="14"/>
  <c r="I754" i="14"/>
  <c r="H754" i="14"/>
  <c r="G754" i="14"/>
  <c r="F754" i="14"/>
  <c r="E754" i="14"/>
  <c r="D754" i="14"/>
  <c r="C754" i="14"/>
  <c r="P746" i="14"/>
  <c r="N746" i="14"/>
  <c r="M746" i="14"/>
  <c r="L746" i="14"/>
  <c r="K746" i="14"/>
  <c r="J746" i="14"/>
  <c r="I746" i="14"/>
  <c r="H746" i="14"/>
  <c r="G746" i="14"/>
  <c r="F746" i="14"/>
  <c r="E746" i="14"/>
  <c r="D746" i="14"/>
  <c r="C746" i="14"/>
  <c r="P738" i="14"/>
  <c r="P763" i="14" s="1"/>
  <c r="N738" i="14"/>
  <c r="M738" i="14"/>
  <c r="L738" i="14"/>
  <c r="L763" i="14" s="1"/>
  <c r="K738" i="14"/>
  <c r="K763" i="14" s="1"/>
  <c r="J738" i="14"/>
  <c r="J763" i="14" s="1"/>
  <c r="I738" i="14"/>
  <c r="I763" i="14" s="1"/>
  <c r="H738" i="14"/>
  <c r="H763" i="14" s="1"/>
  <c r="G738" i="14"/>
  <c r="G763" i="14" s="1"/>
  <c r="F738" i="14"/>
  <c r="F763" i="14" s="1"/>
  <c r="E738" i="14"/>
  <c r="E763" i="14" s="1"/>
  <c r="D738" i="14"/>
  <c r="D763" i="14" s="1"/>
  <c r="C738" i="14"/>
  <c r="C763" i="14" s="1"/>
  <c r="P729" i="14"/>
  <c r="N729" i="14"/>
  <c r="M729" i="14"/>
  <c r="M730" i="14" s="1"/>
  <c r="L729" i="14"/>
  <c r="K729" i="14"/>
  <c r="J729" i="14"/>
  <c r="I729" i="14"/>
  <c r="H729" i="14"/>
  <c r="G729" i="14"/>
  <c r="F729" i="14"/>
  <c r="E729" i="14"/>
  <c r="D729" i="14"/>
  <c r="C729" i="14"/>
  <c r="P721" i="14"/>
  <c r="N721" i="14"/>
  <c r="M721" i="14"/>
  <c r="L721" i="14"/>
  <c r="K721" i="14"/>
  <c r="J721" i="14"/>
  <c r="I721" i="14"/>
  <c r="H721" i="14"/>
  <c r="G721" i="14"/>
  <c r="F721" i="14"/>
  <c r="E721" i="14"/>
  <c r="D721" i="14"/>
  <c r="C721" i="14"/>
  <c r="P713" i="14"/>
  <c r="N713" i="14"/>
  <c r="M713" i="14"/>
  <c r="L713" i="14"/>
  <c r="K713" i="14"/>
  <c r="J713" i="14"/>
  <c r="I713" i="14"/>
  <c r="H713" i="14"/>
  <c r="G713" i="14"/>
  <c r="F713" i="14"/>
  <c r="E713" i="14"/>
  <c r="D713" i="14"/>
  <c r="C713" i="14"/>
  <c r="P705" i="14"/>
  <c r="P730" i="14" s="1"/>
  <c r="N705" i="14"/>
  <c r="N730" i="14" s="1"/>
  <c r="M705" i="14"/>
  <c r="L705" i="14"/>
  <c r="L730" i="14"/>
  <c r="K705" i="14"/>
  <c r="J705" i="14"/>
  <c r="J730" i="14" s="1"/>
  <c r="I705" i="14"/>
  <c r="H705" i="14"/>
  <c r="H730" i="14"/>
  <c r="G705" i="14"/>
  <c r="F705" i="14"/>
  <c r="F730" i="14" s="1"/>
  <c r="E705" i="14"/>
  <c r="D705" i="14"/>
  <c r="D730" i="14"/>
  <c r="C705" i="14"/>
  <c r="P696" i="14"/>
  <c r="N696" i="14"/>
  <c r="M696" i="14"/>
  <c r="M697" i="14" s="1"/>
  <c r="L696" i="14"/>
  <c r="K696" i="14"/>
  <c r="J696" i="14"/>
  <c r="I696" i="14"/>
  <c r="H696" i="14"/>
  <c r="G696" i="14"/>
  <c r="F696" i="14"/>
  <c r="E696" i="14"/>
  <c r="D696" i="14"/>
  <c r="C696" i="14"/>
  <c r="P688" i="14"/>
  <c r="N688" i="14"/>
  <c r="M688" i="14"/>
  <c r="L688" i="14"/>
  <c r="K688" i="14"/>
  <c r="J688" i="14"/>
  <c r="I688" i="14"/>
  <c r="H688" i="14"/>
  <c r="G688" i="14"/>
  <c r="F688" i="14"/>
  <c r="E688" i="14"/>
  <c r="D688" i="14"/>
  <c r="C688" i="14"/>
  <c r="P680" i="14"/>
  <c r="N680" i="14"/>
  <c r="M680" i="14"/>
  <c r="L680" i="14"/>
  <c r="K680" i="14"/>
  <c r="J680" i="14"/>
  <c r="I680" i="14"/>
  <c r="H680" i="14"/>
  <c r="G680" i="14"/>
  <c r="F680" i="14"/>
  <c r="E680" i="14"/>
  <c r="D680" i="14"/>
  <c r="C680" i="14"/>
  <c r="P672" i="14"/>
  <c r="N672" i="14"/>
  <c r="N697" i="14"/>
  <c r="M672" i="14"/>
  <c r="L672" i="14"/>
  <c r="L697" i="14" s="1"/>
  <c r="K672" i="14"/>
  <c r="K697" i="14" s="1"/>
  <c r="J672" i="14"/>
  <c r="J697" i="14" s="1"/>
  <c r="I672" i="14"/>
  <c r="I697" i="14" s="1"/>
  <c r="H672" i="14"/>
  <c r="H697" i="14" s="1"/>
  <c r="G672" i="14"/>
  <c r="G697" i="14" s="1"/>
  <c r="F672" i="14"/>
  <c r="F697" i="14" s="1"/>
  <c r="E672" i="14"/>
  <c r="E697" i="14" s="1"/>
  <c r="D672" i="14"/>
  <c r="D697" i="14" s="1"/>
  <c r="C672" i="14"/>
  <c r="C697" i="14" s="1"/>
  <c r="P663" i="14"/>
  <c r="N663" i="14"/>
  <c r="M663" i="14"/>
  <c r="M664" i="14" s="1"/>
  <c r="L663" i="14"/>
  <c r="K663" i="14"/>
  <c r="J663" i="14"/>
  <c r="I663" i="14"/>
  <c r="H663" i="14"/>
  <c r="G663" i="14"/>
  <c r="F663" i="14"/>
  <c r="E663" i="14"/>
  <c r="D663" i="14"/>
  <c r="C663" i="14"/>
  <c r="P655" i="14"/>
  <c r="N655" i="14"/>
  <c r="M655" i="14"/>
  <c r="L655" i="14"/>
  <c r="K655" i="14"/>
  <c r="J655" i="14"/>
  <c r="I655" i="14"/>
  <c r="H655" i="14"/>
  <c r="G655" i="14"/>
  <c r="F655" i="14"/>
  <c r="E655" i="14"/>
  <c r="D655" i="14"/>
  <c r="C655" i="14"/>
  <c r="P647" i="14"/>
  <c r="N647" i="14"/>
  <c r="M647" i="14"/>
  <c r="L647" i="14"/>
  <c r="K647" i="14"/>
  <c r="J647" i="14"/>
  <c r="I647" i="14"/>
  <c r="H647" i="14"/>
  <c r="G647" i="14"/>
  <c r="F647" i="14"/>
  <c r="E647" i="14"/>
  <c r="D647" i="14"/>
  <c r="C647" i="14"/>
  <c r="P639" i="14"/>
  <c r="P664" i="14" s="1"/>
  <c r="N639" i="14"/>
  <c r="N664" i="14" s="1"/>
  <c r="M639" i="14"/>
  <c r="L639" i="14"/>
  <c r="L664" i="14"/>
  <c r="K639" i="14"/>
  <c r="K664" i="14"/>
  <c r="J639" i="14"/>
  <c r="J664" i="14"/>
  <c r="I639" i="14"/>
  <c r="I664" i="14"/>
  <c r="H639" i="14"/>
  <c r="H664" i="14"/>
  <c r="G639" i="14"/>
  <c r="G664" i="14"/>
  <c r="F639" i="14"/>
  <c r="F664" i="14"/>
  <c r="E639" i="14"/>
  <c r="E664" i="14"/>
  <c r="D639" i="14"/>
  <c r="D664" i="14"/>
  <c r="C639" i="14"/>
  <c r="C664" i="14"/>
  <c r="P630" i="14"/>
  <c r="N630" i="14"/>
  <c r="M630" i="14"/>
  <c r="M631" i="14"/>
  <c r="L630" i="14"/>
  <c r="K630" i="14"/>
  <c r="J630" i="14"/>
  <c r="I630" i="14"/>
  <c r="H630" i="14"/>
  <c r="G630" i="14"/>
  <c r="F630" i="14"/>
  <c r="E630" i="14"/>
  <c r="D630" i="14"/>
  <c r="C630" i="14"/>
  <c r="P622" i="14"/>
  <c r="N622" i="14"/>
  <c r="M622" i="14"/>
  <c r="L622" i="14"/>
  <c r="K622" i="14"/>
  <c r="J622" i="14"/>
  <c r="I622" i="14"/>
  <c r="H622" i="14"/>
  <c r="G622" i="14"/>
  <c r="F622" i="14"/>
  <c r="E622" i="14"/>
  <c r="D622" i="14"/>
  <c r="C622" i="14"/>
  <c r="P614" i="14"/>
  <c r="N614" i="14"/>
  <c r="M614" i="14"/>
  <c r="L614" i="14"/>
  <c r="K614" i="14"/>
  <c r="J614" i="14"/>
  <c r="I614" i="14"/>
  <c r="H614" i="14"/>
  <c r="G614" i="14"/>
  <c r="F614" i="14"/>
  <c r="E614" i="14"/>
  <c r="D614" i="14"/>
  <c r="C614" i="14"/>
  <c r="P606" i="14"/>
  <c r="P631" i="14"/>
  <c r="N606" i="14"/>
  <c r="M606" i="14"/>
  <c r="L606" i="14"/>
  <c r="L631" i="14"/>
  <c r="K606" i="14"/>
  <c r="K631" i="14"/>
  <c r="J606" i="14"/>
  <c r="J631" i="14"/>
  <c r="I606" i="14"/>
  <c r="I631" i="14"/>
  <c r="H606" i="14"/>
  <c r="H631" i="14"/>
  <c r="G606" i="14"/>
  <c r="G631" i="14"/>
  <c r="F606" i="14"/>
  <c r="F631" i="14"/>
  <c r="E606" i="14"/>
  <c r="E631" i="14"/>
  <c r="D606" i="14"/>
  <c r="D631" i="14"/>
  <c r="C606" i="14"/>
  <c r="C631" i="14"/>
  <c r="P597" i="14"/>
  <c r="N597" i="14"/>
  <c r="M597" i="14"/>
  <c r="M598" i="14"/>
  <c r="L597" i="14"/>
  <c r="K597" i="14"/>
  <c r="J597" i="14"/>
  <c r="I597" i="14"/>
  <c r="H597" i="14"/>
  <c r="G597" i="14"/>
  <c r="F597" i="14"/>
  <c r="E597" i="14"/>
  <c r="D597" i="14"/>
  <c r="C597" i="14"/>
  <c r="P589" i="14"/>
  <c r="N589" i="14"/>
  <c r="M589" i="14"/>
  <c r="L589" i="14"/>
  <c r="K589" i="14"/>
  <c r="J589" i="14"/>
  <c r="I589" i="14"/>
  <c r="H589" i="14"/>
  <c r="G589" i="14"/>
  <c r="F589" i="14"/>
  <c r="E589" i="14"/>
  <c r="D589" i="14"/>
  <c r="C589" i="14"/>
  <c r="P581" i="14"/>
  <c r="N581" i="14"/>
  <c r="M581" i="14"/>
  <c r="L581" i="14"/>
  <c r="K581" i="14"/>
  <c r="J581" i="14"/>
  <c r="I581" i="14"/>
  <c r="H581" i="14"/>
  <c r="G581" i="14"/>
  <c r="F581" i="14"/>
  <c r="E581" i="14"/>
  <c r="D581" i="14"/>
  <c r="C581" i="14"/>
  <c r="P573" i="14"/>
  <c r="P598" i="14"/>
  <c r="N573" i="14"/>
  <c r="N598" i="14"/>
  <c r="M573" i="14"/>
  <c r="L573" i="14"/>
  <c r="L598" i="14" s="1"/>
  <c r="K573" i="14"/>
  <c r="J573" i="14"/>
  <c r="J598" i="14"/>
  <c r="I573" i="14"/>
  <c r="H573" i="14"/>
  <c r="H598" i="14" s="1"/>
  <c r="G573" i="14"/>
  <c r="F573" i="14"/>
  <c r="F598" i="14"/>
  <c r="E573" i="14"/>
  <c r="D573" i="14"/>
  <c r="D598" i="14" s="1"/>
  <c r="C573" i="14"/>
  <c r="P564" i="14"/>
  <c r="N564" i="14"/>
  <c r="M564" i="14"/>
  <c r="M565" i="14"/>
  <c r="L564" i="14"/>
  <c r="K564" i="14"/>
  <c r="J564" i="14"/>
  <c r="I564" i="14"/>
  <c r="H564" i="14"/>
  <c r="G564" i="14"/>
  <c r="F564" i="14"/>
  <c r="E564" i="14"/>
  <c r="D564" i="14"/>
  <c r="C564" i="14"/>
  <c r="P556" i="14"/>
  <c r="N556" i="14"/>
  <c r="M556" i="14"/>
  <c r="L556" i="14"/>
  <c r="K556" i="14"/>
  <c r="J556" i="14"/>
  <c r="I556" i="14"/>
  <c r="H556" i="14"/>
  <c r="G556" i="14"/>
  <c r="F556" i="14"/>
  <c r="E556" i="14"/>
  <c r="D556" i="14"/>
  <c r="C556" i="14"/>
  <c r="P548" i="14"/>
  <c r="N548" i="14"/>
  <c r="M548" i="14"/>
  <c r="L548" i="14"/>
  <c r="K548" i="14"/>
  <c r="J548" i="14"/>
  <c r="I548" i="14"/>
  <c r="H548" i="14"/>
  <c r="G548" i="14"/>
  <c r="F548" i="14"/>
  <c r="E548" i="14"/>
  <c r="D548" i="14"/>
  <c r="C548" i="14"/>
  <c r="P540" i="14"/>
  <c r="N540" i="14"/>
  <c r="N565" i="14" s="1"/>
  <c r="M540" i="14"/>
  <c r="L540" i="14"/>
  <c r="L565" i="14"/>
  <c r="K540" i="14"/>
  <c r="K565" i="14"/>
  <c r="J540" i="14"/>
  <c r="J565" i="14"/>
  <c r="I540" i="14"/>
  <c r="I565" i="14"/>
  <c r="H540" i="14"/>
  <c r="H565" i="14"/>
  <c r="G540" i="14"/>
  <c r="G565" i="14"/>
  <c r="F540" i="14"/>
  <c r="F565" i="14"/>
  <c r="E540" i="14"/>
  <c r="E565" i="14"/>
  <c r="D540" i="14"/>
  <c r="D565" i="14"/>
  <c r="C540" i="14"/>
  <c r="C565" i="14"/>
  <c r="P531" i="14"/>
  <c r="N531" i="14"/>
  <c r="M531" i="14"/>
  <c r="M532" i="14"/>
  <c r="L531" i="14"/>
  <c r="K531" i="14"/>
  <c r="J531" i="14"/>
  <c r="I531" i="14"/>
  <c r="H531" i="14"/>
  <c r="G531" i="14"/>
  <c r="F531" i="14"/>
  <c r="E531" i="14"/>
  <c r="D531" i="14"/>
  <c r="C531" i="14"/>
  <c r="P523" i="14"/>
  <c r="N523" i="14"/>
  <c r="M523" i="14"/>
  <c r="L523" i="14"/>
  <c r="K523" i="14"/>
  <c r="J523" i="14"/>
  <c r="I523" i="14"/>
  <c r="H523" i="14"/>
  <c r="G523" i="14"/>
  <c r="F523" i="14"/>
  <c r="E523" i="14"/>
  <c r="D523" i="14"/>
  <c r="C523" i="14"/>
  <c r="P515" i="14"/>
  <c r="N515" i="14"/>
  <c r="M515" i="14"/>
  <c r="L515" i="14"/>
  <c r="K515" i="14"/>
  <c r="J515" i="14"/>
  <c r="I515" i="14"/>
  <c r="H515" i="14"/>
  <c r="G515" i="14"/>
  <c r="F515" i="14"/>
  <c r="E515" i="14"/>
  <c r="D515" i="14"/>
  <c r="C515" i="14"/>
  <c r="P507" i="14"/>
  <c r="P532" i="14"/>
  <c r="N507" i="14"/>
  <c r="N532" i="14"/>
  <c r="M507" i="14"/>
  <c r="L507" i="14"/>
  <c r="L532" i="14" s="1"/>
  <c r="K507" i="14"/>
  <c r="K532" i="14" s="1"/>
  <c r="J507" i="14"/>
  <c r="J532" i="14" s="1"/>
  <c r="I507" i="14"/>
  <c r="I532" i="14" s="1"/>
  <c r="H507" i="14"/>
  <c r="H532" i="14" s="1"/>
  <c r="G507" i="14"/>
  <c r="G532" i="14" s="1"/>
  <c r="F507" i="14"/>
  <c r="F532" i="14" s="1"/>
  <c r="E507" i="14"/>
  <c r="E532" i="14" s="1"/>
  <c r="D507" i="14"/>
  <c r="D532" i="14" s="1"/>
  <c r="C507" i="14"/>
  <c r="C532" i="14" s="1"/>
  <c r="P498" i="14"/>
  <c r="N498" i="14"/>
  <c r="M498" i="14"/>
  <c r="M499" i="14" s="1"/>
  <c r="L498" i="14"/>
  <c r="K498" i="14"/>
  <c r="J498" i="14"/>
  <c r="I498" i="14"/>
  <c r="H498" i="14"/>
  <c r="G498" i="14"/>
  <c r="F498" i="14"/>
  <c r="E498" i="14"/>
  <c r="D498" i="14"/>
  <c r="C498" i="14"/>
  <c r="P490" i="14"/>
  <c r="N490" i="14"/>
  <c r="M490" i="14"/>
  <c r="L490" i="14"/>
  <c r="K490" i="14"/>
  <c r="J490" i="14"/>
  <c r="I490" i="14"/>
  <c r="H490" i="14"/>
  <c r="G490" i="14"/>
  <c r="F490" i="14"/>
  <c r="E490" i="14"/>
  <c r="D490" i="14"/>
  <c r="C490" i="14"/>
  <c r="P482" i="14"/>
  <c r="N482" i="14"/>
  <c r="M482" i="14"/>
  <c r="L482" i="14"/>
  <c r="K482" i="14"/>
  <c r="J482" i="14"/>
  <c r="I482" i="14"/>
  <c r="H482" i="14"/>
  <c r="G482" i="14"/>
  <c r="F482" i="14"/>
  <c r="E482" i="14"/>
  <c r="D482" i="14"/>
  <c r="C482" i="14"/>
  <c r="P474" i="14"/>
  <c r="P499" i="14" s="1"/>
  <c r="N474" i="14"/>
  <c r="M474" i="14"/>
  <c r="L474" i="14"/>
  <c r="L499" i="14" s="1"/>
  <c r="K474" i="14"/>
  <c r="K499" i="14" s="1"/>
  <c r="J474" i="14"/>
  <c r="J499" i="14" s="1"/>
  <c r="I474" i="14"/>
  <c r="I499" i="14" s="1"/>
  <c r="H474" i="14"/>
  <c r="H499" i="14" s="1"/>
  <c r="G474" i="14"/>
  <c r="G499" i="14" s="1"/>
  <c r="F474" i="14"/>
  <c r="F499" i="14" s="1"/>
  <c r="E474" i="14"/>
  <c r="E499" i="14" s="1"/>
  <c r="D474" i="14"/>
  <c r="D499" i="14" s="1"/>
  <c r="C474" i="14"/>
  <c r="C499" i="14" s="1"/>
  <c r="P465" i="14"/>
  <c r="N465" i="14"/>
  <c r="M465" i="14"/>
  <c r="M466" i="14" s="1"/>
  <c r="L465" i="14"/>
  <c r="K465" i="14"/>
  <c r="J465" i="14"/>
  <c r="I465" i="14"/>
  <c r="H465" i="14"/>
  <c r="G465" i="14"/>
  <c r="F465" i="14"/>
  <c r="E465" i="14"/>
  <c r="D465" i="14"/>
  <c r="C465" i="14"/>
  <c r="P457" i="14"/>
  <c r="N457" i="14"/>
  <c r="M457" i="14"/>
  <c r="L457" i="14"/>
  <c r="K457" i="14"/>
  <c r="J457" i="14"/>
  <c r="I457" i="14"/>
  <c r="H457" i="14"/>
  <c r="G457" i="14"/>
  <c r="F457" i="14"/>
  <c r="E457" i="14"/>
  <c r="D457" i="14"/>
  <c r="C457" i="14"/>
  <c r="P449" i="14"/>
  <c r="N449" i="14"/>
  <c r="M449" i="14"/>
  <c r="L449" i="14"/>
  <c r="K449" i="14"/>
  <c r="J449" i="14"/>
  <c r="I449" i="14"/>
  <c r="H449" i="14"/>
  <c r="G449" i="14"/>
  <c r="F449" i="14"/>
  <c r="E449" i="14"/>
  <c r="D449" i="14"/>
  <c r="C449" i="14"/>
  <c r="P441" i="14"/>
  <c r="P466" i="14" s="1"/>
  <c r="N441" i="14"/>
  <c r="N466" i="14" s="1"/>
  <c r="M441" i="14"/>
  <c r="L441" i="14"/>
  <c r="L466" i="14"/>
  <c r="K441" i="14"/>
  <c r="J441" i="14"/>
  <c r="J466" i="14" s="1"/>
  <c r="I441" i="14"/>
  <c r="H441" i="14"/>
  <c r="H466" i="14"/>
  <c r="G441" i="14"/>
  <c r="F441" i="14"/>
  <c r="F466" i="14" s="1"/>
  <c r="E441" i="14"/>
  <c r="D441" i="14"/>
  <c r="D466" i="14"/>
  <c r="C441" i="14"/>
  <c r="P432" i="14"/>
  <c r="N432" i="14"/>
  <c r="M432" i="14"/>
  <c r="M433" i="14" s="1"/>
  <c r="L432" i="14"/>
  <c r="K432" i="14"/>
  <c r="J432" i="14"/>
  <c r="I432" i="14"/>
  <c r="H432" i="14"/>
  <c r="G432" i="14"/>
  <c r="F432" i="14"/>
  <c r="E432" i="14"/>
  <c r="D432" i="14"/>
  <c r="C432" i="14"/>
  <c r="P424" i="14"/>
  <c r="N424" i="14"/>
  <c r="M424" i="14"/>
  <c r="L424" i="14"/>
  <c r="K424" i="14"/>
  <c r="J424" i="14"/>
  <c r="I424" i="14"/>
  <c r="H424" i="14"/>
  <c r="G424" i="14"/>
  <c r="F424" i="14"/>
  <c r="E424" i="14"/>
  <c r="D424" i="14"/>
  <c r="C424" i="14"/>
  <c r="P416" i="14"/>
  <c r="N416" i="14"/>
  <c r="M416" i="14"/>
  <c r="L416" i="14"/>
  <c r="K416" i="14"/>
  <c r="J416" i="14"/>
  <c r="I416" i="14"/>
  <c r="H416" i="14"/>
  <c r="G416" i="14"/>
  <c r="F416" i="14"/>
  <c r="E416" i="14"/>
  <c r="D416" i="14"/>
  <c r="C416" i="14"/>
  <c r="P408" i="14"/>
  <c r="N408" i="14"/>
  <c r="N433" i="14"/>
  <c r="M408" i="14"/>
  <c r="L408" i="14"/>
  <c r="L433" i="14" s="1"/>
  <c r="K408" i="14"/>
  <c r="K433" i="14" s="1"/>
  <c r="J408" i="14"/>
  <c r="J433" i="14" s="1"/>
  <c r="I408" i="14"/>
  <c r="I433" i="14" s="1"/>
  <c r="H408" i="14"/>
  <c r="H433" i="14" s="1"/>
  <c r="G408" i="14"/>
  <c r="G433" i="14" s="1"/>
  <c r="F408" i="14"/>
  <c r="F433" i="14" s="1"/>
  <c r="E408" i="14"/>
  <c r="E433" i="14" s="1"/>
  <c r="D408" i="14"/>
  <c r="D433" i="14" s="1"/>
  <c r="C408" i="14"/>
  <c r="C433" i="14" s="1"/>
  <c r="P399" i="14"/>
  <c r="N399" i="14"/>
  <c r="M399" i="14"/>
  <c r="M400" i="14" s="1"/>
  <c r="L399" i="14"/>
  <c r="K399" i="14"/>
  <c r="J399" i="14"/>
  <c r="I399" i="14"/>
  <c r="H399" i="14"/>
  <c r="G399" i="14"/>
  <c r="F399" i="14"/>
  <c r="E399" i="14"/>
  <c r="D399" i="14"/>
  <c r="C399" i="14"/>
  <c r="P391" i="14"/>
  <c r="N391" i="14"/>
  <c r="M391" i="14"/>
  <c r="L391" i="14"/>
  <c r="K391" i="14"/>
  <c r="J391" i="14"/>
  <c r="I391" i="14"/>
  <c r="H391" i="14"/>
  <c r="G391" i="14"/>
  <c r="F391" i="14"/>
  <c r="E391" i="14"/>
  <c r="D391" i="14"/>
  <c r="C391" i="14"/>
  <c r="P383" i="14"/>
  <c r="N383" i="14"/>
  <c r="M383" i="14"/>
  <c r="L383" i="14"/>
  <c r="K383" i="14"/>
  <c r="J383" i="14"/>
  <c r="I383" i="14"/>
  <c r="H383" i="14"/>
  <c r="G383" i="14"/>
  <c r="F383" i="14"/>
  <c r="E383" i="14"/>
  <c r="D383" i="14"/>
  <c r="C383" i="14"/>
  <c r="P375" i="14"/>
  <c r="P400" i="14" s="1"/>
  <c r="N375" i="14"/>
  <c r="N400" i="14" s="1"/>
  <c r="M375" i="14"/>
  <c r="L375" i="14"/>
  <c r="L400" i="14"/>
  <c r="K375" i="14"/>
  <c r="K400" i="14"/>
  <c r="J375" i="14"/>
  <c r="J400" i="14"/>
  <c r="I375" i="14"/>
  <c r="I400" i="14"/>
  <c r="H375" i="14"/>
  <c r="H400" i="14"/>
  <c r="G375" i="14"/>
  <c r="G400" i="14"/>
  <c r="F375" i="14"/>
  <c r="F400" i="14"/>
  <c r="E375" i="14"/>
  <c r="E400" i="14"/>
  <c r="D375" i="14"/>
  <c r="D400" i="14"/>
  <c r="C375" i="14"/>
  <c r="C400" i="14"/>
  <c r="P366" i="14"/>
  <c r="N366" i="14"/>
  <c r="M366" i="14"/>
  <c r="M367" i="14"/>
  <c r="L366" i="14"/>
  <c r="K366" i="14"/>
  <c r="J366" i="14"/>
  <c r="I366" i="14"/>
  <c r="H366" i="14"/>
  <c r="G366" i="14"/>
  <c r="F366" i="14"/>
  <c r="E366" i="14"/>
  <c r="D366" i="14"/>
  <c r="C366" i="14"/>
  <c r="P358" i="14"/>
  <c r="N358" i="14"/>
  <c r="M358" i="14"/>
  <c r="L358" i="14"/>
  <c r="K358" i="14"/>
  <c r="J358" i="14"/>
  <c r="I358" i="14"/>
  <c r="H358" i="14"/>
  <c r="G358" i="14"/>
  <c r="F358" i="14"/>
  <c r="E358" i="14"/>
  <c r="D358" i="14"/>
  <c r="C358" i="14"/>
  <c r="P350" i="14"/>
  <c r="N350" i="14"/>
  <c r="M350" i="14"/>
  <c r="L350" i="14"/>
  <c r="K350" i="14"/>
  <c r="J350" i="14"/>
  <c r="I350" i="14"/>
  <c r="H350" i="14"/>
  <c r="G350" i="14"/>
  <c r="F350" i="14"/>
  <c r="E350" i="14"/>
  <c r="D350" i="14"/>
  <c r="C350" i="14"/>
  <c r="P342" i="14"/>
  <c r="P367" i="14"/>
  <c r="N342" i="14"/>
  <c r="M342" i="14"/>
  <c r="L342" i="14"/>
  <c r="L367" i="14"/>
  <c r="K342" i="14"/>
  <c r="K367" i="14"/>
  <c r="J342" i="14"/>
  <c r="J367" i="14"/>
  <c r="I342" i="14"/>
  <c r="I367" i="14"/>
  <c r="H342" i="14"/>
  <c r="H367" i="14"/>
  <c r="G342" i="14"/>
  <c r="G367" i="14"/>
  <c r="F342" i="14"/>
  <c r="F367" i="14"/>
  <c r="E342" i="14"/>
  <c r="E367" i="14"/>
  <c r="D342" i="14"/>
  <c r="D367" i="14"/>
  <c r="C342" i="14"/>
  <c r="C367" i="14"/>
  <c r="P333" i="14"/>
  <c r="N333" i="14"/>
  <c r="M333" i="14"/>
  <c r="M334" i="14"/>
  <c r="L333" i="14"/>
  <c r="K333" i="14"/>
  <c r="J333" i="14"/>
  <c r="I333" i="14"/>
  <c r="H333" i="14"/>
  <c r="G333" i="14"/>
  <c r="F333" i="14"/>
  <c r="E333" i="14"/>
  <c r="D333" i="14"/>
  <c r="C333" i="14"/>
  <c r="P325" i="14"/>
  <c r="N325" i="14"/>
  <c r="M325" i="14"/>
  <c r="L325" i="14"/>
  <c r="K325" i="14"/>
  <c r="J325" i="14"/>
  <c r="I325" i="14"/>
  <c r="H325" i="14"/>
  <c r="G325" i="14"/>
  <c r="F325" i="14"/>
  <c r="E325" i="14"/>
  <c r="D325" i="14"/>
  <c r="C325" i="14"/>
  <c r="P317" i="14"/>
  <c r="N317" i="14"/>
  <c r="M317" i="14"/>
  <c r="L317" i="14"/>
  <c r="K317" i="14"/>
  <c r="J317" i="14"/>
  <c r="I317" i="14"/>
  <c r="H317" i="14"/>
  <c r="G317" i="14"/>
  <c r="F317" i="14"/>
  <c r="E317" i="14"/>
  <c r="D317" i="14"/>
  <c r="C317" i="14"/>
  <c r="P309" i="14"/>
  <c r="P334" i="14"/>
  <c r="N309" i="14"/>
  <c r="N334" i="14"/>
  <c r="M309" i="14"/>
  <c r="L309" i="14"/>
  <c r="L334" i="14" s="1"/>
  <c r="K309" i="14"/>
  <c r="J309" i="14"/>
  <c r="J334" i="14"/>
  <c r="I309" i="14"/>
  <c r="H309" i="14"/>
  <c r="H334" i="14" s="1"/>
  <c r="G309" i="14"/>
  <c r="F309" i="14"/>
  <c r="F334" i="14"/>
  <c r="E309" i="14"/>
  <c r="D309" i="14"/>
  <c r="D334" i="14" s="1"/>
  <c r="C309" i="14"/>
  <c r="P300" i="14"/>
  <c r="N300" i="14"/>
  <c r="M300" i="14"/>
  <c r="M301" i="14"/>
  <c r="L300" i="14"/>
  <c r="K300" i="14"/>
  <c r="J300" i="14"/>
  <c r="I300" i="14"/>
  <c r="H300" i="14"/>
  <c r="G300" i="14"/>
  <c r="F300" i="14"/>
  <c r="E300" i="14"/>
  <c r="D300" i="14"/>
  <c r="C300" i="14"/>
  <c r="P292" i="14"/>
  <c r="N292" i="14"/>
  <c r="M292" i="14"/>
  <c r="L292" i="14"/>
  <c r="K292" i="14"/>
  <c r="J292" i="14"/>
  <c r="I292" i="14"/>
  <c r="H292" i="14"/>
  <c r="G292" i="14"/>
  <c r="F292" i="14"/>
  <c r="E292" i="14"/>
  <c r="D292" i="14"/>
  <c r="C292" i="14"/>
  <c r="P284" i="14"/>
  <c r="N284" i="14"/>
  <c r="M284" i="14"/>
  <c r="L284" i="14"/>
  <c r="K284" i="14"/>
  <c r="J284" i="14"/>
  <c r="I284" i="14"/>
  <c r="H284" i="14"/>
  <c r="G284" i="14"/>
  <c r="F284" i="14"/>
  <c r="E284" i="14"/>
  <c r="D284" i="14"/>
  <c r="C284" i="14"/>
  <c r="P276" i="14"/>
  <c r="N276" i="14"/>
  <c r="N301" i="14" s="1"/>
  <c r="M276" i="14"/>
  <c r="L276" i="14"/>
  <c r="L301" i="14"/>
  <c r="K276" i="14"/>
  <c r="K301" i="14"/>
  <c r="J276" i="14"/>
  <c r="J301" i="14"/>
  <c r="I276" i="14"/>
  <c r="I301" i="14"/>
  <c r="H276" i="14"/>
  <c r="H301" i="14"/>
  <c r="G276" i="14"/>
  <c r="G301" i="14"/>
  <c r="F276" i="14"/>
  <c r="F301" i="14"/>
  <c r="E276" i="14"/>
  <c r="E301" i="14"/>
  <c r="D276" i="14"/>
  <c r="D301" i="14"/>
  <c r="C276" i="14"/>
  <c r="C301" i="14"/>
  <c r="P267" i="14"/>
  <c r="N267" i="14"/>
  <c r="M267" i="14"/>
  <c r="M268" i="14"/>
  <c r="L267" i="14"/>
  <c r="K267" i="14"/>
  <c r="J267" i="14"/>
  <c r="I267" i="14"/>
  <c r="H267" i="14"/>
  <c r="G267" i="14"/>
  <c r="F267" i="14"/>
  <c r="E267" i="14"/>
  <c r="D267" i="14"/>
  <c r="C267" i="14"/>
  <c r="P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P251" i="14"/>
  <c r="N251" i="14"/>
  <c r="M251" i="14"/>
  <c r="L251" i="14"/>
  <c r="K251" i="14"/>
  <c r="J251" i="14"/>
  <c r="I251" i="14"/>
  <c r="H251" i="14"/>
  <c r="G251" i="14"/>
  <c r="F251" i="14"/>
  <c r="E251" i="14"/>
  <c r="D251" i="14"/>
  <c r="C251" i="14"/>
  <c r="P243" i="14"/>
  <c r="P268" i="14"/>
  <c r="N243" i="14"/>
  <c r="N268" i="14"/>
  <c r="M243" i="14"/>
  <c r="L243" i="14"/>
  <c r="L268" i="14" s="1"/>
  <c r="K243" i="14"/>
  <c r="K268" i="14" s="1"/>
  <c r="J243" i="14"/>
  <c r="J268" i="14" s="1"/>
  <c r="I243" i="14"/>
  <c r="I268" i="14" s="1"/>
  <c r="H243" i="14"/>
  <c r="H268" i="14" s="1"/>
  <c r="G243" i="14"/>
  <c r="G268" i="14" s="1"/>
  <c r="F243" i="14"/>
  <c r="F268" i="14" s="1"/>
  <c r="E243" i="14"/>
  <c r="E268" i="14" s="1"/>
  <c r="D243" i="14"/>
  <c r="D268" i="14" s="1"/>
  <c r="C243" i="14"/>
  <c r="C268" i="14" s="1"/>
  <c r="P234" i="14"/>
  <c r="N234" i="14"/>
  <c r="M234" i="14"/>
  <c r="M235" i="14" s="1"/>
  <c r="L234" i="14"/>
  <c r="K234" i="14"/>
  <c r="J234" i="14"/>
  <c r="I234" i="14"/>
  <c r="H234" i="14"/>
  <c r="G234" i="14"/>
  <c r="F234" i="14"/>
  <c r="E234" i="14"/>
  <c r="D234" i="14"/>
  <c r="C234" i="14"/>
  <c r="P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P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P210" i="14"/>
  <c r="P235" i="14" s="1"/>
  <c r="N210" i="14"/>
  <c r="M210" i="14"/>
  <c r="L210" i="14"/>
  <c r="L235" i="14" s="1"/>
  <c r="K210" i="14"/>
  <c r="K235" i="14" s="1"/>
  <c r="J210" i="14"/>
  <c r="J235" i="14" s="1"/>
  <c r="I210" i="14"/>
  <c r="I235" i="14" s="1"/>
  <c r="H210" i="14"/>
  <c r="H235" i="14" s="1"/>
  <c r="G210" i="14"/>
  <c r="G235" i="14" s="1"/>
  <c r="F210" i="14"/>
  <c r="F235" i="14" s="1"/>
  <c r="E210" i="14"/>
  <c r="E235" i="14" s="1"/>
  <c r="D210" i="14"/>
  <c r="D235" i="14" s="1"/>
  <c r="C210" i="14"/>
  <c r="C235" i="14" s="1"/>
  <c r="P201" i="14"/>
  <c r="N201" i="14"/>
  <c r="M201" i="14"/>
  <c r="M202" i="14" s="1"/>
  <c r="L201" i="14"/>
  <c r="K201" i="14"/>
  <c r="J201" i="14"/>
  <c r="I201" i="14"/>
  <c r="H201" i="14"/>
  <c r="G201" i="14"/>
  <c r="F201" i="14"/>
  <c r="E201" i="14"/>
  <c r="D201" i="14"/>
  <c r="C201" i="14"/>
  <c r="P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P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P177" i="14"/>
  <c r="P202" i="14" s="1"/>
  <c r="N177" i="14"/>
  <c r="N202" i="14" s="1"/>
  <c r="M177" i="14"/>
  <c r="L177" i="14"/>
  <c r="L202" i="14"/>
  <c r="K177" i="14"/>
  <c r="J177" i="14"/>
  <c r="J202" i="14" s="1"/>
  <c r="I177" i="14"/>
  <c r="H177" i="14"/>
  <c r="H202" i="14"/>
  <c r="G177" i="14"/>
  <c r="F177" i="14"/>
  <c r="F202" i="14" s="1"/>
  <c r="E177" i="14"/>
  <c r="D177" i="14"/>
  <c r="D202" i="14"/>
  <c r="C177" i="14"/>
  <c r="P168" i="14"/>
  <c r="N168" i="14"/>
  <c r="M168" i="14"/>
  <c r="M169" i="14" s="1"/>
  <c r="L168" i="14"/>
  <c r="K168" i="14"/>
  <c r="J168" i="14"/>
  <c r="I168" i="14"/>
  <c r="H168" i="14"/>
  <c r="G168" i="14"/>
  <c r="F168" i="14"/>
  <c r="E168" i="14"/>
  <c r="D168" i="14"/>
  <c r="C168" i="14"/>
  <c r="P160" i="14"/>
  <c r="N160" i="14"/>
  <c r="M160" i="14"/>
  <c r="L160" i="14"/>
  <c r="K160" i="14"/>
  <c r="J160" i="14"/>
  <c r="I160" i="14"/>
  <c r="H160" i="14"/>
  <c r="G160" i="14"/>
  <c r="F160" i="14"/>
  <c r="E160" i="14"/>
  <c r="D160" i="14"/>
  <c r="C160" i="14"/>
  <c r="P152" i="14"/>
  <c r="N152" i="14"/>
  <c r="M152" i="14"/>
  <c r="L152" i="14"/>
  <c r="K152" i="14"/>
  <c r="J152" i="14"/>
  <c r="I152" i="14"/>
  <c r="H152" i="14"/>
  <c r="G152" i="14"/>
  <c r="F152" i="14"/>
  <c r="E152" i="14"/>
  <c r="D152" i="14"/>
  <c r="C152" i="14"/>
  <c r="P144" i="14"/>
  <c r="N144" i="14"/>
  <c r="N169" i="14"/>
  <c r="M144" i="14"/>
  <c r="L144" i="14"/>
  <c r="L169" i="14" s="1"/>
  <c r="K144" i="14"/>
  <c r="K169" i="14" s="1"/>
  <c r="J144" i="14"/>
  <c r="J169" i="14" s="1"/>
  <c r="I144" i="14"/>
  <c r="I169" i="14" s="1"/>
  <c r="H144" i="14"/>
  <c r="H169" i="14" s="1"/>
  <c r="G144" i="14"/>
  <c r="G169" i="14" s="1"/>
  <c r="F144" i="14"/>
  <c r="F169" i="14" s="1"/>
  <c r="E144" i="14"/>
  <c r="E169" i="14" s="1"/>
  <c r="D144" i="14"/>
  <c r="D169" i="14" s="1"/>
  <c r="C144" i="14"/>
  <c r="C169" i="14" s="1"/>
  <c r="P135" i="14"/>
  <c r="N135" i="14"/>
  <c r="M135" i="14"/>
  <c r="M136" i="14" s="1"/>
  <c r="L135" i="14"/>
  <c r="K135" i="14"/>
  <c r="J135" i="14"/>
  <c r="I135" i="14"/>
  <c r="H135" i="14"/>
  <c r="G135" i="14"/>
  <c r="F135" i="14"/>
  <c r="E135" i="14"/>
  <c r="D135" i="14"/>
  <c r="C135" i="14"/>
  <c r="P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P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P111" i="14"/>
  <c r="P136" i="14" s="1"/>
  <c r="N111" i="14"/>
  <c r="N136" i="14" s="1"/>
  <c r="M111" i="14"/>
  <c r="L111" i="14"/>
  <c r="L136" i="14"/>
  <c r="K111" i="14"/>
  <c r="K136" i="14"/>
  <c r="J111" i="14"/>
  <c r="J136" i="14"/>
  <c r="I111" i="14"/>
  <c r="I136" i="14"/>
  <c r="H111" i="14"/>
  <c r="H136" i="14"/>
  <c r="G111" i="14"/>
  <c r="G136" i="14"/>
  <c r="F111" i="14"/>
  <c r="F136" i="14"/>
  <c r="E111" i="14"/>
  <c r="E136" i="14"/>
  <c r="D111" i="14"/>
  <c r="D136" i="14"/>
  <c r="C111" i="14"/>
  <c r="C136" i="14"/>
  <c r="P102" i="14"/>
  <c r="N102" i="14"/>
  <c r="M102" i="14"/>
  <c r="M103" i="14"/>
  <c r="L102" i="14"/>
  <c r="K102" i="14"/>
  <c r="J102" i="14"/>
  <c r="I102" i="14"/>
  <c r="H102" i="14"/>
  <c r="G102" i="14"/>
  <c r="F102" i="14"/>
  <c r="E102" i="14"/>
  <c r="D102" i="14"/>
  <c r="C102" i="14"/>
  <c r="P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P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P78" i="14"/>
  <c r="P103" i="14"/>
  <c r="N78" i="14"/>
  <c r="M78" i="14"/>
  <c r="L78" i="14"/>
  <c r="L103" i="14"/>
  <c r="K78" i="14"/>
  <c r="K103" i="14"/>
  <c r="J78" i="14"/>
  <c r="J103" i="14"/>
  <c r="I78" i="14"/>
  <c r="I103" i="14"/>
  <c r="H78" i="14"/>
  <c r="H103" i="14"/>
  <c r="G78" i="14"/>
  <c r="G103" i="14"/>
  <c r="F78" i="14"/>
  <c r="F103" i="14"/>
  <c r="E78" i="14"/>
  <c r="E103" i="14"/>
  <c r="D78" i="14"/>
  <c r="D103" i="14"/>
  <c r="C78" i="14"/>
  <c r="C103" i="14"/>
  <c r="P69" i="14"/>
  <c r="N69" i="14"/>
  <c r="M69" i="14"/>
  <c r="M70" i="14"/>
  <c r="L69" i="14"/>
  <c r="K69" i="14"/>
  <c r="J69" i="14"/>
  <c r="I69" i="14"/>
  <c r="H69" i="14"/>
  <c r="G69" i="14"/>
  <c r="F69" i="14"/>
  <c r="E69" i="14"/>
  <c r="D69" i="14"/>
  <c r="C69" i="14"/>
  <c r="P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P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P45" i="14"/>
  <c r="P70" i="14"/>
  <c r="N45" i="14"/>
  <c r="N70" i="14"/>
  <c r="M45" i="14"/>
  <c r="L45" i="14"/>
  <c r="L70" i="14" s="1"/>
  <c r="K45" i="14"/>
  <c r="J45" i="14"/>
  <c r="J70" i="14"/>
  <c r="I45" i="14"/>
  <c r="H45" i="14"/>
  <c r="H70" i="14" s="1"/>
  <c r="G45" i="14"/>
  <c r="F45" i="14"/>
  <c r="F70" i="14"/>
  <c r="E45" i="14"/>
  <c r="D45" i="14"/>
  <c r="D70" i="14" s="1"/>
  <c r="C45" i="14"/>
  <c r="P36" i="14"/>
  <c r="N36" i="14"/>
  <c r="M36" i="14"/>
  <c r="M37" i="14"/>
  <c r="L36" i="14"/>
  <c r="K36" i="14"/>
  <c r="J36" i="14"/>
  <c r="I36" i="14"/>
  <c r="H36" i="14"/>
  <c r="G36" i="14"/>
  <c r="F36" i="14"/>
  <c r="E36" i="14"/>
  <c r="D36" i="14"/>
  <c r="C36" i="14"/>
  <c r="P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P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P12" i="14"/>
  <c r="N12" i="14"/>
  <c r="N37" i="14" s="1"/>
  <c r="M12" i="14"/>
  <c r="L12" i="14"/>
  <c r="L37" i="14"/>
  <c r="K12" i="14"/>
  <c r="K37" i="14"/>
  <c r="J12" i="14"/>
  <c r="J37" i="14"/>
  <c r="I12" i="14"/>
  <c r="I37" i="14"/>
  <c r="H12" i="14"/>
  <c r="H37" i="14"/>
  <c r="G12" i="14"/>
  <c r="G37" i="14"/>
  <c r="F12" i="14"/>
  <c r="F37" i="14"/>
  <c r="E12" i="14"/>
  <c r="E37" i="14"/>
  <c r="D12" i="14"/>
  <c r="D37" i="14"/>
  <c r="C12" i="14"/>
  <c r="C37" i="14"/>
  <c r="M4" i="14"/>
  <c r="M5" i="14"/>
  <c r="M6" i="14" s="1"/>
  <c r="M7" i="14" s="1"/>
  <c r="M8" i="14" s="1"/>
  <c r="M9" i="14" s="1"/>
  <c r="M10" i="14" s="1"/>
  <c r="P2351" i="5"/>
  <c r="P2376" i="5" s="1"/>
  <c r="P2359" i="5"/>
  <c r="P2367" i="5"/>
  <c r="P2375" i="5"/>
  <c r="N2351" i="5"/>
  <c r="N2359" i="5"/>
  <c r="N2367" i="5"/>
  <c r="N2375" i="5"/>
  <c r="M2375" i="5"/>
  <c r="M2376" i="5"/>
  <c r="L2351" i="5"/>
  <c r="L2359" i="5"/>
  <c r="L2367" i="5"/>
  <c r="L2376" i="5"/>
  <c r="L2375" i="5"/>
  <c r="K2351" i="5"/>
  <c r="K2359" i="5"/>
  <c r="K2367" i="5"/>
  <c r="K2375" i="5"/>
  <c r="J2351" i="5"/>
  <c r="J2359" i="5"/>
  <c r="J2367" i="5"/>
  <c r="J2375" i="5"/>
  <c r="I2351" i="5"/>
  <c r="I2376" i="5" s="1"/>
  <c r="I2359" i="5"/>
  <c r="I2367" i="5"/>
  <c r="I2375" i="5"/>
  <c r="H2351" i="5"/>
  <c r="H2359" i="5"/>
  <c r="H2367" i="5"/>
  <c r="H2375" i="5"/>
  <c r="G2351" i="5"/>
  <c r="G2359" i="5"/>
  <c r="G2367" i="5"/>
  <c r="G2375" i="5"/>
  <c r="F2351" i="5"/>
  <c r="F2359" i="5"/>
  <c r="F2367" i="5"/>
  <c r="F2375" i="5"/>
  <c r="E2351" i="5"/>
  <c r="E2359" i="5"/>
  <c r="E2376" i="5" s="1"/>
  <c r="E2367" i="5"/>
  <c r="E2375" i="5"/>
  <c r="D2351" i="5"/>
  <c r="D2359" i="5"/>
  <c r="D2367" i="5"/>
  <c r="D2375" i="5"/>
  <c r="C2351" i="5"/>
  <c r="C2359" i="5"/>
  <c r="C2367" i="5"/>
  <c r="C2375" i="5"/>
  <c r="M2367" i="5"/>
  <c r="M2359" i="5"/>
  <c r="M2351" i="5"/>
  <c r="P2342" i="5"/>
  <c r="N2342" i="5"/>
  <c r="M2342" i="5"/>
  <c r="M2343" i="5"/>
  <c r="L2342" i="5"/>
  <c r="K2343" i="5"/>
  <c r="K2342" i="5"/>
  <c r="J2342" i="5"/>
  <c r="I2342" i="5"/>
  <c r="I2343" i="5" s="1"/>
  <c r="H2342" i="5"/>
  <c r="G2343" i="5"/>
  <c r="G2342" i="5"/>
  <c r="F2342" i="5"/>
  <c r="E2342" i="5"/>
  <c r="E2343" i="5"/>
  <c r="D2342" i="5"/>
  <c r="D2343" i="5" s="1"/>
  <c r="C2342" i="5"/>
  <c r="C2343" i="5"/>
  <c r="L2343" i="5"/>
  <c r="K2376" i="5"/>
  <c r="H2343" i="5"/>
  <c r="G2376" i="5"/>
  <c r="P2343" i="5"/>
  <c r="G1126" i="14"/>
  <c r="I1126" i="14"/>
  <c r="K1126" i="14"/>
  <c r="N1159" i="14"/>
  <c r="P1225" i="14"/>
  <c r="C1258" i="14"/>
  <c r="E1258" i="14"/>
  <c r="G1258" i="14"/>
  <c r="I1258" i="14"/>
  <c r="K1258" i="14"/>
  <c r="N1291" i="14"/>
  <c r="P1984" i="14"/>
  <c r="C2017" i="14"/>
  <c r="E2017" i="14"/>
  <c r="G2017" i="14"/>
  <c r="I2017" i="14"/>
  <c r="K2017" i="14"/>
  <c r="N2050" i="14"/>
  <c r="F2343" i="5"/>
  <c r="N2343" i="5"/>
  <c r="D2376" i="5"/>
  <c r="H2376" i="5"/>
  <c r="N2376" i="5"/>
  <c r="J2343" i="5"/>
  <c r="C2376" i="5"/>
  <c r="F2376" i="5"/>
  <c r="J2376" i="5"/>
  <c r="P37" i="14"/>
  <c r="C70" i="14"/>
  <c r="E70" i="14"/>
  <c r="G70" i="14"/>
  <c r="I70" i="14"/>
  <c r="K70" i="14"/>
  <c r="N103" i="14"/>
  <c r="P169" i="14"/>
  <c r="C202" i="14"/>
  <c r="E202" i="14"/>
  <c r="G202" i="14"/>
  <c r="I202" i="14"/>
  <c r="K202" i="14"/>
  <c r="N235" i="14"/>
  <c r="P301" i="14"/>
  <c r="C334" i="14"/>
  <c r="E334" i="14"/>
  <c r="G334" i="14"/>
  <c r="I334" i="14"/>
  <c r="K334" i="14"/>
  <c r="N367" i="14"/>
  <c r="P433" i="14"/>
  <c r="C466" i="14"/>
  <c r="E466" i="14"/>
  <c r="G466" i="14"/>
  <c r="I466" i="14"/>
  <c r="K466" i="14"/>
  <c r="N499" i="14"/>
  <c r="P565" i="14"/>
  <c r="C598" i="14"/>
  <c r="E598" i="14"/>
  <c r="G598" i="14"/>
  <c r="I598" i="14"/>
  <c r="K598" i="14"/>
  <c r="N631" i="14"/>
  <c r="P697" i="14"/>
  <c r="C730" i="14"/>
  <c r="E730" i="14"/>
  <c r="G730" i="14"/>
  <c r="I730" i="14"/>
  <c r="K730" i="14"/>
  <c r="N763" i="14"/>
  <c r="P1060" i="14" l="1"/>
  <c r="C1093" i="14"/>
  <c r="E1093" i="14"/>
  <c r="G1093" i="14"/>
  <c r="I1093" i="14"/>
  <c r="K1093" i="14"/>
  <c r="E1390" i="14"/>
  <c r="G1390" i="14"/>
  <c r="I1390" i="14"/>
  <c r="K1390" i="14"/>
  <c r="N1423" i="14"/>
  <c r="P1489" i="14"/>
  <c r="C1522" i="14"/>
  <c r="E1522" i="14"/>
  <c r="G1522" i="14"/>
  <c r="I1522" i="14"/>
  <c r="K1522" i="14"/>
  <c r="N1555" i="14"/>
  <c r="P1621" i="14"/>
  <c r="C1654" i="14"/>
  <c r="E1654" i="14"/>
  <c r="G1654" i="14"/>
  <c r="I1654" i="14"/>
  <c r="K1654" i="14"/>
  <c r="N1687" i="14"/>
  <c r="P1753" i="14"/>
  <c r="C1786" i="14"/>
  <c r="E1786" i="14"/>
  <c r="G1786" i="14"/>
  <c r="I1786" i="14"/>
  <c r="K1786" i="14"/>
  <c r="N1819" i="14"/>
  <c r="P1885" i="14"/>
  <c r="C1918" i="14"/>
  <c r="E1918" i="14"/>
  <c r="G1918" i="14"/>
  <c r="I1918" i="14"/>
  <c r="K1918" i="14"/>
  <c r="N1951" i="14"/>
  <c r="F2017" i="14"/>
  <c r="N2017" i="14"/>
  <c r="D2050" i="14"/>
  <c r="F2050" i="14"/>
  <c r="H2050" i="14"/>
  <c r="J2050" i="14"/>
  <c r="L2050" i="14"/>
  <c r="P2116" i="14"/>
  <c r="C2149" i="14"/>
  <c r="E2149" i="14"/>
  <c r="G2149" i="14"/>
  <c r="I2149" i="14"/>
  <c r="K2149" i="14"/>
  <c r="N2182" i="14"/>
  <c r="P2248" i="14"/>
  <c r="C2281" i="14"/>
  <c r="E2281" i="14"/>
  <c r="G2281" i="14"/>
  <c r="I2281" i="14"/>
  <c r="K2281" i="14"/>
  <c r="N2314" i="14"/>
  <c r="P2380" i="14"/>
  <c r="M110" i="32" l="1"/>
  <c r="M111" i="32" s="1"/>
  <c r="M112" i="32" s="1"/>
  <c r="M113" i="32" s="1"/>
  <c r="M114" i="32" s="1"/>
  <c r="M115" i="32" s="1"/>
  <c r="M116" i="32" l="1"/>
  <c r="M117" i="32" s="1"/>
  <c r="M118" i="32" s="1"/>
  <c r="M119" i="32" s="1"/>
  <c r="M120" i="32" s="1"/>
  <c r="M121" i="32" s="1"/>
  <c r="M122" i="32" s="1"/>
  <c r="L134" i="32" l="1"/>
  <c r="L135" i="32" s="1"/>
  <c r="M123" i="32"/>
  <c r="M124" i="32" s="1"/>
  <c r="M125" i="32" s="1"/>
  <c r="M126" i="32" s="1"/>
  <c r="M127" i="32" s="1"/>
  <c r="M128" i="32" s="1"/>
  <c r="M129" i="32" s="1"/>
  <c r="M130" i="32" s="1"/>
  <c r="M131" i="32" s="1"/>
  <c r="M132" i="32" s="1"/>
  <c r="M133" i="32" s="1"/>
  <c r="M134" i="32" s="1"/>
  <c r="M135" i="32" s="1"/>
  <c r="M136" i="32" s="1"/>
  <c r="M137" i="32" s="1"/>
  <c r="M138" i="32" s="1"/>
  <c r="M139" i="32" s="1"/>
  <c r="M140" i="32" s="1"/>
  <c r="M141" i="32" s="1"/>
  <c r="M142" i="32" s="1"/>
  <c r="M143" i="32" s="1"/>
  <c r="M144" i="32" s="1"/>
  <c r="M145" i="32" s="1"/>
  <c r="M146" i="32" s="1"/>
  <c r="M147" i="32" s="1"/>
  <c r="M148" i="32" s="1"/>
  <c r="M149" i="32" s="1"/>
  <c r="M150" i="32" s="1"/>
  <c r="M151" i="32" s="1"/>
  <c r="M152" i="32" s="1"/>
  <c r="M153" i="32" s="1"/>
  <c r="M154" i="32" s="1"/>
  <c r="M155" i="32" s="1"/>
  <c r="M156" i="32" s="1"/>
  <c r="M157" i="32" s="1"/>
  <c r="M158" i="32" s="1"/>
  <c r="M159" i="32" s="1"/>
  <c r="M160" i="32" s="1"/>
  <c r="M161" i="32" s="1"/>
  <c r="M162" i="32" s="1"/>
  <c r="M163" i="32" s="1"/>
  <c r="M164" i="32" s="1"/>
  <c r="M165" i="32" s="1"/>
  <c r="M166" i="32" s="1"/>
  <c r="M167" i="32" s="1"/>
  <c r="M168" i="32" s="1"/>
  <c r="M169" i="32" s="1"/>
  <c r="M170" i="32" s="1"/>
  <c r="M171" i="32" s="1"/>
  <c r="M172" i="32" s="1"/>
  <c r="M173" i="32" s="1"/>
  <c r="M174" i="32" s="1"/>
  <c r="M175" i="32" s="1"/>
  <c r="M176" i="32" s="1"/>
  <c r="M177" i="32" s="1"/>
  <c r="M178" i="32" s="1"/>
  <c r="M179" i="32" s="1"/>
  <c r="M180" i="32" s="1"/>
  <c r="M181" i="32" s="1"/>
  <c r="M182" i="32" s="1"/>
  <c r="M183" i="32" s="1"/>
  <c r="M184" i="32" s="1"/>
  <c r="M185" i="32" s="1"/>
  <c r="M186" i="32" s="1"/>
  <c r="M187" i="32" s="1"/>
  <c r="M188" i="32" s="1"/>
  <c r="M189" i="32" s="1"/>
  <c r="M190" i="32" s="1"/>
  <c r="M191" i="32" s="1"/>
  <c r="M192" i="32" s="1"/>
  <c r="M193" i="32" s="1"/>
  <c r="M194" i="32" s="1"/>
  <c r="M195" i="32" s="1"/>
  <c r="M196" i="32" s="1"/>
  <c r="M197" i="32" s="1"/>
  <c r="M198" i="32" s="1"/>
  <c r="M199" i="32" s="1"/>
  <c r="M200" i="32" s="1"/>
  <c r="M201" i="32" s="1"/>
  <c r="M202" i="32" s="1"/>
  <c r="M203" i="32" s="1"/>
  <c r="M204" i="32" s="1"/>
  <c r="M205" i="32" s="1"/>
  <c r="M206" i="32" s="1"/>
  <c r="M207" i="32" s="1"/>
  <c r="M208" i="32" s="1"/>
  <c r="M209" i="32" s="1"/>
  <c r="M210" i="32" s="1"/>
  <c r="M211" i="32" s="1"/>
  <c r="M212" i="32" s="1"/>
  <c r="M213" i="32" s="1"/>
  <c r="M214" i="32" s="1"/>
  <c r="M215" i="32" s="1"/>
  <c r="M216" i="32" s="1"/>
  <c r="M217" i="32" s="1"/>
  <c r="M218" i="32" s="1"/>
  <c r="M219" i="32" s="1"/>
  <c r="M220" i="32" s="1"/>
  <c r="M221" i="32" s="1"/>
  <c r="M222" i="32" s="1"/>
  <c r="M223" i="32" s="1"/>
  <c r="M224" i="32" s="1"/>
  <c r="M225" i="32" s="1"/>
  <c r="M226" i="32" s="1"/>
  <c r="M227" i="32" s="1"/>
  <c r="M228" i="32" s="1"/>
  <c r="M229" i="32" s="1"/>
  <c r="M230" i="32" s="1"/>
  <c r="M231" i="32" s="1"/>
  <c r="M232" i="32" s="1"/>
  <c r="M233" i="32" s="1"/>
  <c r="M234" i="32" s="1"/>
  <c r="M235" i="32" s="1"/>
  <c r="M236" i="32" s="1"/>
  <c r="M237" i="32" s="1"/>
  <c r="M238" i="32" s="1"/>
  <c r="M239" i="32" s="1"/>
  <c r="M240" i="32" s="1"/>
  <c r="M241" i="32" s="1"/>
  <c r="M242" i="32" s="1"/>
  <c r="M243" i="32" s="1"/>
  <c r="M244" i="32" s="1"/>
  <c r="M245" i="32" s="1"/>
  <c r="M246" i="32" s="1"/>
  <c r="M247" i="32" s="1"/>
  <c r="M248" i="32" s="1"/>
  <c r="M249" i="32" s="1"/>
  <c r="M250" i="32" s="1"/>
  <c r="M251" i="32" s="1"/>
  <c r="M252" i="32" s="1"/>
  <c r="M253" i="32" s="1"/>
  <c r="M254" i="32" s="1"/>
  <c r="M255" i="32" s="1"/>
  <c r="M256" i="32" s="1"/>
  <c r="M257" i="32" s="1"/>
  <c r="M258" i="32" s="1"/>
  <c r="M259" i="32" s="1"/>
  <c r="M260" i="32" s="1"/>
  <c r="M261" i="32" l="1"/>
  <c r="M262" i="32" s="1"/>
  <c r="M263" i="32" s="1"/>
  <c r="M264" i="32" s="1"/>
  <c r="M265" i="32" s="1"/>
  <c r="M266" i="32" s="1"/>
  <c r="M267" i="32" s="1"/>
  <c r="M268" i="32" s="1"/>
  <c r="M269" i="32" s="1"/>
  <c r="M270" i="32" l="1"/>
  <c r="M271" i="32" s="1"/>
  <c r="M272" i="32" s="1"/>
  <c r="M273" i="32" s="1"/>
  <c r="M274" i="32" s="1"/>
  <c r="M275" i="32" s="1"/>
  <c r="M276" i="32" s="1"/>
  <c r="M277" i="32" s="1"/>
  <c r="M278" i="32" s="1"/>
  <c r="M279" i="32" s="1"/>
  <c r="M280" i="32" s="1"/>
  <c r="M281" i="32" s="1"/>
  <c r="M282" i="32" s="1"/>
  <c r="M283" i="32" s="1"/>
  <c r="M284" i="32" s="1"/>
  <c r="M285" i="32" s="1"/>
  <c r="M286" i="32" s="1"/>
  <c r="M287" i="32" s="1"/>
  <c r="M288" i="32" s="1"/>
  <c r="M289" i="32" s="1"/>
  <c r="M290" i="32" s="1"/>
  <c r="M291" i="32" s="1"/>
  <c r="M292" i="32" s="1"/>
  <c r="M293" i="32" s="1"/>
  <c r="M294" i="32" s="1"/>
  <c r="M295" i="32" s="1"/>
  <c r="M296" i="32" s="1"/>
  <c r="M297" i="32" s="1"/>
  <c r="M298" i="32" s="1"/>
  <c r="M299" i="32" s="1"/>
  <c r="M300" i="32" s="1"/>
  <c r="M301" i="32" s="1"/>
  <c r="M302" i="32" s="1"/>
  <c r="M303" i="32" s="1"/>
  <c r="M304" i="32" s="1"/>
  <c r="M305" i="32" s="1"/>
  <c r="M306" i="32" s="1"/>
  <c r="M307" i="32" s="1"/>
  <c r="M308" i="32" s="1"/>
  <c r="M309" i="32" s="1"/>
  <c r="M310" i="32" s="1"/>
  <c r="M311" i="32" s="1"/>
  <c r="M312" i="32" s="1"/>
  <c r="M313" i="32" s="1"/>
  <c r="M314" i="32" s="1"/>
  <c r="M315" i="32" s="1"/>
  <c r="M316" i="32" s="1"/>
  <c r="M317" i="32" s="1"/>
  <c r="M318" i="32" s="1"/>
  <c r="M319" i="32" s="1"/>
  <c r="M320" i="32" s="1"/>
  <c r="M321" i="32" s="1"/>
  <c r="M322" i="32" s="1"/>
  <c r="M323" i="32" s="1"/>
  <c r="M324" i="32" s="1"/>
  <c r="M325" i="32" s="1"/>
  <c r="M326" i="32" s="1"/>
  <c r="M327" i="32" s="1"/>
  <c r="M328" i="32" s="1"/>
  <c r="M329" i="32" s="1"/>
  <c r="M330" i="32" s="1"/>
  <c r="M331" i="32" s="1"/>
  <c r="M332" i="32" s="1"/>
  <c r="M333" i="32" s="1"/>
  <c r="M334" i="32" s="1"/>
  <c r="M335" i="32" s="1"/>
  <c r="M336" i="32" s="1"/>
  <c r="M337" i="32" s="1"/>
  <c r="M338" i="32" s="1"/>
  <c r="M339" i="32" s="1"/>
  <c r="M340" i="32" s="1"/>
  <c r="M341" i="32" s="1"/>
  <c r="M342" i="32" s="1"/>
  <c r="M343" i="32" s="1"/>
  <c r="M344" i="32" s="1"/>
  <c r="M345" i="32" s="1"/>
  <c r="M346" i="32" s="1"/>
  <c r="M347" i="32" s="1"/>
  <c r="M348" i="32" s="1"/>
  <c r="M349" i="32" s="1"/>
  <c r="M350" i="32" s="1"/>
  <c r="M351" i="32" s="1"/>
  <c r="M352" i="32" s="1"/>
  <c r="M353" i="32" s="1"/>
  <c r="M354" i="32" s="1"/>
  <c r="M355" i="32" s="1"/>
  <c r="M356" i="32" s="1"/>
  <c r="M357" i="32" s="1"/>
  <c r="M358" i="32" s="1"/>
  <c r="M359" i="32" s="1"/>
  <c r="M360" i="32" s="1"/>
  <c r="M361" i="32" s="1"/>
  <c r="M362" i="32" s="1"/>
  <c r="M363" i="32" s="1"/>
  <c r="M364" i="32" s="1"/>
  <c r="M365" i="32" s="1"/>
  <c r="M366" i="32" s="1"/>
  <c r="M367" i="32" s="1"/>
  <c r="M368" i="32" s="1"/>
  <c r="M369" i="32" s="1"/>
  <c r="M370" i="32" s="1"/>
  <c r="M371" i="32" s="1"/>
  <c r="M372" i="32" s="1"/>
  <c r="M373" i="32" s="1"/>
  <c r="M374" i="32" s="1"/>
  <c r="M375" i="32" s="1"/>
  <c r="M376" i="32" s="1"/>
  <c r="M377" i="32" s="1"/>
  <c r="M378" i="32" s="1"/>
  <c r="M379" i="32" s="1"/>
  <c r="M380" i="32" s="1"/>
  <c r="M381" i="32" s="1"/>
  <c r="M382" i="32" s="1"/>
  <c r="M383" i="32" s="1"/>
  <c r="M384" i="32" s="1"/>
  <c r="M385" i="32" s="1"/>
  <c r="M386" i="32" s="1"/>
  <c r="M387" i="32" s="1"/>
  <c r="M388" i="32" s="1"/>
  <c r="M389" i="32" s="1"/>
  <c r="M390" i="32" s="1"/>
  <c r="M391" i="32" s="1"/>
  <c r="M392" i="32" s="1"/>
  <c r="M393" i="32" s="1"/>
  <c r="M394" i="32" s="1"/>
  <c r="M395" i="32" s="1"/>
  <c r="M396" i="32" s="1"/>
  <c r="M397" i="32" s="1"/>
  <c r="M398" i="32" s="1"/>
  <c r="M399" i="32" s="1"/>
  <c r="M400" i="32" s="1"/>
  <c r="M401" i="32" s="1"/>
  <c r="M402" i="32" s="1"/>
  <c r="M403" i="32" s="1"/>
  <c r="M404" i="32" s="1"/>
  <c r="M405" i="32" s="1"/>
  <c r="M406" i="32" s="1"/>
  <c r="M407" i="32" s="1"/>
  <c r="M408" i="32" s="1"/>
  <c r="M409" i="32" s="1"/>
  <c r="M410" i="32" s="1"/>
  <c r="M411" i="32" s="1"/>
  <c r="M412" i="32" s="1"/>
  <c r="M413" i="32" s="1"/>
  <c r="M414" i="32" s="1"/>
  <c r="M415" i="32" s="1"/>
  <c r="M416" i="32" s="1"/>
  <c r="M417" i="32" s="1"/>
  <c r="M418" i="32" s="1"/>
  <c r="M419" i="32" s="1"/>
  <c r="M420" i="32" s="1"/>
  <c r="M421" i="32" s="1"/>
  <c r="M422" i="32" s="1"/>
  <c r="M423" i="32" s="1"/>
  <c r="M424" i="32" s="1"/>
  <c r="M425" i="32" s="1"/>
  <c r="M426" i="32" s="1"/>
  <c r="M427" i="32" s="1"/>
  <c r="M428" i="32" s="1"/>
  <c r="M429" i="32" s="1"/>
  <c r="M430" i="32" s="1"/>
  <c r="M431" i="32" s="1"/>
  <c r="M432" i="32" s="1"/>
  <c r="M433" i="32" s="1"/>
  <c r="M434" i="32" s="1"/>
  <c r="M435" i="32" s="1"/>
  <c r="M436" i="32" s="1"/>
  <c r="M437" i="32" s="1"/>
  <c r="M438" i="32" s="1"/>
  <c r="M439" i="32" s="1"/>
  <c r="M440" i="32" s="1"/>
  <c r="M441" i="32" s="1"/>
  <c r="M442" i="32" s="1"/>
  <c r="M443" i="32" s="1"/>
  <c r="M444" i="32" s="1"/>
  <c r="M445" i="32" s="1"/>
  <c r="M446" i="32" s="1"/>
  <c r="M447" i="32" s="1"/>
  <c r="M448" i="32" s="1"/>
  <c r="M449" i="32" s="1"/>
  <c r="M450" i="32" s="1"/>
  <c r="M451" i="32" s="1"/>
  <c r="M452" i="32" s="1"/>
  <c r="M453" i="32" s="1"/>
  <c r="M454" i="32" s="1"/>
  <c r="M455" i="32" s="1"/>
  <c r="M456" i="32" s="1"/>
  <c r="M457" i="32" s="1"/>
  <c r="M458" i="32" s="1"/>
  <c r="M459" i="32" s="1"/>
  <c r="M460" i="32" s="1"/>
  <c r="M461" i="32" s="1"/>
  <c r="M462" i="32" s="1"/>
  <c r="M463" i="32" s="1"/>
  <c r="M464" i="32" s="1"/>
  <c r="M465" i="32" s="1"/>
  <c r="M466" i="32" s="1"/>
  <c r="M467" i="32" s="1"/>
  <c r="M468" i="32" s="1"/>
  <c r="M469" i="32" s="1"/>
  <c r="M470" i="32" s="1"/>
  <c r="M471" i="32" s="1"/>
  <c r="M472" i="32" s="1"/>
  <c r="M473" i="32" s="1"/>
  <c r="M474" i="32" s="1"/>
  <c r="M475" i="32" s="1"/>
  <c r="M476" i="32" s="1"/>
  <c r="M477" i="32" s="1"/>
  <c r="M478" i="32" s="1"/>
  <c r="M479" i="32" s="1"/>
  <c r="M480" i="32" s="1"/>
  <c r="M481" i="32" s="1"/>
  <c r="M482" i="32" s="1"/>
  <c r="M483" i="32" s="1"/>
  <c r="M484" i="32" s="1"/>
  <c r="M485" i="32" s="1"/>
  <c r="M486" i="32" s="1"/>
  <c r="M487" i="32" s="1"/>
  <c r="M488" i="32" s="1"/>
  <c r="M489" i="32" s="1"/>
  <c r="M490" i="32" s="1"/>
  <c r="M491" i="32" s="1"/>
  <c r="M492" i="32" s="1"/>
  <c r="M493" i="32" s="1"/>
  <c r="M494" i="32" s="1"/>
  <c r="M495" i="32" s="1"/>
  <c r="M496" i="32" s="1"/>
  <c r="M497" i="32" s="1"/>
  <c r="M498" i="32" s="1"/>
  <c r="M499" i="32" s="1"/>
  <c r="M500" i="32" s="1"/>
  <c r="M501" i="32" s="1"/>
  <c r="M502" i="32" s="1"/>
  <c r="M503" i="32" s="1"/>
  <c r="M504" i="32" s="1"/>
  <c r="M505" i="32" s="1"/>
  <c r="M506" i="32" s="1"/>
  <c r="M507" i="32" s="1"/>
  <c r="M508" i="32" s="1"/>
  <c r="M509" i="32" s="1"/>
  <c r="M510" i="32" s="1"/>
  <c r="M511" i="32" s="1"/>
  <c r="M512" i="32" s="1"/>
  <c r="M513" i="32" s="1"/>
  <c r="M514" i="32" s="1"/>
  <c r="M515" i="32" s="1"/>
  <c r="M516" i="32" s="1"/>
  <c r="M517" i="32" s="1"/>
  <c r="M518" i="32" s="1"/>
  <c r="M519" i="32" s="1"/>
  <c r="M520" i="32" s="1"/>
  <c r="M521" i="32" s="1"/>
  <c r="M522" i="32" s="1"/>
  <c r="M523" i="32" s="1"/>
  <c r="M524" i="32" s="1"/>
  <c r="M525" i="32" s="1"/>
  <c r="M526" i="32" s="1"/>
  <c r="M527" i="32" s="1"/>
  <c r="M528" i="32" s="1"/>
  <c r="M529" i="32" s="1"/>
  <c r="M530" i="32" s="1"/>
  <c r="M531" i="32" s="1"/>
  <c r="M532" i="32" s="1"/>
  <c r="M533" i="32" s="1"/>
  <c r="M534" i="32" s="1"/>
  <c r="M535" i="32" s="1"/>
  <c r="M536" i="32" s="1"/>
  <c r="M537" i="32" s="1"/>
  <c r="M538" i="32" s="1"/>
  <c r="M539" i="32" s="1"/>
  <c r="M540" i="32" s="1"/>
  <c r="M541" i="32" s="1"/>
  <c r="M542" i="32" s="1"/>
  <c r="M543" i="32" s="1"/>
  <c r="M544" i="32" s="1"/>
  <c r="M545" i="32" s="1"/>
  <c r="M546" i="32" s="1"/>
  <c r="M547" i="32" s="1"/>
  <c r="M548" i="32" s="1"/>
  <c r="M549" i="32" s="1"/>
  <c r="N284" i="32"/>
  <c r="N301" i="32" s="1"/>
  <c r="M550" i="32" l="1"/>
  <c r="M551" i="32" s="1"/>
  <c r="M552" i="32" s="1"/>
  <c r="M553" i="32" s="1"/>
  <c r="M554" i="32" s="1"/>
  <c r="M555" i="32" s="1"/>
  <c r="M556" i="32" s="1"/>
  <c r="M557" i="32" s="1"/>
  <c r="M558" i="32" s="1"/>
  <c r="M559" i="32" s="1"/>
  <c r="M560" i="32" s="1"/>
  <c r="M561" i="32" s="1"/>
  <c r="M562" i="32" s="1"/>
  <c r="M563" i="32" s="1"/>
  <c r="M564" i="32" s="1"/>
  <c r="M565" i="32" s="1"/>
  <c r="M566" i="32" s="1"/>
  <c r="M567" i="32" s="1"/>
  <c r="M568" i="32" s="1"/>
  <c r="M569" i="32" s="1"/>
  <c r="M570" i="32" s="1"/>
  <c r="M571" i="32" s="1"/>
  <c r="M572" i="32" s="1"/>
  <c r="M573" i="32" s="1"/>
  <c r="M574" i="32" s="1"/>
  <c r="M575" i="32" s="1"/>
  <c r="M576" i="32" s="1"/>
  <c r="M577" i="32" s="1"/>
  <c r="M578" i="32" s="1"/>
  <c r="M579" i="32" s="1"/>
  <c r="M580" i="32" s="1"/>
  <c r="M581" i="32" s="1"/>
  <c r="M582" i="32" s="1"/>
  <c r="M583" i="32" s="1"/>
  <c r="M584" i="32" s="1"/>
  <c r="M585" i="32" s="1"/>
  <c r="M586" i="32" s="1"/>
  <c r="M587" i="32" s="1"/>
  <c r="M588" i="32" s="1"/>
  <c r="M589" i="32" s="1"/>
  <c r="M590" i="32" s="1"/>
  <c r="M591" i="32" s="1"/>
  <c r="M592" i="32" s="1"/>
  <c r="M593" i="32" s="1"/>
  <c r="M594" i="32" s="1"/>
  <c r="M595" i="32" s="1"/>
  <c r="M596" i="32" s="1"/>
  <c r="M597" i="32" s="1"/>
  <c r="M598" i="32" s="1"/>
  <c r="M599" i="32" s="1"/>
  <c r="M600" i="32" s="1"/>
  <c r="M601" i="32" s="1"/>
  <c r="M602" i="32" s="1"/>
  <c r="M603" i="32" s="1"/>
  <c r="M604" i="32" s="1"/>
  <c r="M605" i="32" s="1"/>
  <c r="M606" i="32" s="1"/>
  <c r="M607" i="32" s="1"/>
  <c r="M608" i="32" s="1"/>
  <c r="M609" i="32" s="1"/>
  <c r="M610" i="32" s="1"/>
  <c r="M611" i="32" s="1"/>
  <c r="M612" i="32" s="1"/>
  <c r="M613" i="32" s="1"/>
  <c r="M614" i="32" s="1"/>
  <c r="M615" i="32" s="1"/>
  <c r="M616" i="32" s="1"/>
  <c r="M617" i="32" s="1"/>
  <c r="M618" i="32" s="1"/>
  <c r="M619" i="32" s="1"/>
  <c r="M620" i="32" s="1"/>
  <c r="M621" i="32" s="1"/>
  <c r="M622" i="32" s="1"/>
  <c r="M623" i="32" s="1"/>
  <c r="M624" i="32" s="1"/>
  <c r="M625" i="32" s="1"/>
  <c r="M626" i="32" s="1"/>
  <c r="M627" i="32" s="1"/>
  <c r="M628" i="32" s="1"/>
  <c r="M629" i="32" s="1"/>
  <c r="M630" i="32" s="1"/>
  <c r="M631" i="32" s="1"/>
  <c r="M632" i="32" s="1"/>
  <c r="M633" i="32" s="1"/>
  <c r="M634" i="32" s="1"/>
  <c r="M635" i="32" s="1"/>
  <c r="M636" i="32" s="1"/>
  <c r="M637" i="32" s="1"/>
  <c r="M638" i="32" s="1"/>
  <c r="M639" i="32" s="1"/>
  <c r="M640" i="32" s="1"/>
  <c r="M641" i="32" s="1"/>
  <c r="M642" i="32" s="1"/>
  <c r="M643" i="32" s="1"/>
  <c r="M644" i="32" s="1"/>
  <c r="M645" i="32" s="1"/>
  <c r="M646" i="32" s="1"/>
  <c r="M647" i="32" s="1"/>
  <c r="M648" i="32" s="1"/>
  <c r="M649" i="32" s="1"/>
  <c r="M650" i="32" s="1"/>
  <c r="M651" i="32" s="1"/>
  <c r="M652" i="32" s="1"/>
  <c r="M653" i="32" s="1"/>
  <c r="M654" i="32" s="1"/>
  <c r="M655" i="32" s="1"/>
  <c r="M656" i="32" s="1"/>
  <c r="M657" i="32" s="1"/>
  <c r="M658" i="32" s="1"/>
  <c r="M659" i="32" s="1"/>
  <c r="M660" i="32" s="1"/>
  <c r="M661" i="32" s="1"/>
  <c r="M662" i="32" s="1"/>
  <c r="M663" i="32" s="1"/>
  <c r="M664" i="32" s="1"/>
  <c r="M665" i="32" s="1"/>
  <c r="M666" i="32" s="1"/>
  <c r="M667" i="32" s="1"/>
  <c r="M668" i="32" s="1"/>
  <c r="M669" i="32" s="1"/>
  <c r="M670" i="32" s="1"/>
  <c r="M671" i="32" s="1"/>
  <c r="M672" i="32" s="1"/>
  <c r="M673" i="32" s="1"/>
  <c r="M674" i="32" s="1"/>
  <c r="M675" i="32" s="1"/>
  <c r="M676" i="32" s="1"/>
  <c r="M677" i="32" s="1"/>
  <c r="M678" i="32" s="1"/>
  <c r="M679" i="32" s="1"/>
  <c r="M680" i="32" s="1"/>
  <c r="M681" i="32" s="1"/>
  <c r="M682" i="32" s="1"/>
  <c r="M683" i="32" s="1"/>
  <c r="M684" i="32" s="1"/>
  <c r="M685" i="32" s="1"/>
  <c r="M686" i="32" s="1"/>
  <c r="M687" i="32" s="1"/>
  <c r="M688" i="32" s="1"/>
  <c r="M689" i="32" s="1"/>
  <c r="M690" i="32" s="1"/>
  <c r="M691" i="32" s="1"/>
  <c r="M692" i="32" s="1"/>
  <c r="M693" i="32" s="1"/>
  <c r="M694" i="32" s="1"/>
  <c r="M695" i="32" s="1"/>
  <c r="M696" i="32" s="1"/>
  <c r="M697" i="32" s="1"/>
  <c r="M698" i="32" s="1"/>
  <c r="M699" i="32" s="1"/>
  <c r="M700" i="32" s="1"/>
  <c r="M701" i="32" s="1"/>
  <c r="M702" i="32" s="1"/>
  <c r="M703" i="32" s="1"/>
  <c r="M704" i="32" s="1"/>
  <c r="M705" i="32" s="1"/>
  <c r="M706" i="32" s="1"/>
  <c r="M707" i="32" s="1"/>
  <c r="M708" i="32" s="1"/>
  <c r="M709" i="32" s="1"/>
  <c r="M710" i="32" s="1"/>
  <c r="M711" i="32" s="1"/>
  <c r="M712" i="32" l="1"/>
  <c r="M713" i="32" s="1"/>
  <c r="M714" i="32" s="1"/>
  <c r="M715" i="32" s="1"/>
  <c r="M716" i="32" s="1"/>
  <c r="M717" i="32" s="1"/>
  <c r="M718" i="32" s="1"/>
  <c r="M719" i="32" s="1"/>
  <c r="M720" i="32" s="1"/>
  <c r="M721" i="32" s="1"/>
  <c r="M722" i="32" s="1"/>
  <c r="M723" i="32" s="1"/>
  <c r="M724" i="32" s="1"/>
  <c r="M725" i="32" s="1"/>
  <c r="M726" i="32" s="1"/>
  <c r="M727" i="32" s="1"/>
  <c r="M728" i="32" s="1"/>
  <c r="M729" i="32" s="1"/>
  <c r="M730" i="32" s="1"/>
  <c r="M731" i="32" s="1"/>
  <c r="M732" i="32" s="1"/>
  <c r="M733" i="32" s="1"/>
  <c r="M734" i="32" s="1"/>
  <c r="M735" i="32" s="1"/>
  <c r="M736" i="32" s="1"/>
  <c r="M737" i="32" s="1"/>
  <c r="M738" i="32" s="1"/>
  <c r="M739" i="32" s="1"/>
  <c r="M740" i="32" s="1"/>
  <c r="M741" i="32" s="1"/>
  <c r="M742" i="32" s="1"/>
  <c r="M743" i="32" s="1"/>
  <c r="M744" i="32" s="1"/>
  <c r="M745" i="32" s="1"/>
  <c r="M746" i="32" s="1"/>
  <c r="M747" i="32" s="1"/>
  <c r="M748" i="32" s="1"/>
  <c r="M749" i="32" s="1"/>
  <c r="M750" i="32" s="1"/>
  <c r="M751" i="32" s="1"/>
  <c r="M752" i="32" s="1"/>
  <c r="M753" i="32" s="1"/>
  <c r="M754" i="32" s="1"/>
  <c r="M755" i="32" s="1"/>
  <c r="M756" i="32" s="1"/>
  <c r="M757" i="32" s="1"/>
  <c r="M758" i="32" s="1"/>
  <c r="M759" i="32" s="1"/>
  <c r="M760" i="32" s="1"/>
  <c r="M761" i="32" s="1"/>
  <c r="M762" i="32" s="1"/>
  <c r="M763" i="32" s="1"/>
  <c r="M764" i="32" s="1"/>
  <c r="M765" i="32" s="1"/>
  <c r="M766" i="32" s="1"/>
  <c r="M767" i="32" s="1"/>
  <c r="M768" i="32" s="1"/>
  <c r="M769" i="32" s="1"/>
  <c r="M770" i="32" s="1"/>
  <c r="M771" i="32" s="1"/>
  <c r="M772" i="32" s="1"/>
  <c r="M773" i="32" s="1"/>
  <c r="M774" i="32" s="1"/>
  <c r="M775" i="32" s="1"/>
  <c r="M776" i="32" s="1"/>
  <c r="M777" i="32" s="1"/>
  <c r="M778" i="32" s="1"/>
  <c r="M779" i="32" s="1"/>
  <c r="M780" i="32" s="1"/>
  <c r="M781" i="32" s="1"/>
  <c r="M782" i="32" s="1"/>
  <c r="M783" i="32" s="1"/>
  <c r="M784" i="32" s="1"/>
  <c r="M785" i="32" s="1"/>
  <c r="M786" i="32" s="1"/>
  <c r="M787" i="32" s="1"/>
  <c r="M788" i="32" s="1"/>
  <c r="M789" i="32" s="1"/>
  <c r="M790" i="32" s="1"/>
  <c r="M791" i="32" s="1"/>
  <c r="M792" i="32" s="1"/>
  <c r="M793" i="32" s="1"/>
  <c r="M794" i="32" s="1"/>
  <c r="M795" i="32" s="1"/>
  <c r="M796" i="32" s="1"/>
  <c r="M797" i="32" s="1"/>
  <c r="M798" i="32" s="1"/>
  <c r="M799" i="32" s="1"/>
  <c r="M1000" i="26"/>
  <c r="M1001" i="26" s="1"/>
  <c r="M1002" i="26" s="1"/>
  <c r="M1003" i="26" s="1"/>
  <c r="M1004" i="26" s="1"/>
  <c r="M1005" i="26" s="1"/>
  <c r="M1006" i="26" s="1"/>
  <c r="M1007" i="26" s="1"/>
  <c r="M1008" i="26" s="1"/>
  <c r="M1009" i="26" s="1"/>
  <c r="M1010" i="26" s="1"/>
  <c r="M1011" i="26" s="1"/>
  <c r="M1012" i="26" s="1"/>
  <c r="M1013" i="26" s="1"/>
  <c r="M1014" i="26" s="1"/>
  <c r="M1015" i="26" s="1"/>
  <c r="M1016" i="26" s="1"/>
  <c r="M1017" i="26" s="1"/>
  <c r="M1018" i="26" s="1"/>
  <c r="M1019" i="26" s="1"/>
  <c r="M1020" i="26" s="1"/>
  <c r="M1021" i="26" s="1"/>
  <c r="M1022" i="26" s="1"/>
  <c r="M1023" i="26" s="1"/>
  <c r="M1024" i="26" s="1"/>
  <c r="M1025" i="26" s="1"/>
  <c r="M1026" i="26" s="1"/>
  <c r="M1027" i="26" s="1"/>
  <c r="M1028" i="26" s="1"/>
  <c r="M1029" i="26" s="1"/>
  <c r="M1030" i="26" s="1"/>
  <c r="M1031" i="26" s="1"/>
  <c r="M1032" i="26" s="1"/>
  <c r="M1033" i="26" s="1"/>
  <c r="M1034" i="26" s="1"/>
  <c r="M1035" i="26" s="1"/>
  <c r="M1036" i="26" s="1"/>
  <c r="M1037" i="26" s="1"/>
  <c r="M1038" i="26" s="1"/>
  <c r="M1039" i="26" s="1"/>
  <c r="M1040" i="26" s="1"/>
  <c r="M1041" i="26" s="1"/>
  <c r="M1042" i="26" s="1"/>
  <c r="M1043" i="26" s="1"/>
  <c r="M1044" i="26" s="1"/>
  <c r="M1045" i="26" s="1"/>
  <c r="M1046" i="26" s="1"/>
  <c r="M1047" i="26" s="1"/>
  <c r="M1048" i="26" s="1"/>
  <c r="M1049" i="26" s="1"/>
  <c r="M1050" i="26" s="1"/>
  <c r="M1051" i="26" s="1"/>
  <c r="M1052" i="26" s="1"/>
  <c r="M1053" i="26" s="1"/>
  <c r="M1054" i="26" s="1"/>
  <c r="M1055" i="26" s="1"/>
  <c r="M1056" i="26" s="1"/>
  <c r="M1057" i="26" s="1"/>
  <c r="M1058" i="26" s="1"/>
  <c r="M1059" i="26" s="1"/>
  <c r="M1060" i="26" s="1"/>
  <c r="M1061" i="26" s="1"/>
  <c r="M1062" i="26" s="1"/>
  <c r="M1063" i="26" s="1"/>
  <c r="M1064" i="26" s="1"/>
  <c r="M1065" i="26" s="1"/>
  <c r="M1066" i="26" s="1"/>
  <c r="M1067" i="26" s="1"/>
  <c r="M1068" i="26" s="1"/>
  <c r="M1069" i="26" s="1"/>
  <c r="M1070" i="26" s="1"/>
  <c r="M1071" i="26" s="1"/>
  <c r="M1072" i="26" s="1"/>
  <c r="M1073" i="26" s="1"/>
  <c r="M1074" i="26" s="1"/>
  <c r="M1075" i="26" s="1"/>
  <c r="M1076" i="26" s="1"/>
  <c r="M1077" i="26" s="1"/>
  <c r="M1078" i="26" s="1"/>
  <c r="M1079" i="26" s="1"/>
  <c r="M1080" i="26" s="1"/>
  <c r="M1081" i="26" s="1"/>
  <c r="M1082" i="26" s="1"/>
  <c r="M1083" i="26" s="1"/>
  <c r="M1084" i="26" s="1"/>
  <c r="M1085" i="26" s="1"/>
  <c r="M1086" i="26" s="1"/>
  <c r="M1087" i="26" s="1"/>
  <c r="M1088" i="26" s="1"/>
  <c r="M1089" i="26" s="1"/>
  <c r="M1090" i="26" s="1"/>
  <c r="M1091" i="26" s="1"/>
  <c r="M1092" i="26" s="1"/>
  <c r="M1093" i="26" s="1"/>
  <c r="M1094" i="26" s="1"/>
  <c r="M1095" i="26" s="1"/>
  <c r="M1096" i="26" s="1"/>
  <c r="M1097" i="26" s="1"/>
  <c r="M1098" i="26" s="1"/>
  <c r="M1099" i="26" s="1"/>
  <c r="M1100" i="26" s="1"/>
  <c r="M1101" i="26" s="1"/>
  <c r="M1102" i="26" s="1"/>
  <c r="M1103" i="26" s="1"/>
  <c r="M1104" i="26" s="1"/>
  <c r="M1105" i="26" s="1"/>
  <c r="M1106" i="26" s="1"/>
  <c r="M1107" i="26" s="1"/>
  <c r="M1108" i="26" s="1"/>
  <c r="M1109" i="26" s="1"/>
  <c r="M1110" i="26" s="1"/>
  <c r="M1111" i="26" s="1"/>
  <c r="M1112" i="26" s="1"/>
  <c r="M1113" i="26" s="1"/>
  <c r="M1114" i="26" s="1"/>
  <c r="M1115" i="26" s="1"/>
  <c r="M1116" i="26" s="1"/>
  <c r="M1117" i="26" s="1"/>
  <c r="M1118" i="26" s="1"/>
  <c r="M1119" i="26" s="1"/>
  <c r="M1120" i="26" s="1"/>
  <c r="M1121" i="26" s="1"/>
  <c r="M1122" i="26" s="1"/>
  <c r="M1123" i="26" s="1"/>
  <c r="M1124" i="26" s="1"/>
  <c r="M1125" i="26" s="1"/>
  <c r="M1126" i="26" s="1"/>
  <c r="M1127" i="26" s="1"/>
  <c r="M1128" i="26" s="1"/>
  <c r="M1129" i="26" s="1"/>
  <c r="M1130" i="26" s="1"/>
  <c r="M1131" i="26" s="1"/>
  <c r="M1132" i="26" s="1"/>
  <c r="M1133" i="26" s="1"/>
  <c r="M1134" i="26" s="1"/>
  <c r="M1135" i="26" s="1"/>
  <c r="M1136" i="26" s="1"/>
  <c r="M1137" i="26" s="1"/>
  <c r="M1138" i="26" s="1"/>
  <c r="M1139" i="26" s="1"/>
  <c r="M1140" i="26" s="1"/>
  <c r="M1141" i="26" s="1"/>
  <c r="M1142" i="26" s="1"/>
  <c r="M1143" i="26" s="1"/>
  <c r="M800" i="32" l="1"/>
  <c r="M801" i="32" s="1"/>
  <c r="M802" i="32" s="1"/>
  <c r="M803" i="32" s="1"/>
  <c r="M804" i="32" s="1"/>
  <c r="M805" i="32" s="1"/>
  <c r="M806" i="32" s="1"/>
  <c r="M807" i="32" s="1"/>
  <c r="M808" i="32" s="1"/>
  <c r="M809" i="32" s="1"/>
  <c r="M810" i="32" s="1"/>
  <c r="M811" i="32" s="1"/>
  <c r="M812" i="32" s="1"/>
  <c r="M813" i="32" s="1"/>
  <c r="M814" i="32" s="1"/>
  <c r="M1144" i="26"/>
  <c r="M1145" i="26" s="1"/>
  <c r="M1146" i="26" s="1"/>
  <c r="M1147" i="26" s="1"/>
  <c r="M1148" i="26" s="1"/>
  <c r="M1149" i="26" s="1"/>
  <c r="M1150" i="26" s="1"/>
  <c r="M1151" i="26" s="1"/>
  <c r="M1152" i="26" s="1"/>
  <c r="M1153" i="26" s="1"/>
  <c r="M1154" i="26" s="1"/>
  <c r="M1155" i="26" s="1"/>
  <c r="M1156" i="26" s="1"/>
  <c r="M1157" i="26" s="1"/>
  <c r="M1158" i="26" s="1"/>
  <c r="M1159" i="26" s="1"/>
  <c r="M1160" i="26" s="1"/>
  <c r="M1161" i="26" s="1"/>
  <c r="M1162" i="26" s="1"/>
  <c r="M1163" i="26" s="1"/>
  <c r="M1164" i="26" s="1"/>
  <c r="K284" i="32" l="1"/>
  <c r="K301" i="32" s="1"/>
  <c r="M1165" i="26"/>
  <c r="M1166" i="26" s="1"/>
  <c r="M1167" i="26" s="1"/>
  <c r="M1168" i="26" s="1"/>
  <c r="M1169" i="26" s="1"/>
  <c r="M1170" i="26" s="1"/>
  <c r="M1171" i="26" s="1"/>
  <c r="M1172" i="26" s="1"/>
  <c r="M1173" i="26" s="1"/>
  <c r="M1174" i="26" s="1"/>
  <c r="M1175" i="26" s="1"/>
  <c r="M1176" i="26" s="1"/>
  <c r="M1177" i="26" s="1"/>
  <c r="M1178" i="26" s="1"/>
  <c r="M1179" i="26" s="1"/>
  <c r="M1180" i="26" s="1"/>
  <c r="M1181" i="26" s="1"/>
  <c r="M1182" i="26" s="1"/>
  <c r="M1183" i="26" s="1"/>
  <c r="M1184" i="26" s="1"/>
  <c r="M1185" i="26" s="1"/>
  <c r="M1186" i="26" s="1"/>
  <c r="M1187" i="26" s="1"/>
  <c r="M1188" i="26" s="1"/>
  <c r="M1189" i="26" s="1"/>
  <c r="M1190" i="26" s="1"/>
  <c r="M1191" i="26" s="1"/>
  <c r="M1192" i="26" s="1"/>
  <c r="M1193" i="26" s="1"/>
  <c r="M1194" i="26" s="1"/>
  <c r="M1195" i="26" s="1"/>
  <c r="M1196" i="26" s="1"/>
  <c r="M1197" i="26" s="1"/>
  <c r="M1198" i="26" s="1"/>
  <c r="M1199" i="26" s="1"/>
  <c r="M1200" i="26" s="1"/>
  <c r="M1201" i="26" s="1"/>
  <c r="M1202" i="26" s="1"/>
  <c r="M1203" i="26" s="1"/>
  <c r="M1204" i="26" s="1"/>
  <c r="M1205" i="26" s="1"/>
  <c r="M1206" i="26" s="1"/>
  <c r="M1207" i="26" s="1"/>
  <c r="M1208" i="26" s="1"/>
  <c r="M1209" i="26" s="1"/>
  <c r="M1210" i="26" s="1"/>
  <c r="M1211" i="26" s="1"/>
  <c r="M1212" i="26" s="1"/>
  <c r="M1213" i="26" s="1"/>
  <c r="M1214" i="26" s="1"/>
  <c r="M1215" i="26" s="1"/>
  <c r="M1216" i="26" s="1"/>
  <c r="M1217" i="26" s="1"/>
  <c r="M1218" i="26" s="1"/>
  <c r="M1219" i="26" s="1"/>
  <c r="M1220" i="26" s="1"/>
  <c r="M1221" i="26" s="1"/>
  <c r="M1222" i="26" s="1"/>
  <c r="M1223" i="26" s="1"/>
  <c r="M1224" i="26" s="1"/>
  <c r="M1225" i="26" s="1"/>
  <c r="M1226" i="26" s="1"/>
  <c r="M1227" i="26" s="1"/>
  <c r="M1228" i="26" s="1"/>
  <c r="M1229" i="26" s="1"/>
  <c r="M1230" i="26" s="1"/>
  <c r="M1231" i="26" s="1"/>
  <c r="H737" i="32"/>
  <c r="H762" i="32" s="1"/>
  <c r="L1231" i="26" l="1"/>
  <c r="L1256" i="26" s="1"/>
  <c r="M1232" i="26"/>
  <c r="M1233" i="26" s="1"/>
  <c r="M1234" i="26" s="1"/>
  <c r="M1235" i="26" s="1"/>
  <c r="M1236" i="26" s="1"/>
  <c r="M1237" i="26" s="1"/>
  <c r="M1238" i="26" s="1"/>
  <c r="M1239" i="26" s="1"/>
  <c r="M1240" i="26" s="1"/>
  <c r="M1241" i="26" s="1"/>
  <c r="M1242" i="26" s="1"/>
  <c r="M1243" i="26" s="1"/>
  <c r="M1244" i="26" s="1"/>
  <c r="M1245" i="26" s="1"/>
  <c r="M1246" i="26" s="1"/>
  <c r="M1247" i="26" s="1"/>
  <c r="M1248" i="26" s="1"/>
  <c r="M1249" i="26" s="1"/>
  <c r="M1250" i="26" s="1"/>
  <c r="M1251" i="26" s="1"/>
  <c r="M1252" i="26" s="1"/>
  <c r="M1253" i="26" s="1"/>
  <c r="M1254" i="26" s="1"/>
  <c r="M1255" i="26" s="1"/>
  <c r="M1256" i="26" s="1"/>
  <c r="M1257" i="26" s="1"/>
  <c r="M1258" i="26" s="1"/>
  <c r="M1259" i="26" s="1"/>
  <c r="M1260" i="26" s="1"/>
  <c r="M1261" i="26" s="1"/>
  <c r="M1262" i="26" s="1"/>
  <c r="M1263" i="26" s="1"/>
  <c r="M1264" i="26" s="1"/>
  <c r="M1265" i="26" s="1"/>
  <c r="M1266" i="26" s="1"/>
  <c r="M1267" i="26" s="1"/>
  <c r="M1268" i="26" s="1"/>
  <c r="M1269" i="26" s="1"/>
  <c r="M1270" i="26" s="1"/>
  <c r="M1271" i="26" s="1"/>
  <c r="M1272" i="26" s="1"/>
  <c r="M1273" i="26" s="1"/>
  <c r="M1274" i="26" s="1"/>
  <c r="M1275" i="26" s="1"/>
  <c r="M1276" i="26" s="1"/>
  <c r="M1277" i="26" s="1"/>
  <c r="M1278" i="26" s="1"/>
  <c r="M1279" i="26" s="1"/>
  <c r="M1280" i="26" s="1"/>
  <c r="M1281" i="26" s="1"/>
  <c r="M1282" i="26" s="1"/>
  <c r="M1283" i="26" s="1"/>
  <c r="M1284" i="26" s="1"/>
  <c r="M1285" i="26" s="1"/>
  <c r="M1286" i="26" s="1"/>
  <c r="M1287" i="26" s="1"/>
  <c r="M1288" i="26" s="1"/>
  <c r="M1289" i="26" s="1"/>
  <c r="M1290" i="26" s="1"/>
  <c r="M1291" i="26" s="1"/>
  <c r="M1292" i="26" s="1"/>
  <c r="M1293" i="26" s="1"/>
  <c r="M1294" i="26" s="1"/>
  <c r="M1295" i="26" s="1"/>
  <c r="M1296" i="26" s="1"/>
  <c r="M1297" i="26" s="1"/>
  <c r="M1298" i="26" s="1"/>
  <c r="M1299" i="26" s="1"/>
  <c r="M1300" i="26" s="1"/>
  <c r="M1301" i="26" s="1"/>
  <c r="M1302" i="26" s="1"/>
  <c r="M1303" i="26" s="1"/>
  <c r="M1304" i="26" s="1"/>
  <c r="M1305" i="26" s="1"/>
  <c r="M1306" i="26" s="1"/>
  <c r="M1307" i="26" s="1"/>
  <c r="M1308" i="26" s="1"/>
  <c r="M1309" i="26" s="1"/>
  <c r="M1310" i="26" s="1"/>
  <c r="M1311" i="26" s="1"/>
  <c r="M1312" i="26" s="1"/>
  <c r="M1313" i="26" s="1"/>
  <c r="M1314" i="26" s="1"/>
  <c r="M1315" i="26" s="1"/>
  <c r="M1316" i="26" s="1"/>
  <c r="M1317" i="26" s="1"/>
  <c r="M1318" i="26" s="1"/>
  <c r="M1319" i="26" s="1"/>
  <c r="M1320" i="26" s="1"/>
  <c r="M1321" i="26" s="1"/>
  <c r="M1322" i="26" s="1"/>
  <c r="M1323" i="26" s="1"/>
  <c r="M1324" i="26" s="1"/>
  <c r="M1325" i="26" s="1"/>
  <c r="M1326" i="26" s="1"/>
  <c r="M1327" i="26" s="1"/>
  <c r="M1328" i="26" s="1"/>
  <c r="M1329" i="26" s="1"/>
  <c r="M1330" i="26" s="1"/>
  <c r="M1331" i="26" s="1"/>
  <c r="M1332" i="26" s="1"/>
  <c r="M1333" i="26" s="1"/>
  <c r="M1334" i="26" s="1"/>
  <c r="M1335" i="26" s="1"/>
  <c r="M1336" i="26" s="1"/>
  <c r="M1337" i="26" s="1"/>
  <c r="M1338" i="26" s="1"/>
  <c r="M1339" i="26" s="1"/>
  <c r="M1340" i="26" s="1"/>
  <c r="M1341" i="26" s="1"/>
  <c r="M1342" i="26" s="1"/>
  <c r="M1343" i="26" s="1"/>
  <c r="M1344" i="26" s="1"/>
  <c r="M1345" i="26" s="1"/>
  <c r="M1346" i="26" s="1"/>
  <c r="M1347" i="26" s="1"/>
  <c r="M1348" i="26" s="1"/>
  <c r="M1349" i="26" s="1"/>
  <c r="M1350" i="26"/>
  <c r="M1351" i="26"/>
  <c r="M1352" i="26"/>
  <c r="M1353" i="26"/>
  <c r="M1354" i="26"/>
  <c r="M1355" i="26"/>
  <c r="M1356" i="26"/>
  <c r="M1357" i="26"/>
  <c r="M1358" i="26"/>
  <c r="M1359" i="26"/>
  <c r="M1360" i="26"/>
  <c r="M1361" i="26"/>
  <c r="M1362" i="26"/>
  <c r="M1363" i="26"/>
  <c r="M1364" i="26"/>
  <c r="M1365" i="26"/>
  <c r="M1366" i="26"/>
  <c r="M1367" i="26"/>
  <c r="M1368" i="26"/>
  <c r="M1369" i="26"/>
  <c r="M1370" i="26"/>
  <c r="M1371" i="26"/>
  <c r="M1372" i="26"/>
  <c r="M1373" i="26"/>
  <c r="M1374" i="26"/>
  <c r="M1375" i="26"/>
  <c r="M1376" i="26"/>
  <c r="M1377" i="26"/>
  <c r="M1378" i="26"/>
  <c r="M1379" i="26"/>
  <c r="M1380" i="26"/>
  <c r="M1381" i="26"/>
  <c r="M1382" i="26"/>
  <c r="M1383" i="26"/>
  <c r="M1384" i="26"/>
  <c r="M1385" i="26"/>
  <c r="M1386" i="26"/>
  <c r="M1387" i="26"/>
  <c r="M1388" i="26"/>
  <c r="M1389" i="26"/>
  <c r="M1390" i="26"/>
  <c r="M1391" i="26"/>
  <c r="M1392" i="26"/>
  <c r="M1393" i="26"/>
  <c r="M1394" i="26"/>
  <c r="M1395" i="26"/>
  <c r="M1396" i="26"/>
  <c r="M1397" i="26"/>
  <c r="M1398" i="26"/>
  <c r="M1399" i="26"/>
  <c r="M1400" i="26"/>
  <c r="M1401" i="26"/>
  <c r="M1402" i="26"/>
  <c r="M1403" i="26"/>
  <c r="M1404" i="26"/>
  <c r="M1405" i="26"/>
  <c r="M1406" i="26"/>
  <c r="M1407" i="26"/>
  <c r="M1408" i="26"/>
  <c r="M1409" i="26"/>
  <c r="M1410" i="26"/>
  <c r="M1411" i="26"/>
  <c r="M1412" i="26"/>
  <c r="M1413" i="26"/>
  <c r="M1414" i="26"/>
  <c r="M1415" i="26"/>
  <c r="M1416" i="26"/>
  <c r="M1417" i="26"/>
  <c r="M1418" i="26"/>
  <c r="M1419" i="26"/>
  <c r="M1420" i="26"/>
  <c r="M1421" i="26"/>
  <c r="M1422" i="26"/>
  <c r="M1423" i="26"/>
  <c r="M1424" i="26"/>
  <c r="M1425" i="26"/>
  <c r="M1426" i="26"/>
  <c r="M1427" i="26"/>
  <c r="M1428" i="26"/>
  <c r="M1429" i="26"/>
  <c r="M1430" i="26"/>
  <c r="M1431" i="26"/>
  <c r="M1432" i="26"/>
  <c r="M1433" i="26"/>
  <c r="M1434" i="26"/>
  <c r="M1435" i="26"/>
  <c r="M1436" i="26"/>
  <c r="M1437" i="26"/>
  <c r="M1438" i="26"/>
  <c r="M1439" i="26"/>
  <c r="M1440" i="26"/>
  <c r="M1441" i="26"/>
  <c r="M1442" i="26"/>
  <c r="M1443" i="26"/>
  <c r="M1444" i="26"/>
  <c r="M1445" i="26"/>
  <c r="M1446" i="26"/>
  <c r="M1447" i="26"/>
  <c r="M1448" i="26"/>
  <c r="M1449" i="26"/>
  <c r="M1450" i="26"/>
  <c r="M1451" i="26"/>
  <c r="M1452" i="26"/>
  <c r="M1453" i="26"/>
  <c r="M1454" i="26"/>
  <c r="M1455" i="26"/>
  <c r="M1456" i="26"/>
  <c r="M1457" i="26"/>
  <c r="M1458" i="26"/>
  <c r="M1459" i="26"/>
  <c r="M1460" i="26"/>
  <c r="M1461" i="26"/>
  <c r="M1462" i="26"/>
  <c r="M1463" i="26"/>
  <c r="M1464" i="26"/>
  <c r="M1465" i="26"/>
  <c r="M1466" i="26"/>
  <c r="M1467" i="26"/>
  <c r="M1468" i="26"/>
  <c r="M1469" i="26"/>
  <c r="M1470" i="26"/>
  <c r="M1471" i="26"/>
  <c r="M1472" i="26"/>
  <c r="M1473" i="26"/>
  <c r="M1474" i="26"/>
  <c r="M1475" i="26"/>
  <c r="M1476" i="26"/>
  <c r="M1477" i="26"/>
  <c r="M1478" i="26"/>
  <c r="M1479" i="26"/>
  <c r="M1480" i="26"/>
  <c r="M1481" i="26"/>
  <c r="M1482" i="26"/>
</calcChain>
</file>

<file path=xl/comments1.xml><?xml version="1.0" encoding="utf-8"?>
<comments xmlns="http://schemas.openxmlformats.org/spreadsheetml/2006/main">
  <authors>
    <author>ESTEFANIA</author>
  </authors>
  <commentList>
    <comment ref="L4" authorId="0" shapeId="0">
      <text>
        <r>
          <rPr>
            <b/>
            <sz val="8"/>
            <color indexed="81"/>
            <rFont val="Tahoma"/>
            <family val="2"/>
          </rPr>
          <t>ESTEFANIA:</t>
        </r>
        <r>
          <rPr>
            <sz val="8"/>
            <color indexed="81"/>
            <rFont val="Tahoma"/>
            <family val="2"/>
          </rPr>
          <t xml:space="preserve">
LAVADA MOTO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ESTEFANIA:</t>
        </r>
        <r>
          <rPr>
            <sz val="8"/>
            <color indexed="81"/>
            <rFont val="Tahoma"/>
            <family val="2"/>
          </rPr>
          <t xml:space="preserve">
15 PAGO MOTO</t>
        </r>
      </text>
    </comment>
    <comment ref="L7" authorId="0" shapeId="0">
      <text>
        <r>
          <rPr>
            <b/>
            <sz val="8"/>
            <color indexed="81"/>
            <rFont val="Tahoma"/>
            <family val="2"/>
          </rPr>
          <t>ESTEFANIA:</t>
        </r>
        <r>
          <rPr>
            <sz val="8"/>
            <color indexed="81"/>
            <rFont val="Tahoma"/>
            <family val="2"/>
          </rPr>
          <t xml:space="preserve">
PAGO  TRABAJADOR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ESTEFANIA:</t>
        </r>
        <r>
          <rPr>
            <sz val="8"/>
            <color indexed="81"/>
            <rFont val="Tahoma"/>
            <family val="2"/>
          </rPr>
          <t xml:space="preserve">
30 ANILLOS, CARBURADOR Y BATERIA</t>
        </r>
      </text>
    </comment>
    <comment ref="N9" authorId="0" shapeId="0">
      <text>
        <r>
          <rPr>
            <b/>
            <sz val="8"/>
            <color indexed="81"/>
            <rFont val="Tahoma"/>
            <family val="2"/>
          </rPr>
          <t>ESTEFANIA:</t>
        </r>
        <r>
          <rPr>
            <sz val="8"/>
            <color indexed="81"/>
            <rFont val="Tahoma"/>
            <family val="2"/>
          </rPr>
          <t xml:space="preserve">
FALTAN  CUCHE</t>
        </r>
      </text>
    </comment>
  </commentList>
</comments>
</file>

<file path=xl/comments2.xml><?xml version="1.0" encoding="utf-8"?>
<comments xmlns="http://schemas.openxmlformats.org/spreadsheetml/2006/main">
  <authors>
    <author>JR</author>
  </authors>
  <commentList>
    <comment ref="K50" authorId="0" shapeId="0">
      <text>
        <r>
          <rPr>
            <b/>
            <sz val="9"/>
            <color indexed="81"/>
            <rFont val="Tahoma"/>
            <family val="2"/>
          </rPr>
          <t>equivoco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equivocacion</t>
        </r>
      </text>
    </comment>
    <comment ref="K76" authorId="0" shapeId="0">
      <text>
        <r>
          <rPr>
            <b/>
            <sz val="9"/>
            <color indexed="81"/>
            <rFont val="Tahoma"/>
            <family val="2"/>
          </rPr>
          <t xml:space="preserve">mal denominado </t>
        </r>
      </text>
    </comment>
    <comment ref="K92" authorId="0" shapeId="0">
      <text>
        <r>
          <rPr>
            <b/>
            <sz val="9"/>
            <color indexed="81"/>
            <rFont val="Tahoma"/>
            <family val="2"/>
          </rPr>
          <t>jhjh</t>
        </r>
      </text>
    </comment>
    <comment ref="K116" authorId="0" shapeId="0">
      <text>
        <r>
          <rPr>
            <b/>
            <sz val="9"/>
            <color indexed="81"/>
            <rFont val="Tahoma"/>
            <family val="2"/>
          </rPr>
          <t>reajuste</t>
        </r>
      </text>
    </comment>
    <comment ref="K125" authorId="0" shapeId="0">
      <text>
        <r>
          <rPr>
            <b/>
            <sz val="9"/>
            <color indexed="81"/>
            <rFont val="Tahoma"/>
            <family val="2"/>
          </rPr>
          <t>descuento</t>
        </r>
      </text>
    </comment>
    <comment ref="K135" authorId="0" shapeId="0">
      <text>
        <r>
          <rPr>
            <b/>
            <sz val="9"/>
            <color indexed="81"/>
            <rFont val="Tahoma"/>
            <family val="2"/>
          </rPr>
          <t>ajuste</t>
        </r>
      </text>
    </comment>
    <comment ref="K147" authorId="0" shapeId="0">
      <text>
        <r>
          <rPr>
            <b/>
            <sz val="9"/>
            <color indexed="81"/>
            <rFont val="Tahoma"/>
            <family val="2"/>
          </rPr>
          <t>ajuste</t>
        </r>
      </text>
    </comment>
    <comment ref="K150" authorId="0" shapeId="0">
      <text>
        <r>
          <rPr>
            <b/>
            <sz val="9"/>
            <color indexed="81"/>
            <rFont val="Tahoma"/>
            <family val="2"/>
          </rPr>
          <t>ajuste</t>
        </r>
      </text>
    </comment>
    <comment ref="K151" authorId="0" shapeId="0">
      <text>
        <r>
          <rPr>
            <b/>
            <sz val="9"/>
            <color indexed="81"/>
            <rFont val="Tahoma"/>
            <family val="2"/>
          </rPr>
          <t>ajuste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0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SE SERRO CUENTAS DE LOS CUATRO COBROS </t>
        </r>
      </text>
    </comment>
    <comment ref="L220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salida giro de 6 millones </t>
        </r>
      </text>
    </comment>
    <comment ref="M221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740 plata deben 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sillin puesta
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balineras          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llantas 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200 sueldo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sueldo+ balineras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arriendo</t>
        </r>
      </text>
    </comment>
    <comment ref="K253" authorId="0" shapeId="0">
      <text>
        <r>
          <rPr>
            <b/>
            <sz val="9"/>
            <color indexed="81"/>
            <rFont val="Tahoma"/>
            <family val="2"/>
          </rPr>
          <t>ioiug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luz 101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sueldo +arriendo yolis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100 sueldo mio</t>
        </r>
      </text>
    </comment>
    <comment ref="K272" authorId="0" shapeId="0">
      <text>
        <r>
          <rPr>
            <b/>
            <sz val="9"/>
            <color indexed="81"/>
            <rFont val="Tahoma"/>
            <family val="2"/>
          </rPr>
          <t>ajuste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iug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JR:58 costo envio de 2000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impermeable+neumatico+viaje a calamar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100 arriendo yolis</t>
        </r>
      </text>
    </comment>
    <comment ref="K306" authorId="0" shapeId="0">
      <text>
        <r>
          <rPr>
            <b/>
            <sz val="9"/>
            <color indexed="81"/>
            <rFont val="Tahoma"/>
            <family val="2"/>
          </rPr>
          <t>uihgyuyu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tomamos arriendo
</t>
        </r>
      </text>
    </comment>
    <comment ref="L330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base traspaso cobroretorno </t>
        </r>
      </text>
    </comment>
    <comment ref="L334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traspaso cuentas retorno
</t>
        </r>
      </text>
    </comment>
    <comment ref="K335" authorId="0" shapeId="0">
      <text>
        <r>
          <rPr>
            <b/>
            <sz val="9"/>
            <color indexed="81"/>
            <rFont val="Tahoma"/>
            <family val="2"/>
          </rPr>
          <t>ijjlkhujgh</t>
        </r>
      </text>
    </comment>
    <comment ref="K339" authorId="0" shapeId="0">
      <text>
        <r>
          <rPr>
            <b/>
            <sz val="9"/>
            <color indexed="81"/>
            <rFont val="Tahoma"/>
            <family val="2"/>
          </rPr>
          <t>jhgfhgvhvhg</t>
        </r>
      </text>
    </comment>
    <comment ref="K342" authorId="0" shapeId="0">
      <text>
        <r>
          <rPr>
            <b/>
            <sz val="9"/>
            <color indexed="81"/>
            <rFont val="Tahoma"/>
            <family val="2"/>
          </rPr>
          <t>jkhvhj</t>
        </r>
      </text>
    </comment>
    <comment ref="K352" authorId="0" shapeId="0">
      <text>
        <r>
          <rPr>
            <b/>
            <sz val="9"/>
            <color indexed="81"/>
            <rFont val="Tahoma"/>
            <family val="2"/>
          </rPr>
          <t>uiggujguyh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seguros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12+45 RETENEDORES TIJERA +22 MANO DE OBRA TORNO+2+35 GUARDABARRO DELANTERO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100 arriendo yolis+200 +70 sueldo+32 diarios</t>
        </r>
      </text>
    </comment>
    <comment ref="K368" authorId="0" shapeId="0">
      <text>
        <r>
          <rPr>
            <b/>
            <sz val="9"/>
            <color indexed="81"/>
            <rFont val="Tahoma"/>
            <family val="2"/>
          </rPr>
          <t>ajuste</t>
        </r>
      </text>
    </comment>
    <comment ref="K369" authorId="0" shapeId="0">
      <text>
        <r>
          <rPr>
            <b/>
            <sz val="9"/>
            <color indexed="81"/>
            <rFont val="Tahoma"/>
            <family val="2"/>
          </rPr>
          <t>yugh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gasto de dos dias
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150 arrinedo +200 sueldo yolis+75 mi suledo +30 closs+5 lavada+15 gasolina+12 viaticos</t>
        </r>
      </text>
    </comment>
    <comment ref="K384" authorId="0" shapeId="0">
      <text>
        <r>
          <rPr>
            <b/>
            <sz val="9"/>
            <color indexed="81"/>
            <rFont val="Tahoma"/>
            <family val="2"/>
          </rPr>
          <t>ytgyhvy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guradabrros trasero  65+ direccionales 27</t>
        </r>
      </text>
    </comment>
    <comment ref="K392" authorId="0" shapeId="0">
      <text>
        <r>
          <rPr>
            <b/>
            <sz val="9"/>
            <color indexed="81"/>
            <rFont val="Tahoma"/>
            <family val="2"/>
          </rPr>
          <t>ihjbk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arriendo 150</t>
        </r>
      </text>
    </comment>
    <comment ref="K401" authorId="0" shapeId="0">
      <text>
        <r>
          <rPr>
            <b/>
            <sz val="9"/>
            <color indexed="81"/>
            <rFont val="Tahoma"/>
            <family val="2"/>
          </rPr>
          <t>665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kid arrastre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200 mauricio+200yolis+670 liquidacion yolis+80 celular +24 viatics+15 gasolina +5 lavada+30 acarreo enfriador+70 sueldo mio</t>
        </r>
      </text>
    </comment>
    <comment ref="K418" authorId="0" shapeId="0">
      <text>
        <r>
          <rPr>
            <b/>
            <sz val="9"/>
            <color indexed="81"/>
            <rFont val="Tahoma"/>
            <family val="2"/>
          </rPr>
          <t>dfhf</t>
        </r>
      </text>
    </comment>
    <comment ref="K419" authorId="0" shapeId="0">
      <text>
        <r>
          <rPr>
            <b/>
            <sz val="9"/>
            <color indexed="81"/>
            <rFont val="Tahoma"/>
            <family val="2"/>
          </rPr>
          <t>lknjkk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arriendo 200 direccional 19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direccional + pinchada + aceite + gasolina+biaticos + TRASTEO + ESCOBA + CANECA +CORTINA BAÑO
</t>
        </r>
      </text>
    </comment>
    <comment ref="K425" authorId="0" shapeId="0">
      <text>
        <r>
          <rPr>
            <b/>
            <sz val="9"/>
            <color indexed="81"/>
            <rFont val="Tahoma"/>
            <family val="2"/>
          </rPr>
          <t>dssd</t>
        </r>
      </text>
    </comment>
    <comment ref="K427" authorId="0" shapeId="0">
      <text>
        <r>
          <rPr>
            <b/>
            <sz val="9"/>
            <color indexed="81"/>
            <rFont val="Tahoma"/>
            <family val="2"/>
          </rPr>
          <t>vgk,jkfg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cadena , piñon de ataque=55+200 sueldo + 70+15 gasolina +12 biaticos  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aceite caja + llaves +24 viaticos</t>
        </r>
      </text>
    </comment>
    <comment ref="K436" authorId="0" shapeId="0">
      <text>
        <r>
          <rPr>
            <b/>
            <sz val="9"/>
            <color indexed="81"/>
            <rFont val="Tahoma"/>
            <family val="2"/>
          </rPr>
          <t>GRR</t>
        </r>
      </text>
    </comment>
    <comment ref="K447" authorId="0" shapeId="0">
      <text>
        <r>
          <rPr>
            <b/>
            <sz val="9"/>
            <color indexed="81"/>
            <rFont val="Tahoma"/>
            <family val="2"/>
          </rPr>
          <t>huigh</t>
        </r>
      </text>
    </comment>
    <comment ref="L451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ENVIO RONALD +300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arriendo 167+70 mi sueldo
</t>
        </r>
      </text>
    </comment>
    <comment ref="K467" authorId="0" shapeId="0">
      <text>
        <r>
          <rPr>
            <b/>
            <sz val="9"/>
            <color indexed="81"/>
            <rFont val="Tahoma"/>
            <family val="2"/>
          </rPr>
          <t>lhjkhhuiop</t>
        </r>
      </text>
    </comment>
    <comment ref="K472" authorId="0" shapeId="0">
      <text>
        <r>
          <rPr>
            <b/>
            <sz val="9"/>
            <color indexed="81"/>
            <rFont val="Tahoma"/>
            <family val="2"/>
          </rPr>
          <t>RYUKTUK</t>
        </r>
      </text>
    </comment>
    <comment ref="K475" authorId="0" shapeId="0">
      <text>
        <r>
          <rPr>
            <b/>
            <sz val="9"/>
            <color indexed="81"/>
            <rFont val="Tahoma"/>
            <family val="2"/>
          </rPr>
          <t>jbnjkmnl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arranque bandas tijera 49+11+36</t>
        </r>
      </text>
    </comment>
    <comment ref="K476" authorId="0" shapeId="0">
      <text>
        <r>
          <rPr>
            <b/>
            <sz val="9"/>
            <color indexed="81"/>
            <rFont val="Tahoma"/>
            <family val="2"/>
          </rPr>
          <t>uyuyrytyuyi</t>
        </r>
      </text>
    </comment>
    <comment ref="K477" authorId="0" shapeId="0">
      <text>
        <r>
          <rPr>
            <b/>
            <sz val="9"/>
            <color indexed="81"/>
            <rFont val="Tahoma"/>
            <family val="2"/>
          </rPr>
          <t>fgh h</t>
        </r>
      </text>
    </comment>
    <comment ref="K482" authorId="0" shapeId="0">
      <text>
        <r>
          <rPr>
            <b/>
            <sz val="9"/>
            <color indexed="81"/>
            <rFont val="Tahoma"/>
            <family val="2"/>
          </rPr>
          <t>kjbhhbhh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200+67+167 arriendo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cambio de cadena encauchetada 51</t>
        </r>
      </text>
    </comment>
    <comment ref="F506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arriendo 154+200+70+15+12+5</t>
        </r>
      </text>
    </comment>
    <comment ref="K506" authorId="0" shapeId="0">
      <text>
        <r>
          <rPr>
            <b/>
            <sz val="9"/>
            <color indexed="81"/>
            <rFont val="Tahoma"/>
            <family val="2"/>
          </rPr>
          <t>jguuhiolgu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se compro chasis nuevo 288+ 15+12+12 mano de obra +mano de obra de closs
</t>
        </r>
      </text>
    </comment>
    <comment ref="K520" authorId="0" shapeId="0">
      <text>
        <r>
          <rPr>
            <b/>
            <sz val="9"/>
            <color indexed="81"/>
            <rFont val="Tahoma"/>
            <family val="2"/>
          </rPr>
          <t>fgghn</t>
        </r>
      </text>
    </comment>
    <comment ref="K523" authorId="0" shapeId="0">
      <text>
        <r>
          <rPr>
            <b/>
            <sz val="9"/>
            <color indexed="81"/>
            <rFont val="Tahoma"/>
            <family val="2"/>
          </rPr>
          <t>hhgdsfvgbw</t>
        </r>
      </text>
    </comment>
    <comment ref="K526" authorId="0" shapeId="0">
      <text>
        <r>
          <rPr>
            <b/>
            <sz val="9"/>
            <color indexed="81"/>
            <rFont val="Tahoma"/>
            <family val="2"/>
          </rPr>
          <t>JKHKJBHJK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eje nuevo + mano de obra de motor </t>
        </r>
      </text>
    </comment>
    <comment ref="F545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arriendo</t>
        </r>
      </text>
    </comment>
    <comment ref="F546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llanta nueva</t>
        </r>
      </text>
    </comment>
    <comment ref="F548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200 sueldo +100 monochot+30 puesta</t>
        </r>
      </text>
    </comment>
    <comment ref="K550" authorId="0" shapeId="0">
      <text>
        <r>
          <rPr>
            <b/>
            <sz val="9"/>
            <color indexed="81"/>
            <rFont val="Tahoma"/>
            <family val="2"/>
          </rPr>
          <t>hkgkhgjk</t>
        </r>
      </text>
    </comment>
    <comment ref="K559" authorId="0" shapeId="0">
      <text>
        <r>
          <rPr>
            <b/>
            <sz val="9"/>
            <color indexed="81"/>
            <rFont val="Tahoma"/>
            <family val="2"/>
          </rPr>
          <t>vbncccvchg</t>
        </r>
      </text>
    </comment>
    <comment ref="F563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500 liquidacion +200 sueldo +80 sueldo mio +31 ajuste de radiios +6 lavada+27 normal</t>
        </r>
      </text>
    </comment>
    <comment ref="F575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arriendo
</t>
        </r>
      </text>
    </comment>
    <comment ref="K576" authorId="0" shapeId="0">
      <text>
        <r>
          <rPr>
            <b/>
            <sz val="9"/>
            <color indexed="81"/>
            <rFont val="Tahoma"/>
            <family val="2"/>
          </rPr>
          <t>jjygkhu</t>
        </r>
      </text>
    </comment>
    <comment ref="F579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kid arraste 103
</t>
        </r>
      </text>
    </comment>
    <comment ref="L590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primeros 5 millones para 30 
</t>
        </r>
      </text>
    </comment>
    <comment ref="K615" authorId="0" shapeId="0">
      <text>
        <r>
          <rPr>
            <b/>
            <sz val="9"/>
            <color indexed="81"/>
            <rFont val="Tahoma"/>
            <family val="2"/>
          </rPr>
          <t>knyvbu omp</t>
        </r>
      </text>
    </comment>
    <comment ref="K637" authorId="0" shapeId="0">
      <text>
        <r>
          <rPr>
            <b/>
            <sz val="9"/>
            <color indexed="81"/>
            <rFont val="Tahoma"/>
            <family val="2"/>
          </rPr>
          <t>hjfgfyfh</t>
        </r>
      </text>
    </comment>
    <comment ref="K644" authorId="0" shapeId="0">
      <text>
        <r>
          <rPr>
            <b/>
            <sz val="9"/>
            <color indexed="81"/>
            <rFont val="Tahoma"/>
            <family val="2"/>
          </rPr>
          <t>gdhggjhy</t>
        </r>
      </text>
    </comment>
    <comment ref="F679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saque 50 sueldo
</t>
        </r>
      </text>
    </comment>
    <comment ref="K688" authorId="0" shapeId="0">
      <text>
        <r>
          <rPr>
            <b/>
            <sz val="9"/>
            <color indexed="81"/>
            <rFont val="Tahoma"/>
            <family val="2"/>
          </rPr>
          <t>HJDYHMK</t>
        </r>
      </text>
    </comment>
    <comment ref="K691" authorId="0" shapeId="0">
      <text>
        <r>
          <rPr>
            <b/>
            <sz val="9"/>
            <color indexed="81"/>
            <rFont val="Tahoma"/>
            <family val="2"/>
          </rPr>
          <t>djfdyj</t>
        </r>
      </text>
    </comment>
    <comment ref="K694" authorId="0" shapeId="0">
      <text>
        <r>
          <rPr>
            <b/>
            <sz val="9"/>
            <color indexed="81"/>
            <rFont val="Tahoma"/>
            <family val="2"/>
          </rPr>
          <t>rthert</t>
        </r>
      </text>
    </comment>
    <comment ref="K698" authorId="0" shapeId="0">
      <text>
        <r>
          <rPr>
            <b/>
            <sz val="9"/>
            <color indexed="81"/>
            <rFont val="Tahoma"/>
            <family val="2"/>
          </rPr>
          <t>jhvcfgck</t>
        </r>
      </text>
    </comment>
    <comment ref="F773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sueldo de dies semanas sin sacar dividido en los tres cobros +
</t>
        </r>
      </text>
    </comment>
    <comment ref="K797" authorId="0" shapeId="0">
      <text>
        <r>
          <rPr>
            <b/>
            <sz val="9"/>
            <color indexed="81"/>
            <rFont val="Tahoma"/>
            <family val="2"/>
          </rPr>
          <t>kljjgklvh</t>
        </r>
      </text>
    </comment>
    <comment ref="F811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retenedor adelante 30 + mano de obra 30+27 </t>
        </r>
      </text>
    </comment>
    <comment ref="K818" authorId="0" shapeId="0">
      <text>
        <r>
          <rPr>
            <b/>
            <sz val="9"/>
            <color indexed="81"/>
            <rFont val="Tahoma"/>
            <family val="2"/>
          </rPr>
          <t>srgdgfzg</t>
        </r>
      </text>
    </comment>
    <comment ref="K828" authorId="0" shapeId="0">
      <text>
        <r>
          <rPr>
            <b/>
            <sz val="9"/>
            <color indexed="81"/>
            <rFont val="Tahoma"/>
            <family val="2"/>
          </rPr>
          <t>khvtgyuryryu</t>
        </r>
      </text>
    </comment>
    <comment ref="G864" authorId="0" shapeId="0">
      <text>
        <r>
          <rPr>
            <b/>
            <sz val="9"/>
            <color indexed="81"/>
            <rFont val="Tahoma"/>
            <family val="2"/>
          </rPr>
          <t>uuhoily</t>
        </r>
      </text>
    </comment>
    <comment ref="K886" authorId="0" shapeId="0">
      <text>
        <r>
          <rPr>
            <b/>
            <sz val="9"/>
            <color indexed="81"/>
            <rFont val="Tahoma"/>
            <charset val="1"/>
          </rPr>
          <t>rherht</t>
        </r>
      </text>
    </comment>
    <comment ref="F927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liquidacion mauro
</t>
        </r>
      </text>
    </comment>
    <comment ref="K929" authorId="0" shapeId="0">
      <text>
        <r>
          <rPr>
            <b/>
            <sz val="9"/>
            <color indexed="81"/>
            <rFont val="Tahoma"/>
            <charset val="1"/>
          </rPr>
          <t>rhhsreyhjytj</t>
        </r>
      </text>
    </comment>
    <comment ref="K987" authorId="0" shapeId="0">
      <text>
        <r>
          <rPr>
            <b/>
            <sz val="9"/>
            <color indexed="81"/>
            <rFont val="Tahoma"/>
            <charset val="1"/>
          </rPr>
          <t>ftdjhyjh</t>
        </r>
      </text>
    </comment>
    <comment ref="K1014" authorId="0" shapeId="0">
      <text>
        <r>
          <rPr>
            <b/>
            <sz val="9"/>
            <color indexed="81"/>
            <rFont val="Tahoma"/>
            <charset val="1"/>
          </rPr>
          <t>uiyfgkgj</t>
        </r>
      </text>
    </comment>
    <comment ref="F1032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883 de gastos de pandemia: alquileres , ayuda a empleados , etc
y resto 120 de gatsos del dia: sueldo y 32 de normal
</t>
        </r>
      </text>
    </comment>
    <comment ref="L1038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SALIDA DE DINERO EN MEDIO DE LA PANDEMIA
</t>
        </r>
      </text>
    </comment>
    <comment ref="K1046" authorId="0" shapeId="0">
      <text>
        <r>
          <rPr>
            <b/>
            <sz val="9"/>
            <color indexed="81"/>
            <rFont val="Tahoma"/>
            <charset val="1"/>
          </rPr>
          <t>fgffdgd</t>
        </r>
      </text>
    </comment>
    <comment ref="F1047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kid arrastre
</t>
        </r>
      </text>
    </comment>
    <comment ref="K1048" authorId="0" shapeId="0">
      <text>
        <r>
          <rPr>
            <b/>
            <sz val="9"/>
            <color indexed="81"/>
            <rFont val="Tahoma"/>
            <charset val="1"/>
          </rPr>
          <t>UÑGHKJHJK</t>
        </r>
      </text>
    </comment>
    <comment ref="F1065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cambio de bujes + guaya de velocimero</t>
        </r>
      </text>
    </comment>
    <comment ref="K1072" authorId="0" shapeId="0">
      <text>
        <r>
          <rPr>
            <b/>
            <sz val="9"/>
            <color indexed="81"/>
            <rFont val="Tahoma"/>
            <charset val="1"/>
          </rPr>
          <t>fykhffg</t>
        </r>
      </text>
    </comment>
    <comment ref="K1083" authorId="0" shapeId="0">
      <text>
        <r>
          <rPr>
            <b/>
            <sz val="9"/>
            <color indexed="81"/>
            <rFont val="Tahoma"/>
            <charset val="1"/>
          </rPr>
          <t>KHKJL}</t>
        </r>
      </text>
    </comment>
    <comment ref="L1103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partimos plata de parpadeo
</t>
        </r>
      </text>
    </comment>
    <comment ref="K1113" authorId="0" shapeId="0">
      <text>
        <r>
          <rPr>
            <b/>
            <sz val="9"/>
            <color indexed="81"/>
            <rFont val="Tahoma"/>
            <charset val="1"/>
          </rPr>
          <t>F67RYUOF</t>
        </r>
      </text>
    </comment>
    <comment ref="K1134" authorId="0" shapeId="0">
      <text>
        <r>
          <rPr>
            <b/>
            <sz val="9"/>
            <color indexed="81"/>
            <rFont val="Tahoma"/>
            <charset val="1"/>
          </rPr>
          <t>uk</t>
        </r>
      </text>
    </comment>
    <comment ref="K1169" authorId="0" shapeId="0">
      <text>
        <r>
          <rPr>
            <b/>
            <sz val="9"/>
            <color indexed="81"/>
            <rFont val="Tahoma"/>
            <charset val="1"/>
          </rPr>
          <t>limpieza de clavos ....25/01/2021 1316</t>
        </r>
      </text>
    </comment>
    <comment ref="L1175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la ganancia del mes sin descontar clientes morosos </t>
        </r>
      </text>
    </comment>
    <comment ref="K1200" authorId="0" shapeId="0">
      <text>
        <r>
          <rPr>
            <b/>
            <sz val="9"/>
            <color indexed="81"/>
            <rFont val="Tahoma"/>
            <charset val="1"/>
          </rPr>
          <t>300 de descuento de la señora de la bomba</t>
        </r>
      </text>
    </comment>
    <comment ref="L1203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gananciasdel mes 
</t>
        </r>
      </text>
    </comment>
    <comment ref="K1207" authorId="0" shapeId="0">
      <text>
        <r>
          <rPr>
            <b/>
            <sz val="9"/>
            <color indexed="81"/>
            <rFont val="Tahoma"/>
            <charset val="1"/>
          </rPr>
          <t>sfgn</t>
        </r>
      </text>
    </comment>
    <comment ref="K1234" authorId="0" shapeId="0">
      <text>
        <r>
          <rPr>
            <b/>
            <sz val="9"/>
            <color indexed="81"/>
            <rFont val="Tahoma"/>
            <charset val="1"/>
          </rPr>
          <t>ukuyl</t>
        </r>
      </text>
    </comment>
    <comment ref="K1296" authorId="0" shapeId="0">
      <text>
        <r>
          <rPr>
            <b/>
            <sz val="9"/>
            <color indexed="81"/>
            <rFont val="Tahoma"/>
            <charset val="1"/>
          </rPr>
          <t>iuñ</t>
        </r>
      </text>
    </comment>
    <comment ref="K1300" authorId="0" shapeId="0">
      <text>
        <r>
          <rPr>
            <b/>
            <sz val="9"/>
            <color indexed="81"/>
            <rFont val="Tahoma"/>
            <charset val="1"/>
          </rPr>
          <t>hjgkjjmn</t>
        </r>
      </text>
    </comment>
    <comment ref="K1308" authorId="0" shapeId="0">
      <text>
        <r>
          <rPr>
            <b/>
            <sz val="9"/>
            <color indexed="81"/>
            <rFont val="Tahoma"/>
            <charset val="1"/>
          </rPr>
          <t xml:space="preserve">targeta por 500 que aparevio en el programa si explicacion alguna </t>
        </r>
      </text>
    </comment>
    <comment ref="K1323" authorId="0" shapeId="0">
      <text>
        <r>
          <rPr>
            <b/>
            <sz val="9"/>
            <color indexed="81"/>
            <rFont val="Tahoma"/>
            <charset val="1"/>
          </rPr>
          <t>ehtthrjy</t>
        </r>
      </text>
    </comment>
    <comment ref="K1360" authorId="0" shapeId="0">
      <text>
        <r>
          <rPr>
            <b/>
            <sz val="9"/>
            <color indexed="81"/>
            <rFont val="Tahoma"/>
            <charset val="1"/>
          </rPr>
          <t>zdfgrsagsrzdg</t>
        </r>
      </text>
    </comment>
    <comment ref="L1364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esto saque en efectivo
</t>
        </r>
      </text>
    </comment>
    <comment ref="K1394" authorId="0" shapeId="0">
      <text>
        <r>
          <rPr>
            <b/>
            <sz val="9"/>
            <color indexed="81"/>
            <rFont val="Tahoma"/>
            <charset val="1"/>
          </rPr>
          <t>descuento de targerta intereses yesics retorno</t>
        </r>
      </text>
    </comment>
    <comment ref="K1416" authorId="0" shapeId="0">
      <text>
        <r>
          <rPr>
            <b/>
            <sz val="9"/>
            <color indexed="81"/>
            <rFont val="Tahoma"/>
            <charset val="1"/>
          </rPr>
          <t>nhgffgh</t>
        </r>
      </text>
    </comment>
    <comment ref="K1492" authorId="0" shapeId="0">
      <text>
        <r>
          <rPr>
            <b/>
            <sz val="9"/>
            <color indexed="81"/>
            <rFont val="Tahoma"/>
            <charset val="1"/>
          </rPr>
          <t>iopioupp</t>
        </r>
      </text>
    </comment>
    <comment ref="K1531" authorId="0" shapeId="0">
      <text>
        <r>
          <rPr>
            <b/>
            <sz val="9"/>
            <color indexed="81"/>
            <rFont val="Tahoma"/>
            <charset val="1"/>
          </rPr>
          <t>yktyrdgfgh</t>
        </r>
      </text>
    </comment>
    <comment ref="K1581" authorId="0" shapeId="0">
      <text>
        <r>
          <rPr>
            <b/>
            <sz val="9"/>
            <color indexed="81"/>
            <rFont val="Tahoma"/>
            <charset val="1"/>
          </rPr>
          <t>fgghfgfgh</t>
        </r>
      </text>
    </comment>
    <comment ref="K1593" authorId="0" shapeId="0">
      <text>
        <r>
          <rPr>
            <b/>
            <sz val="9"/>
            <color indexed="81"/>
            <rFont val="Tahoma"/>
            <charset val="1"/>
          </rPr>
          <t xml:space="preserve">descuento por clavo </t>
        </r>
      </text>
    </comment>
    <comment ref="K1605" authorId="0" shapeId="0">
      <text>
        <r>
          <rPr>
            <b/>
            <sz val="9"/>
            <color indexed="81"/>
            <rFont val="Tahoma"/>
            <charset val="1"/>
          </rPr>
          <t>gfhgh</t>
        </r>
      </text>
    </comment>
  </commentList>
</comments>
</file>

<file path=xl/comments3.xml><?xml version="1.0" encoding="utf-8"?>
<comments xmlns="http://schemas.openxmlformats.org/spreadsheetml/2006/main">
  <authors>
    <author>JR</author>
  </authors>
  <commentList>
    <comment ref="K64" authorId="0" shapeId="0">
      <text>
        <r>
          <rPr>
            <b/>
            <sz val="9"/>
            <color indexed="81"/>
            <rFont val="Tahoma"/>
            <charset val="1"/>
          </rPr>
          <t xml:space="preserve">descuento a manuel </t>
        </r>
      </text>
    </comment>
    <comment ref="K115" authorId="0" shapeId="0">
      <text>
        <r>
          <rPr>
            <b/>
            <sz val="9"/>
            <color indexed="81"/>
            <rFont val="Tahoma"/>
            <charset val="1"/>
          </rPr>
          <t>hjvhjgh</t>
        </r>
      </text>
    </comment>
    <comment ref="K122" authorId="0" shapeId="0">
      <text>
        <r>
          <rPr>
            <b/>
            <sz val="9"/>
            <color indexed="81"/>
            <rFont val="Tahoma"/>
            <charset val="1"/>
          </rPr>
          <t>gjkghl</t>
        </r>
      </text>
    </comment>
  </commentList>
</comments>
</file>

<file path=xl/comments4.xml><?xml version="1.0" encoding="utf-8"?>
<comments xmlns="http://schemas.openxmlformats.org/spreadsheetml/2006/main">
  <authors>
    <author>JR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HVVJ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sthjewtrghje5t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zsgdggzsdgh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 xml:space="preserve">fdf  ftg 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arreglo moto 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yfyurdft</t>
        </r>
      </text>
    </comment>
    <comment ref="K66" authorId="0" shapeId="0">
      <text>
        <r>
          <rPr>
            <b/>
            <sz val="9"/>
            <color indexed="81"/>
            <rFont val="Tahoma"/>
            <family val="2"/>
          </rPr>
          <t>iugfyfvghfjg</t>
        </r>
      </text>
    </comment>
    <comment ref="K84" authorId="0" shapeId="0">
      <text>
        <r>
          <rPr>
            <b/>
            <sz val="9"/>
            <color indexed="81"/>
            <rFont val="Tahoma"/>
            <family val="2"/>
          </rPr>
          <t>tyuktykmy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sueldo de dies semanas dividido en tres cobros 
</t>
        </r>
      </text>
    </comment>
    <comment ref="K172" authorId="0" shapeId="0">
      <text>
        <r>
          <rPr>
            <b/>
            <sz val="9"/>
            <color indexed="81"/>
            <rFont val="Tahoma"/>
            <family val="2"/>
          </rPr>
          <t>dsthsfghh</t>
        </r>
      </text>
    </comment>
    <comment ref="K177" authorId="0" shapeId="0">
      <text>
        <r>
          <rPr>
            <b/>
            <sz val="9"/>
            <color indexed="81"/>
            <rFont val="Tahoma"/>
            <family val="2"/>
          </rPr>
          <t>rtsutfxgrtfju</t>
        </r>
      </text>
    </comment>
    <comment ref="K216" authorId="0" shapeId="0">
      <text>
        <r>
          <rPr>
            <b/>
            <sz val="9"/>
            <color indexed="81"/>
            <rFont val="Tahoma"/>
            <charset val="1"/>
          </rPr>
          <t>fgsdertrt</t>
        </r>
      </text>
    </comment>
    <comment ref="K238" authorId="0" shapeId="0">
      <text>
        <r>
          <rPr>
            <b/>
            <sz val="9"/>
            <color indexed="81"/>
            <rFont val="Tahoma"/>
            <charset val="1"/>
          </rPr>
          <t>rtjrndtjty</t>
        </r>
      </text>
    </comment>
    <comment ref="K243" authorId="0" shapeId="0">
      <text>
        <r>
          <rPr>
            <b/>
            <sz val="9"/>
            <color indexed="81"/>
            <rFont val="Tahoma"/>
            <charset val="1"/>
          </rPr>
          <t>gjvhjhj</t>
        </r>
      </text>
    </comment>
    <comment ref="K259" authorId="0" shapeId="0">
      <text>
        <r>
          <rPr>
            <b/>
            <sz val="9"/>
            <color indexed="81"/>
            <rFont val="Tahoma"/>
            <charset val="1"/>
          </rPr>
          <t>78tgyhj</t>
        </r>
      </text>
    </comment>
    <comment ref="K312" authorId="0" shapeId="0">
      <text>
        <r>
          <rPr>
            <b/>
            <sz val="9"/>
            <color indexed="81"/>
            <rFont val="Tahoma"/>
            <charset val="1"/>
          </rPr>
          <t>guiññ</t>
        </r>
      </text>
    </comment>
    <comment ref="F318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liquidacion de carlos 200+200 sueldo</t>
        </r>
      </text>
    </comment>
    <comment ref="K328" authorId="0" shapeId="0">
      <text>
        <r>
          <rPr>
            <b/>
            <sz val="9"/>
            <color indexed="81"/>
            <rFont val="Tahoma"/>
            <charset val="1"/>
          </rPr>
          <t>jgfdfgjhgh</t>
        </r>
      </text>
    </comment>
    <comment ref="K330" authorId="0" shapeId="0">
      <text>
        <r>
          <rPr>
            <b/>
            <sz val="9"/>
            <color indexed="81"/>
            <rFont val="Tahoma"/>
            <charset val="1"/>
          </rPr>
          <t>jghkjfygh</t>
        </r>
      </text>
    </comment>
    <comment ref="K336" authorId="0" shapeId="0">
      <text>
        <r>
          <rPr>
            <b/>
            <sz val="9"/>
            <color indexed="81"/>
            <rFont val="Tahoma"/>
            <charset val="1"/>
          </rPr>
          <t>uoguioghj</t>
        </r>
      </text>
    </comment>
    <comment ref="K354" authorId="0" shapeId="0">
      <text>
        <r>
          <rPr>
            <b/>
            <sz val="9"/>
            <color indexed="81"/>
            <rFont val="Tahoma"/>
            <charset val="1"/>
          </rPr>
          <t xml:space="preserve"> mm</t>
        </r>
      </text>
    </comment>
    <comment ref="K361" authorId="0" shapeId="0">
      <text>
        <r>
          <rPr>
            <b/>
            <sz val="9"/>
            <color indexed="81"/>
            <rFont val="Tahoma"/>
            <charset val="1"/>
          </rPr>
          <t>DESCUENTO DE 50 A DOÑA CARMELINA POR CANCEALR TODO</t>
        </r>
      </text>
    </comment>
    <comment ref="K388" authorId="0" shapeId="0">
      <text>
        <r>
          <rPr>
            <b/>
            <sz val="9"/>
            <color indexed="81"/>
            <rFont val="Tahoma"/>
            <charset val="1"/>
          </rPr>
          <t>hjfdtyfsfgs</t>
        </r>
      </text>
    </comment>
    <comment ref="K394" authorId="0" shapeId="0">
      <text>
        <r>
          <rPr>
            <b/>
            <sz val="9"/>
            <color indexed="81"/>
            <rFont val="Tahoma"/>
            <charset val="1"/>
          </rPr>
          <t>jkhj</t>
        </r>
      </text>
    </comment>
    <comment ref="K397" authorId="0" shapeId="0">
      <text>
        <r>
          <rPr>
            <b/>
            <sz val="9"/>
            <color indexed="81"/>
            <rFont val="Tahoma"/>
            <charset val="1"/>
          </rPr>
          <t>gkdhdhgg</t>
        </r>
      </text>
    </comment>
    <comment ref="K421" authorId="0" shapeId="0">
      <text>
        <r>
          <rPr>
            <b/>
            <sz val="9"/>
            <color indexed="81"/>
            <rFont val="Tahoma"/>
            <charset val="1"/>
          </rPr>
          <t>kuyg+</t>
        </r>
      </text>
    </comment>
    <comment ref="F444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arreglo moto boxer 700$
200$   alquilar de la casa </t>
        </r>
      </text>
    </comment>
    <comment ref="K460" authorId="0" shapeId="0">
      <text>
        <r>
          <rPr>
            <b/>
            <sz val="9"/>
            <color indexed="81"/>
            <rFont val="Tahoma"/>
            <charset val="1"/>
          </rPr>
          <t>yiotoyi</t>
        </r>
      </text>
    </comment>
    <comment ref="K472" authorId="0" shapeId="0">
      <text>
        <r>
          <rPr>
            <b/>
            <sz val="9"/>
            <color indexed="81"/>
            <rFont val="Tahoma"/>
            <charset val="1"/>
          </rPr>
          <t>ygtf</t>
        </r>
      </text>
    </comment>
    <comment ref="K484" authorId="0" shapeId="0">
      <text>
        <r>
          <rPr>
            <b/>
            <sz val="9"/>
            <color indexed="81"/>
            <rFont val="Tahoma"/>
            <charset val="1"/>
          </rPr>
          <t>6YUJK,</t>
        </r>
      </text>
    </comment>
    <comment ref="K487" authorId="0" shapeId="0">
      <text>
        <r>
          <rPr>
            <b/>
            <sz val="9"/>
            <color indexed="81"/>
            <rFont val="Tahoma"/>
            <charset val="1"/>
          </rPr>
          <t>{LÑMÑ{}</t>
        </r>
      </text>
    </comment>
    <comment ref="K504" authorId="0" shapeId="0">
      <text>
        <r>
          <rPr>
            <b/>
            <sz val="9"/>
            <color indexed="81"/>
            <rFont val="Tahoma"/>
            <charset val="1"/>
          </rPr>
          <t>oppp</t>
        </r>
      </text>
    </comment>
    <comment ref="K517" authorId="0" shapeId="0">
      <text>
        <r>
          <rPr>
            <b/>
            <sz val="9"/>
            <color indexed="81"/>
            <rFont val="Tahoma"/>
            <charset val="1"/>
          </rPr>
          <t>vujuh</t>
        </r>
      </text>
    </comment>
    <comment ref="K525" authorId="0" shapeId="0">
      <text>
        <r>
          <rPr>
            <b/>
            <sz val="9"/>
            <color indexed="81"/>
            <rFont val="Tahoma"/>
            <charset val="1"/>
          </rPr>
          <t>ó+ppl</t>
        </r>
      </text>
    </comment>
    <comment ref="K538" authorId="0" shapeId="0">
      <text>
        <r>
          <rPr>
            <b/>
            <sz val="9"/>
            <color indexed="81"/>
            <rFont val="Tahoma"/>
            <charset val="1"/>
          </rPr>
          <t>lihojkl</t>
        </r>
      </text>
    </comment>
    <comment ref="K540" authorId="0" shapeId="0">
      <text>
        <r>
          <rPr>
            <b/>
            <sz val="9"/>
            <color indexed="81"/>
            <rFont val="Tahoma"/>
            <charset val="1"/>
          </rPr>
          <t>ñ</t>
        </r>
      </text>
    </comment>
    <comment ref="K542" authorId="0" shapeId="0">
      <text>
        <r>
          <rPr>
            <b/>
            <sz val="9"/>
            <color indexed="81"/>
            <rFont val="Tahoma"/>
            <charset val="1"/>
          </rPr>
          <t>hjfghj</t>
        </r>
      </text>
    </comment>
    <comment ref="K545" authorId="0" shapeId="0">
      <text>
        <r>
          <rPr>
            <b/>
            <sz val="9"/>
            <color indexed="81"/>
            <rFont val="Tahoma"/>
            <charset val="1"/>
          </rPr>
          <t>6yu</t>
        </r>
      </text>
    </comment>
    <comment ref="K547" authorId="0" shapeId="0">
      <text>
        <r>
          <rPr>
            <b/>
            <sz val="9"/>
            <color indexed="81"/>
            <rFont val="Tahoma"/>
            <charset val="1"/>
          </rPr>
          <t>kjh n</t>
        </r>
      </text>
    </comment>
    <comment ref="K548" authorId="0" shapeId="0">
      <text>
        <r>
          <rPr>
            <b/>
            <sz val="9"/>
            <color indexed="81"/>
            <rFont val="Tahoma"/>
            <charset val="1"/>
          </rPr>
          <t>kj</t>
        </r>
      </text>
    </comment>
    <comment ref="K572" authorId="0" shapeId="0">
      <text>
        <r>
          <rPr>
            <b/>
            <sz val="9"/>
            <color indexed="81"/>
            <rFont val="Tahoma"/>
            <charset val="1"/>
          </rPr>
          <t>limpieza de clavos del cobro 25/01/20121 saldo 2989000</t>
        </r>
      </text>
    </comment>
    <comment ref="K573" authorId="0" shapeId="0">
      <text>
        <r>
          <rPr>
            <b/>
            <sz val="9"/>
            <color indexed="81"/>
            <rFont val="Tahoma"/>
            <charset val="1"/>
          </rPr>
          <t>560 de estela el clavo</t>
        </r>
      </text>
    </comment>
    <comment ref="L577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ganancias del mes </t>
        </r>
      </text>
    </comment>
    <comment ref="K578" authorId="0" shapeId="0">
      <text>
        <r>
          <rPr>
            <b/>
            <sz val="9"/>
            <color indexed="81"/>
            <rFont val="Tahoma"/>
            <charset val="1"/>
          </rPr>
          <t>kjgl.j</t>
        </r>
      </text>
    </comment>
    <comment ref="K588" authorId="0" shapeId="0">
      <text>
        <r>
          <rPr>
            <b/>
            <sz val="9"/>
            <color indexed="81"/>
            <rFont val="Tahoma"/>
            <charset val="1"/>
          </rPr>
          <t>erhtrej</t>
        </r>
      </text>
    </comment>
    <comment ref="L602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ganancias 
</t>
        </r>
      </text>
    </comment>
    <comment ref="F608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arriendo 230</t>
        </r>
      </text>
    </comment>
    <comment ref="K621" authorId="0" shapeId="0">
      <text>
        <r>
          <rPr>
            <b/>
            <sz val="9"/>
            <color indexed="81"/>
            <rFont val="Tahoma"/>
            <charset val="1"/>
          </rPr>
          <t>FDS</t>
        </r>
      </text>
    </comment>
    <comment ref="K647" authorId="0" shapeId="0">
      <text>
        <r>
          <rPr>
            <b/>
            <sz val="9"/>
            <color indexed="81"/>
            <rFont val="Tahoma"/>
            <charset val="1"/>
          </rPr>
          <t>error</t>
        </r>
      </text>
    </comment>
    <comment ref="K654" authorId="0" shapeId="0">
      <text>
        <r>
          <rPr>
            <b/>
            <sz val="9"/>
            <color indexed="81"/>
            <rFont val="Tahoma"/>
            <charset val="1"/>
          </rPr>
          <t>jkghvgkhg</t>
        </r>
      </text>
    </comment>
    <comment ref="K683" authorId="0" shapeId="0">
      <text>
        <r>
          <rPr>
            <b/>
            <sz val="9"/>
            <color indexed="81"/>
            <rFont val="Tahoma"/>
            <charset val="1"/>
          </rPr>
          <t>fhgghj</t>
        </r>
      </text>
    </comment>
    <comment ref="K687" authorId="0" shapeId="0">
      <text>
        <r>
          <rPr>
            <b/>
            <sz val="9"/>
            <color indexed="81"/>
            <rFont val="Tahoma"/>
            <charset val="1"/>
          </rPr>
          <t>hj</t>
        </r>
      </text>
    </comment>
    <comment ref="K697" authorId="0" shapeId="0">
      <text>
        <r>
          <rPr>
            <b/>
            <sz val="9"/>
            <color indexed="81"/>
            <rFont val="Tahoma"/>
            <charset val="1"/>
          </rPr>
          <t>descuenrato de 40 por eliminacion d ecredito de 200</t>
        </r>
      </text>
    </comment>
    <comment ref="K727" authorId="0" shapeId="0">
      <text>
        <r>
          <rPr>
            <b/>
            <sz val="9"/>
            <color indexed="81"/>
            <rFont val="Tahoma"/>
            <charset val="1"/>
          </rPr>
          <t>ufgfhgdgf</t>
        </r>
      </text>
    </comment>
    <comment ref="K739" authorId="0" shapeId="0">
      <text>
        <r>
          <rPr>
            <b/>
            <sz val="9"/>
            <color indexed="81"/>
            <rFont val="Tahoma"/>
            <charset val="1"/>
          </rPr>
          <t>hjvgfgh</t>
        </r>
      </text>
    </comment>
    <comment ref="K775" authorId="0" shapeId="0">
      <text>
        <r>
          <rPr>
            <b/>
            <sz val="9"/>
            <color indexed="81"/>
            <rFont val="Tahoma"/>
            <charset val="1"/>
          </rPr>
          <t>ioupooñ</t>
        </r>
      </text>
    </comment>
    <comment ref="K777" authorId="0" shapeId="0">
      <text>
        <r>
          <rPr>
            <b/>
            <sz val="9"/>
            <color indexed="81"/>
            <rFont val="Tahoma"/>
            <charset val="1"/>
          </rPr>
          <t>ki</t>
        </r>
      </text>
    </comment>
    <comment ref="K791" authorId="0" shapeId="0">
      <text>
        <r>
          <rPr>
            <b/>
            <sz val="9"/>
            <color indexed="81"/>
            <rFont val="Tahoma"/>
            <charset val="1"/>
          </rPr>
          <t>descuento manuel maza</t>
        </r>
      </text>
    </comment>
    <comment ref="K865" authorId="0" shapeId="0">
      <text>
        <r>
          <rPr>
            <b/>
            <sz val="9"/>
            <color indexed="81"/>
            <rFont val="Tahoma"/>
            <charset val="1"/>
          </rPr>
          <t>jkyffhjh</t>
        </r>
      </text>
    </comment>
    <comment ref="K880" authorId="0" shapeId="0">
      <text>
        <r>
          <rPr>
            <b/>
            <sz val="9"/>
            <color indexed="81"/>
            <rFont val="Tahoma"/>
            <charset val="1"/>
          </rPr>
          <t>devolvo el dinero</t>
        </r>
      </text>
    </comment>
    <comment ref="K916" authorId="0" shapeId="0">
      <text>
        <r>
          <rPr>
            <b/>
            <sz val="9"/>
            <color indexed="81"/>
            <rFont val="Tahoma"/>
            <charset val="1"/>
          </rPr>
          <t>hfhfjvhjkhvj</t>
        </r>
      </text>
    </comment>
    <comment ref="K928" authorId="0" shapeId="0">
      <text>
        <r>
          <rPr>
            <b/>
            <sz val="9"/>
            <color indexed="81"/>
            <rFont val="Tahoma"/>
            <charset val="1"/>
          </rPr>
          <t>jhfhgj</t>
        </r>
      </text>
    </comment>
    <comment ref="K933" authorId="0" shapeId="0">
      <text>
        <r>
          <rPr>
            <b/>
            <sz val="9"/>
            <color indexed="81"/>
            <rFont val="Tahoma"/>
            <charset val="1"/>
          </rPr>
          <t>gggfgh</t>
        </r>
      </text>
    </comment>
    <comment ref="K982" authorId="0" shapeId="0">
      <text>
        <r>
          <rPr>
            <b/>
            <sz val="9"/>
            <color indexed="81"/>
            <rFont val="Tahoma"/>
            <charset val="1"/>
          </rPr>
          <t>dgfhfh</t>
        </r>
      </text>
    </comment>
    <comment ref="K987" authorId="0" shapeId="0">
      <text>
        <r>
          <rPr>
            <b/>
            <sz val="9"/>
            <color indexed="81"/>
            <rFont val="Tahoma"/>
            <charset val="1"/>
          </rPr>
          <t>fgchhfgffgfg</t>
        </r>
      </text>
    </comment>
    <comment ref="K995" authorId="0" shapeId="0">
      <text>
        <r>
          <rPr>
            <b/>
            <sz val="9"/>
            <color indexed="81"/>
            <rFont val="Tahoma"/>
            <charset val="1"/>
          </rPr>
          <t>gfhfghfg</t>
        </r>
      </text>
    </comment>
    <comment ref="N996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30 carnicero +50 virginia
+ 40 angulo + 15 señora divino niño
</t>
        </r>
      </text>
    </comment>
    <comment ref="K997" authorId="0" shapeId="0">
      <text>
        <r>
          <rPr>
            <b/>
            <sz val="9"/>
            <color indexed="81"/>
            <rFont val="Tahoma"/>
            <charset val="1"/>
          </rPr>
          <t xml:space="preserve">706 en clavos </t>
        </r>
      </text>
    </comment>
    <comment ref="K1018" authorId="0" shapeId="0">
      <text>
        <r>
          <rPr>
            <b/>
            <sz val="9"/>
            <color indexed="81"/>
            <rFont val="Tahoma"/>
            <charset val="1"/>
          </rPr>
          <t>dfsdsd</t>
        </r>
      </text>
    </comment>
    <comment ref="K1029" authorId="0" shapeId="0">
      <text>
        <r>
          <rPr>
            <b/>
            <sz val="9"/>
            <color indexed="81"/>
            <rFont val="Tahoma"/>
            <charset val="1"/>
          </rPr>
          <t>hghjv</t>
        </r>
      </text>
    </comment>
    <comment ref="K1030" authorId="0" shapeId="0">
      <text>
        <r>
          <rPr>
            <b/>
            <sz val="9"/>
            <color indexed="81"/>
            <rFont val="Tahoma"/>
            <charset val="1"/>
          </rPr>
          <t>turyu</t>
        </r>
      </text>
    </comment>
  </commentList>
</comments>
</file>

<file path=xl/comments5.xml><?xml version="1.0" encoding="utf-8"?>
<comments xmlns="http://schemas.openxmlformats.org/spreadsheetml/2006/main">
  <authors>
    <author>JR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un millon a nelson 
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en caja en plata
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JR:</t>
        </r>
        <r>
          <rPr>
            <sz val="9"/>
            <color indexed="81"/>
            <rFont val="Tahoma"/>
            <family val="2"/>
          </rPr>
          <t xml:space="preserve">
en billetes  sin monedas ni deudas descontables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SIN PASAR PLATA QUE TRAJO MAURICIO
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JR:</t>
        </r>
        <r>
          <rPr>
            <sz val="9"/>
            <color indexed="81"/>
            <rFont val="Tahoma"/>
            <charset val="1"/>
          </rPr>
          <t xml:space="preserve">
dice que hay en contabilidad</t>
        </r>
      </text>
    </comment>
  </commentList>
</comments>
</file>

<file path=xl/sharedStrings.xml><?xml version="1.0" encoding="utf-8"?>
<sst xmlns="http://schemas.openxmlformats.org/spreadsheetml/2006/main" count="10263" uniqueCount="3559">
  <si>
    <t>COBRO</t>
  </si>
  <si>
    <t>FECHA</t>
  </si>
  <si>
    <t>SUMA</t>
  </si>
  <si>
    <t>PRESTAMOS</t>
  </si>
  <si>
    <t>UTILIDAD</t>
  </si>
  <si>
    <t>GASTOS</t>
  </si>
  <si>
    <t>OTROS GASTOS</t>
  </si>
  <si>
    <t>EFECTIVO</t>
  </si>
  <si>
    <t>MONEDA</t>
  </si>
  <si>
    <t>BASE</t>
  </si>
  <si>
    <t>DESCUENTO</t>
  </si>
  <si>
    <t>SALIDA</t>
  </si>
  <si>
    <t>CAJA</t>
  </si>
  <si>
    <t>DESCUADRE</t>
  </si>
  <si>
    <t>No ABONOS</t>
  </si>
  <si>
    <t>TOTAL</t>
  </si>
  <si>
    <t>SEMANA1</t>
  </si>
  <si>
    <t>SEMANA 2</t>
  </si>
  <si>
    <t>SEMANA 3</t>
  </si>
  <si>
    <t>SEMANA 4</t>
  </si>
  <si>
    <t>MES</t>
  </si>
  <si>
    <t>TARIFA</t>
  </si>
  <si>
    <t>ENTRADAS</t>
  </si>
  <si>
    <t>CERETE</t>
  </si>
  <si>
    <t>43 DE 54 CON 0 ADELANTOS</t>
  </si>
  <si>
    <t>13-01-11</t>
  </si>
  <si>
    <t>46 DE 68 CON 0 ADELANTOS</t>
  </si>
  <si>
    <t>14-01-11</t>
  </si>
  <si>
    <t>51 DE 77 CON 0 ADELANTOS</t>
  </si>
  <si>
    <t>15-01-11</t>
  </si>
  <si>
    <t>57 DE 78 CON 0 ADELANTOS</t>
  </si>
  <si>
    <t>17-01-11</t>
  </si>
  <si>
    <t>69 DE 82 CON 0 ADELANTOS</t>
  </si>
  <si>
    <t>18-01-11</t>
  </si>
  <si>
    <t>56 DE 85 CON 0 ADELANTOS</t>
  </si>
  <si>
    <t>19-01-11</t>
  </si>
  <si>
    <t>72 DE 89 CON 0 ADELANTOS</t>
  </si>
  <si>
    <t>20-01-11</t>
  </si>
  <si>
    <t>1 DE 1 CON 0 ADELANTOS</t>
  </si>
  <si>
    <t>INTERES COBRADO</t>
  </si>
  <si>
    <t>16-06-17</t>
  </si>
  <si>
    <t xml:space="preserve">CALAMAR  DON CARLOS </t>
  </si>
  <si>
    <t>3 DE 54 CON 0 ADELANTOS</t>
  </si>
  <si>
    <t>39 DE 54 CON 1 ADELANTOS</t>
  </si>
  <si>
    <t>37 DE 63 CON 1 ADELANTOS</t>
  </si>
  <si>
    <t>17-06-17</t>
  </si>
  <si>
    <t>41 DE 55 CON 1 ADELANTOS</t>
  </si>
  <si>
    <t>19-06-17</t>
  </si>
  <si>
    <t>40 DE 57 CON 1 ADELANTOS</t>
  </si>
  <si>
    <t>20-06-17</t>
  </si>
  <si>
    <t>total</t>
  </si>
  <si>
    <t>538 DE 1060</t>
  </si>
  <si>
    <t>44 DE 58 CON 2 ADELANTOS</t>
  </si>
  <si>
    <t>21-06-17</t>
  </si>
  <si>
    <t>176 DE 271</t>
  </si>
  <si>
    <t>39 DE 59 CON 1 ADELANTOS</t>
  </si>
  <si>
    <t>38 DE 60 CON 1 ADELANTOS</t>
  </si>
  <si>
    <t>168 DE 270</t>
  </si>
  <si>
    <t>22-06-17</t>
  </si>
  <si>
    <t>42 DE 60 CON 2 ADELANTOS</t>
  </si>
  <si>
    <t>172 DE 269</t>
  </si>
  <si>
    <t>23-06-17</t>
  </si>
  <si>
    <t>37 DE 64 CON 1 ADELANTOS</t>
  </si>
  <si>
    <t>45 DE 61 CON 1 ADELANTOS</t>
  </si>
  <si>
    <t>212 DE 350</t>
  </si>
  <si>
    <t>24-06-17</t>
  </si>
  <si>
    <t>42 DE 64 CON 2 ADELANTOS</t>
  </si>
  <si>
    <t>35 DE 64 CON 2 ADELANTOS</t>
  </si>
  <si>
    <t>169 DE 280</t>
  </si>
  <si>
    <t>26-06-17</t>
  </si>
  <si>
    <t>41 DE 64 CON 1 ADELANTOS</t>
  </si>
  <si>
    <t>149 DE 279</t>
  </si>
  <si>
    <t>27-06-17</t>
  </si>
  <si>
    <t>47 DE 64 CON 1 ADELANTOS</t>
  </si>
  <si>
    <t>186 DE 282</t>
  </si>
  <si>
    <t>28-06-17</t>
  </si>
  <si>
    <t>39 DE 67 CON 1 ADELANTOS</t>
  </si>
  <si>
    <t>169 DE 282</t>
  </si>
  <si>
    <t>29-06-17</t>
  </si>
  <si>
    <t>44 DE 68 CON 0 ADELANTOS</t>
  </si>
  <si>
    <t>172 DE 282</t>
  </si>
  <si>
    <t>30-06-17</t>
  </si>
  <si>
    <t>34 DE 69 CON 0 ADELANTOS</t>
  </si>
  <si>
    <t>34 DE 59 CON 1 ADELANTOS</t>
  </si>
  <si>
    <t>151 DE 280</t>
  </si>
  <si>
    <t>43 DE 69 CON 1 ADELANTOS</t>
  </si>
  <si>
    <t>194 DE 341</t>
  </si>
  <si>
    <t>03-07-17</t>
  </si>
  <si>
    <t>43 DE 68 CON 0 ADELANTOS</t>
  </si>
  <si>
    <t>149 DE 274</t>
  </si>
  <si>
    <t>0 DE 0</t>
  </si>
  <si>
    <t>04-07-17</t>
  </si>
  <si>
    <t>38 DE 68 CON 0 ADELANTOS</t>
  </si>
  <si>
    <t>341 DE 605</t>
  </si>
  <si>
    <t>05-07-17</t>
  </si>
  <si>
    <t>35 DE 60 CON 1 ADELANTOS</t>
  </si>
  <si>
    <t>40 DE 67 CON 0 ADELANTOS</t>
  </si>
  <si>
    <t>06-07-17</t>
  </si>
  <si>
    <t>44 DE 65 CON 0 ADELANTOS</t>
  </si>
  <si>
    <t>07-07-17</t>
  </si>
  <si>
    <t>37 DE 64 CON 0 ADELANTOS</t>
  </si>
  <si>
    <t>852 DE 1522</t>
  </si>
  <si>
    <t>08-07-17</t>
  </si>
  <si>
    <t>40 DE 67 CON 1 ADELANTOS</t>
  </si>
  <si>
    <t>10-07-17</t>
  </si>
  <si>
    <t>50 DE 70 CON 0 ADELANTOS</t>
  </si>
  <si>
    <t>11-07-17</t>
  </si>
  <si>
    <t>12-07-17</t>
  </si>
  <si>
    <t>42 DE 81 CON 2 ADELANTOS</t>
  </si>
  <si>
    <t>41 DE 68 CON 1 ADELANTOS</t>
  </si>
  <si>
    <t>939 DE 1532</t>
  </si>
  <si>
    <t>38 DE 58 CON 5 ADELANTOS</t>
  </si>
  <si>
    <t>38 DE 58</t>
  </si>
  <si>
    <t>13-07-17</t>
  </si>
  <si>
    <t>39 DE 68 CON 1 ADELANTOS</t>
  </si>
  <si>
    <t>14-07-17</t>
  </si>
  <si>
    <t>38 DE 67 CON 2 ADELANTOS</t>
  </si>
  <si>
    <t>15-07-17</t>
  </si>
  <si>
    <t>359 DE 639</t>
  </si>
  <si>
    <t>37 DE 66 CON 1 ADELANTOS</t>
  </si>
  <si>
    <t>17-07-17</t>
  </si>
  <si>
    <t>41 DE 57 CON 2 ADELANTOS</t>
  </si>
  <si>
    <t>47 DE 67 CON 0 ADELANTOS</t>
  </si>
  <si>
    <t>18-07-17</t>
  </si>
  <si>
    <t>31 DE 57 CON 3 ADELANTOS</t>
  </si>
  <si>
    <t>38 DE 61 CON 3 ADELANTOS</t>
  </si>
  <si>
    <t>19-07-17</t>
  </si>
  <si>
    <t>42 DE 81 CON 1 ADELANTOS</t>
  </si>
  <si>
    <t>39 DE 63 CON 2 ADELANTOS</t>
  </si>
  <si>
    <t>764 DE 1207</t>
  </si>
  <si>
    <t>20-07-17</t>
  </si>
  <si>
    <t>36 DE 63 CON 1 ADELANTOS</t>
  </si>
  <si>
    <t>21-07-17</t>
  </si>
  <si>
    <t>39 DE 63 CON 1 ADELANTOS</t>
  </si>
  <si>
    <t>22-07-17</t>
  </si>
  <si>
    <t>38 DE 63 CON 0 ADELANTOS</t>
  </si>
  <si>
    <t>24-07-17</t>
  </si>
  <si>
    <t>40 DE 61 CON 0 ADELANTOS</t>
  </si>
  <si>
    <t>45 DE 80 CON 0 ADELANTOS</t>
  </si>
  <si>
    <t>25-07-17</t>
  </si>
  <si>
    <t>40 DE 78 CON 1 ADELANTOS</t>
  </si>
  <si>
    <t>38 DE 62 CON 0 ADELANTOS</t>
  </si>
  <si>
    <t>31 DE 60 CON 3 ADELANTOS</t>
  </si>
  <si>
    <t>755 DE 1354</t>
  </si>
  <si>
    <t>26-07-17</t>
  </si>
  <si>
    <t>39 DE 79 CON 1 ADELANTOS</t>
  </si>
  <si>
    <t>38 DE 61 CON 0 ADELANTOS</t>
  </si>
  <si>
    <t>27-07-17</t>
  </si>
  <si>
    <t>34 DE 59 CON 4 ADELANTOS</t>
  </si>
  <si>
    <t>39 DE 62 CON 0 ADELANTOS</t>
  </si>
  <si>
    <t>43 DE 81 CON 1 ADELANTOS</t>
  </si>
  <si>
    <t>28-07-17</t>
  </si>
  <si>
    <t>39 DE 62 CON 1 ADELANTOS</t>
  </si>
  <si>
    <t>32 DE 57 CON 3 ADELANTOS</t>
  </si>
  <si>
    <t>29-07-17</t>
  </si>
  <si>
    <t>39 DE 63 CON 0 ADELANTOS</t>
  </si>
  <si>
    <t>31-07-17</t>
  </si>
  <si>
    <t>716 DE 1271</t>
  </si>
  <si>
    <t>42 DE 64 CON 0 ADELANTOS</t>
  </si>
  <si>
    <t>38 DE 59 CON 2 ADELANTOS</t>
  </si>
  <si>
    <t>41 DE 63 CON 1 ADELANTOS</t>
  </si>
  <si>
    <t>02-08-17</t>
  </si>
  <si>
    <t>418 DE 708</t>
  </si>
  <si>
    <t>37 DE 62 CON 1 ADELANTOS</t>
  </si>
  <si>
    <t>38 DE 62 CON 2 ADELANTOS</t>
  </si>
  <si>
    <t>31 DE 62 CON 2 ADELANTOS</t>
  </si>
  <si>
    <t>33 DE 62 CON 2 ADELANTOS</t>
  </si>
  <si>
    <t>45 DE 80 CON 2 ADELANTOS</t>
  </si>
  <si>
    <t>41 DE 79 CON 2 ADELANTOS</t>
  </si>
  <si>
    <t>36 DE 62 CON 2 ADELANTOS</t>
  </si>
  <si>
    <t>41 DE 78 CON 2 ADELANTOS</t>
  </si>
  <si>
    <t>33 DE 64 CON 2 ADELANTOS</t>
  </si>
  <si>
    <t>33 DE 58 CON 2 ADELANTOS</t>
  </si>
  <si>
    <t>33 DE 66 CON 2 ADELANTOS</t>
  </si>
  <si>
    <t>38 DE 66 CON 1 ADELANTOS</t>
  </si>
  <si>
    <t>14-08-17</t>
  </si>
  <si>
    <t>42 DE 66 CON 1 ADELANTOS</t>
  </si>
  <si>
    <t>1496 DE 2809</t>
  </si>
  <si>
    <t>15-08-17</t>
  </si>
  <si>
    <t>16-08-17</t>
  </si>
  <si>
    <t>31 DE 62 CON 3 ADELANTOS</t>
  </si>
  <si>
    <t>34 DE 65 CON 1 ADELANTOS</t>
  </si>
  <si>
    <t>40 DE 81 CON 3 ADELANTOS</t>
  </si>
  <si>
    <t>17-08-17</t>
  </si>
  <si>
    <t>47 DE 79 CON 3 ADELANTOS</t>
  </si>
  <si>
    <t>38 DE 65 CON 1 ADELANTOS</t>
  </si>
  <si>
    <t>18-08-17</t>
  </si>
  <si>
    <t>34 DE 61 CON 3 ADELANTOS</t>
  </si>
  <si>
    <t>511 DE 932</t>
  </si>
  <si>
    <t>40 DE 69 CON 1 ADELANTOS</t>
  </si>
  <si>
    <t>19-08-17</t>
  </si>
  <si>
    <t>38 DE 68 CON 2 ADELANTOS</t>
  </si>
  <si>
    <t>302 DE 593</t>
  </si>
  <si>
    <t>5</t>
  </si>
  <si>
    <t xml:space="preserve"> </t>
  </si>
  <si>
    <t>0</t>
  </si>
  <si>
    <t>20-08-17</t>
  </si>
  <si>
    <t>36,875,000</t>
  </si>
  <si>
    <t>33,650,000</t>
  </si>
  <si>
    <t>6,730,000</t>
  </si>
  <si>
    <t>1,901,000</t>
  </si>
  <si>
    <t>0 DE 65 CON 1 ADELANTOS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</si>
  <si>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</si>
  <si>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21-08-17</t>
  </si>
  <si>
    <t>38 DE 66 CON 2 ADELANTOS</t>
  </si>
  <si>
    <t>38 DE 521</t>
  </si>
  <si>
    <t>35 DE 67 CON 1 ADELANTOS</t>
  </si>
  <si>
    <t>113 DE 232</t>
  </si>
  <si>
    <t>22-08-17</t>
  </si>
  <si>
    <t>23-08-17</t>
  </si>
  <si>
    <t>39 DE 68 CON 0 ADELANTOS</t>
  </si>
  <si>
    <t>353 DE 598</t>
  </si>
  <si>
    <t>24-08-17</t>
  </si>
  <si>
    <t>38 DE 64 CON 4 ADELANTOS</t>
  </si>
  <si>
    <t>42 DE 69 CON 1 ADELANTOS</t>
  </si>
  <si>
    <t>25-08-17</t>
  </si>
  <si>
    <t>40 DE 65 CON 3 ADELANTOS</t>
  </si>
  <si>
    <t>370 DE 684</t>
  </si>
  <si>
    <t>26-08-17</t>
  </si>
  <si>
    <t>39 DE 154</t>
  </si>
  <si>
    <t>33 DE 65 CON 1 ADELANTOS</t>
  </si>
  <si>
    <t>114 DE 234</t>
  </si>
  <si>
    <t>28-08-17</t>
  </si>
  <si>
    <t>42 DE 67 CON 0 ADELANTOS</t>
  </si>
  <si>
    <t>46 DE 80 CON 2 ADELANTOS</t>
  </si>
  <si>
    <t>44 DE 68 CON 1 ADELANTOS</t>
  </si>
  <si>
    <t>29-08-17</t>
  </si>
  <si>
    <t>40 DE 80 CON 3 ADELANTOS</t>
  </si>
  <si>
    <t>343 DE 606</t>
  </si>
  <si>
    <t>30-08-17</t>
  </si>
  <si>
    <t>41 DE 67 CON 0 ADELANTOS</t>
  </si>
  <si>
    <t>31-08-17</t>
  </si>
  <si>
    <t>37 DE 68 CON 0 ADELANTOS</t>
  </si>
  <si>
    <t>01-09-17</t>
  </si>
  <si>
    <t>31 DE 66 CON 2 ADELANTOS</t>
  </si>
  <si>
    <t>02-09-17</t>
  </si>
  <si>
    <t>04-09-17</t>
  </si>
  <si>
    <t>36 DE 66 CON 1 ADELANTOS</t>
  </si>
  <si>
    <t>05-09-17</t>
  </si>
  <si>
    <t>06-09-17</t>
  </si>
  <si>
    <t>34 DE 67 CON 1 ADELANTOS</t>
  </si>
  <si>
    <t>07-09-17</t>
  </si>
  <si>
    <t>08-09-17</t>
  </si>
  <si>
    <t>35 DE 66 CON 1 ADELANTOS</t>
  </si>
  <si>
    <t>09-09-17</t>
  </si>
  <si>
    <t>11-09-17</t>
  </si>
  <si>
    <t>1820 DE 3354</t>
  </si>
  <si>
    <t>12-09-17</t>
  </si>
  <si>
    <t>13-09-17</t>
  </si>
  <si>
    <t>32 DE 67 CON 1 ADELANTOS</t>
  </si>
  <si>
    <t>41 DE 78 CON 3 ADELANTOS</t>
  </si>
  <si>
    <t>14-09-17</t>
  </si>
  <si>
    <t>15-09-17</t>
  </si>
  <si>
    <t>41 DE 80 CON 1 ADELANTOS</t>
  </si>
  <si>
    <t>16-09-17</t>
  </si>
  <si>
    <t>27 DE 67 CON 1 ADELANTOS</t>
  </si>
  <si>
    <t>18-09-17</t>
  </si>
  <si>
    <t>45 DE 82 CON 2 ADELANTOS</t>
  </si>
  <si>
    <t>36 DE 64 CON 0 ADELANTOS</t>
  </si>
  <si>
    <t>45 DE 80 CON 1 ADELANTOS</t>
  </si>
  <si>
    <t>43 DE 77 CON 3 ADELANTOS</t>
  </si>
  <si>
    <t>19-09-17</t>
  </si>
  <si>
    <t>30 DE 63 CON 0 ADELANTOS</t>
  </si>
  <si>
    <t>20-09-17</t>
  </si>
  <si>
    <t>32 DE 65 CON 0 ADELANTOS</t>
  </si>
  <si>
    <t>21-09-17</t>
  </si>
  <si>
    <t>40 DE 65 CON 0 ADELANTOS</t>
  </si>
  <si>
    <t>1421 DE 2743</t>
  </si>
  <si>
    <t>22-09-17</t>
  </si>
  <si>
    <t>35 DE 64 CON 0 ADELANTOS</t>
  </si>
  <si>
    <t>23-09-17</t>
  </si>
  <si>
    <t>33 DE 63 CON 0 ADELANTOS</t>
  </si>
  <si>
    <t>322 DE 619</t>
  </si>
  <si>
    <t>25-09-17</t>
  </si>
  <si>
    <t>26-09-17</t>
  </si>
  <si>
    <t>43 DE 82 CON 0 ADELANTOS</t>
  </si>
  <si>
    <t>36 DE 65 CON 0 ADELANTOS</t>
  </si>
  <si>
    <t>54 DE 84 CON 3 ADELANTOS</t>
  </si>
  <si>
    <t>27-09-17</t>
  </si>
  <si>
    <t>36 DE 66 CON 0 ADELANTOS</t>
  </si>
  <si>
    <t>28-09-17</t>
  </si>
  <si>
    <t>35 DE 66 CON 0 ADELANTOS</t>
  </si>
  <si>
    <t>29-09-17</t>
  </si>
  <si>
    <t>30-09-17</t>
  </si>
  <si>
    <t>37 DE 67 CON 1 ADELANTOS</t>
  </si>
  <si>
    <t>02-10-17</t>
  </si>
  <si>
    <t>43 DE 67 CON 0 ADELANTOS</t>
  </si>
  <si>
    <t>54 DE 83 CON 2 ADELANTOS</t>
  </si>
  <si>
    <t>1197 DE 2339</t>
  </si>
  <si>
    <t>03-10-17</t>
  </si>
  <si>
    <t>38 DE 68 CON 1 ADELANTOS</t>
  </si>
  <si>
    <t>04-10-17</t>
  </si>
  <si>
    <t>05-10-17</t>
  </si>
  <si>
    <t>32 DE 66 CON 1 ADELANTOS</t>
  </si>
  <si>
    <t>06-10-17</t>
  </si>
  <si>
    <t>07-10-17</t>
  </si>
  <si>
    <t>09-10-17</t>
  </si>
  <si>
    <t>42 DE 65 CON 1 ADELANTOS</t>
  </si>
  <si>
    <t>10-10-17</t>
  </si>
  <si>
    <t>34 DE 63 CON 2 ADELANTOS</t>
  </si>
  <si>
    <t>11-10-17</t>
  </si>
  <si>
    <t>35 DE 64 CON 3 ADELANTOS</t>
  </si>
  <si>
    <t>12-10-17</t>
  </si>
  <si>
    <t>34 DE 64 CON 3 ADELANTOS</t>
  </si>
  <si>
    <t>1726 DE 3283</t>
  </si>
  <si>
    <t>13-10-17</t>
  </si>
  <si>
    <t>31 DE 63 CON 2 ADELANTOS</t>
  </si>
  <si>
    <t>14-10-17</t>
  </si>
  <si>
    <t>33 DE 63 CON 2 ADELANTOS</t>
  </si>
  <si>
    <t>16-10-17</t>
  </si>
  <si>
    <t>32 DE 63 CON 1 ADELANTOS</t>
  </si>
  <si>
    <t>17-10-17</t>
  </si>
  <si>
    <t>32 DE 62 CON 1 ADELANTOS</t>
  </si>
  <si>
    <t>34 DE 79 CON 4 ADELANTOS</t>
  </si>
  <si>
    <t>18-10-17</t>
  </si>
  <si>
    <t>29 DE 61 CON 1 ADELANTOS</t>
  </si>
  <si>
    <t>19-10-17</t>
  </si>
  <si>
    <t>825 DE 1711</t>
  </si>
  <si>
    <t>27 DE 63 CON 1 ADELANTOS</t>
  </si>
  <si>
    <t>20-10-17</t>
  </si>
  <si>
    <t>34 DE 65 CON 2 ADELANTOS</t>
  </si>
  <si>
    <t>21-10-17</t>
  </si>
  <si>
    <t>41 DE 80 CON 4 ADELANTOS</t>
  </si>
  <si>
    <t>23-10-17</t>
  </si>
  <si>
    <t>24-10-17</t>
  </si>
  <si>
    <t>25-10-17</t>
  </si>
  <si>
    <t>32 DE 66 CON 0 ADELANTOS</t>
  </si>
  <si>
    <t>26-10-17</t>
  </si>
  <si>
    <t>33 DE 66 CON 0 ADELANTOS</t>
  </si>
  <si>
    <t>1132 DE 2392</t>
  </si>
  <si>
    <t>27-10-17</t>
  </si>
  <si>
    <t>30 DE 66 CON 0 ADELANTOS</t>
  </si>
  <si>
    <t>28-10-17</t>
  </si>
  <si>
    <t>33 DE 65 CON 0 ADELANTOS</t>
  </si>
  <si>
    <t>30-10-17</t>
  </si>
  <si>
    <t>39 DE 65 CON 0 ADELANTOS</t>
  </si>
  <si>
    <t>31-10-17</t>
  </si>
  <si>
    <t>35 DE 67 CON 0 ADELANTOS</t>
  </si>
  <si>
    <t>01-11-17</t>
  </si>
  <si>
    <t>39 DE 67 CON 0 ADELANTOS</t>
  </si>
  <si>
    <t>45 DE 81 CON 1 ADELANTOS</t>
  </si>
  <si>
    <t>02-11-17</t>
  </si>
  <si>
    <t>03-11-17</t>
  </si>
  <si>
    <t>34 DE 67 CON 3 ADELANTOS</t>
  </si>
  <si>
    <t>04-11-17</t>
  </si>
  <si>
    <t>06-11-17</t>
  </si>
  <si>
    <t>31 DE 68 CON 1 ADELANTOS</t>
  </si>
  <si>
    <t>07-11-17</t>
  </si>
  <si>
    <t>36 DE 65 CON 1 ADELANTOS</t>
  </si>
  <si>
    <t>1687 DE 3517</t>
  </si>
  <si>
    <t>08-11-17</t>
  </si>
  <si>
    <t>30 DE 65 CON 1 ADELANTOS</t>
  </si>
  <si>
    <t>09-11-17</t>
  </si>
  <si>
    <t>31 DE 64 CON 1 ADELANTOS</t>
  </si>
  <si>
    <t>10-11-17</t>
  </si>
  <si>
    <t>29 DE 63 CON 1 ADELANTOS</t>
  </si>
  <si>
    <t>11-11-17</t>
  </si>
  <si>
    <t>28 DE 62 CON 1 ADELANTOS</t>
  </si>
  <si>
    <t>13-11-17</t>
  </si>
  <si>
    <t>33 DE 63 CON 1 ADELANTOS</t>
  </si>
  <si>
    <t>14-11-17</t>
  </si>
  <si>
    <t>31 DE 65 CON 1 ADELANTOS</t>
  </si>
  <si>
    <t>39 DE 66 CON 3 ADELANTOS</t>
  </si>
  <si>
    <t>16-11-17</t>
  </si>
  <si>
    <t>31 DE 67 CON 2 ADELANTOS</t>
  </si>
  <si>
    <t>17-11-17</t>
  </si>
  <si>
    <t>37 DE 68 CON 3 ADELANTOS</t>
  </si>
  <si>
    <t>18-11-17</t>
  </si>
  <si>
    <t>29 DE 68 CON 3 ADELANTOS</t>
  </si>
  <si>
    <t>21-11-17</t>
  </si>
  <si>
    <t>22-11-17</t>
  </si>
  <si>
    <t>28 DE 69 CON 1 ADELANTOS</t>
  </si>
  <si>
    <t>23-11-17</t>
  </si>
  <si>
    <t>30 DE 66 CON 1 ADELANTOS</t>
  </si>
  <si>
    <t>2719 DE 5764</t>
  </si>
  <si>
    <t>24-11-17</t>
  </si>
  <si>
    <t>25 DE 65 CON 1 ADELANTOS</t>
  </si>
  <si>
    <t>25-11-17</t>
  </si>
  <si>
    <t>28 DE 66 CON 2 ADELANTOS</t>
  </si>
  <si>
    <t>27-11-17</t>
  </si>
  <si>
    <t>28-11-17</t>
  </si>
  <si>
    <t>29-11-17</t>
  </si>
  <si>
    <t>30 DE 68 CON 0 ADELANTOS</t>
  </si>
  <si>
    <t>30-11-17</t>
  </si>
  <si>
    <t>01-12-17</t>
  </si>
  <si>
    <t>40 DE 81 CON 6 ADELANTOS</t>
  </si>
  <si>
    <t>02-12-17</t>
  </si>
  <si>
    <t>04-12-17</t>
  </si>
  <si>
    <t>32 DE 64 CON 0 ADELANTOS</t>
  </si>
  <si>
    <t>1949 DE 4403</t>
  </si>
  <si>
    <t>05-12-17</t>
  </si>
  <si>
    <t>26 DE 65 CON 2 ADELANTOS</t>
  </si>
  <si>
    <t>06-12-17</t>
  </si>
  <si>
    <t>181 DE 427</t>
  </si>
  <si>
    <t>35 DE 64 CON 1 ADELANTOS</t>
  </si>
  <si>
    <t>205 DE 430</t>
  </si>
  <si>
    <t>07-12-17</t>
  </si>
  <si>
    <t>34 DE 63 CON 1 ADELANTOS</t>
  </si>
  <si>
    <t>08-12-17</t>
  </si>
  <si>
    <t>33 DE 64 CON 1 ADELANTOS</t>
  </si>
  <si>
    <t>371 DE 856</t>
  </si>
  <si>
    <t>09-12-17</t>
  </si>
  <si>
    <t>192 DE 427</t>
  </si>
  <si>
    <t>11-12-17</t>
  </si>
  <si>
    <t>48 DE 67 CON 1 ADELANTOS</t>
  </si>
  <si>
    <t>198 DE 448</t>
  </si>
  <si>
    <t>clavos</t>
  </si>
  <si>
    <t>0 DE 20 CON 0 ADELANTOS</t>
  </si>
  <si>
    <t>0 DE 20</t>
  </si>
  <si>
    <t>12-12-17</t>
  </si>
  <si>
    <t>26 DE 58 CON 1 ADELANTOS</t>
  </si>
  <si>
    <t>13-12-17</t>
  </si>
  <si>
    <t>39 DE 56 CON 1 ADELANTOS</t>
  </si>
  <si>
    <t>480 DE 896</t>
  </si>
  <si>
    <t>0 DE 23 CON 0 ADELANTOS</t>
  </si>
  <si>
    <t>76 DE 302</t>
  </si>
  <si>
    <t>14-12-17</t>
  </si>
  <si>
    <t>2 DE 73 CON 1 ADELANTOS</t>
  </si>
  <si>
    <t>51 DE 75 CON 1 ADELANTOS</t>
  </si>
  <si>
    <t>15-12-17</t>
  </si>
  <si>
    <t>52 DE 73 CON 9 ADELANTOS</t>
  </si>
  <si>
    <t>16-12-17</t>
  </si>
  <si>
    <t>44 DE 69 CON 9 ADELANTOS</t>
  </si>
  <si>
    <t>18-12-17</t>
  </si>
  <si>
    <t>48 DE 70 CON 5 ADELANTOS</t>
  </si>
  <si>
    <t>19-12-17</t>
  </si>
  <si>
    <t>50 DE 68 CON 7 ADELANTOS</t>
  </si>
  <si>
    <t>20-12-17</t>
  </si>
  <si>
    <t>43 DE 67 CON 8 ADELANTOS</t>
  </si>
  <si>
    <t>21-12-17</t>
  </si>
  <si>
    <t>47 DE 65 CON 8 ADELANTOS</t>
  </si>
  <si>
    <t>22-12-17</t>
  </si>
  <si>
    <t>38 DE 64 CON 6 ADELANTOS</t>
  </si>
  <si>
    <t>23-12-17</t>
  </si>
  <si>
    <t>44 DE 64 CON 6 ADELANTOS</t>
  </si>
  <si>
    <t>26-12-17</t>
  </si>
  <si>
    <t>1919 DE 3620</t>
  </si>
  <si>
    <t>0 DE 61 CON 2 ADELANTOS</t>
  </si>
  <si>
    <t>0 DE 122</t>
  </si>
  <si>
    <t>27-12-17</t>
  </si>
  <si>
    <t>45 DE 63 CON 2 ADELANTOS</t>
  </si>
  <si>
    <t>192 DE 355</t>
  </si>
  <si>
    <t>28-12-17</t>
  </si>
  <si>
    <t>47 DE 98</t>
  </si>
  <si>
    <t>52 DE 93</t>
  </si>
  <si>
    <t>49 DE 64 CON 5 ADELANTOS</t>
  </si>
  <si>
    <t>49 DE 64</t>
  </si>
  <si>
    <t>29-12-17</t>
  </si>
  <si>
    <t>41 DE 63 CON 5 ADELANTOS</t>
  </si>
  <si>
    <t>178 DE 335</t>
  </si>
  <si>
    <t>30-12-17</t>
  </si>
  <si>
    <t>39 DE 62 CON 5 ADELANTOS</t>
  </si>
  <si>
    <t>168 DE 336</t>
  </si>
  <si>
    <t>02-01-18</t>
  </si>
  <si>
    <t>28 DE 61 CON 2 ADELANTOS</t>
  </si>
  <si>
    <t>110 DE 234</t>
  </si>
  <si>
    <t>03-01-18</t>
  </si>
  <si>
    <t>42 DE 62 CON 2 ADELANTOS</t>
  </si>
  <si>
    <t>124 DE 234</t>
  </si>
  <si>
    <t>04-01-18</t>
  </si>
  <si>
    <t>35 DE 61 CON 3 ADELANTOS</t>
  </si>
  <si>
    <t>05-01-18</t>
  </si>
  <si>
    <t>41 DE 61 CON 2 ADELANTOS</t>
  </si>
  <si>
    <t>367 DE 751</t>
  </si>
  <si>
    <t>08-01-18</t>
  </si>
  <si>
    <t>48 DE 58 CON 2 ADELANTOS</t>
  </si>
  <si>
    <t>33 DE 59 CON 1 ADELANTOS</t>
  </si>
  <si>
    <t>370 DE 742</t>
  </si>
  <si>
    <t>09-01-18</t>
  </si>
  <si>
    <t>158 DE 325</t>
  </si>
  <si>
    <t>10-01-18</t>
  </si>
  <si>
    <t>33 DE 61 CON 2 ADELANTOS</t>
  </si>
  <si>
    <t>162 DE 327</t>
  </si>
  <si>
    <t>11-01-18</t>
  </si>
  <si>
    <t>168 DE 325</t>
  </si>
  <si>
    <t>12-01-18</t>
  </si>
  <si>
    <t>39 DE 61 CON 1 ADELANTOS</t>
  </si>
  <si>
    <t>241 DE 487</t>
  </si>
  <si>
    <t>13-01-18</t>
  </si>
  <si>
    <t>47 DE 61 CON 1 ADELANTOS</t>
  </si>
  <si>
    <t>168 DE 328</t>
  </si>
  <si>
    <t>15-01-18</t>
  </si>
  <si>
    <t>46 DE 60 CON 1 ADELANTOS</t>
  </si>
  <si>
    <t>185 DE 327</t>
  </si>
  <si>
    <t>0 DE 58 CON 3 ADELANTOS</t>
  </si>
  <si>
    <t>16-01-18</t>
  </si>
  <si>
    <t>167 DE 555</t>
  </si>
  <si>
    <t>17-01-18</t>
  </si>
  <si>
    <t>43 DE 58 CON 1 ADELANTOS</t>
  </si>
  <si>
    <t>166 DE 326</t>
  </si>
  <si>
    <t>18-01-18</t>
  </si>
  <si>
    <t>32 DE 57 CON 2 ADELANTOS</t>
  </si>
  <si>
    <t>19-01-18</t>
  </si>
  <si>
    <t>39 DE 58 CON 3 ADELANTOS</t>
  </si>
  <si>
    <t>20-01-18</t>
  </si>
  <si>
    <t>34 DE 59 CON 2 ADELANTOS</t>
  </si>
  <si>
    <t>22-01-18</t>
  </si>
  <si>
    <t>37 DE 58 CON 1 ADELANTOS</t>
  </si>
  <si>
    <t>662 DE 1364</t>
  </si>
  <si>
    <t>23-01-18</t>
  </si>
  <si>
    <t>38 DE 58 CON 3 ADELANTOS</t>
  </si>
  <si>
    <t>175 DE 306</t>
  </si>
  <si>
    <t>24-01-18</t>
  </si>
  <si>
    <t>39 DE 56 CON 3 ADELANTOS</t>
  </si>
  <si>
    <t>25-01-18</t>
  </si>
  <si>
    <t>32 DE 56 CON 2 ADELANTOS</t>
  </si>
  <si>
    <t>319 DE 605</t>
  </si>
  <si>
    <t>26-01-18</t>
  </si>
  <si>
    <t>41 DE 56 CON 2 ADELANTOS</t>
  </si>
  <si>
    <t>27-01-18</t>
  </si>
  <si>
    <t>37 DE 58 CON 3 ADELANTOS</t>
  </si>
  <si>
    <t>47 DE 71 CON 3 ADELANTOS</t>
  </si>
  <si>
    <t>29-01-18</t>
  </si>
  <si>
    <t>49 DE 69 CON 3 ADELANTOS</t>
  </si>
  <si>
    <t>30-01-18</t>
  </si>
  <si>
    <t>34 DE 56 CON 2 ADELANTOS</t>
  </si>
  <si>
    <t>43 DE 68 CON 2 ADELANTOS</t>
  </si>
  <si>
    <t>31-01-18</t>
  </si>
  <si>
    <t>33 DE 57 CON 2 ADELANTOS</t>
  </si>
  <si>
    <t>37 DE 82 CON 6 ADELANTOS</t>
  </si>
  <si>
    <t>01-02-18</t>
  </si>
  <si>
    <t>38 DE 58 CON 2 ADELANTOS</t>
  </si>
  <si>
    <t>1070 DE 1986</t>
  </si>
  <si>
    <t>02-02-18</t>
  </si>
  <si>
    <t>42 DE 58 CON 2 ADELANTOS</t>
  </si>
  <si>
    <t>03-02-18</t>
  </si>
  <si>
    <t>36 DE 60 CON 3 ADELANTOS</t>
  </si>
  <si>
    <t>336 DE 628</t>
  </si>
  <si>
    <t>05-02-18</t>
  </si>
  <si>
    <t>40 DE 59 CON 1 ADELANTOS</t>
  </si>
  <si>
    <t>142 DE 214</t>
  </si>
  <si>
    <t>06-02-18</t>
  </si>
  <si>
    <t>42 DE 61 CON 1 ADELANTOS</t>
  </si>
  <si>
    <t>07-02-18</t>
  </si>
  <si>
    <t>43 DE 60 CON 0 ADELANTOS</t>
  </si>
  <si>
    <t>08-02-18</t>
  </si>
  <si>
    <t>40 DE 60 CON 1 ADELANTOS</t>
  </si>
  <si>
    <t>09-02-18</t>
  </si>
  <si>
    <t>46 DE 70 CON 3 ADELANTOS</t>
  </si>
  <si>
    <t>737 DE 1348</t>
  </si>
  <si>
    <t>10-02-18</t>
  </si>
  <si>
    <t>41 DE 61 CON 0 ADELANTOS</t>
  </si>
  <si>
    <t>167 DE 316</t>
  </si>
  <si>
    <t>12-02-18</t>
  </si>
  <si>
    <t>44 DE 63 CON 0 ADELANTOS</t>
  </si>
  <si>
    <t>13-02-18</t>
  </si>
  <si>
    <t>43 DE 63 CON 0 ADELANTOS</t>
  </si>
  <si>
    <t>43 DE 71 CON 4 ADELANTOS</t>
  </si>
  <si>
    <t>348 DE 635</t>
  </si>
  <si>
    <t>14-02-18</t>
  </si>
  <si>
    <t>36 DE 63 CON 2 ADELANTOS</t>
  </si>
  <si>
    <t>48 DE 73 CON 4 ADELANTOS</t>
  </si>
  <si>
    <t>158 DE 318</t>
  </si>
  <si>
    <t>15-02-18</t>
  </si>
  <si>
    <t>175 DE 320</t>
  </si>
  <si>
    <t>16-02-18</t>
  </si>
  <si>
    <t>39 DE 64 CON 3 ADELANTOS</t>
  </si>
  <si>
    <t>44 DE 72 CON 5 ADELANTOS</t>
  </si>
  <si>
    <t>159 DE 320</t>
  </si>
  <si>
    <t>17-02-18</t>
  </si>
  <si>
    <t>42 DE 63 CON 2 ADELANTOS</t>
  </si>
  <si>
    <t>38 DE 74 CON 7 ADELANTOS</t>
  </si>
  <si>
    <t>19-02-18</t>
  </si>
  <si>
    <t>44 DE 64 CON 1 ADELANTOS</t>
  </si>
  <si>
    <t>20-02-18</t>
  </si>
  <si>
    <t>50 DE 65 CON 1 ADELANTOS</t>
  </si>
  <si>
    <t>21-02-18</t>
  </si>
  <si>
    <t>35 DE 63 CON 1 ADELANTOS</t>
  </si>
  <si>
    <t>698 DE 1281</t>
  </si>
  <si>
    <t>22-02-18</t>
  </si>
  <si>
    <t>161 DE 314</t>
  </si>
  <si>
    <t>23-02-18</t>
  </si>
  <si>
    <t>43 DE 61 CON 1 ADELANTOS</t>
  </si>
  <si>
    <t>24-02-18</t>
  </si>
  <si>
    <t>329 DE 629</t>
  </si>
  <si>
    <t>26-02-18</t>
  </si>
  <si>
    <t>43 DE 62 CON 1 ADELANTOS</t>
  </si>
  <si>
    <t>183 DE 316</t>
  </si>
  <si>
    <t>27-02-18</t>
  </si>
  <si>
    <t>43 DE 62 CON 2 ADELANTOS</t>
  </si>
  <si>
    <t>173 DE 311</t>
  </si>
  <si>
    <t>28-02-18</t>
  </si>
  <si>
    <t>45 DE 64 CON 2 ADELANTOS</t>
  </si>
  <si>
    <t>180 DE 315</t>
  </si>
  <si>
    <t>01-03-18</t>
  </si>
  <si>
    <t>44 DE 64 CON 3 ADELANTOS</t>
  </si>
  <si>
    <t>52 DE 85 CON 3 ADELANTOS</t>
  </si>
  <si>
    <t>02-03-18</t>
  </si>
  <si>
    <t>41 DE 64 CON 2 ADELANTOS</t>
  </si>
  <si>
    <t>03-03-18</t>
  </si>
  <si>
    <t>40 DE 64 CON 2 ADELANTOS</t>
  </si>
  <si>
    <t>05-03-18</t>
  </si>
  <si>
    <t>43 DE 64 CON 0 ADELANTOS</t>
  </si>
  <si>
    <t>685 DE 1268</t>
  </si>
  <si>
    <t>06-03-18</t>
  </si>
  <si>
    <t>40 DE 64 CON 1 ADELANTOS</t>
  </si>
  <si>
    <t>170 DE 317</t>
  </si>
  <si>
    <t>07-03-18</t>
  </si>
  <si>
    <t>44 DE 64 CON 2 ADELANTOS</t>
  </si>
  <si>
    <t>174 DE 316</t>
  </si>
  <si>
    <t>86 DE 66 CON 2 ADELANTOS</t>
  </si>
  <si>
    <t>08-03-18</t>
  </si>
  <si>
    <t>09-03-18</t>
  </si>
  <si>
    <t>46 DE 66 CON 2 ADELANTOS</t>
  </si>
  <si>
    <t>10-03-18</t>
  </si>
  <si>
    <t>32 DE 67</t>
  </si>
  <si>
    <t>12-03-18</t>
  </si>
  <si>
    <t>50 DE 67 CON 0 ADELANTOS</t>
  </si>
  <si>
    <t>186 DE 318</t>
  </si>
  <si>
    <t>13-03-18</t>
  </si>
  <si>
    <t>41 DE 65 CON 1 ADELANTOS</t>
  </si>
  <si>
    <t>172 DE 318</t>
  </si>
  <si>
    <t>14-03-18</t>
  </si>
  <si>
    <t>47 DE 66 CON 2 ADELANTOS</t>
  </si>
  <si>
    <t>181 DE 318</t>
  </si>
  <si>
    <t>15-03-18</t>
  </si>
  <si>
    <t>46 DE 66 CON 3 ADELANTOS</t>
  </si>
  <si>
    <t>177 DE 317</t>
  </si>
  <si>
    <t>16-03-18</t>
  </si>
  <si>
    <t>45 DE 67 CON 3 ADELANTOS</t>
  </si>
  <si>
    <t>137 DE 253</t>
  </si>
  <si>
    <t>17-03-18</t>
  </si>
  <si>
    <t>36 DE 66 CON 2 ADELANTOS</t>
  </si>
  <si>
    <t>50 DE 67 CON 2 ADELANTOS</t>
  </si>
  <si>
    <t>19-03-18</t>
  </si>
  <si>
    <t>49 DE 68 CON 3 ADELANTOS</t>
  </si>
  <si>
    <t>38 DE 62 CON 8 ADELANTOS</t>
  </si>
  <si>
    <t>21-03-18</t>
  </si>
  <si>
    <t>45 DE 69 CON 3 ADELANTOS</t>
  </si>
  <si>
    <t>176 DE 314</t>
  </si>
  <si>
    <t>22-03-18</t>
  </si>
  <si>
    <t>20-03-18</t>
  </si>
  <si>
    <t>53 DE 67 CON 2 ADELANTOS</t>
  </si>
  <si>
    <t>23-03-18</t>
  </si>
  <si>
    <t>98 DE 68 CON 2 ADELANTOS</t>
  </si>
  <si>
    <t>40 DE 63 CON 4 ADELANTOS</t>
  </si>
  <si>
    <t>24-03-18</t>
  </si>
  <si>
    <t>35 DE 69 CON 2 ADELANTOS</t>
  </si>
  <si>
    <t>26-03-18</t>
  </si>
  <si>
    <t>49 DE 70 CON 1 ADELANTOS</t>
  </si>
  <si>
    <t>618 DE 1008</t>
  </si>
  <si>
    <t>27-03-18</t>
  </si>
  <si>
    <t>100 DE 68 CON 3 ADELANTOS</t>
  </si>
  <si>
    <t>41 DE 64 CON 4 ADELANTOS</t>
  </si>
  <si>
    <t>28-03-18</t>
  </si>
  <si>
    <t>37 DE 69 CON 2 ADELANTOS</t>
  </si>
  <si>
    <t>29-03-18</t>
  </si>
  <si>
    <t>36 DE 70 CON 1 ADELANTOS</t>
  </si>
  <si>
    <t>40 DE 66 CON 5 ADELANTOS</t>
  </si>
  <si>
    <t>31-03-18</t>
  </si>
  <si>
    <t>47 DE 71 CON 2 ADELANTOS</t>
  </si>
  <si>
    <t>02-04-18</t>
  </si>
  <si>
    <t>45 DE 71 CON 2 ADELANTOS</t>
  </si>
  <si>
    <t>03-04-18</t>
  </si>
  <si>
    <t>46 DE 71 CON 1 ADELANTOS</t>
  </si>
  <si>
    <t>04-04-18</t>
  </si>
  <si>
    <t>46 DE 72 CON 1 ADELANTOS</t>
  </si>
  <si>
    <t>05-04-18</t>
  </si>
  <si>
    <t>48 DE 71 CON 1 ADELANTOS</t>
  </si>
  <si>
    <t>06-04-18</t>
  </si>
  <si>
    <t>50 DE 71 CON 1 ADELANTOS</t>
  </si>
  <si>
    <t>46 DE 72 CON 3 ADELANTOS</t>
  </si>
  <si>
    <t>07-04-18</t>
  </si>
  <si>
    <t>1836 DE 3363</t>
  </si>
  <si>
    <t>09-04-18</t>
  </si>
  <si>
    <t>45 DE 71 CON 1 ADELANTOS</t>
  </si>
  <si>
    <t>44 DE 69 CON 4 ADELANTOS</t>
  </si>
  <si>
    <t>10-04-18</t>
  </si>
  <si>
    <t>44 DE 72 CON 3 ADELANTOS</t>
  </si>
  <si>
    <t>46 DE 72 CON 4 ADELANTOS</t>
  </si>
  <si>
    <t>561 DE 980</t>
  </si>
  <si>
    <t>12-04-18</t>
  </si>
  <si>
    <t>47 DE 72 CON 4 ADELANTOS</t>
  </si>
  <si>
    <t>13-04-18</t>
  </si>
  <si>
    <t>42 DE 71 CON 3 ADELANTOS</t>
  </si>
  <si>
    <t>14-04-18</t>
  </si>
  <si>
    <t>38 DE 70 CON 4 ADELANTOS</t>
  </si>
  <si>
    <t>442 DE 898</t>
  </si>
  <si>
    <t>16-04-18</t>
  </si>
  <si>
    <t>43 DE 70 CON 2 ADELANTOS</t>
  </si>
  <si>
    <t>17-04-18</t>
  </si>
  <si>
    <t>40 DE 70 CON 2 ADELANTOS</t>
  </si>
  <si>
    <t>43 DE 74 CON 2 ADELANTOS</t>
  </si>
  <si>
    <t>18-04-18</t>
  </si>
  <si>
    <t>19-04-18</t>
  </si>
  <si>
    <t>38 DE 70 CON 2 ADELANTOS</t>
  </si>
  <si>
    <t>20-04-18</t>
  </si>
  <si>
    <t>23-04-18</t>
  </si>
  <si>
    <t>36 DE 73 CON 3 ADELANTOS</t>
  </si>
  <si>
    <t>45 DE 70 CON 2 ADELANTOS</t>
  </si>
  <si>
    <t>24-04-18</t>
  </si>
  <si>
    <t>37 DE 69 CON 1 ADELANTOS</t>
  </si>
  <si>
    <t>25-04-18</t>
  </si>
  <si>
    <t>43 DE 76 CON 1 ADELANTOS</t>
  </si>
  <si>
    <t>37 DE 67 CON 0 ADELANTOS</t>
  </si>
  <si>
    <t>26-04-18</t>
  </si>
  <si>
    <t>41 DE 67 CON 1 ADELANTOS</t>
  </si>
  <si>
    <t>27-04-18</t>
  </si>
  <si>
    <t>39 DE 69 CON 1 ADELANTOS</t>
  </si>
  <si>
    <t>28-04-18</t>
  </si>
  <si>
    <t>37 DE 68 CON 1 ADELANTOS</t>
  </si>
  <si>
    <t>30-04-18</t>
  </si>
  <si>
    <t>46 DE 70 CON 1 ADELANTOS</t>
  </si>
  <si>
    <t>01-05-18</t>
  </si>
  <si>
    <t>32 DE 69 CON 0 ADELANTOS</t>
  </si>
  <si>
    <t>02-05-18</t>
  </si>
  <si>
    <t>41 DE 70 CON 0 ADELANTOS</t>
  </si>
  <si>
    <t>03-05-18</t>
  </si>
  <si>
    <t>43 DE 73 CON 1 ADELANTOS</t>
  </si>
  <si>
    <t>04-05-18</t>
  </si>
  <si>
    <t>45 DE 74 CON 1 ADELANTOS</t>
  </si>
  <si>
    <t>43 DE 71 CON 2 ADELANTOS</t>
  </si>
  <si>
    <t>05-05-18</t>
  </si>
  <si>
    <t>38 DE 72 CON 3 ADELANTOS</t>
  </si>
  <si>
    <t>07-05-18</t>
  </si>
  <si>
    <t>08-05-18</t>
  </si>
  <si>
    <t>47 DE 75 CON 2 ADELANTOS</t>
  </si>
  <si>
    <t>09-05-18</t>
  </si>
  <si>
    <t>43 DE 77 CON 0 ADELANTOS</t>
  </si>
  <si>
    <t>10-05-18</t>
  </si>
  <si>
    <t>53 DE 81 CON 1 ADELANTOS</t>
  </si>
  <si>
    <t>11-05-18</t>
  </si>
  <si>
    <t>12-05-18</t>
  </si>
  <si>
    <t>14-05-18</t>
  </si>
  <si>
    <t>15-05-18</t>
  </si>
  <si>
    <t>16-05-18</t>
  </si>
  <si>
    <t>48 DE 82 CON 2 ADELANTOS</t>
  </si>
  <si>
    <t>17-05-18</t>
  </si>
  <si>
    <t>50 DE 82 CON 2 ADELANTOS</t>
  </si>
  <si>
    <t>18-05-18</t>
  </si>
  <si>
    <t>45 DE 83 CON 1 ADELANTOS</t>
  </si>
  <si>
    <t>20-05-18</t>
  </si>
  <si>
    <t>39 DE 82 CON 0 ADELANTOS</t>
  </si>
  <si>
    <t>21-05-18</t>
  </si>
  <si>
    <t>47 DE 84 CON 0 ADELANTOS</t>
  </si>
  <si>
    <t>22-05-18</t>
  </si>
  <si>
    <t>37 DE 85 CON 1 ADELANTOS</t>
  </si>
  <si>
    <t>23-05-18</t>
  </si>
  <si>
    <t>49 DE 84 CON 1 ADELANTOS</t>
  </si>
  <si>
    <t>24-05-18</t>
  </si>
  <si>
    <t>43 DE 84 CON 1 ADELANTOS</t>
  </si>
  <si>
    <t>46 DE 78 CON 5 ADELANTOS</t>
  </si>
  <si>
    <t>5511 DE 10443</t>
  </si>
  <si>
    <t>25-05-18</t>
  </si>
  <si>
    <t>40 DE 84 CON 0 ADELANTOS</t>
  </si>
  <si>
    <t>26-05-18</t>
  </si>
  <si>
    <t>46 DE 84 CON 1 ADELANTOS</t>
  </si>
  <si>
    <t>44 DE 79 CON 4 ADELANTOS</t>
  </si>
  <si>
    <t>28-05-18</t>
  </si>
  <si>
    <t>51 DE 84 CON 2 ADELANTOS</t>
  </si>
  <si>
    <t>29-05-18</t>
  </si>
  <si>
    <t>41 DE 85 CON 2 ADELANTOS</t>
  </si>
  <si>
    <t>30-05-18</t>
  </si>
  <si>
    <t>42 DE 83 CON 2 ADELANTOS</t>
  </si>
  <si>
    <t>723 DE 1427</t>
  </si>
  <si>
    <t>31-05-18</t>
  </si>
  <si>
    <t>49 DE 84 CON 2 ADELANTOS</t>
  </si>
  <si>
    <t>01-06-18</t>
  </si>
  <si>
    <t>42 DE 84 CON 4 ADELANTOS</t>
  </si>
  <si>
    <t>04-06-18</t>
  </si>
  <si>
    <t>35 DE 83 CON 1 ADELANTOS</t>
  </si>
  <si>
    <t>41 DE 79 CON 0 ADELANTOS</t>
  </si>
  <si>
    <t>48 DE 78 CON 1 ADELANTOS</t>
  </si>
  <si>
    <t>05-06-18</t>
  </si>
  <si>
    <t>46 DE 79 CON 3 ADELANTOS</t>
  </si>
  <si>
    <t>06-06-18</t>
  </si>
  <si>
    <t>44 DE 82 CON 3 ADELANTOS</t>
  </si>
  <si>
    <t>07-06-18</t>
  </si>
  <si>
    <t>45 DE 81 CON 3 ADELANTOS</t>
  </si>
  <si>
    <t>08-06-18</t>
  </si>
  <si>
    <t>45 DE 81 CON 2 ADELANTOS</t>
  </si>
  <si>
    <t>09-06-18</t>
  </si>
  <si>
    <t>11-06-18</t>
  </si>
  <si>
    <t>47 DE 81 CON 0 ADELANTOS</t>
  </si>
  <si>
    <t>12-06-18</t>
  </si>
  <si>
    <t>14-06-18</t>
  </si>
  <si>
    <t>49 DE 79 CON 1 ADELANTOS</t>
  </si>
  <si>
    <t>15-06-18</t>
  </si>
  <si>
    <t>16-06-18</t>
  </si>
  <si>
    <t>36 DE 75 CON 0 ADELANTOS</t>
  </si>
  <si>
    <t>18-06-18</t>
  </si>
  <si>
    <t>44 DE 76 CON 0 ADELANTOS</t>
  </si>
  <si>
    <t>2158 DE 4249</t>
  </si>
  <si>
    <t>19-06-18</t>
  </si>
  <si>
    <t>41 DE 78 CON 0 ADELANTOS</t>
  </si>
  <si>
    <t>20-06-18</t>
  </si>
  <si>
    <t>37 DE 79 CON 2 ADELANTOS</t>
  </si>
  <si>
    <t>22-06-18</t>
  </si>
  <si>
    <t>48 DE 82 CON 1 ADELANTOS</t>
  </si>
  <si>
    <t>23-06-18</t>
  </si>
  <si>
    <t>36 DE 79 CON 0 ADELANTOS</t>
  </si>
  <si>
    <t>25-06-18</t>
  </si>
  <si>
    <t>44 DE 79 CON 0 ADELANTOS</t>
  </si>
  <si>
    <t>817 DE 1607</t>
  </si>
  <si>
    <t>26-06-18</t>
  </si>
  <si>
    <t>136 DE 264</t>
  </si>
  <si>
    <t>27-06-18</t>
  </si>
  <si>
    <t>37 DE 78 CON 0 ADELANTOS</t>
  </si>
  <si>
    <t>28-06-18</t>
  </si>
  <si>
    <t>38 DE 78 CON 2 ADELANTOS</t>
  </si>
  <si>
    <t>29-06-18</t>
  </si>
  <si>
    <t>30-06-18</t>
  </si>
  <si>
    <t>34 DE 79 CON 0 ADELANTOS</t>
  </si>
  <si>
    <t>02-07-18</t>
  </si>
  <si>
    <t>38 DE 80 CON 1 ADELANTOS</t>
  </si>
  <si>
    <t>03-07-18</t>
  </si>
  <si>
    <t>38 DE 81 CON 0 ADELANTOS</t>
  </si>
  <si>
    <t>04-07-18</t>
  </si>
  <si>
    <t>39 DE 82 CON 1 ADELANTOS</t>
  </si>
  <si>
    <t>05-07-18</t>
  </si>
  <si>
    <t>44 DE 84 CON 0 ADELANTOS</t>
  </si>
  <si>
    <t>06-07-18</t>
  </si>
  <si>
    <t>08-07-18</t>
  </si>
  <si>
    <t>38 DE 82 CON 0 ADELANTOS</t>
  </si>
  <si>
    <t>1340 DE 2672</t>
  </si>
  <si>
    <t>09-07-18</t>
  </si>
  <si>
    <t>10-07-18</t>
  </si>
  <si>
    <t>39 DE 80 CON 0 ADELANTOS</t>
  </si>
  <si>
    <t>42 DE 77 CON 4 ADELANTOS</t>
  </si>
  <si>
    <t>11-07-18</t>
  </si>
  <si>
    <t>38 DE 79 CON 1 ADELANTOS</t>
  </si>
  <si>
    <t>12-07-18</t>
  </si>
  <si>
    <t>38 DE 80 CON 0 ADELANTOS</t>
  </si>
  <si>
    <t>13-07-18</t>
  </si>
  <si>
    <t>40 DE 80 CON 0 ADELANTOS</t>
  </si>
  <si>
    <t>14-07-18</t>
  </si>
  <si>
    <t>44 DE 81 CON 0 ADELANTOS</t>
  </si>
  <si>
    <t>16-07-18</t>
  </si>
  <si>
    <t>46 DE 78 CON 1 ADELANTOS</t>
  </si>
  <si>
    <t>46 DE 79 CON 0 ADELANTOS</t>
  </si>
  <si>
    <t>17-07-18</t>
  </si>
  <si>
    <t>49 DE 79 CON 2 ADELANTOS</t>
  </si>
  <si>
    <t>41 DE 78 CON 1 ADELANTOS</t>
  </si>
  <si>
    <t>18-07-18</t>
  </si>
  <si>
    <t>38 DE 78 CON 1 ADELANTOS</t>
  </si>
  <si>
    <t>19-07-18</t>
  </si>
  <si>
    <t>39 DE 83 CON 1 ADELANTOS</t>
  </si>
  <si>
    <t>20-07-18</t>
  </si>
  <si>
    <t>44 DE 77 CON 2 ADELANTOS</t>
  </si>
  <si>
    <t>21-07-18</t>
  </si>
  <si>
    <t>41 DE 81 CON 3 ADELANTOS</t>
  </si>
  <si>
    <t>23-07-18</t>
  </si>
  <si>
    <t>51 DE 80 CON 1 ADELANTOS</t>
  </si>
  <si>
    <t>24-07-18</t>
  </si>
  <si>
    <t>42 DE 77 CON 2 ADELANTOS</t>
  </si>
  <si>
    <t>40 DE 79 CON 2 ADELANTOS</t>
  </si>
  <si>
    <t>25-07-18</t>
  </si>
  <si>
    <t>39 DE 82 CON 2 ADELANTOS</t>
  </si>
  <si>
    <t>46 DE 76 CON 4 ADELANTOS</t>
  </si>
  <si>
    <t>26-07-18</t>
  </si>
  <si>
    <t>37 DE 78 CON 2 ADELANTOS</t>
  </si>
  <si>
    <t>27-07-18</t>
  </si>
  <si>
    <t>28-07-18</t>
  </si>
  <si>
    <t>32 DE 77 CON 1 ADELANTOS</t>
  </si>
  <si>
    <t>40 DE 77 CON 2 ADELANTOS</t>
  </si>
  <si>
    <t>30-07-18</t>
  </si>
  <si>
    <t>+H416+'puerto rico'!H267+'CONCORDIA FABIAN '!H410</t>
  </si>
  <si>
    <t>31-07-18</t>
  </si>
  <si>
    <t>43 DE 79 CON 2 ADELANTOS</t>
  </si>
  <si>
    <t>01-08-18</t>
  </si>
  <si>
    <t>02-08-18</t>
  </si>
  <si>
    <t>46 DE 80 CON 0 ADELANTOS</t>
  </si>
  <si>
    <t>03-08-18</t>
  </si>
  <si>
    <t>04-08-18</t>
  </si>
  <si>
    <t>06-08-18</t>
  </si>
  <si>
    <t>53 DE 80 CON 1 ADELANTOS</t>
  </si>
  <si>
    <t>MAURICIO</t>
  </si>
  <si>
    <t>07-08-18</t>
  </si>
  <si>
    <t>3786 DE 7405</t>
  </si>
  <si>
    <t>08-08-18</t>
  </si>
  <si>
    <t>48 DE 80 CON 0 ADELANTOS</t>
  </si>
  <si>
    <t>09-08-18</t>
  </si>
  <si>
    <t>40 DE 79 CON 0 ADELANTOS</t>
  </si>
  <si>
    <t>10-08-18</t>
  </si>
  <si>
    <t>48 DE 73 CON 0 ADELANTOS</t>
  </si>
  <si>
    <t>45 DE 78 CON 0 ADELANTOS</t>
  </si>
  <si>
    <t>11-08-18</t>
  </si>
  <si>
    <t>40 DE 78 CON 0 ADELANTOS</t>
  </si>
  <si>
    <t>13-08-18</t>
  </si>
  <si>
    <t>50 DE 78 CON 0 ADELANTOS</t>
  </si>
  <si>
    <t>14-08-18</t>
  </si>
  <si>
    <t>15-08-18</t>
  </si>
  <si>
    <t>48 DE 78 CON 2 ADELANTOS</t>
  </si>
  <si>
    <t>16-08-18</t>
  </si>
  <si>
    <t>48 DE 83 CON 2 ADELANTOS</t>
  </si>
  <si>
    <t>17-08-18</t>
  </si>
  <si>
    <t>18-08-18</t>
  </si>
  <si>
    <t>20-08-18</t>
  </si>
  <si>
    <t>21-08-18</t>
  </si>
  <si>
    <t>49 DE 80 CON 5 ADELANTOS</t>
  </si>
  <si>
    <t>22-08-18</t>
  </si>
  <si>
    <t>47 DE 82 CON 2 ADELANTOS</t>
  </si>
  <si>
    <t>23-08-18</t>
  </si>
  <si>
    <t>51 DE 83 CON 4 ADELANTOS</t>
  </si>
  <si>
    <t>24-08-18</t>
  </si>
  <si>
    <t>49 DE 82 CON 1 ADELANTOS</t>
  </si>
  <si>
    <t>25-08-18</t>
  </si>
  <si>
    <t>49 DE 83 CON 2 ADELANTOS</t>
  </si>
  <si>
    <t>27-08-18</t>
  </si>
  <si>
    <t>49 DE 84 CON 4 ADELANTOS</t>
  </si>
  <si>
    <t>28-08-18</t>
  </si>
  <si>
    <t>47 DE 84 CON 4 ADELANTOS</t>
  </si>
  <si>
    <t>30-08-18</t>
  </si>
  <si>
    <t>49 DE 81 CON 4 ADELANTOS</t>
  </si>
  <si>
    <t>31-08-18</t>
  </si>
  <si>
    <t>50 DE 81 CON 4 ADELANTOS</t>
  </si>
  <si>
    <t>01-09-18</t>
  </si>
  <si>
    <t>46 DE 79 CON 4 ADELANTOS</t>
  </si>
  <si>
    <t>03-09-18</t>
  </si>
  <si>
    <t>51 DE 79 CON 2 ADELANTOS</t>
  </si>
  <si>
    <t>05-09-18</t>
  </si>
  <si>
    <t>42 DE 77 CON 3 ADELANTOS</t>
  </si>
  <si>
    <t>06-09-18</t>
  </si>
  <si>
    <t>42 DE 78 CON 3 ADELANTOS</t>
  </si>
  <si>
    <t>07-09-18</t>
  </si>
  <si>
    <t>08-09-18</t>
  </si>
  <si>
    <t>43 DE 80 CON 5 ADELANTOS</t>
  </si>
  <si>
    <t>10-09-18</t>
  </si>
  <si>
    <t>11-09-18</t>
  </si>
  <si>
    <t>43 DE 83 CON 3 ADELANTOS</t>
  </si>
  <si>
    <t>12-09-18</t>
  </si>
  <si>
    <t>52 DE 83 CON 3 ADELANTOS</t>
  </si>
  <si>
    <t>13-09-18</t>
  </si>
  <si>
    <t>51 DE 82 CON 5 ADELANTOS</t>
  </si>
  <si>
    <t>14-09-18</t>
  </si>
  <si>
    <t>48 DE 82 CON 6 ADELANTOS</t>
  </si>
  <si>
    <t>diferencia</t>
  </si>
  <si>
    <t>15-09-18</t>
  </si>
  <si>
    <t>48 DE 82 CON 7 ADELANTOS</t>
  </si>
  <si>
    <t>17-09-18</t>
  </si>
  <si>
    <t>58 DE 81 CON 8 ADELANTOS</t>
  </si>
  <si>
    <t>18-09-18</t>
  </si>
  <si>
    <t>48 DE 83 CON 6 ADELANTOS</t>
  </si>
  <si>
    <t>19-09-18</t>
  </si>
  <si>
    <t>50 DE 82 CON 10 ADELANTOS</t>
  </si>
  <si>
    <t>20-09-18</t>
  </si>
  <si>
    <t>47 DE 79 CON 11 ADELANTOS</t>
  </si>
  <si>
    <t>21-09-18</t>
  </si>
  <si>
    <t>44 DE 81 CON 8 ADELANTOS</t>
  </si>
  <si>
    <t>22-09-18</t>
  </si>
  <si>
    <t>52 DE 86 CON 9 ADELANTOS</t>
  </si>
  <si>
    <t>24-09-18</t>
  </si>
  <si>
    <t>54 DE 82 CON 3 ADELANTOS</t>
  </si>
  <si>
    <t>25-09-18</t>
  </si>
  <si>
    <t xml:space="preserve">arqueo de caja quincenal </t>
  </si>
  <si>
    <t>26-09-18</t>
  </si>
  <si>
    <t>44 DE 80 CON 4 ADELANTOS</t>
  </si>
  <si>
    <t>27-09-18</t>
  </si>
  <si>
    <t>47 DE 80 CON 5 ADELANTOS</t>
  </si>
  <si>
    <t>28-09-18</t>
  </si>
  <si>
    <t>47 DE 81 CON 5 ADELANTOS</t>
  </si>
  <si>
    <t>29-09-18</t>
  </si>
  <si>
    <t>47 DE 83 CON 6 ADELANTOS</t>
  </si>
  <si>
    <t>01-10-18</t>
  </si>
  <si>
    <t>53 DE 84 CON 4 ADELANTOS</t>
  </si>
  <si>
    <t>02-10-18</t>
  </si>
  <si>
    <t>43 DE 83 CON 7 ADELANTOS</t>
  </si>
  <si>
    <t>03-10-18</t>
  </si>
  <si>
    <t>51 DE 83 CON 5 ADELANTOS</t>
  </si>
  <si>
    <t>04-10-18</t>
  </si>
  <si>
    <t>42 DE 85 CON 6 ADELANTOS</t>
  </si>
  <si>
    <t>05-10-18</t>
  </si>
  <si>
    <t>49 DE 85 CON 5 ADELANTOS</t>
  </si>
  <si>
    <t>06-10-18</t>
  </si>
  <si>
    <t>48 DE 85 CON 9 ADELANTOS</t>
  </si>
  <si>
    <t>08-10-18</t>
  </si>
  <si>
    <t>51 DE 84 CON 5 ADELANTOS</t>
  </si>
  <si>
    <t>09-10-18</t>
  </si>
  <si>
    <t>50 DE 84 CON 6 ADELANTOS</t>
  </si>
  <si>
    <t>7838 DE 15049</t>
  </si>
  <si>
    <t>10-10-18</t>
  </si>
  <si>
    <t>49 DE 82 CON 5 ADELANTOS</t>
  </si>
  <si>
    <t>11-10-18</t>
  </si>
  <si>
    <t>45 DE 82 CON 6 ADELANTOS</t>
  </si>
  <si>
    <t>12-10-18</t>
  </si>
  <si>
    <t>47 DE 82 CON 4 ADELANTOS</t>
  </si>
  <si>
    <t>13-10-18</t>
  </si>
  <si>
    <t>47 DE 81 CON 4 ADELANTOS</t>
  </si>
  <si>
    <t>15-10-18</t>
  </si>
  <si>
    <t>16-10-18</t>
  </si>
  <si>
    <t>45 DE 75 CON 4 ADELANTOS</t>
  </si>
  <si>
    <t>44 DE 69 CON 1 ADELANTOS</t>
  </si>
  <si>
    <t>42 DE 75 CON 7 ADELANTOS</t>
  </si>
  <si>
    <t>1001 DE 1983</t>
  </si>
  <si>
    <t>18-10-18</t>
  </si>
  <si>
    <t>46 DE 78 CON 4 ADELANTOS</t>
  </si>
  <si>
    <t>19-10-18</t>
  </si>
  <si>
    <t>47 DE 79 CON 5 ADELANTOS</t>
  </si>
  <si>
    <t>20-10-18</t>
  </si>
  <si>
    <t>49 DE 78 CON 7 ADELANTOS</t>
  </si>
  <si>
    <t>22-10-18</t>
  </si>
  <si>
    <t>47 DE 66 CON 0 ADELANTOS</t>
  </si>
  <si>
    <t>48 DE 79 CON 2 ADELANTOS</t>
  </si>
  <si>
    <t>23-10-18</t>
  </si>
  <si>
    <t>24-10-18</t>
  </si>
  <si>
    <t>43 DE 78 CON 2 ADELANTOS</t>
  </si>
  <si>
    <t>25-10-18</t>
  </si>
  <si>
    <t>43 DE 63 CON 2 ADELANTOS</t>
  </si>
  <si>
    <t>26-10-18</t>
  </si>
  <si>
    <t>27-10-18</t>
  </si>
  <si>
    <t>39 DE 76 CON 8 ADELANTOS</t>
  </si>
  <si>
    <t>29-10-18</t>
  </si>
  <si>
    <t>44 DE 77 CON 1 ADELANTOS</t>
  </si>
  <si>
    <t>30-10-18</t>
  </si>
  <si>
    <t>37 DE 75 CON 1 ADELANTOS</t>
  </si>
  <si>
    <t>31-10-18</t>
  </si>
  <si>
    <t>40 DE 77 CON 3 ADELANTOS</t>
  </si>
  <si>
    <t>01-11-18</t>
  </si>
  <si>
    <t>02-11-18</t>
  </si>
  <si>
    <t>03-11-18</t>
  </si>
  <si>
    <t>2037 DE 3903</t>
  </si>
  <si>
    <t>05-11-18</t>
  </si>
  <si>
    <t>49 DE 81 CON 3 ADELANTOS</t>
  </si>
  <si>
    <t>06-11-18</t>
  </si>
  <si>
    <t>07-11-18</t>
  </si>
  <si>
    <t>08-11-18</t>
  </si>
  <si>
    <t>46 DE 79 CON 5 ADELANTOS</t>
  </si>
  <si>
    <t>09-11-18</t>
  </si>
  <si>
    <t>42 DE 66 CON 4 ADELANTOS</t>
  </si>
  <si>
    <t>45 DE 79 CON 6 ADELANTOS</t>
  </si>
  <si>
    <t>10-11-18</t>
  </si>
  <si>
    <t>42 DE 78 CON 7 ADELANTOS</t>
  </si>
  <si>
    <t>12-11-18</t>
  </si>
  <si>
    <t>37 DE 66 CON 2 ADELANTOS</t>
  </si>
  <si>
    <t>42 DE 78 CON 2 ADELANTOS</t>
  </si>
  <si>
    <t>13-11-18</t>
  </si>
  <si>
    <t>41 DE 77 CON 6 ADELANTOS</t>
  </si>
  <si>
    <t>14-11-18</t>
  </si>
  <si>
    <t>36 DE 67 CON 4 ADELANTOS</t>
  </si>
  <si>
    <t>44 DE 78 CON 7 ADELANTOS</t>
  </si>
  <si>
    <t>15-11-18</t>
  </si>
  <si>
    <t>40 DE 80 CON 7 ADELANTOS</t>
  </si>
  <si>
    <t>35 DE 65 CON 3 ADELANTOS</t>
  </si>
  <si>
    <t>16-11-18</t>
  </si>
  <si>
    <t>36 DE 80 CON 8 ADELANTOS</t>
  </si>
  <si>
    <t>1585 DE 3267</t>
  </si>
  <si>
    <t>17-11-18</t>
  </si>
  <si>
    <t>44 DE 76 CON 5 ADELANTOS</t>
  </si>
  <si>
    <t>44 DE 67 CON 3 ADELANTOS</t>
  </si>
  <si>
    <t>19-11-18</t>
  </si>
  <si>
    <t>43 DE 67 CON 1 ADELANTOS</t>
  </si>
  <si>
    <t>20-11-18</t>
  </si>
  <si>
    <t>37 DE 79 CON 6 ADELANTOS</t>
  </si>
  <si>
    <t>21-11-18</t>
  </si>
  <si>
    <t>32 DE 77 CON 5 ADELANTOS</t>
  </si>
  <si>
    <t>22-11-18</t>
  </si>
  <si>
    <t>28 DE 63 CON 4 ADELANTOS</t>
  </si>
  <si>
    <t>40 DE 77 CON 6 ADELANTOS</t>
  </si>
  <si>
    <t>23-11-18</t>
  </si>
  <si>
    <t>32 DE 80 CON 5 ADELANTOS</t>
  </si>
  <si>
    <t>24-11-18</t>
  </si>
  <si>
    <t>26-11-18</t>
  </si>
  <si>
    <t>27-11-18</t>
  </si>
  <si>
    <t>36 DE 82 CON 5 ADELANTOS</t>
  </si>
  <si>
    <t>28-11-18</t>
  </si>
  <si>
    <t>44 DE 82 CON 6 ADELANTOS</t>
  </si>
  <si>
    <t>29-11-18</t>
  </si>
  <si>
    <t>42 DE 82 CON 6 ADELANTOS</t>
  </si>
  <si>
    <t>30-11-18</t>
  </si>
  <si>
    <t>43 DE 81 CON 5 ADELANTOS</t>
  </si>
  <si>
    <t>01-12-18</t>
  </si>
  <si>
    <t>03-12-18</t>
  </si>
  <si>
    <t>48 DE 82 CON 3 ADELANTOS</t>
  </si>
  <si>
    <t>04-12-18</t>
  </si>
  <si>
    <t>36 DE 61 CON 3 ADELANTOS</t>
  </si>
  <si>
    <t>05-12-18</t>
  </si>
  <si>
    <t>41 DE 81 CON 7 ADELANTOS</t>
  </si>
  <si>
    <t>06-12-18</t>
  </si>
  <si>
    <t>45 DE 81 CON 12 ADELANTOS</t>
  </si>
  <si>
    <t>07-12-18</t>
  </si>
  <si>
    <t>44 DE 80 CON 11 ADELANTOS</t>
  </si>
  <si>
    <t>08-12-18</t>
  </si>
  <si>
    <t>38 DE 67 CON 1 ADELANTOS</t>
  </si>
  <si>
    <t>42 DE 81 CON 9 ADELANTOS</t>
  </si>
  <si>
    <t>2594 DE 5201</t>
  </si>
  <si>
    <t>10-12-18</t>
  </si>
  <si>
    <t>42 DE 61 CON 7 ADELANTOS</t>
  </si>
  <si>
    <t>11-12-18</t>
  </si>
  <si>
    <t>41 DE 74 CON 7 ADELANTOS</t>
  </si>
  <si>
    <t>12-12-18</t>
  </si>
  <si>
    <t>61 DE 75 CON 6 ADELANTOS</t>
  </si>
  <si>
    <t>34 DE 62 CON 2 ADELANTOS</t>
  </si>
  <si>
    <t>13-12-18</t>
  </si>
  <si>
    <t>37 DE 62 CON 3 ADELANTOS</t>
  </si>
  <si>
    <t>36 DE 57 CON 10 ADELANTOS</t>
  </si>
  <si>
    <t>14-12-18</t>
  </si>
  <si>
    <t>42 DE 58 CON 9 ADELANTOS</t>
  </si>
  <si>
    <t>15-12-18</t>
  </si>
  <si>
    <t>38 DE 63 CON 3 ADELANTOS</t>
  </si>
  <si>
    <t>42 DE 57 CON 7 ADELANTOS</t>
  </si>
  <si>
    <t>17-12-18</t>
  </si>
  <si>
    <t>49 DE 59 CON 5 ADELANTOS</t>
  </si>
  <si>
    <t>18-12-18</t>
  </si>
  <si>
    <t>42 DE 58 CON 4 ADELANTOS</t>
  </si>
  <si>
    <t>19-12-18</t>
  </si>
  <si>
    <t>44 DE 59 CON 4 ADELANTOS</t>
  </si>
  <si>
    <t>20-12-18</t>
  </si>
  <si>
    <t>45 DE 57 CON 11 ADELANTOS</t>
  </si>
  <si>
    <t>21-12-18</t>
  </si>
  <si>
    <t>45 DE 55 CON 10 ADELANTOS</t>
  </si>
  <si>
    <t>43 DE 69 CON 4 ADELANTOS</t>
  </si>
  <si>
    <t>22-12-18</t>
  </si>
  <si>
    <t>38 DE 56 CON 7 ADELANTOS</t>
  </si>
  <si>
    <t>42 DE 68 CON 5 ADELANTOS</t>
  </si>
  <si>
    <t>24-12-18</t>
  </si>
  <si>
    <t>41 DE 56 CON 3 ADELANTOS</t>
  </si>
  <si>
    <t>27-12-18</t>
  </si>
  <si>
    <t>39 DE 53 CON 3 ADELANTOS</t>
  </si>
  <si>
    <t>42 DE 53 CON 3 ADELANTOS</t>
  </si>
  <si>
    <t>28-12-18</t>
  </si>
  <si>
    <t>40 DE 54 CON 4 ADELANTOS</t>
  </si>
  <si>
    <t>29-12-18</t>
  </si>
  <si>
    <t>37 DE 55 CON 4 ADELANTOS</t>
  </si>
  <si>
    <t>31-12-18</t>
  </si>
  <si>
    <t>36 DE 53 CON 3 ADELANTOS</t>
  </si>
  <si>
    <t>02-01-19</t>
  </si>
  <si>
    <t>35 DE 53 CON 5 ADELANTOS</t>
  </si>
  <si>
    <t>03-01-19</t>
  </si>
  <si>
    <t>36 DE 54 CON 4 ADELANTOS</t>
  </si>
  <si>
    <t>04-01-19</t>
  </si>
  <si>
    <t>42 DE 54 CON 3 ADELANTOS</t>
  </si>
  <si>
    <t>05-01-19</t>
  </si>
  <si>
    <t>38 DE 54 CON 5 ADELANTOS</t>
  </si>
  <si>
    <t>07-01-19</t>
  </si>
  <si>
    <t>34 DE 53 CON 3 ADELANTOS</t>
  </si>
  <si>
    <t>08-01-19</t>
  </si>
  <si>
    <t>26 DE 49 CON 7 ADELANTOS</t>
  </si>
  <si>
    <t>33 DE 61 CON 4 ADELANTOS</t>
  </si>
  <si>
    <t>09-01-19</t>
  </si>
  <si>
    <t>34 DE 51 CON 3 ADELANTOS</t>
  </si>
  <si>
    <t>33 DE 66 CON 4 ADELANTOS</t>
  </si>
  <si>
    <t>34 DE 54 CON 2 ADELANTOS</t>
  </si>
  <si>
    <t>12-01-19</t>
  </si>
  <si>
    <t>30 DE 56 CON 3 ADELANTOS</t>
  </si>
  <si>
    <t>14-01-19</t>
  </si>
  <si>
    <t>40 DE 56 CON 3 ADELANTOS</t>
  </si>
  <si>
    <t>15-01-19</t>
  </si>
  <si>
    <t>39 DE 57 CON 3 ADELANTOS</t>
  </si>
  <si>
    <t>16-01-19</t>
  </si>
  <si>
    <t>39 DE 59 CON 4 ADELANTOS</t>
  </si>
  <si>
    <t>17-01-19</t>
  </si>
  <si>
    <t>34 DE 57 CON 4 ADELANTOS</t>
  </si>
  <si>
    <t>18-01-19</t>
  </si>
  <si>
    <t>38 DE 57 CON 3 ADELANTOS</t>
  </si>
  <si>
    <t>19-01-19</t>
  </si>
  <si>
    <t>36 DE 57 CON 5 ADELANTOS</t>
  </si>
  <si>
    <t>21-01-19</t>
  </si>
  <si>
    <t>22-01-19</t>
  </si>
  <si>
    <t>39 DE 60 CON 5 ADELANTOS</t>
  </si>
  <si>
    <t>23-01-19</t>
  </si>
  <si>
    <t>37 DE 60 CON 7 ADELANTOS</t>
  </si>
  <si>
    <t>24-01-19</t>
  </si>
  <si>
    <t>40 DE 60 CON 7 ADELANTOS</t>
  </si>
  <si>
    <t>25-01-19</t>
  </si>
  <si>
    <t>42 DE 61 CON 6 ADELANTOS</t>
  </si>
  <si>
    <t>26-01-19</t>
  </si>
  <si>
    <t>43 DE 62 CON 6 ADELANTOS</t>
  </si>
  <si>
    <t>28-01-19</t>
  </si>
  <si>
    <t>47 DE 70 CON 4 ADELANTOS</t>
  </si>
  <si>
    <t>41 DE 61 CON 7 ADELANTOS</t>
  </si>
  <si>
    <t>29-01-19</t>
  </si>
  <si>
    <t>30-01-19</t>
  </si>
  <si>
    <t>39 DE 62 CON 9 ADELANTOS</t>
  </si>
  <si>
    <t>31-01-19</t>
  </si>
  <si>
    <t>35 DE 63 CON 9 ADELANTOS</t>
  </si>
  <si>
    <t>01-02-19</t>
  </si>
  <si>
    <t>49 DE 64 CON 7 ADELANTOS</t>
  </si>
  <si>
    <t>02-02-19</t>
  </si>
  <si>
    <t>42 DE 66 CON 10 ADELANTOS</t>
  </si>
  <si>
    <t>04-02-19</t>
  </si>
  <si>
    <t>52 DE 66 CON 8 ADELANTOS</t>
  </si>
  <si>
    <t>05-02-19</t>
  </si>
  <si>
    <t>42 DE 66 CON 9 ADELANTOS</t>
  </si>
  <si>
    <t>06-02-19</t>
  </si>
  <si>
    <t>38 DE 63 CON 6 ADELANTOS</t>
  </si>
  <si>
    <t>07-02-19</t>
  </si>
  <si>
    <t>47 DE 62 CON 5 ADELANTOS</t>
  </si>
  <si>
    <t>41 DE 68 CON 4 ADELANTOS</t>
  </si>
  <si>
    <t>08-02-19</t>
  </si>
  <si>
    <t>37 DE 63 CON 4 ADELANTOS</t>
  </si>
  <si>
    <t>09-02-19</t>
  </si>
  <si>
    <t>48 DE 65 CON 4 ADELANTOS</t>
  </si>
  <si>
    <t>11-02-19</t>
  </si>
  <si>
    <t>48 DE 65 CON 7 ADELANTOS</t>
  </si>
  <si>
    <t>12-02-19</t>
  </si>
  <si>
    <t>49 DE 66 CON 6 ADELANTOS</t>
  </si>
  <si>
    <t>13-02-19</t>
  </si>
  <si>
    <t>43 DE 67 CON 7 ADELANTOS</t>
  </si>
  <si>
    <t>14-02-19</t>
  </si>
  <si>
    <t>15-02-19</t>
  </si>
  <si>
    <t>43 DE 67 CON 6 ADELANTOS</t>
  </si>
  <si>
    <t>16-02-19</t>
  </si>
  <si>
    <t>42 DE 65 CON 8 ADELANTOS</t>
  </si>
  <si>
    <t>36 DE 73 CON 4 ADELANTOS</t>
  </si>
  <si>
    <t>18-02-19</t>
  </si>
  <si>
    <t>42 DE 75 CON 2 ADELANTOS</t>
  </si>
  <si>
    <t>45 DE 65 CON 5 ADELANTOS</t>
  </si>
  <si>
    <t>19-02-19</t>
  </si>
  <si>
    <t>42 DE 67 CON 7 ADELANTOS</t>
  </si>
  <si>
    <t>20-02-19</t>
  </si>
  <si>
    <t>46 DE 67 CON 9 ADELANTOS</t>
  </si>
  <si>
    <t>21-02-19</t>
  </si>
  <si>
    <t>45 DE 68 CON 4 ADELANTOS</t>
  </si>
  <si>
    <t>22-02-19</t>
  </si>
  <si>
    <t>49 DE 67 CON 5 ADELANTOS</t>
  </si>
  <si>
    <t>23-02-19</t>
  </si>
  <si>
    <t>45 DE 67 CON 6 ADELANTOS</t>
  </si>
  <si>
    <t>25-02-19</t>
  </si>
  <si>
    <t>49 DE 66 CON 5 ADELANTOS</t>
  </si>
  <si>
    <t>26-02-19</t>
  </si>
  <si>
    <t>53 DE 67 CON 7 ADELANTOS</t>
  </si>
  <si>
    <t>27-02-19</t>
  </si>
  <si>
    <t>47 DE 68 CON 7 ADELANTOS</t>
  </si>
  <si>
    <t>28-02-19</t>
  </si>
  <si>
    <t>38 DE 67 CON 5 ADELANTOS</t>
  </si>
  <si>
    <t>44 DE 69 CON 7 ADELANTOS</t>
  </si>
  <si>
    <t>01-03-19</t>
  </si>
  <si>
    <t>43 DE 66 CON 5 ADELANTOS</t>
  </si>
  <si>
    <t>02-03-19</t>
  </si>
  <si>
    <t>41 DE 68 CON 6 ADELANTOS</t>
  </si>
  <si>
    <t>04-03-19</t>
  </si>
  <si>
    <t>46 DE 68 CON 5 ADELANTOS</t>
  </si>
  <si>
    <t>05-03-19</t>
  </si>
  <si>
    <t>45 DE 73 CON 12 ADELANTOS</t>
  </si>
  <si>
    <t>38 DE 62 CON 3 ADELANTOS</t>
  </si>
  <si>
    <t>06-03-19</t>
  </si>
  <si>
    <t>54 DE 73 CON 8 ADELANTOS</t>
  </si>
  <si>
    <t>11054 DE 18757</t>
  </si>
  <si>
    <t>07-03-19</t>
  </si>
  <si>
    <t>51 DE 73 CON 8 ADELANTOS</t>
  </si>
  <si>
    <t>160 DE 257</t>
  </si>
  <si>
    <t>08-03-19</t>
  </si>
  <si>
    <t>34 DE 61 CON 2 ADELANTOS</t>
  </si>
  <si>
    <t>51 DE 75 CON 10 ADELANTOS</t>
  </si>
  <si>
    <t>09-03-19</t>
  </si>
  <si>
    <t>48 DE 76 CON 7 ADELANTOS</t>
  </si>
  <si>
    <t>315 DE 496</t>
  </si>
  <si>
    <t>11-03-19</t>
  </si>
  <si>
    <t>55 DE 78 CON 5 ADELANTOS</t>
  </si>
  <si>
    <t>12-03-19</t>
  </si>
  <si>
    <t>51 DE 77 CON 7 ADELANTOS</t>
  </si>
  <si>
    <t>13-03-19</t>
  </si>
  <si>
    <t>56 DE 75 CON 11 ADELANTOS</t>
  </si>
  <si>
    <t>35 DE 60 CON 3 ADELANTOS</t>
  </si>
  <si>
    <t>14-03-19</t>
  </si>
  <si>
    <t>52 DE 76 CON 8 ADELANTOS</t>
  </si>
  <si>
    <t>644 DE 994</t>
  </si>
  <si>
    <t>15-03-19</t>
  </si>
  <si>
    <t>51 DE 75 CON 8 ADELANTOS</t>
  </si>
  <si>
    <t>16-03-19</t>
  </si>
  <si>
    <t>47 DE 73 CON 10 ADELANTOS</t>
  </si>
  <si>
    <t>18-03-19</t>
  </si>
  <si>
    <t>51 DE 72 CON 5 ADELANTOS</t>
  </si>
  <si>
    <t>19-03-19</t>
  </si>
  <si>
    <t>49 DE 71 CON 5 ADELANTOS</t>
  </si>
  <si>
    <t>20-03-19</t>
  </si>
  <si>
    <t>49 DE 70 CON 8 ADELANTOS</t>
  </si>
  <si>
    <t>22-03-19</t>
  </si>
  <si>
    <t>49 DE 70 CON 5 ADELANTOS</t>
  </si>
  <si>
    <t>40 DE 67 CON 9 ADELANTOS</t>
  </si>
  <si>
    <t>23-03-19</t>
  </si>
  <si>
    <t>42 DE 68 CON 4 ADELANTOS</t>
  </si>
  <si>
    <t>25-03-19</t>
  </si>
  <si>
    <t>42 DE 67 CON 2 ADELANTOS</t>
  </si>
  <si>
    <t>26-03-19</t>
  </si>
  <si>
    <t>44 DE 67 CON 6 ADELANTOS</t>
  </si>
  <si>
    <t>27-03-19</t>
  </si>
  <si>
    <t>45 DE 66 CON 6 ADELANTOS</t>
  </si>
  <si>
    <t>28-03-19</t>
  </si>
  <si>
    <t>48 DE 66 CON 6 ADELANTOS</t>
  </si>
  <si>
    <t>29-03-19</t>
  </si>
  <si>
    <t>47 DE 66 CON 5 ADELANTOS</t>
  </si>
  <si>
    <t>30-03-19</t>
  </si>
  <si>
    <t>40 DE 65 CON 6 ADELANTOS</t>
  </si>
  <si>
    <t>01-04-19</t>
  </si>
  <si>
    <t>45 DE 62 CON 5 ADELANTOS</t>
  </si>
  <si>
    <t>02-04-19</t>
  </si>
  <si>
    <t>38 DE 62 CON 7 ADELANTOS</t>
  </si>
  <si>
    <t>03-04-19</t>
  </si>
  <si>
    <t>46 DE 61 CON 5 ADELANTOS</t>
  </si>
  <si>
    <t>04-04-19</t>
  </si>
  <si>
    <t>37 DE 58 CON 9 ADELANTOS</t>
  </si>
  <si>
    <t>05-04-19</t>
  </si>
  <si>
    <t>39 DE 62 CON 6 ADELANTOS</t>
  </si>
  <si>
    <t>06-04-19</t>
  </si>
  <si>
    <t>40 DE 62 CON 7 ADELANTOS</t>
  </si>
  <si>
    <t>08-04-19</t>
  </si>
  <si>
    <t>44 DE 59 CON 6 ADELANTOS</t>
  </si>
  <si>
    <t>09-04-19</t>
  </si>
  <si>
    <t>34 DE 58 CON 6 ADELANTOS</t>
  </si>
  <si>
    <t>10-04-19</t>
  </si>
  <si>
    <t>43 DE 60 CON 10 ADELANTOS</t>
  </si>
  <si>
    <t>11-04-19</t>
  </si>
  <si>
    <t>35 DE 60 CON 2 ADELANTOS</t>
  </si>
  <si>
    <t>44 DE 60 CON 5 ADELANTOS</t>
  </si>
  <si>
    <t>12-04-19</t>
  </si>
  <si>
    <t>38 DE 61 CON 13 ADELANTOS</t>
  </si>
  <si>
    <t>13-04-19</t>
  </si>
  <si>
    <t>42 DE 61 CON 8 ADELANTOS</t>
  </si>
  <si>
    <t>san jose 02</t>
  </si>
  <si>
    <t>15-04-19</t>
  </si>
  <si>
    <t>54 DE 60 CON 50 ADELANTOS</t>
  </si>
  <si>
    <t>41 DE 63 CON 6 ADELANTOS</t>
  </si>
  <si>
    <t>16-04-19</t>
  </si>
  <si>
    <t>49 DE 58 CON 51 ADELANTOS</t>
  </si>
  <si>
    <t>42 DE 62 CON 7 ADELANTOS</t>
  </si>
  <si>
    <t>45 DE 58 CON 53 ADELANTOS</t>
  </si>
  <si>
    <t>17-04-19</t>
  </si>
  <si>
    <t>46 DE 60 CON 51 ADELANTOS</t>
  </si>
  <si>
    <t>18-04-19</t>
  </si>
  <si>
    <t>31 DE 62 CON 9 ADELANTOS</t>
  </si>
  <si>
    <t>35 DE 56 CON 47 ADELANTOS</t>
  </si>
  <si>
    <t>20-04-19</t>
  </si>
  <si>
    <t>39 DE 62 CON 4 ADELANTOS</t>
  </si>
  <si>
    <t>28 DE 57 CON 43 ADELANTOS</t>
  </si>
  <si>
    <t>22-04-19</t>
  </si>
  <si>
    <t>40 DE 62 CON 4 ADELANTOS</t>
  </si>
  <si>
    <t>42 DE 59 CON 38 ADELANTOS</t>
  </si>
  <si>
    <t>23-04-19</t>
  </si>
  <si>
    <t>37 DE 62 CON 5 ADELANTOS</t>
  </si>
  <si>
    <t>40 DE 59 CON 36 ADELANTOS</t>
  </si>
  <si>
    <t>24-04-19</t>
  </si>
  <si>
    <t>34 DE 57 CON 32 ADELANTOS</t>
  </si>
  <si>
    <t>25-04-19</t>
  </si>
  <si>
    <t>39 DE 58 CON 33 ADELANTOS</t>
  </si>
  <si>
    <t>39 DE 64 CON 4 ADELANTOS</t>
  </si>
  <si>
    <t>26-04-19</t>
  </si>
  <si>
    <t>32 DE 58 CON 31 ADELANTOS</t>
  </si>
  <si>
    <t>27-04-19</t>
  </si>
  <si>
    <t>6</t>
  </si>
  <si>
    <t>39 DE 63 CON 4 ADELANTOS</t>
  </si>
  <si>
    <t>40 DE 57 CON 28 ADELANTOS</t>
  </si>
  <si>
    <t>29-04-19</t>
  </si>
  <si>
    <t>41 DE 60 CON 2 ADELANTOS</t>
  </si>
  <si>
    <t>37 DE 57 CON 27 ADELANTOS</t>
  </si>
  <si>
    <t>42 DE 68 CON 3 ADELANTOS</t>
  </si>
  <si>
    <t>01-05-19</t>
  </si>
  <si>
    <t>45 DE 63 CON 1 ADELANTOS</t>
  </si>
  <si>
    <t>44 DE 69 CON 2 ADELANTOS</t>
  </si>
  <si>
    <t>32 DE 58 CON 21 ADELANTOS</t>
  </si>
  <si>
    <t>38 DE 59 CON 1 ADELANTOS</t>
  </si>
  <si>
    <t>02-05-19</t>
  </si>
  <si>
    <t>32 DE 58 CON 20 ADELANTOS</t>
  </si>
  <si>
    <t>35 DE 60 CON 6 ADELANTOS</t>
  </si>
  <si>
    <t>42 DE 70 CON 4 ADELANTOS</t>
  </si>
  <si>
    <t>43 DE 59 CON 20 ADELANTOS</t>
  </si>
  <si>
    <t>03-05-19</t>
  </si>
  <si>
    <t>40 DE 61 CON 20 ADELANTOS</t>
  </si>
  <si>
    <t>04-05-19</t>
  </si>
  <si>
    <t>34 DE 58 CON 3 ADELANTOS</t>
  </si>
  <si>
    <t>37 DE 59 CON 17 ADELANTOS</t>
  </si>
  <si>
    <t>06-05-19</t>
  </si>
  <si>
    <t>38 DE 59 CON 0 ADELANTOS</t>
  </si>
  <si>
    <t>41 DE 59 CON 13 ADELANTOS</t>
  </si>
  <si>
    <t>07-05-19</t>
  </si>
  <si>
    <t>35 DE 60 CON 4 ADELANTOS</t>
  </si>
  <si>
    <t>08-05-19</t>
  </si>
  <si>
    <t>35 DE 59 CON 4 ADELANTOS</t>
  </si>
  <si>
    <t>7915 DE 12781</t>
  </si>
  <si>
    <t>38 DE 55 CON 7 ADELANTOS</t>
  </si>
  <si>
    <t>09-05-19</t>
  </si>
  <si>
    <t>72 DE 59 CON 5 ADELANTOS</t>
  </si>
  <si>
    <t>36 DE 58 CON 5 ADELANTOS</t>
  </si>
  <si>
    <t>10-05-19</t>
  </si>
  <si>
    <t>35 DE 61 CON 4 ADELANTOS</t>
  </si>
  <si>
    <t>11-05-19</t>
  </si>
  <si>
    <t>38 DE 57 CON 2 ADELANTOS</t>
  </si>
  <si>
    <t>13-05-19</t>
  </si>
  <si>
    <t>41 DE 57 CON 5 ADELANTOS</t>
  </si>
  <si>
    <t>937 DE 1441</t>
  </si>
  <si>
    <t>36 DE 56 CON 1 ADELANTOS</t>
  </si>
  <si>
    <t>14-05-19</t>
  </si>
  <si>
    <t>38 DE 59 CON 4 ADELANTOS</t>
  </si>
  <si>
    <t>39 DE 58 CON 2 ADELANTOS</t>
  </si>
  <si>
    <t>15-05-19</t>
  </si>
  <si>
    <t>33 DE 58 CON 1 ADELANTOS</t>
  </si>
  <si>
    <t>17-05-19</t>
  </si>
  <si>
    <t>32 DE 59 CON 4 ADELANTOS</t>
  </si>
  <si>
    <t>33 DE 55 CON 0 ADELANTOS</t>
  </si>
  <si>
    <t>39 DE 57 CON 5 ADELANTOS</t>
  </si>
  <si>
    <t>18-05-19</t>
  </si>
  <si>
    <t>41 DE 58 CON 6 ADELANTOS</t>
  </si>
  <si>
    <t>34 DE 55 CON 2 ADELANTOS</t>
  </si>
  <si>
    <t>20-05-19</t>
  </si>
  <si>
    <t>21-05-19</t>
  </si>
  <si>
    <t>37 DE 57 CON 2 ADELANTOS</t>
  </si>
  <si>
    <t>38 DE 61 CON 4 ADELANTOS</t>
  </si>
  <si>
    <t>22-05-19</t>
  </si>
  <si>
    <t>35 DE 62 CON 4 ADELANTOS</t>
  </si>
  <si>
    <t>40 DE 57 CON 5 ADELANTOS</t>
  </si>
  <si>
    <t>48 DE 61 CON 3 ADELANTOS</t>
  </si>
  <si>
    <t>23-05-19</t>
  </si>
  <si>
    <t>36 DE 60 CON 4 ADELANTOS</t>
  </si>
  <si>
    <t>31 DE 59 CON 5 ADELANTOS</t>
  </si>
  <si>
    <t>24-05-19</t>
  </si>
  <si>
    <t>39 DE 61 CON 4 ADELANTOS</t>
  </si>
  <si>
    <t>41 DE 61 CON 6 ADELANTOS</t>
  </si>
  <si>
    <t>35 DE 62 CON 12 ADELANTOS</t>
  </si>
  <si>
    <t>25-05-19</t>
  </si>
  <si>
    <t>45 DE 60 CON 4 ADELANTOS</t>
  </si>
  <si>
    <t>27-05-19</t>
  </si>
  <si>
    <t>41 DE 61 CON 3 ADELANTOS</t>
  </si>
  <si>
    <t>33 DE 59 CON 3 ADELANTOS</t>
  </si>
  <si>
    <t>28-05-19</t>
  </si>
  <si>
    <t>40 DE 61 CON 1 ADELANTOS</t>
  </si>
  <si>
    <t>32 DE 64 CON 2 ADELANTOS</t>
  </si>
  <si>
    <t>29-05-19</t>
  </si>
  <si>
    <t>36 DE 59 CON 4 ADELANTOS</t>
  </si>
  <si>
    <t>38 DE 61 CON 2 ADELANTOS</t>
  </si>
  <si>
    <t>33 DE 57 CON 3 ADELANTOS</t>
  </si>
  <si>
    <t>30-05-19</t>
  </si>
  <si>
    <t>33 DE 56 CON 3 ADELANTOS</t>
  </si>
  <si>
    <t>31 DE 63 CON 3 ADELANTOS</t>
  </si>
  <si>
    <t>01-06-19</t>
  </si>
  <si>
    <t>37 DE 59 CON 3 ADELANTOS</t>
  </si>
  <si>
    <t>40 DE 62 CON 0 ADELANTOS</t>
  </si>
  <si>
    <t>03-06-19</t>
  </si>
  <si>
    <t>37 DE 63 CON 3 ADELANTOS</t>
  </si>
  <si>
    <t>35 DE 61 CON 1 ADELANTOS</t>
  </si>
  <si>
    <t>33 DE 61 CON 1 ADELANTOS</t>
  </si>
  <si>
    <t>04-06-19</t>
  </si>
  <si>
    <t>37 DE 64 CON 4 ADELANTOS</t>
  </si>
  <si>
    <t>33 DE 59 CON 2 ADELANTOS</t>
  </si>
  <si>
    <t>05-06-19</t>
  </si>
  <si>
    <t>06-06-19</t>
  </si>
  <si>
    <t>41 DE 59 CON 1 ADELANTOS</t>
  </si>
  <si>
    <t>32 DE 61 CON 1 ADELANTOS</t>
  </si>
  <si>
    <t>07-06-19</t>
  </si>
  <si>
    <t>40 DE 57 CON 3 ADELANTOS</t>
  </si>
  <si>
    <t>08-06-19</t>
  </si>
  <si>
    <t>37 DE 57 CON 6 ADELANTOS</t>
  </si>
  <si>
    <t>10-06-19</t>
  </si>
  <si>
    <t>11-06-19</t>
  </si>
  <si>
    <t>31 DE 57 CON 6 ADELANTOS</t>
  </si>
  <si>
    <t>36 DE 64 CON 1 ADELANTOS</t>
  </si>
  <si>
    <t>12-06-19</t>
  </si>
  <si>
    <t>13-06-19</t>
  </si>
  <si>
    <t>14-06-19</t>
  </si>
  <si>
    <t>31 DE 54 CON 4 ADELANTOS</t>
  </si>
  <si>
    <t>35 DE 55 CON 5 ADELANTOS</t>
  </si>
  <si>
    <t>35 DE 66 CON 4 ADELANTOS</t>
  </si>
  <si>
    <t>15-06-19</t>
  </si>
  <si>
    <t>36 DE 56 CON 6 ADELANTOS</t>
  </si>
  <si>
    <t>17-06-19</t>
  </si>
  <si>
    <t>40 DE 55 CON 5 ADELANTOS</t>
  </si>
  <si>
    <t>40 DE 69 CON 2 ADELANTOS</t>
  </si>
  <si>
    <t>18-06-19</t>
  </si>
  <si>
    <t>31 DE 57 CON 7 ADELANTOS</t>
  </si>
  <si>
    <t>19-06-19</t>
  </si>
  <si>
    <t>40 DE 57 CON 6 ADELANTOS</t>
  </si>
  <si>
    <t>41 DE 69 CON 2 ADELANTOS</t>
  </si>
  <si>
    <t>20-06-19</t>
  </si>
  <si>
    <t>40 DE 56 CON 8 ADELANTOS</t>
  </si>
  <si>
    <t>35 DE 66 CON 2 ADELANTOS</t>
  </si>
  <si>
    <t>21-06-19</t>
  </si>
  <si>
    <t>39 DE 61 CON 6 ADELANTOS</t>
  </si>
  <si>
    <t>39 DE 57 CON 7 ADELANTOS</t>
  </si>
  <si>
    <t>36 DE 68 CON 4 ADELANTOS</t>
  </si>
  <si>
    <t>22-06-19</t>
  </si>
  <si>
    <t>39 DE 68 CON 4 ADELANTOS</t>
  </si>
  <si>
    <t>35 DE 61 CON 6 ADELANTOS</t>
  </si>
  <si>
    <t>24-06-19</t>
  </si>
  <si>
    <t>25-06-19</t>
  </si>
  <si>
    <t>36 DE 72 CON 1 ADELANTOS</t>
  </si>
  <si>
    <t>38 DE 53 CON 3 ADELANTOS</t>
  </si>
  <si>
    <t>26-06-19</t>
  </si>
  <si>
    <t>36 DE 53 CON 5 ADELANTOS</t>
  </si>
  <si>
    <t>27-06-19</t>
  </si>
  <si>
    <t>37 DE 53 CON 4 ADELANTOS</t>
  </si>
  <si>
    <t>44 DE 74 CON 7 ADELANTOS</t>
  </si>
  <si>
    <t>28-06-19</t>
  </si>
  <si>
    <t>36 DE 53 CON 2 ADELANTOS</t>
  </si>
  <si>
    <t>29-06-19</t>
  </si>
  <si>
    <t>35 DE 74 CON 5 ADELANTOS</t>
  </si>
  <si>
    <t>51 DE 76 CON 5 ADELANTOS</t>
  </si>
  <si>
    <t>33 DE 52 CON 2 ADELANTOS</t>
  </si>
  <si>
    <t>01-07-19</t>
  </si>
  <si>
    <t>41 DE 74 CON 5 ADELANTOS</t>
  </si>
  <si>
    <t>02-07-19</t>
  </si>
  <si>
    <t>36 DE 53 CON 1 ADELANTOS</t>
  </si>
  <si>
    <t>35 DE 50 CON 1 ADELANTOS</t>
  </si>
  <si>
    <t>03-07-19</t>
  </si>
  <si>
    <t>33 DE 50 CON 1 ADELANTOS</t>
  </si>
  <si>
    <t>04-07-19</t>
  </si>
  <si>
    <t>43 DE 75 CON 1 ADELANTOS</t>
  </si>
  <si>
    <t>30 DE 49 CON 3 ADELANTOS</t>
  </si>
  <si>
    <t>05-07-19</t>
  </si>
  <si>
    <t>33 DE 58 CON 7 ADELANTOS</t>
  </si>
  <si>
    <t>31 DE 50 CON 2 ADELANTOS</t>
  </si>
  <si>
    <t>43 DE 76 CON 2 ADELANTOS</t>
  </si>
  <si>
    <t>06-07-19</t>
  </si>
  <si>
    <t>42 DE 78 CON 9 ADELANTOS</t>
  </si>
  <si>
    <t>32 DE 51 CON 2 ADELANTOS</t>
  </si>
  <si>
    <t>08-07-19</t>
  </si>
  <si>
    <t>48 DE 74 CON 2 ADELANTOS</t>
  </si>
  <si>
    <t>36 DE 51 CON 1 ADELANTOS</t>
  </si>
  <si>
    <t>09-07-19</t>
  </si>
  <si>
    <t>36 DE 51 CON 3 ADELANTOS</t>
  </si>
  <si>
    <t>35 DE 58 CON 3 ADELANTOS</t>
  </si>
  <si>
    <t>42 DE 74 CON 2 ADELANTOS</t>
  </si>
  <si>
    <t>10-07-19</t>
  </si>
  <si>
    <t>46 DE 77 CON 6 ADELANTOS</t>
  </si>
  <si>
    <t>30 DE 62 CON 4 ADELANTOS</t>
  </si>
  <si>
    <t>11-07-19</t>
  </si>
  <si>
    <t>35 DE 59 CON 3 ADELANTOS</t>
  </si>
  <si>
    <t>33 DE 50 CON 3 ADELANTOS</t>
  </si>
  <si>
    <t>43 DE 79 CON 7 ADELANTOS</t>
  </si>
  <si>
    <t>12-07-19</t>
  </si>
  <si>
    <t>33 DE 52 CON 3 ADELANTOS</t>
  </si>
  <si>
    <t>13-07-19</t>
  </si>
  <si>
    <t>32 DE 50 CON 3 ADELANTOS</t>
  </si>
  <si>
    <t>45 DE 80 CON 7 ADELANTOS</t>
  </si>
  <si>
    <t>15-07-19</t>
  </si>
  <si>
    <t>56 DE 82 CON 3 ADELANTOS</t>
  </si>
  <si>
    <t>35 DE 53 CON 3 ADELANTOS</t>
  </si>
  <si>
    <t>37 DE 61 CON 4 ADELANTOS</t>
  </si>
  <si>
    <t>16-07-19</t>
  </si>
  <si>
    <t>55 DE 83 CON 4 ADELANTOS</t>
  </si>
  <si>
    <t>17-07-19</t>
  </si>
  <si>
    <t>36 DE 53 CON 6 ADELANTOS</t>
  </si>
  <si>
    <t>54 DE 85 CON 5 ADELANTOS</t>
  </si>
  <si>
    <t>18-07-19</t>
  </si>
  <si>
    <t>50 DE 87 CON 9 ADELANTOS</t>
  </si>
  <si>
    <t>19-07-19</t>
  </si>
  <si>
    <t>35 DE 52 CON 5 ADELANTOS</t>
  </si>
  <si>
    <t>37 DE 55 CON 5 ADELANTOS</t>
  </si>
  <si>
    <t>52 DE 88 CON 7 ADELANTOS</t>
  </si>
  <si>
    <t>20-07-19</t>
  </si>
  <si>
    <t>38 DE 53 CON 5 ADELANTOS</t>
  </si>
  <si>
    <t>54 DE 87 CON 7 ADELANTOS</t>
  </si>
  <si>
    <t>56 DE 87 CON 7 ADELANTOS</t>
  </si>
  <si>
    <t>22-07-19</t>
  </si>
  <si>
    <t>62 DE 86 CON 6 ADELANTOS</t>
  </si>
  <si>
    <t>37 DE 55 CON 3 ADELANTOS</t>
  </si>
  <si>
    <t>23-07-19</t>
  </si>
  <si>
    <t>35 DE 55 CON 4 ADELANTOS</t>
  </si>
  <si>
    <t>50 DE 86 CON 8 ADELANTOS</t>
  </si>
  <si>
    <t>24-07-19</t>
  </si>
  <si>
    <t>36 DE 54 CON 6 ADELANTOS</t>
  </si>
  <si>
    <t>49 DE 87 CON 9 ADELANTOS</t>
  </si>
  <si>
    <t>25-07-19</t>
  </si>
  <si>
    <t>48 DE 88 CON 7 ADELANTOS</t>
  </si>
  <si>
    <t>26-07-19</t>
  </si>
  <si>
    <t>54 DE 90 CON 7 ADELANTOS</t>
  </si>
  <si>
    <t>27 DE 55 CON 5 ADELANTOS</t>
  </si>
  <si>
    <t>27-07-19</t>
  </si>
  <si>
    <t>31 DE 54 CON 7 ADELANTOS</t>
  </si>
  <si>
    <t>51 DE 88 CON 7 ADELANTOS</t>
  </si>
  <si>
    <t>29-07-19</t>
  </si>
  <si>
    <t>53 DE 87 CON 2 ADELANTOS</t>
  </si>
  <si>
    <t>34 DE 55 CON 3 ADELANTOS</t>
  </si>
  <si>
    <t>36 DE 61 CON 5 ADELANTOS</t>
  </si>
  <si>
    <t>30-07-19</t>
  </si>
  <si>
    <t>50 DE 84 CON 3 ADELANTOS</t>
  </si>
  <si>
    <t>31-07-19</t>
  </si>
  <si>
    <t>29 DE 55 CON 1 ADELANTOS</t>
  </si>
  <si>
    <t>48 DE 84 CON 3 ADELANTOS</t>
  </si>
  <si>
    <t>37 DE 54 CON 3 ADELANTOS</t>
  </si>
  <si>
    <t>01-08-19</t>
  </si>
  <si>
    <t>34 DE 56 CON 5 ADELANTOS</t>
  </si>
  <si>
    <t>48 DE 84 CON 4 ADELANTOS</t>
  </si>
  <si>
    <t>02-08-19</t>
  </si>
  <si>
    <t>43 DE 86 CON 5 ADELANTOS</t>
  </si>
  <si>
    <t>03-08-19</t>
  </si>
  <si>
    <t>32 DE 56 CON 5 ADELANTOS</t>
  </si>
  <si>
    <t>50 DE 83 CON 2 ADELANTOS</t>
  </si>
  <si>
    <t>05-08-19</t>
  </si>
  <si>
    <t>38 DE 57 CON 5 ADELANTOS</t>
  </si>
  <si>
    <t>52 DE 83 CON 1 ADELANTOS</t>
  </si>
  <si>
    <t>06-08-19</t>
  </si>
  <si>
    <t>50 DE 83 CON 1 ADELANTOS</t>
  </si>
  <si>
    <t>07-08-19</t>
  </si>
  <si>
    <t>35 DE 57 CON 5 ADELANTOS</t>
  </si>
  <si>
    <t>46 DE 82 CON 2 ADELANTOS</t>
  </si>
  <si>
    <t>08-08-19</t>
  </si>
  <si>
    <t>49 DE 83 CON 0 ADELANTOS</t>
  </si>
  <si>
    <t>41 DE 55 CON 6 ADELANTOS</t>
  </si>
  <si>
    <t>09-08-19</t>
  </si>
  <si>
    <t>36 DE 55 CON 7 ADELANTOS</t>
  </si>
  <si>
    <t>10-08-19</t>
  </si>
  <si>
    <t>33 DE 54 CON 5 ADELANTOS</t>
  </si>
  <si>
    <t>06/08/19</t>
  </si>
  <si>
    <t>12-08-19</t>
  </si>
  <si>
    <t>44 DE 80 CON 1 ADELANTOS</t>
  </si>
  <si>
    <t>13-08-19</t>
  </si>
  <si>
    <t>47 DE 78 CON 0 ADELANTOS</t>
  </si>
  <si>
    <t>33 DE 53 CON 5 ADELANTOS</t>
  </si>
  <si>
    <t>14-08-19</t>
  </si>
  <si>
    <t>47 DE 77 CON 0 ADELANTOS</t>
  </si>
  <si>
    <t>34 DE 53 CON 4 ADELANTOS</t>
  </si>
  <si>
    <t>15-08-19</t>
  </si>
  <si>
    <t>33 DE 53 CON 4 ADELANTOS</t>
  </si>
  <si>
    <t>46 DE 82 CON 0 ADELANTOS</t>
  </si>
  <si>
    <t>16-08-19</t>
  </si>
  <si>
    <t>30 DE 52 CON 3 ADELANTOS</t>
  </si>
  <si>
    <t>41 DE 81 CON 0 ADELANTOS</t>
  </si>
  <si>
    <t>17-08-19</t>
  </si>
  <si>
    <t>30 DE 55 CON 4 ADELANTOS</t>
  </si>
  <si>
    <t>51 DE 81 CON 1 ADELANTOS</t>
  </si>
  <si>
    <t>19-08-19</t>
  </si>
  <si>
    <t>36 DE 64 CON 5 ADELANTOS</t>
  </si>
  <si>
    <t>35 DE 56 CON 2 ADELANTOS</t>
  </si>
  <si>
    <t>20-08-19</t>
  </si>
  <si>
    <t>36 DE 59 CON 5 ADELANTOS</t>
  </si>
  <si>
    <t>51 DE 76 CON 1 ADELANTOS</t>
  </si>
  <si>
    <t>21-08-19</t>
  </si>
  <si>
    <t>35 DE 62 CON 8 ADELANTOS</t>
  </si>
  <si>
    <t>46 DE 73 CON 0 ADELANTOS</t>
  </si>
  <si>
    <t>43 DE 73 CON 2 ADELANTOS</t>
  </si>
  <si>
    <t>22-08-19</t>
  </si>
  <si>
    <t>40 DE 61 CON 4 ADELANTOS</t>
  </si>
  <si>
    <r>
      <rPr>
        <b/>
        <u/>
        <sz val="11"/>
        <color theme="5"/>
        <rFont val="Calibri"/>
        <family val="2"/>
        <scheme val="minor"/>
      </rPr>
      <t>notas importantes</t>
    </r>
    <r>
      <rPr>
        <sz val="11"/>
        <color theme="5"/>
        <rFont val="Calibri"/>
        <family val="2"/>
        <scheme val="minor"/>
      </rPr>
      <t xml:space="preserve"> </t>
    </r>
  </si>
  <si>
    <t>23-08-19</t>
  </si>
  <si>
    <t>42 DE 63 CON 4 ADELANTOS</t>
  </si>
  <si>
    <t>51 DE 72 CON 0 ADELANTOS</t>
  </si>
  <si>
    <t>24-08-19</t>
  </si>
  <si>
    <t>42 DE 72 CON 4 ADELANTOS</t>
  </si>
  <si>
    <t>26-08-19</t>
  </si>
  <si>
    <t>42 DE 64 CON 3 ADELANTOS</t>
  </si>
  <si>
    <t>35 DE 63 CON 2 ADELANTOS</t>
  </si>
  <si>
    <t>47 DE 74 CON 2 ADELANTOS</t>
  </si>
  <si>
    <t>27-08-19</t>
  </si>
  <si>
    <t>37 DE 64 CON 2 ADELANTOS</t>
  </si>
  <si>
    <t>45 DE 73 CON 4 ADELANTOS</t>
  </si>
  <si>
    <t>37 DE 64 CON 3 ADELANTOS</t>
  </si>
  <si>
    <t>28-08-19</t>
  </si>
  <si>
    <t>45 DE 72 CON 3 ADELANTOS</t>
  </si>
  <si>
    <t>41 DE 63 CON 2 ADELANTOS</t>
  </si>
  <si>
    <t>29-08-19</t>
  </si>
  <si>
    <t>42 DE 71 CON 4 ADELANTOS</t>
  </si>
  <si>
    <t>44 DE 66 CON 1 ADELANTOS</t>
  </si>
  <si>
    <t>30-08-19</t>
  </si>
  <si>
    <t>44 DE 73 CON 3 ADELANTOS</t>
  </si>
  <si>
    <t>43 DE 63 CON 1 ADELANTOS</t>
  </si>
  <si>
    <t>31-08-19</t>
  </si>
  <si>
    <t>36 DE 64 CON 4 ADELANTOS</t>
  </si>
  <si>
    <t>43 DE 64 CON 2 ADELANTOS</t>
  </si>
  <si>
    <t>02-09-19</t>
  </si>
  <si>
    <t>38 DE 63 CON 2 ADELANTOS</t>
  </si>
  <si>
    <t>49 DE 64 CON 0 ADELANTOS</t>
  </si>
  <si>
    <t>49 DE 75 CON 4 ADELANTOS</t>
  </si>
  <si>
    <t>03-09-19</t>
  </si>
  <si>
    <t>39 DE 71 CON 5 ADELANTOS</t>
  </si>
  <si>
    <t>04-09-19</t>
  </si>
  <si>
    <t>44 DE 71 CON 5 ADELANTOS</t>
  </si>
  <si>
    <t>05-09-19</t>
  </si>
  <si>
    <t>43 DE 65 CON 1 ADELANTOS</t>
  </si>
  <si>
    <t>43 DE 71 CON 3 ADELANTOS</t>
  </si>
  <si>
    <t>06-09-19</t>
  </si>
  <si>
    <t>45 DE 72 CON 2 ADELANTOS</t>
  </si>
  <si>
    <t>44 DE 65 CON 4 ADELANTOS</t>
  </si>
  <si>
    <t>07-09-19</t>
  </si>
  <si>
    <t>47 DE 72 CON 3 ADELANTOS</t>
  </si>
  <si>
    <t>46 DE 65 CON 3 ADELANTOS</t>
  </si>
  <si>
    <t>09-09-19</t>
  </si>
  <si>
    <t>51 DE 72 CON 4 ADELANTOS</t>
  </si>
  <si>
    <t>47 DE 67 CON 1 ADELANTOS</t>
  </si>
  <si>
    <t>10-09-19</t>
  </si>
  <si>
    <t>43 DE 67 CON 3 ADELANTOS</t>
  </si>
  <si>
    <t>49 DE 75 CON 2 ADELANTOS</t>
  </si>
  <si>
    <t>11-09-19</t>
  </si>
  <si>
    <t>49 DE 73 CON 4 ADELANTOS</t>
  </si>
  <si>
    <t>12-09-19</t>
  </si>
  <si>
    <t>45 DE 68 CON 2 ADELANTOS</t>
  </si>
  <si>
    <t>13-09-19</t>
  </si>
  <si>
    <t>14-09-19</t>
  </si>
  <si>
    <t>43 DE 68 CON 4 ADELANTOS</t>
  </si>
  <si>
    <t>45 DE 77 CON 4 ADELANTOS</t>
  </si>
  <si>
    <t>16-09-19</t>
  </si>
  <si>
    <t>58 DE 78 CON 4 ADELANTOS</t>
  </si>
  <si>
    <t>47 DE 66 CON 3 ADELANTOS</t>
  </si>
  <si>
    <t>17-09-19</t>
  </si>
  <si>
    <t>56 DE 79 CON 3 ADELANTOS</t>
  </si>
  <si>
    <t>44 DE 67 CON 4 ADELANTOS</t>
  </si>
  <si>
    <t>18-09-19</t>
  </si>
  <si>
    <t>43 DE 66 CON 6 ADELANTOS</t>
  </si>
  <si>
    <t>56 DE 81 CON 3 ADELANTOS</t>
  </si>
  <si>
    <t>19-09-19</t>
  </si>
  <si>
    <t>50 DE 83 CON 4 ADELANTOS</t>
  </si>
  <si>
    <t>44 DE 66 CON 6 ADELANTOS</t>
  </si>
  <si>
    <t>20-09-19</t>
  </si>
  <si>
    <t>41 DE 67 CON 7 ADELANTOS</t>
  </si>
  <si>
    <t>57 DE 85 CON 6 ADELANTOS</t>
  </si>
  <si>
    <t>21-09-19</t>
  </si>
  <si>
    <t>42 DE 69 CON 6 ADELANTOS</t>
  </si>
  <si>
    <t>23-09-19</t>
  </si>
  <si>
    <t>64 DE 87 CON 3 ADELANTOS</t>
  </si>
  <si>
    <t>47 DE 68 CON 5 ADELANTOS</t>
  </si>
  <si>
    <t>24-09-19</t>
  </si>
  <si>
    <t>38 DE 64 CON 7 ADELANTOS</t>
  </si>
  <si>
    <t>58 DE 85 CON 3 ADELANTOS</t>
  </si>
  <si>
    <t>39 DE 66 CON 6 ADELANTOS</t>
  </si>
  <si>
    <t>25-09-19</t>
  </si>
  <si>
    <t>53 DE 82 CON 5 ADELANTOS</t>
  </si>
  <si>
    <t>26-09-19</t>
  </si>
  <si>
    <t>52 DE 80 CON 3 ADELANTOS</t>
  </si>
  <si>
    <t>27-09-19</t>
  </si>
  <si>
    <t>41 DE 62 CON 6 ADELANTOS</t>
  </si>
  <si>
    <t>51 DE 77 CON 6 ADELANTOS</t>
  </si>
  <si>
    <t>28-09-19</t>
  </si>
  <si>
    <t>49 DE 79 CON 5 ADELANTOS</t>
  </si>
  <si>
    <t>30-09-19</t>
  </si>
  <si>
    <t>40 DE 66 CON 1 ADELANTOS</t>
  </si>
  <si>
    <t>41 DE 62 CON 3 ADELANTOS</t>
  </si>
  <si>
    <t>58 DE 81 CON 2 ADELANTOS</t>
  </si>
  <si>
    <t>01-10-19</t>
  </si>
  <si>
    <t>43 DE 62 CON 5 ADELANTOS</t>
  </si>
  <si>
    <t>39 DE 65 CON 3 ADELANTOS</t>
  </si>
  <si>
    <t>61 DE 82 CON 4 ADELANTOS</t>
  </si>
  <si>
    <t>111 DE 83 CON 4 ADELANTOS</t>
  </si>
  <si>
    <t>35 DE 62 CON 10 ADELANTOS</t>
  </si>
  <si>
    <t>03-10-19</t>
  </si>
  <si>
    <t>43 DE 61 CON 3 ADELANTOS</t>
  </si>
  <si>
    <t>55 DE 82 CON 4 ADELANTOS</t>
  </si>
  <si>
    <t>04-10-19</t>
  </si>
  <si>
    <t>62 DE 83 CON 2 ADELANTOS</t>
  </si>
  <si>
    <t>05-10-19</t>
  </si>
  <si>
    <t>41 DE 59 CON 5 ADELANTOS</t>
  </si>
  <si>
    <t>55 DE 82 CON 5 ADELANTOS</t>
  </si>
  <si>
    <t>07-10-19</t>
  </si>
  <si>
    <t>65 DE 82 CON 3 ADELANTOS</t>
  </si>
  <si>
    <t>43 DE 60 CON 3 ADELANTOS</t>
  </si>
  <si>
    <t>08-10-19</t>
  </si>
  <si>
    <t>36 DE 61 CON 4 ADELANTOS</t>
  </si>
  <si>
    <t>51 DE 84 CON 4 ADELANTOS</t>
  </si>
  <si>
    <t>09-10-19</t>
  </si>
  <si>
    <t>43 DE 61 CON 5 ADELANTOS</t>
  </si>
  <si>
    <t>56 DE 85 CON 4 ADELANTOS</t>
  </si>
  <si>
    <t>10-10-19</t>
  </si>
  <si>
    <t>56 DE 83 CON 4 ADELANTOS</t>
  </si>
  <si>
    <t>38 DE 59 CON 5 ADELANTOS</t>
  </si>
  <si>
    <t>11-10-19</t>
  </si>
  <si>
    <t>42 DE 61 CON 4 ADELANTOS</t>
  </si>
  <si>
    <t>60 DE 85 CON 4 ADELANTOS</t>
  </si>
  <si>
    <t>12-10-19</t>
  </si>
  <si>
    <t>45 DE 85 CON 4 ADELANTOS</t>
  </si>
  <si>
    <t>36 DE 59 CON 2 ADELANTOS</t>
  </si>
  <si>
    <t>16963 DE 32850</t>
  </si>
  <si>
    <t>14-10-19</t>
  </si>
  <si>
    <t>50 DE 83 CON 3 ADELANTOS</t>
  </si>
  <si>
    <t>40 DE 60 CON 3 ADELANTOS</t>
  </si>
  <si>
    <t>15-10-19</t>
  </si>
  <si>
    <t>39 DE 59 CON 2 ADELANTOS</t>
  </si>
  <si>
    <t>54 DE 84 CON 5 ADELANTOS</t>
  </si>
  <si>
    <t>16-10-19</t>
  </si>
  <si>
    <t>51 DE 83 CON 3 ADELANTOS</t>
  </si>
  <si>
    <t>42 DE 59 CON 2 ADELANTOS</t>
  </si>
  <si>
    <t>17-10-19</t>
  </si>
  <si>
    <t>54 DE 83 CON 3 ADELANTOS</t>
  </si>
  <si>
    <t>18-10-19</t>
  </si>
  <si>
    <t>49 DE 83 CON 3 ADELANTOS</t>
  </si>
  <si>
    <t>47 DE 59 CON 4 ADELANTOS</t>
  </si>
  <si>
    <t>19-10-19</t>
  </si>
  <si>
    <t>40 DE 59 CON 5 ADELANTOS</t>
  </si>
  <si>
    <t>21-10-19</t>
  </si>
  <si>
    <t>43 DE 58 CON 4 ADELANTOS</t>
  </si>
  <si>
    <t>39 DE 67 CON 3 ADELANTOS</t>
  </si>
  <si>
    <t>59 DE 81 CON 1 ADELANTOS</t>
  </si>
  <si>
    <t>22-10-19</t>
  </si>
  <si>
    <t>56 DE 81 CON 2 ADELANTOS</t>
  </si>
  <si>
    <t>35 DE 56 CON 3 ADELANTOS</t>
  </si>
  <si>
    <t>23-10-19</t>
  </si>
  <si>
    <t>37 DE 68 CON 4 ADELANTOS</t>
  </si>
  <si>
    <t>38 DE 56 CON 3 ADELANTOS</t>
  </si>
  <si>
    <t>24-10-19</t>
  </si>
  <si>
    <t>37 DE 56 CON 4 ADELANTOS</t>
  </si>
  <si>
    <t>25-10-19</t>
  </si>
  <si>
    <t>40 DE 58 CON 5 ADELANTOS</t>
  </si>
  <si>
    <t>26-10-19</t>
  </si>
  <si>
    <t>41 DE 60 CON 5 ADELANTOS</t>
  </si>
  <si>
    <t>28-10-19</t>
  </si>
  <si>
    <t>60 DE 83 CON 4 ADELANTOS</t>
  </si>
  <si>
    <t>44 DE 58 CON 4 ADELANTOS</t>
  </si>
  <si>
    <t>29-10-19</t>
  </si>
  <si>
    <t>44 DE 61 CON 4 ADELANTOS</t>
  </si>
  <si>
    <t>55 DE 80 CON 5 ADELANTOS</t>
  </si>
  <si>
    <t>30-10-19</t>
  </si>
  <si>
    <t>43 DE 57 CON 5 ADELANTOS</t>
  </si>
  <si>
    <t>48 DE 81 CON 3 ADELANTOS</t>
  </si>
  <si>
    <t>31-10-19</t>
  </si>
  <si>
    <t>38 DE 59 CON 7 ADELANTOS</t>
  </si>
  <si>
    <t>53 DE 80 CON 2 ADELANTOS</t>
  </si>
  <si>
    <t>01-11-19</t>
  </si>
  <si>
    <t>41 DE 56 CON 5 ADELANTOS</t>
  </si>
  <si>
    <t>02-11-19</t>
  </si>
  <si>
    <t>51 DE 78 CON 2 ADELANTOS</t>
  </si>
  <si>
    <t>04-11-19</t>
  </si>
  <si>
    <t>41 DE 57 CON 4 ADELANTOS</t>
  </si>
  <si>
    <t>49 DE 77 CON 1 ADELANTOS</t>
  </si>
  <si>
    <t>05-11-19</t>
  </si>
  <si>
    <t>39 DE 56 CON 6 ADELANTOS</t>
  </si>
  <si>
    <t>53 DE 79 CON 2 ADELANTOS</t>
  </si>
  <si>
    <t>06-11-19</t>
  </si>
  <si>
    <t>36 DE 53 CON 4 ADELANTOS</t>
  </si>
  <si>
    <t>53 DE 81 CON 5 ADELANTOS</t>
  </si>
  <si>
    <t>07-11-19</t>
  </si>
  <si>
    <t>55 DE 82 CON 2 ADELANTOS</t>
  </si>
  <si>
    <t>34 DE 54 CON 4 ADELANTOS</t>
  </si>
  <si>
    <t>08-11-19</t>
  </si>
  <si>
    <t>51 DE 80 CON 3 ADELANTOS</t>
  </si>
  <si>
    <t>35 DE 51 CON 5 ADELANTOS</t>
  </si>
  <si>
    <t>40 DE 62 CON 3 ADELANTOS</t>
  </si>
  <si>
    <t>09-11-19</t>
  </si>
  <si>
    <t>29 DE 51 CON 7 ADELANTOS</t>
  </si>
  <si>
    <t>11-11-19</t>
  </si>
  <si>
    <t>39 DE 64 CON 2 ADELANTOS</t>
  </si>
  <si>
    <t>37 DE 51 CON 6 ADELANTOS</t>
  </si>
  <si>
    <t>52 DE 80 CON 1 ADELANTOS</t>
  </si>
  <si>
    <t>12-11-19</t>
  </si>
  <si>
    <t>37 DE 50 CON 4 ADELANTOS</t>
  </si>
  <si>
    <t>54 DE 81 CON 1 ADELANTOS</t>
  </si>
  <si>
    <t>13-11-19</t>
  </si>
  <si>
    <t>32 DE 51 CON 5 ADELANTOS</t>
  </si>
  <si>
    <t>14-11-19</t>
  </si>
  <si>
    <t>53 DE 79 CON 3 ADELANTOS</t>
  </si>
  <si>
    <t>35 DE 51 CON 4 ADELANTOS</t>
  </si>
  <si>
    <t>15-11-19</t>
  </si>
  <si>
    <t>38 DE 53 CON 4 ADELANTOS</t>
  </si>
  <si>
    <t>47 DE 81 CON 3 ADELANTOS</t>
  </si>
  <si>
    <t>16-11-19</t>
  </si>
  <si>
    <t>39 DE 55 CON 6 ADELANTOS</t>
  </si>
  <si>
    <t>49 DE 77 CON 2 ADELANTOS</t>
  </si>
  <si>
    <t>18-11-19</t>
  </si>
  <si>
    <t>46 DE 74 CON 2 ADELANTOS</t>
  </si>
  <si>
    <t>19-11-19</t>
  </si>
  <si>
    <t>49 DE 74 CON 3 ADELANTOS</t>
  </si>
  <si>
    <t>45 DE 57 CON 4 ADELANTOS</t>
  </si>
  <si>
    <t>20-11-19</t>
  </si>
  <si>
    <t>21-11-19</t>
  </si>
  <si>
    <t>50 DE 75 CON 1 ADELANTOS</t>
  </si>
  <si>
    <t>22-11-19</t>
  </si>
  <si>
    <t>38 DE 57 CON 4 ADELANTOS</t>
  </si>
  <si>
    <t>49 DE 76 CON 1 ADELANTOS</t>
  </si>
  <si>
    <t>23-11-19</t>
  </si>
  <si>
    <t>37 DE 58 CON 5 ADELANTOS</t>
  </si>
  <si>
    <t>40 DE 75 CON 2 ADELANTOS</t>
  </si>
  <si>
    <t>25-11-19</t>
  </si>
  <si>
    <t>51 DE 74 CON 1 ADELANTOS</t>
  </si>
  <si>
    <t>42 DE 58 CON 3 ADELANTOS</t>
  </si>
  <si>
    <t>36 DE 66 CON 3 ADELANTOS</t>
  </si>
  <si>
    <t>27-11-19</t>
  </si>
  <si>
    <t>37 DE 60 CON 4 ADELANTOS</t>
  </si>
  <si>
    <t>28-11-19</t>
  </si>
  <si>
    <t>42 DE 61 CON 5 ADELANTOS</t>
  </si>
  <si>
    <t>40 DE 65 CON 4 ADELANTOS</t>
  </si>
  <si>
    <t>49 DE 75 CON 3 ADELANTOS</t>
  </si>
  <si>
    <t>36 DE 61 CON 7 ADELANTOS</t>
  </si>
  <si>
    <t>30-11-19</t>
  </si>
  <si>
    <t>48 DE 74 CON 1 ADELANTOS</t>
  </si>
  <si>
    <t>38 DE 62 CON 6 ADELANTOS</t>
  </si>
  <si>
    <t>01-12-19</t>
  </si>
  <si>
    <t>39 DE 64 CON 5 ADELANTOS</t>
  </si>
  <si>
    <t>47 DE 75 CON 0 ADELANTOS</t>
  </si>
  <si>
    <t>02-12-19</t>
  </si>
  <si>
    <t>41 DE 61 CON 5 ADELANTOS</t>
  </si>
  <si>
    <t>56 DE 75 CON 2 ADELANTOS</t>
  </si>
  <si>
    <t>03-12-19</t>
  </si>
  <si>
    <t>36 DE 58 CON 1 ADELANTOS</t>
  </si>
  <si>
    <t>04-12-19</t>
  </si>
  <si>
    <t>37 DE 62 CON 4 ADELANTOS</t>
  </si>
  <si>
    <t>47 DE 76 CON 2 ADELANTOS</t>
  </si>
  <si>
    <t>05-12-19</t>
  </si>
  <si>
    <t>50 DE 75 CON 3 ADELANTOS</t>
  </si>
  <si>
    <t>42 DE 62 CON 4 ADELANTOS</t>
  </si>
  <si>
    <t>51 DE 76 CON 3 ADELANTOS</t>
  </si>
  <si>
    <t>06-12-19</t>
  </si>
  <si>
    <t>45 DE 64 CON 3 ADELANTOS</t>
  </si>
  <si>
    <t>07-12-19</t>
  </si>
  <si>
    <t>50 DE 77 CON 1 ADELANTOS</t>
  </si>
  <si>
    <t>44 DE 63 CON 3 ADELANTOS</t>
  </si>
  <si>
    <t>09-12-19</t>
  </si>
  <si>
    <t>50 DE 62 CON 3 ADELANTOS</t>
  </si>
  <si>
    <t>54 DE 74 CON 1 ADELANTOS</t>
  </si>
  <si>
    <t>10-12-19</t>
  </si>
  <si>
    <t>50 DE 70 CON 3 ADELANTOS</t>
  </si>
  <si>
    <t>11-12-19</t>
  </si>
  <si>
    <t>40 DE 61 CON 3 ADELANTOS</t>
  </si>
  <si>
    <t>48 DE 70 CON 3 ADELANTOS</t>
  </si>
  <si>
    <t>12-12-19</t>
  </si>
  <si>
    <t>13-12-19</t>
  </si>
  <si>
    <t>44 DE 62 CON 3 ADELANTOS</t>
  </si>
  <si>
    <t>51 DE 71 CON 4 ADELANTOS</t>
  </si>
  <si>
    <t>14-12-19</t>
  </si>
  <si>
    <t>44 DE 62 CON 5 ADELANTOS</t>
  </si>
  <si>
    <t>16-12-19</t>
  </si>
  <si>
    <t>46 DE 60 CON 3 ADELANTOS</t>
  </si>
  <si>
    <t>17-12-19</t>
  </si>
  <si>
    <t>49 DE 71 CON 3 ADELANTOS</t>
  </si>
  <si>
    <t>42 DE 57 CON 3 ADELANTOS</t>
  </si>
  <si>
    <t>18-12-19</t>
  </si>
  <si>
    <t>41 DE 65 CON 3 ADELANTOS</t>
  </si>
  <si>
    <t>42 DE 56 CON 3 ADELANTOS</t>
  </si>
  <si>
    <t>48 DE 71 CON 4 ADELANTOS</t>
  </si>
  <si>
    <t>19-12-19</t>
  </si>
  <si>
    <t>38 DE 55 CON 5 ADELANTOS</t>
  </si>
  <si>
    <t>20-12-19</t>
  </si>
  <si>
    <t>42 DE 57 CON 5 ADELANTOS</t>
  </si>
  <si>
    <t>21-12-19</t>
  </si>
  <si>
    <t>41 DE 57 CON 3 ADELANTOS</t>
  </si>
  <si>
    <t>23-12-19</t>
  </si>
  <si>
    <t>44 DE 59 CON 2 ADELANTOS</t>
  </si>
  <si>
    <t>47 DE 63 CON 2 ADELANTOS</t>
  </si>
  <si>
    <t>24-12-19</t>
  </si>
  <si>
    <t>26-12-19</t>
  </si>
  <si>
    <t>41 DE 66 CON 9 ADELANTOS</t>
  </si>
  <si>
    <t>27-12-19</t>
  </si>
  <si>
    <t>44 DE 56 CON 4 ADELANTOS</t>
  </si>
  <si>
    <t>28-12-19</t>
  </si>
  <si>
    <t>30-12-19</t>
  </si>
  <si>
    <t>43 DE 73 CON 3 ADELANTOS</t>
  </si>
  <si>
    <t>40 DE 52 CON 2 ADELANTOS</t>
  </si>
  <si>
    <t>31-12-19</t>
  </si>
  <si>
    <t>40 DE 72 CON 3 ADELANTOS</t>
  </si>
  <si>
    <t>02-01-20</t>
  </si>
  <si>
    <t>26 DE 65 CON 4 ADELANTOS</t>
  </si>
  <si>
    <t>32 DE 68 CON 1 ADELANTOS</t>
  </si>
  <si>
    <t>03-01-20</t>
  </si>
  <si>
    <t>43 DE 52 CON 2 ADELANTOS</t>
  </si>
  <si>
    <t>33 DE 63 CON 3 ADELANTOS</t>
  </si>
  <si>
    <t>04-01-20</t>
  </si>
  <si>
    <t>31 DE 70 CON 2 ADELANTOS</t>
  </si>
  <si>
    <t>06-01-20</t>
  </si>
  <si>
    <t>07-01-20</t>
  </si>
  <si>
    <t>36 DE 64 CON 2 ADELANTOS</t>
  </si>
  <si>
    <t>34 DE 50 CON 3 ADELANTOS</t>
  </si>
  <si>
    <t>08-01-20</t>
  </si>
  <si>
    <t>41 DE 72 CON 2 ADELANTOS</t>
  </si>
  <si>
    <t>34 DE 50 CON 4 ADELANTOS</t>
  </si>
  <si>
    <t>09-01-20</t>
  </si>
  <si>
    <t>39 DE 72 CON 1 ADELANTOS</t>
  </si>
  <si>
    <t>36 DE 50 CON 4 ADELANTOS</t>
  </si>
  <si>
    <t>10-01-20</t>
  </si>
  <si>
    <t>35 DE 52 CON 4 ADELANTOS</t>
  </si>
  <si>
    <t>11-01-20</t>
  </si>
  <si>
    <t>39 DE 53 CON 5 ADELANTOS</t>
  </si>
  <si>
    <t>13-01-20</t>
  </si>
  <si>
    <t>39 DE 52 CON 2 ADELANTOS</t>
  </si>
  <si>
    <t>44 DE 70 CON 6 ADELANTOS</t>
  </si>
  <si>
    <t>14-01-20</t>
  </si>
  <si>
    <t>39 DE 51 CON 3 ADELANTOS</t>
  </si>
  <si>
    <t>15-01-20</t>
  </si>
  <si>
    <t>37 DE 51 CON 3 ADELANTOS</t>
  </si>
  <si>
    <t>40 DE 72 CON 5 ADELANTOS</t>
  </si>
  <si>
    <t>16-01-20</t>
  </si>
  <si>
    <t>32 DE 49 CON 3 ADELANTOS</t>
  </si>
  <si>
    <t>17-01-20</t>
  </si>
  <si>
    <t>39 DE 67 CON 5 ADELANTOS</t>
  </si>
  <si>
    <t>18-01-20</t>
  </si>
  <si>
    <t>36 DE 68 CON 5 ADELANTOS</t>
  </si>
  <si>
    <t>29 DE 50 CON 2 ADELANTOS</t>
  </si>
  <si>
    <t>20-01-20</t>
  </si>
  <si>
    <t>47 DE 68 CON 1 ADELANTOS</t>
  </si>
  <si>
    <t>39 DE 52 CON 1 ADELANTOS</t>
  </si>
  <si>
    <t>21-01-20</t>
  </si>
  <si>
    <t>40 DE 50 CON 1 ADELANTOS</t>
  </si>
  <si>
    <t>22-01-20</t>
  </si>
  <si>
    <t>56 DE 74 CON 4 ADELANTOS</t>
  </si>
  <si>
    <t>35 DE 48 CON 2 ADELANTOS</t>
  </si>
  <si>
    <t>23-01-20</t>
  </si>
  <si>
    <t>49 DE 73 CON 5 ADELANTOS</t>
  </si>
  <si>
    <t>37 DE 48 CON 2 ADELANTOS</t>
  </si>
  <si>
    <t>24-01-20</t>
  </si>
  <si>
    <t>47 DE 73 CON 6 ADELANTOS</t>
  </si>
  <si>
    <t>36 DE 49 CON 2 ADELANTOS</t>
  </si>
  <si>
    <t>25-01-20</t>
  </si>
  <si>
    <t>44 DE 73 CON 4 ADELANTOS</t>
  </si>
  <si>
    <t>36 DE 48 CON 2 ADELANTOS</t>
  </si>
  <si>
    <t>27-01-20</t>
  </si>
  <si>
    <t>55 DE 73 CON 0 ADELANTOS</t>
  </si>
  <si>
    <t>41 DE 50 CON 2 ADELANTOS</t>
  </si>
  <si>
    <t>28-01-20</t>
  </si>
  <si>
    <t>40 DE 50 CON 4 ADELANTOS</t>
  </si>
  <si>
    <t>52 DE 78 CON 1 ADELANTOS</t>
  </si>
  <si>
    <t>29-01-20</t>
  </si>
  <si>
    <t>35 DE 50 CON 4 ADELANTOS</t>
  </si>
  <si>
    <t>48 DE 75 CON 0 ADELANTOS</t>
  </si>
  <si>
    <t>30-01-20</t>
  </si>
  <si>
    <t>36 DE 51 CON 5 ADELANTOS</t>
  </si>
  <si>
    <t>31-01-20</t>
  </si>
  <si>
    <t>32 DE 51 CON 4 ADELANTOS</t>
  </si>
  <si>
    <t>56 DE 79 CON 2 ADELANTOS</t>
  </si>
  <si>
    <t>01-02-20</t>
  </si>
  <si>
    <t>44 DE 81 CON 4 ADELANTOS</t>
  </si>
  <si>
    <t>37 DE 52 CON 4 ADELANTOS</t>
  </si>
  <si>
    <t>03-02-20</t>
  </si>
  <si>
    <t>57 DE 81 CON 4 ADELANTOS</t>
  </si>
  <si>
    <t>38 DE 55 CON 1 ADELANTOS</t>
  </si>
  <si>
    <t>04-02-20</t>
  </si>
  <si>
    <t>55 DE 81 CON 5 ADELANTOS</t>
  </si>
  <si>
    <t>42 DE 52 CON 3 ADELANTOS</t>
  </si>
  <si>
    <t>05-02-20</t>
  </si>
  <si>
    <t>52 DE 82 CON 5 ADELANTOS</t>
  </si>
  <si>
    <t>43 DE 55 CON 4 ADELANTOS</t>
  </si>
  <si>
    <t>06-02-20</t>
  </si>
  <si>
    <t>52 DE 81 CON 6 ADELANTOS</t>
  </si>
  <si>
    <t>41 DE 54 CON 5 ADELANTOS</t>
  </si>
  <si>
    <t>07-02-20</t>
  </si>
  <si>
    <t>47 DE 82 CON 7 ADELANTOS</t>
  </si>
  <si>
    <t>08-02-20</t>
  </si>
  <si>
    <t>36 DE 55 CON 6 ADELANTOS</t>
  </si>
  <si>
    <t>10-02-20</t>
  </si>
  <si>
    <t>52 DE 82 CON 0 ADELANTOS</t>
  </si>
  <si>
    <t>38 DE 55 CON 2 ADELANTOS</t>
  </si>
  <si>
    <t>11-02-20</t>
  </si>
  <si>
    <t>43 DE 56 CON 5 ADELANTOS</t>
  </si>
  <si>
    <t>55 DE 79 CON 0 ADELANTOS</t>
  </si>
  <si>
    <t>12-02-20</t>
  </si>
  <si>
    <t>45 DE 77 CON 1 ADELANTOS</t>
  </si>
  <si>
    <t>13-02-20</t>
  </si>
  <si>
    <t>47 DE 79 CON 2 ADELANTOS</t>
  </si>
  <si>
    <t>14-02-20</t>
  </si>
  <si>
    <t>46 DE 58 CON 5 ADELANTOS</t>
  </si>
  <si>
    <t>46 DE 81 CON 1 ADELANTOS</t>
  </si>
  <si>
    <t>15-02-20</t>
  </si>
  <si>
    <t>39 DE 57 CON 6 ADELANTOS</t>
  </si>
  <si>
    <t>44 DE 80 CON 2 ADELANTOS</t>
  </si>
  <si>
    <t>17-02-20</t>
  </si>
  <si>
    <t>41 DE 58 CON 2 ADELANTOS</t>
  </si>
  <si>
    <t>18-02-20</t>
  </si>
  <si>
    <t>50 DE 81 CON 3 ADELANTOS</t>
  </si>
  <si>
    <t>19-02-20</t>
  </si>
  <si>
    <t>53 DE 84 CON 1 ADELANTOS</t>
  </si>
  <si>
    <t>20-02-20</t>
  </si>
  <si>
    <t>48 DE 82 CON 0 ADELANTOS</t>
  </si>
  <si>
    <t>43 DE 59 CON 5 ADELANTOS</t>
  </si>
  <si>
    <t>21-02-20</t>
  </si>
  <si>
    <t>52 DE 85 CON 2 ADELANTOS</t>
  </si>
  <si>
    <t>51 DE 60 CON 7 ADELANTOS</t>
  </si>
  <si>
    <t>22-02-20</t>
  </si>
  <si>
    <t>43 DE 60 CON 5 ADELANTOS</t>
  </si>
  <si>
    <t>47 DE 80 CON 0 ADELANTOS</t>
  </si>
  <si>
    <t>24-02-20</t>
  </si>
  <si>
    <t>48 DE 61 CON 4 ADELANTOS</t>
  </si>
  <si>
    <t>50 DE 79 CON 2 ADELANTOS</t>
  </si>
  <si>
    <t>25-02-20</t>
  </si>
  <si>
    <t>36 DE 57 CON 6 ADELANTOS</t>
  </si>
  <si>
    <t>46 DE 79 CON 2 ADELANTOS</t>
  </si>
  <si>
    <t>26-02-20</t>
  </si>
  <si>
    <t>39 DE 60 CON 3 ADELANTOS</t>
  </si>
  <si>
    <t>27-02-20</t>
  </si>
  <si>
    <t>46 DE 60 CON 5 ADELANTOS</t>
  </si>
  <si>
    <t>48 DE 78 CON 4 ADELANTOS</t>
  </si>
  <si>
    <t>28-02-20</t>
  </si>
  <si>
    <t>40 DE 59 CON 4 ADELANTOS</t>
  </si>
  <si>
    <t>29-02-20</t>
  </si>
  <si>
    <t>02-03-20</t>
  </si>
  <si>
    <t>60 DE 80 CON 5 ADELANTOS</t>
  </si>
  <si>
    <t>44 DE 60 CON 2 ADELANTOS</t>
  </si>
  <si>
    <t>03-03-20</t>
  </si>
  <si>
    <t>48 DE 79 CON 3 ADELANTOS</t>
  </si>
  <si>
    <t>04-03-20</t>
  </si>
  <si>
    <t>37 DE 61 CON 7 ADELANTOS</t>
  </si>
  <si>
    <t>05-03-20</t>
  </si>
  <si>
    <t>45 DE 80 CON 6 ADELANTOS</t>
  </si>
  <si>
    <t>48 DE 60 CON 8 ADELANTOS</t>
  </si>
  <si>
    <t>06-03-20</t>
  </si>
  <si>
    <t>42 DE 58 CON 8 ADELANTOS</t>
  </si>
  <si>
    <t>50 DE 81 CON 6 ADELANTOS</t>
  </si>
  <si>
    <t>07-03-20</t>
  </si>
  <si>
    <t>32 DE 57 CON 9 ADELANTOS</t>
  </si>
  <si>
    <t>39 DE 79 CON 7 ADELANTOS</t>
  </si>
  <si>
    <t>09-03-20</t>
  </si>
  <si>
    <t>55 DE 83 CON 6 ADELANTOS</t>
  </si>
  <si>
    <t>10-03-20</t>
  </si>
  <si>
    <t>11-03-20</t>
  </si>
  <si>
    <t>53 DE 80 CON 4 ADELANTOS</t>
  </si>
  <si>
    <t>41 DE 54 CON 4 ADELANTOS</t>
  </si>
  <si>
    <t>49 DE 83 CON 4 ADELANTOS</t>
  </si>
  <si>
    <t>12-03-20</t>
  </si>
  <si>
    <t>55 DE 84 CON 5 ADELANTOS</t>
  </si>
  <si>
    <t>13-03-20</t>
  </si>
  <si>
    <t>50 DE 84 CON 5 ADELANTOS</t>
  </si>
  <si>
    <t>14-03-20</t>
  </si>
  <si>
    <t>50 DE 85 CON 6 ADELANTOS</t>
  </si>
  <si>
    <t>39 DE 55 CON 5 ADELANTOS</t>
  </si>
  <si>
    <t>briann</t>
  </si>
  <si>
    <t>16-03-20</t>
  </si>
  <si>
    <t>53 DE 88 CON 2 ADELANTOS</t>
  </si>
  <si>
    <t>17-03-20</t>
  </si>
  <si>
    <t>52 DE 84 CON 2 ADELANTOS</t>
  </si>
  <si>
    <t>40 DE 57 CON 4 ADELANTOS</t>
  </si>
  <si>
    <t>18-03-20</t>
  </si>
  <si>
    <t>47 DE 85 CON 2 ADELANTOS</t>
  </si>
  <si>
    <t>19-03-20</t>
  </si>
  <si>
    <t>39 DE 56 CON 4 ADELANTOS</t>
  </si>
  <si>
    <t>20-03-20</t>
  </si>
  <si>
    <t>39 DE 81 CON 3 ADELANTOS</t>
  </si>
  <si>
    <t>34 DE 56 CON 4 ADELANTOS</t>
  </si>
  <si>
    <t>06-05-20</t>
  </si>
  <si>
    <t>12 DE 56 CON 0 ADELANTOS</t>
  </si>
  <si>
    <t>3 DE 80 CON 0 ADELANTOS</t>
  </si>
  <si>
    <t>09-05-20</t>
  </si>
  <si>
    <t>6 DE 79 CON 0 ADELANTOS</t>
  </si>
  <si>
    <t>12-05-20</t>
  </si>
  <si>
    <t>11 DE 77 CON 0 ADELANTOS</t>
  </si>
  <si>
    <t>19-05-20</t>
  </si>
  <si>
    <t>14 DE 76 CON 0 ADELANTOS</t>
  </si>
  <si>
    <t>20-05-20</t>
  </si>
  <si>
    <t>7 DE 76 CON 0 ADELANTOS</t>
  </si>
  <si>
    <t>22-05-20</t>
  </si>
  <si>
    <t>11 DE 76 CON 0 ADELANTOS</t>
  </si>
  <si>
    <t>24-05-20</t>
  </si>
  <si>
    <t>18 DE 56 CON 0 ADELANTOS</t>
  </si>
  <si>
    <t>25-05-20</t>
  </si>
  <si>
    <t>10 DE 76 CON 0 ADELANTOS</t>
  </si>
  <si>
    <t>27-05-20</t>
  </si>
  <si>
    <t>21 DE 79 CON 0 ADELANTOS</t>
  </si>
  <si>
    <t>13 DE 56 CON 0 ADELANTOS</t>
  </si>
  <si>
    <t>29-05-20</t>
  </si>
  <si>
    <t>12 DE 78 CON 0 ADELANTOS</t>
  </si>
  <si>
    <t>01-06-20</t>
  </si>
  <si>
    <t>12 DE 79 CON 0 ADELANTOS</t>
  </si>
  <si>
    <t>02-06-20</t>
  </si>
  <si>
    <t>14 DE 78 CON 0 ADELANTOS</t>
  </si>
  <si>
    <t>10 DE 76 CON 1 ADELANTOS</t>
  </si>
  <si>
    <t>21 DE 55 CON 0 ADELANTOS</t>
  </si>
  <si>
    <t>03-06-20</t>
  </si>
  <si>
    <t>11 DE 77 CON 1 ADELANTOS</t>
  </si>
  <si>
    <t>19 DE 54 CON 0 ADELANTOS</t>
  </si>
  <si>
    <t>04-06-20</t>
  </si>
  <si>
    <t>06-06-20</t>
  </si>
  <si>
    <t>16 DE 74 CON 0 ADELANTOS</t>
  </si>
  <si>
    <t>07-06-20</t>
  </si>
  <si>
    <t>22 DE 51 CON 0 ADELANTOS</t>
  </si>
  <si>
    <t>08-06-20</t>
  </si>
  <si>
    <t>15 DE 73 CON 0 ADELANTOS</t>
  </si>
  <si>
    <t>11-06-20</t>
  </si>
  <si>
    <t>14 DE 74 CON 0 ADELANTOS</t>
  </si>
  <si>
    <t>19 DE 50 CON 0 ADELANTOS</t>
  </si>
  <si>
    <t>13-06-20</t>
  </si>
  <si>
    <t>16 DE 75 CON 0 ADELANTOS</t>
  </si>
  <si>
    <t>14-06-20</t>
  </si>
  <si>
    <t>19 DE 51 CON 0 ADELANTOS</t>
  </si>
  <si>
    <t>15-06-20</t>
  </si>
  <si>
    <t>13 DE 75 CON 0 ADELANTOS</t>
  </si>
  <si>
    <t>17 DE 76 CON 1 ADELANTOS</t>
  </si>
  <si>
    <t>17-06-20</t>
  </si>
  <si>
    <t>15 DE 72 CON 2 ADELANTOS</t>
  </si>
  <si>
    <t>28 DE 74 CON 2 ADELANTOS</t>
  </si>
  <si>
    <t>18-06-20</t>
  </si>
  <si>
    <t>18 DE 49 CON 0 ADELANTOS</t>
  </si>
  <si>
    <t>16 DE 74 CON 2 ADELANTOS</t>
  </si>
  <si>
    <t>19-06-20</t>
  </si>
  <si>
    <t>15 DE 73 CON 3 ADELANTOS</t>
  </si>
  <si>
    <t>20-06-20</t>
  </si>
  <si>
    <t>13 DE 74 CON 2 ADELANTOS</t>
  </si>
  <si>
    <t>22-06-20</t>
  </si>
  <si>
    <t>16 DE 49 CON 0 ADELANTOS</t>
  </si>
  <si>
    <t>18 DE 74 CON 0 ADELANTOS</t>
  </si>
  <si>
    <t>23-06-20</t>
  </si>
  <si>
    <t>19 DE 74 CON 3 ADELANTOS</t>
  </si>
  <si>
    <t>24-06-20</t>
  </si>
  <si>
    <t>23 DE 73 CON 4 ADELANTOS</t>
  </si>
  <si>
    <t>24 DE 48 CON 0 ADELANTOS</t>
  </si>
  <si>
    <t>25-06-20</t>
  </si>
  <si>
    <t>16 DE 74 CON 3 ADELANTOS</t>
  </si>
  <si>
    <t>26-06-20</t>
  </si>
  <si>
    <t>21 DE 74 CON 4 ADELANTOS</t>
  </si>
  <si>
    <t>27-06-20</t>
  </si>
  <si>
    <t>22 DE 48 CON 0 ADELANTOS</t>
  </si>
  <si>
    <t>29-06-20</t>
  </si>
  <si>
    <t>16 DE 72 CON 0 ADELANTOS</t>
  </si>
  <si>
    <t>30-06-20</t>
  </si>
  <si>
    <t>17 DE 73 CON 3 ADELANTOS</t>
  </si>
  <si>
    <t>02-07-20</t>
  </si>
  <si>
    <t>23 DE 48 CON 0 ADELANTOS</t>
  </si>
  <si>
    <t>20 DE 72 CON 1 ADELANTOS</t>
  </si>
  <si>
    <t>03-07-20</t>
  </si>
  <si>
    <t>18 DE 72 CON 3 ADELANTOS</t>
  </si>
  <si>
    <t>04-07-20</t>
  </si>
  <si>
    <t>17 DE 70 CON 3 ADELANTOS</t>
  </si>
  <si>
    <t>06-07-20</t>
  </si>
  <si>
    <t>26 DE 72 CON 0 ADELANTOS</t>
  </si>
  <si>
    <t>07-07-20</t>
  </si>
  <si>
    <t>21 DE 44 CON 0 ADELANTOS</t>
  </si>
  <si>
    <t>25 DE 71 CON 1 ADELANTOS</t>
  </si>
  <si>
    <t>08-07-20</t>
  </si>
  <si>
    <t>21 DE 71 CON 1 ADELANTOS</t>
  </si>
  <si>
    <t>09-07-20</t>
  </si>
  <si>
    <t>19 DE 43 CON 0 ADELANTOS</t>
  </si>
  <si>
    <t>10-07-20</t>
  </si>
  <si>
    <t>30 DE 72 CON 0 ADELANTOS</t>
  </si>
  <si>
    <t>13-07-20</t>
  </si>
  <si>
    <t>17 DE 69 CON 0 ADELANTOS</t>
  </si>
  <si>
    <t>14-07-20</t>
  </si>
  <si>
    <t>14 DE 43 CON 0 ADELANTOS</t>
  </si>
  <si>
    <t>20 DE 69 CON 0 ADELANTOS</t>
  </si>
  <si>
    <t>15-07-20</t>
  </si>
  <si>
    <t>17 DE 68 CON 0 ADELANTOS</t>
  </si>
  <si>
    <t>20 DE 44 CON 0 ADELANTOS</t>
  </si>
  <si>
    <t>16-07-20</t>
  </si>
  <si>
    <t>23 DE 68 CON 1 ADELANTOS</t>
  </si>
  <si>
    <t>17-07-20</t>
  </si>
  <si>
    <t>18 DE 66 CON 1 ADELANTOS</t>
  </si>
  <si>
    <t>21-07-20</t>
  </si>
  <si>
    <t>19 DE 65 CON 0 ADELANTOS</t>
  </si>
  <si>
    <t>22-07-20</t>
  </si>
  <si>
    <t>19 DE 66 CON 1 ADELANTOS</t>
  </si>
  <si>
    <t>19 DE 44 CON 0 ADELANTOS</t>
  </si>
  <si>
    <t>23-07-20</t>
  </si>
  <si>
    <t>22 DE 65 CON 1 ADELANTOS</t>
  </si>
  <si>
    <t>25-07-20</t>
  </si>
  <si>
    <t>26 DE 68 CON 1 ADELANTOS</t>
  </si>
  <si>
    <t>16 DE 41 CON 1 ADELANTOS</t>
  </si>
  <si>
    <t>27-07-20</t>
  </si>
  <si>
    <t>20 DE 68 CON 1 ADELANTOS</t>
  </si>
  <si>
    <t>28-07-20</t>
  </si>
  <si>
    <t>21 DE 66 CON 0 ADELANTOS</t>
  </si>
  <si>
    <t>29-07-20</t>
  </si>
  <si>
    <t>24 DE 65 CON 0 ADELANTOS</t>
  </si>
  <si>
    <t>21 DE 41 CON 3 ADELANTOS</t>
  </si>
  <si>
    <t>31-07-20</t>
  </si>
  <si>
    <t>23 DE 64 CON 0 ADELANTOS</t>
  </si>
  <si>
    <t>01-08-20</t>
  </si>
  <si>
    <t>17 DE 64 CON 0 ADELANTOS</t>
  </si>
  <si>
    <t>03-08-20</t>
  </si>
  <si>
    <t>22 DE 43 CON 0 ADELANTOS</t>
  </si>
  <si>
    <t>04-08-20</t>
  </si>
  <si>
    <t>27 DE 68 CON 0 ADELANTOS</t>
  </si>
  <si>
    <t>05-08-20</t>
  </si>
  <si>
    <t>23 DE 41 CON 1 ADELANTOS</t>
  </si>
  <si>
    <t>06-08-20</t>
  </si>
  <si>
    <t>20 DE 69 CON 1 ADELANTOS</t>
  </si>
  <si>
    <t>08-08-20</t>
  </si>
  <si>
    <t>28 DE 67 CON 0 ADELANTOS</t>
  </si>
  <si>
    <t>22 DE 40 CON 1 ADELANTOS</t>
  </si>
  <si>
    <t>11-08-20</t>
  </si>
  <si>
    <t>29 DE 67 CON 0 ADELANTOS</t>
  </si>
  <si>
    <t>21 DE 66 CON 2 ADELANTOS</t>
  </si>
  <si>
    <t>14 DE 38 CON 1 ADELANTOS</t>
  </si>
  <si>
    <t>13-08-20</t>
  </si>
  <si>
    <t>17 DE 38 CON 0 ADELANTOS</t>
  </si>
  <si>
    <t>26 DE 67 CON 2 ADELANTOS</t>
  </si>
  <si>
    <t>15-08-20</t>
  </si>
  <si>
    <t>23 DE 67 CON 3 ADELANTOS</t>
  </si>
  <si>
    <t>22 DE 66 CON 3 ADELANTOS</t>
  </si>
  <si>
    <t>16-08-20</t>
  </si>
  <si>
    <t>16 DE 37 CON 0 ADELANTOS</t>
  </si>
  <si>
    <t>17-08-20</t>
  </si>
  <si>
    <t>16 DE 64 CON 3 ADELANTOS</t>
  </si>
  <si>
    <t>17 DE 37 CON 1 ADELANTOS</t>
  </si>
  <si>
    <t>18-08-20</t>
  </si>
  <si>
    <t>23 DE 64 CON 2 ADELANTOS</t>
  </si>
  <si>
    <t>19-08-20</t>
  </si>
  <si>
    <t>21 DE 65 CON 2 ADELANTOS</t>
  </si>
  <si>
    <t>20-08-20</t>
  </si>
  <si>
    <t>14 DE 38 CON 0 ADELANTOS</t>
  </si>
  <si>
    <t>21 DE 65 CON 3 ADELANTOS</t>
  </si>
  <si>
    <t>21-08-20</t>
  </si>
  <si>
    <t>25 DE 64 CON 2 ADELANTOS</t>
  </si>
  <si>
    <t>24-08-20</t>
  </si>
  <si>
    <t>18 DE 38 CON 0 ADELANTOS</t>
  </si>
  <si>
    <t>36 DE 40 CON 5 ADELANTOS</t>
  </si>
  <si>
    <t>21 DE 61 CON 3 ADELANTOS</t>
  </si>
  <si>
    <t>26-08-20</t>
  </si>
  <si>
    <t>23 DE 61 CON 1 ADELANTOS</t>
  </si>
  <si>
    <t>19 DE 40 CON 2 ADELANTOS</t>
  </si>
  <si>
    <t>21 DE 63 CON 3 ADELANTOS</t>
  </si>
  <si>
    <t>27-08-20</t>
  </si>
  <si>
    <t>16 DE 59 CON 3 ADELANTOS</t>
  </si>
  <si>
    <t>28-08-20</t>
  </si>
  <si>
    <t>18 DE 59 CON 2 ADELANTOS</t>
  </si>
  <si>
    <t>29-08-20</t>
  </si>
  <si>
    <t>16 DE 59 CON 2 ADELANTOS</t>
  </si>
  <si>
    <t>30-08-20</t>
  </si>
  <si>
    <t>19 DE 41 CON 1 ADELANTOS</t>
  </si>
  <si>
    <t>31-08-20</t>
  </si>
  <si>
    <t>19 DE 60 CON 1 ADELANTOS</t>
  </si>
  <si>
    <t>16 DE 39 CON 1 ADELANTOS</t>
  </si>
  <si>
    <t>01-09-20</t>
  </si>
  <si>
    <t>16 DE 63 CON 1 ADELANTOS</t>
  </si>
  <si>
    <t>02-09-20</t>
  </si>
  <si>
    <t>27 DE 66 CON 2 ADELANTOS</t>
  </si>
  <si>
    <t>03-09-20</t>
  </si>
  <si>
    <t>19 DE 40 CON 1 ADELANTOS</t>
  </si>
  <si>
    <t>29 DE 64 CON 2 ADELANTOS</t>
  </si>
  <si>
    <t>04-09-20</t>
  </si>
  <si>
    <t>20 DE 61 CON 2 ADELANTOS</t>
  </si>
  <si>
    <t>05-09-20</t>
  </si>
  <si>
    <t>17 DE 40 CON 1 ADELANTOS</t>
  </si>
  <si>
    <t>18 DE 62 CON 2 ADELANTOS</t>
  </si>
  <si>
    <t>07-09-20</t>
  </si>
  <si>
    <t>24 DE 63 CON 1 ADELANTOS</t>
  </si>
  <si>
    <t>08-09-20</t>
  </si>
  <si>
    <t>24 DE 60 CON 2 ADELANTOS</t>
  </si>
  <si>
    <t>09-09-20</t>
  </si>
  <si>
    <t>25 DE 62 CON 2 ADELANTOS</t>
  </si>
  <si>
    <t>30 DE 40 CON 0 ADELANTOS</t>
  </si>
  <si>
    <t>10-09-20</t>
  </si>
  <si>
    <t>23 DE 64 CON 4 ADELANTOS</t>
  </si>
  <si>
    <t>11-09-20</t>
  </si>
  <si>
    <t>26 DE 62 CON 4 ADELANTOS</t>
  </si>
  <si>
    <t>12-09-20</t>
  </si>
  <si>
    <t>18 DE 63 CON 4 ADELANTOS</t>
  </si>
  <si>
    <t>18 DE 36 CON 3 ADELANTOS</t>
  </si>
  <si>
    <t>14-09-20</t>
  </si>
  <si>
    <t>15 DE 38 CON 4 ADELANTOS</t>
  </si>
  <si>
    <t>25 DE 63 CON 1 ADELANTOS</t>
  </si>
  <si>
    <t>15-09-20</t>
  </si>
  <si>
    <t>16-09-20</t>
  </si>
  <si>
    <t>24 DE 64 CON 2 ADELANTOS</t>
  </si>
  <si>
    <t>20 DE 40 CON 5 ADELANTOS</t>
  </si>
  <si>
    <t>17-09-20</t>
  </si>
  <si>
    <t>20 DE 61 CON 4 ADELANTOS</t>
  </si>
  <si>
    <t>19-09-20</t>
  </si>
  <si>
    <t>21 DE 44 CON 4 ADELANTOS</t>
  </si>
  <si>
    <t>22 DE 62 CON 3 ADELANTOS</t>
  </si>
  <si>
    <t>21-09-20</t>
  </si>
  <si>
    <t>24 DE 45 CON 5 ADELANTOS</t>
  </si>
  <si>
    <t>25 DE 63 CON 2 ADELANTOS</t>
  </si>
  <si>
    <t>22-09-20</t>
  </si>
  <si>
    <t>27 DE 63 CON 2 ADELANTOS</t>
  </si>
  <si>
    <t>23-09-20</t>
  </si>
  <si>
    <t>20 DE 64 CON 5 ADELANTOS</t>
  </si>
  <si>
    <t>27 DE 43 CON 5 ADELANTOS</t>
  </si>
  <si>
    <t>24-09-20</t>
  </si>
  <si>
    <t>26 DE 67 CON 4 ADELANTOS</t>
  </si>
  <si>
    <t>25-09-20</t>
  </si>
  <si>
    <t>26-09-20</t>
  </si>
  <si>
    <t>27 DE 67 CON 2 ADELANTOS</t>
  </si>
  <si>
    <t>24 DE 42 CON 3 ADELANTOS</t>
  </si>
  <si>
    <t>28-09-20</t>
  </si>
  <si>
    <t>30 DE 64 CON 2 ADELANTOS</t>
  </si>
  <si>
    <t>26 DE 41 CON 5 ADELANTOS</t>
  </si>
  <si>
    <t>29-09-20</t>
  </si>
  <si>
    <t>26 DE 64 CON 5 ADELANTOS</t>
  </si>
  <si>
    <t>30-09-20</t>
  </si>
  <si>
    <t>24 DE 41 CON 5 ADELANTOS</t>
  </si>
  <si>
    <t>27 DE 65 CON 4 ADELANTOS</t>
  </si>
  <si>
    <t>01-10-20</t>
  </si>
  <si>
    <t>26 DE 65 CON 5 ADELANTOS</t>
  </si>
  <si>
    <t>02-10-20</t>
  </si>
  <si>
    <t>22 DE 65 CON 5 ADELANTOS</t>
  </si>
  <si>
    <t>03-10-20</t>
  </si>
  <si>
    <t>29 DE 43 CON 4 ADELANTOS</t>
  </si>
  <si>
    <t>24 DE 67 CON 5 ADELANTOS</t>
  </si>
  <si>
    <t>05-10-20</t>
  </si>
  <si>
    <t>21 DE 43 CON 5 ADELANTOS</t>
  </si>
  <si>
    <t>06-10-20</t>
  </si>
  <si>
    <t>30 DE 69 CON 5 ADELANTOS</t>
  </si>
  <si>
    <t>07-10-20</t>
  </si>
  <si>
    <t>22 DE 67 CON 5 ADELANTOS</t>
  </si>
  <si>
    <t>25 DE 46 CON 6 ADELANTOS</t>
  </si>
  <si>
    <t>08-10-20</t>
  </si>
  <si>
    <t>33 DE 67 CON 5 ADELANTOS</t>
  </si>
  <si>
    <t>09-10-20</t>
  </si>
  <si>
    <t>27 DE 66 CON 5 ADELANTOS</t>
  </si>
  <si>
    <t>10-10-20</t>
  </si>
  <si>
    <t>30 DE 48 CON 4 ADELANTOS</t>
  </si>
  <si>
    <t>12-10-20</t>
  </si>
  <si>
    <t>26 DE 48 CON 5 ADELANTOS</t>
  </si>
  <si>
    <t>13-10-20</t>
  </si>
  <si>
    <t>30 DE 66 CON 2 ADELANTOS</t>
  </si>
  <si>
    <t>14-10-20</t>
  </si>
  <si>
    <t>34 DE 47 CON 5 ADELANTOS</t>
  </si>
  <si>
    <t>15-10-20</t>
  </si>
  <si>
    <t>27 DE 64 CON 3 ADELANTOS</t>
  </si>
  <si>
    <t>16-10-20</t>
  </si>
  <si>
    <t>17-10-20</t>
  </si>
  <si>
    <t>29 DE 44 CON 4 ADELANTOS</t>
  </si>
  <si>
    <t>19-10-20</t>
  </si>
  <si>
    <t>31 DE 46 CON 8 ADELANTOS</t>
  </si>
  <si>
    <t>31 DE 68 CON 2 ADELANTOS</t>
  </si>
  <si>
    <t>20-10-20</t>
  </si>
  <si>
    <t>29 DE 67 CON 3 ADELANTOS</t>
  </si>
  <si>
    <t>21-10-20</t>
  </si>
  <si>
    <t>27 DE 69 CON 3 ADELANTOS</t>
  </si>
  <si>
    <t>28 DE 44 CON 7 ADELANTOS</t>
  </si>
  <si>
    <t>22-10-20</t>
  </si>
  <si>
    <t>27 DE 69 CON 5 ADELANTOS</t>
  </si>
  <si>
    <t>24-10-20</t>
  </si>
  <si>
    <t>33 DE 69 CON 2 ADELANTOS</t>
  </si>
  <si>
    <t>29 DE 47 CON 5 ADELANTOS</t>
  </si>
  <si>
    <t>26-10-20</t>
  </si>
  <si>
    <t>33 DE 69 CON 3 ADELANTOS</t>
  </si>
  <si>
    <t>33 DE 47 CON 7 ADELANTOS</t>
  </si>
  <si>
    <t>27-10-20</t>
  </si>
  <si>
    <t>33 DE 66 CON 3 ADELANTOS</t>
  </si>
  <si>
    <t>27 DE 47 CON 8 ADELANTOS</t>
  </si>
  <si>
    <t>28-10-20</t>
  </si>
  <si>
    <t>32 DE 67 CON 4 ADELANTOS</t>
  </si>
  <si>
    <t>29-10-20</t>
  </si>
  <si>
    <t>31 DE 46 CON 7 ADELANTOS</t>
  </si>
  <si>
    <t>32 DE 66 CON 6 ADELANTOS</t>
  </si>
  <si>
    <t>30-10-20</t>
  </si>
  <si>
    <t>29 DE 67 CON 5 ADELANTOS</t>
  </si>
  <si>
    <t>26 DE 46 CON 9 ADELANTOS</t>
  </si>
  <si>
    <t>31-10-20</t>
  </si>
  <si>
    <t>22 DE 68 CON 6 ADELANTOS</t>
  </si>
  <si>
    <t>29 DE 47 CON 8 ADELANTOS</t>
  </si>
  <si>
    <t>02-11-20</t>
  </si>
  <si>
    <t>32 DE 47 CON 6 ADELANTOS</t>
  </si>
  <si>
    <t>28 DE 69 CON 3 ADELANTOS</t>
  </si>
  <si>
    <t>03-11-20</t>
  </si>
  <si>
    <t>28 DE 50 CON 7 ADELANTOS</t>
  </si>
  <si>
    <t>31 DE 71 CON 5 ADELANTOS</t>
  </si>
  <si>
    <t>04-11-20</t>
  </si>
  <si>
    <t>34 DE 73 CON 5 ADELANTOS</t>
  </si>
  <si>
    <t>32 DE 48 CON 6 ADELANTOS</t>
  </si>
  <si>
    <t>05-11-20</t>
  </si>
  <si>
    <t>34 DE 73 CON 6 ADELANTOS</t>
  </si>
  <si>
    <t>29 DE 48 CON 6 ADELANTOS</t>
  </si>
  <si>
    <t>06-11-20</t>
  </si>
  <si>
    <t>33 DE 48 CON 7 ADELANTOS</t>
  </si>
  <si>
    <t>33 DE 74 CON 7 ADELANTOS</t>
  </si>
  <si>
    <t>25 DE 48 CON 11 ADELANTOS</t>
  </si>
  <si>
    <t>31 DE 71 CON 11 ADELANTOS</t>
  </si>
  <si>
    <t>39 DE 74 CON 25 ADELANTOS</t>
  </si>
  <si>
    <t>34 DE 50 CON 22 ADELANTOS</t>
  </si>
  <si>
    <t>10-11-20</t>
  </si>
  <si>
    <t>28 DE 47 CON 4 ADELANTOS</t>
  </si>
  <si>
    <t>30 DE 47 CON 6 ADELANTOS</t>
  </si>
  <si>
    <t>32 DE 73 CON 10 ADELANTOS</t>
  </si>
  <si>
    <t>12-11-20</t>
  </si>
  <si>
    <t>42 DE 75 CON 3 ADELANTOS</t>
  </si>
  <si>
    <t>27 DE 47 CON 7 ADELANTOS</t>
  </si>
  <si>
    <t>13-11-20</t>
  </si>
  <si>
    <t>33 DE 48 CON 5 ADELANTOS</t>
  </si>
  <si>
    <t>36 DE 76 CON 3 ADELANTOS</t>
  </si>
  <si>
    <t>14-11-20</t>
  </si>
  <si>
    <t>36 DE 74 CON 3 ADELANTOS</t>
  </si>
  <si>
    <t>34 DE 49 CON 5 ADELANTOS</t>
  </si>
  <si>
    <t>16-11-20</t>
  </si>
  <si>
    <t>29 DE 50 CON 3 ADELANTOS</t>
  </si>
  <si>
    <t>35 DE 75 CON 3 ADELANTOS</t>
  </si>
  <si>
    <t>17-11-20</t>
  </si>
  <si>
    <t>32 DE 49 CON 6 ADELANTOS</t>
  </si>
  <si>
    <t>35 DE 74 CON 3 ADELANTOS</t>
  </si>
  <si>
    <t>18-11-20</t>
  </si>
  <si>
    <t>39 DE 76 CON 4 ADELANTOS</t>
  </si>
  <si>
    <t>19-11-20</t>
  </si>
  <si>
    <t>34 DE 51 CON 6 ADELANTOS</t>
  </si>
  <si>
    <t>32 DE 70 CON 5 ADELANTOS</t>
  </si>
  <si>
    <t>20-11-20</t>
  </si>
  <si>
    <t>31 DE 52 CON 4 ADELANTOS</t>
  </si>
  <si>
    <t>21-11-20</t>
  </si>
  <si>
    <t>31 DE 69 CON 4 ADELANTOS</t>
  </si>
  <si>
    <t>30 DE 52 CON 4 ADELANTOS</t>
  </si>
  <si>
    <t>23-11-20</t>
  </si>
  <si>
    <t>35 DE 52 CON 3 ADELANTOS</t>
  </si>
  <si>
    <t>24-11-20</t>
  </si>
  <si>
    <t>33 DE 51 CON 2 ADELANTOS</t>
  </si>
  <si>
    <t>35 DE 70 CON 1 ADELANTOS</t>
  </si>
  <si>
    <t>25-11-20</t>
  </si>
  <si>
    <t>34 DE 69 CON 2 ADELANTOS</t>
  </si>
  <si>
    <t>32 DE 50 CON 1 ADELANTOS</t>
  </si>
  <si>
    <t>26-11-20</t>
  </si>
  <si>
    <t>33 DE 51 CON 1 ADELANTOS</t>
  </si>
  <si>
    <t>27-11-20</t>
  </si>
  <si>
    <t>31 DE 72 CON 5 ADELANTOS</t>
  </si>
  <si>
    <t>35 DE 51 CON 1 ADELANTOS</t>
  </si>
  <si>
    <t>28-11-20</t>
  </si>
  <si>
    <t>36 DE 52 CON 1 ADELANTOS</t>
  </si>
  <si>
    <t>30-11-20</t>
  </si>
  <si>
    <t>35 DE 49 CON 1 ADELANTOS</t>
  </si>
  <si>
    <t>01-12-20</t>
  </si>
  <si>
    <t>43 DE 77 CON 4 ADELANTOS</t>
  </si>
  <si>
    <t>35 DE 49 CON 2 ADELANTOS</t>
  </si>
  <si>
    <t>02-12-20</t>
  </si>
  <si>
    <t>40 DE 78 CON 4 ADELANTOS</t>
  </si>
  <si>
    <t>35 DE 48 CON 1 ADELANTOS</t>
  </si>
  <si>
    <t>03-12-20</t>
  </si>
  <si>
    <t>34 DE 48 CON 3 ADELANTOS</t>
  </si>
  <si>
    <t>45 DE 78 CON 4 ADELANTOS</t>
  </si>
  <si>
    <t>04-12-20</t>
  </si>
  <si>
    <t>33 DE 47 CON 2 ADELANTOS</t>
  </si>
  <si>
    <t>42 DE 77 CON 6 ADELANTOS</t>
  </si>
  <si>
    <t>05-12-20</t>
  </si>
  <si>
    <t>31 DE 48 CON 5 ADELANTOS</t>
  </si>
  <si>
    <t>07-12-20</t>
  </si>
  <si>
    <t>40 DE 77 CON 4 ADELANTOS</t>
  </si>
  <si>
    <t>32 DE 49 CON 2 ADELANTOS</t>
  </si>
  <si>
    <t>08-12-20</t>
  </si>
  <si>
    <t>31 DE 48 CON 4 ADELANTOS</t>
  </si>
  <si>
    <t>36 DE 78 CON 3 ADELANTOS</t>
  </si>
  <si>
    <t>39 DE 76 CON 3 ADELANTOS</t>
  </si>
  <si>
    <t>10-12-20</t>
  </si>
  <si>
    <t>38 DE 49 CON 4 ADELANTOS</t>
  </si>
  <si>
    <t>39 DE 77 CON 4 ADELANTOS</t>
  </si>
  <si>
    <t>11-12-20</t>
  </si>
  <si>
    <t>33 DE 50 CON 7 ADELANTOS</t>
  </si>
  <si>
    <t>38 DE 75 CON 7 ADELANTOS</t>
  </si>
  <si>
    <t>12-12-20</t>
  </si>
  <si>
    <t>29 DE 49 CON 10 ADELANTOS</t>
  </si>
  <si>
    <t>32 DE 75 CON 7 ADELANTOS</t>
  </si>
  <si>
    <t>14-12-20</t>
  </si>
  <si>
    <t>33 DE 49 CON 5 ADELANTOS</t>
  </si>
  <si>
    <t>15-12-20</t>
  </si>
  <si>
    <t>34 DE 49 CON 6 ADELANTOS</t>
  </si>
  <si>
    <t>25033 DE 47475</t>
  </si>
  <si>
    <t>35 DE 76 CON 7 ADELANTOS</t>
  </si>
  <si>
    <t>16-12-20</t>
  </si>
  <si>
    <t>35 DE 49 CON 8 ADELANTOS</t>
  </si>
  <si>
    <t>40 DE 77 CON 8 ADELANTOS</t>
  </si>
  <si>
    <t>17-12-20</t>
  </si>
  <si>
    <t>39 DE 77 CON 7 ADELANTOS</t>
  </si>
  <si>
    <t>28 DE 48 CON 9 ADELANTOS</t>
  </si>
  <si>
    <t>18-12-20</t>
  </si>
  <si>
    <t>33 DE 49 CON 10 ADELANTOS</t>
  </si>
  <si>
    <t>42 DE 80 CON 5 ADELANTOS</t>
  </si>
  <si>
    <t>19-12-20</t>
  </si>
  <si>
    <t>25 DE 50 CON 8 ADELANTOS</t>
  </si>
  <si>
    <t>37 DE 78 CON 6 ADELANTOS</t>
  </si>
  <si>
    <t>21-12-20</t>
  </si>
  <si>
    <t>40 DE 78 CON 5 ADELANTOS</t>
  </si>
  <si>
    <t>22-12-20</t>
  </si>
  <si>
    <t>36 DE 54 CON 7 ADELANTOS</t>
  </si>
  <si>
    <t>23-12-20</t>
  </si>
  <si>
    <t>38 DE 55 CON 9 ADELANTOS</t>
  </si>
  <si>
    <t>35 DE 79 CON 3 ADELANTOS</t>
  </si>
  <si>
    <t>24-12-20</t>
  </si>
  <si>
    <t>40 DE 78 CON 2 ADELANTOS</t>
  </si>
  <si>
    <t>34 DE 55 CON 8 ADELANTOS</t>
  </si>
  <si>
    <t>26-12-20</t>
  </si>
  <si>
    <t>33 DE 55 CON 5 ADELANTOS</t>
  </si>
  <si>
    <t>36 DE 78 CON 2 ADELANTOS</t>
  </si>
  <si>
    <t>28-12-20</t>
  </si>
  <si>
    <t>45 DE 78 CON 2 ADELANTOS</t>
  </si>
  <si>
    <t>29-12-20</t>
  </si>
  <si>
    <t>43 DE 79 CON 3 ADELANTOS</t>
  </si>
  <si>
    <t>34 DE 52 CON 3 ADELANTOS</t>
  </si>
  <si>
    <t>30-12-20</t>
  </si>
  <si>
    <t>39 DE 53 CON 4 ADELANTOS</t>
  </si>
  <si>
    <t>31-12-20</t>
  </si>
  <si>
    <t>31 DE 53 CON 6 ADELANTOS</t>
  </si>
  <si>
    <t>02-01-21</t>
  </si>
  <si>
    <t>29 DE 53 CON 2 ADELANTOS</t>
  </si>
  <si>
    <t>31 DE 76 CON 2 ADELANTOS</t>
  </si>
  <si>
    <t>04-01-21</t>
  </si>
  <si>
    <t>38 DE 52 CON 4 ADELANTOS</t>
  </si>
  <si>
    <t>34 DE 78 CON 1 ADELANTOS</t>
  </si>
  <si>
    <t>05-01-21</t>
  </si>
  <si>
    <t>36 DE 54 CON 5 ADELANTOS</t>
  </si>
  <si>
    <t>38 DE 77 CON 1 ADELANTOS</t>
  </si>
  <si>
    <t>06-01-21</t>
  </si>
  <si>
    <t>35 DE 53 CON 7 ADELANTOS</t>
  </si>
  <si>
    <t>37 DE 77 CON 1 ADELANTOS</t>
  </si>
  <si>
    <t>07-01-21</t>
  </si>
  <si>
    <t>34 DE 53 CON 6 ADELANTOS</t>
  </si>
  <si>
    <t>39 DE 76 CON 1 ADELANTOS</t>
  </si>
  <si>
    <t>08-01-21</t>
  </si>
  <si>
    <t>38 DE 76 CON 3 ADELANTOS</t>
  </si>
  <si>
    <t>31 DE 53 CON 5 ADELANTOS</t>
  </si>
  <si>
    <t>09-01-21</t>
  </si>
  <si>
    <t>27 DE 54 CON 6 ADELANTOS</t>
  </si>
  <si>
    <t>32 DE 75 CON 2 ADELANTOS</t>
  </si>
  <si>
    <t>11-01-21</t>
  </si>
  <si>
    <t>37 DE 54 CON 5 ADELANTOS</t>
  </si>
  <si>
    <t>35 DE 78 CON 1 ADELANTOS</t>
  </si>
  <si>
    <t>12-01-21</t>
  </si>
  <si>
    <t>36 DE 55 CON 3 ADELANTOS</t>
  </si>
  <si>
    <t>13-01-21</t>
  </si>
  <si>
    <t>37 DE 82 CON 2 ADELANTOS</t>
  </si>
  <si>
    <t>35 DE 54 CON 5 ADELANTOS</t>
  </si>
  <si>
    <t>14-01-21</t>
  </si>
  <si>
    <t>42 DE 81 CON 4 ADELANTOS</t>
  </si>
  <si>
    <t>15-01-21</t>
  </si>
  <si>
    <t>41 DE 81 CON 4 ADELANTOS</t>
  </si>
  <si>
    <t>16-01-21</t>
  </si>
  <si>
    <t>41 DE 80 CON 3 ADELANTOS</t>
  </si>
  <si>
    <t>30 DE 54 CON 3 ADELANTOS</t>
  </si>
  <si>
    <t>18-01-21</t>
  </si>
  <si>
    <t>42 DE 81 CON 5 ADELANTOS</t>
  </si>
  <si>
    <t>19-01-21</t>
  </si>
  <si>
    <t>35 DE 56 CON 4 ADELANTOS</t>
  </si>
  <si>
    <t>20-01-21</t>
  </si>
  <si>
    <t>36 DE 56 CON 4 ADELANTOS</t>
  </si>
  <si>
    <t>37 DE 77 CON 5 ADELANTOS</t>
  </si>
  <si>
    <t>21-01-21</t>
  </si>
  <si>
    <t>45 DE 81 CON 5 ADELANTOS</t>
  </si>
  <si>
    <t>22-01-21</t>
  </si>
  <si>
    <t>36 DE 75 CON 6 ADELANTOS</t>
  </si>
  <si>
    <t>36 DE 58 CON 7 ADELANTOS</t>
  </si>
  <si>
    <t>23-01-21</t>
  </si>
  <si>
    <t>33 DE 59 CON 5 ADELANTOS</t>
  </si>
  <si>
    <t>34 DE 75 CON 7 ADELANTOS</t>
  </si>
  <si>
    <t>25-01-21</t>
  </si>
  <si>
    <t>53 DE 75 CON 5 ADELANTOS</t>
  </si>
  <si>
    <t>26-01-21</t>
  </si>
  <si>
    <t>42 DE 62 CON 10 ADELANTOS</t>
  </si>
  <si>
    <t>27-01-21</t>
  </si>
  <si>
    <t>32 DE 61 CON 9 ADELANTOS</t>
  </si>
  <si>
    <t>28-01-21</t>
  </si>
  <si>
    <t>40 DE 60 CON 8 ADELANTOS</t>
  </si>
  <si>
    <t>37 DE 56 CON 2 ADELANTOS</t>
  </si>
  <si>
    <t>29-01-21</t>
  </si>
  <si>
    <t>41 DE 59 CON 7 ADELANTOS</t>
  </si>
  <si>
    <t>44 DE 57 CON 4 ADELANTOS</t>
  </si>
  <si>
    <t>30-01-21</t>
  </si>
  <si>
    <t>33 DE 59 CON 6 ADELANTOS</t>
  </si>
  <si>
    <t>01-02-21</t>
  </si>
  <si>
    <t>41 DE 53 CON 1 ADELANTOS</t>
  </si>
  <si>
    <t>02-02-21</t>
  </si>
  <si>
    <t>34 DE 51 CON 5 ADELANTOS</t>
  </si>
  <si>
    <t>34 DE 61 CON 8 ADELANTOS</t>
  </si>
  <si>
    <t>03-02-21</t>
  </si>
  <si>
    <t>34 DE 64 CON 9 ADELANTOS</t>
  </si>
  <si>
    <t>04-02-21</t>
  </si>
  <si>
    <t>40 DE 64 CON 9 ADELANTOS</t>
  </si>
  <si>
    <t>40 DE 52 CON 5 ADELANTOS</t>
  </si>
  <si>
    <t>05-02-21</t>
  </si>
  <si>
    <t>35 DE 62 CON 7 ADELANTOS</t>
  </si>
  <si>
    <t>06-02-21</t>
  </si>
  <si>
    <t>30 DE 63 CON 6 ADELANTOS</t>
  </si>
  <si>
    <t>35 DE 50 CON 6 ADELANTOS</t>
  </si>
  <si>
    <t>08-02-21</t>
  </si>
  <si>
    <t>09-02-21</t>
  </si>
  <si>
    <t>10-02-21</t>
  </si>
  <si>
    <t>40 DE 51 CON 7 ADELANTOS</t>
  </si>
  <si>
    <t>11-02-21</t>
  </si>
  <si>
    <t>30 DE 50 CON 6 ADELANTOS</t>
  </si>
  <si>
    <t>12-02-21</t>
  </si>
  <si>
    <t>31 DE 50 CON 5 ADELANTOS</t>
  </si>
  <si>
    <t>13-02-21</t>
  </si>
  <si>
    <t>31 DE 50 CON 6 ADELANTOS</t>
  </si>
  <si>
    <t>15-02-21</t>
  </si>
  <si>
    <t>36 DE 50 CON 5 ADELANTOS</t>
  </si>
  <si>
    <t>16-02-21</t>
  </si>
  <si>
    <t>35 DE 57 CON 0 ADELANTOS</t>
  </si>
  <si>
    <t>17-02-21</t>
  </si>
  <si>
    <t>36 DE 48 CON 3 ADELANTOS</t>
  </si>
  <si>
    <t>18-02-21</t>
  </si>
  <si>
    <t>34 DE 59 CON 3 ADELANTOS</t>
  </si>
  <si>
    <t>33 DE 48 CON 3 ADELANTOS</t>
  </si>
  <si>
    <t>19-02-21</t>
  </si>
  <si>
    <t>33 DE 60 CON 4 ADELANTOS</t>
  </si>
  <si>
    <t>20-02-21</t>
  </si>
  <si>
    <t>37 DE 61 CON 5 ADELANTOS</t>
  </si>
  <si>
    <t>33 DE 50 CON 4 ADELANTOS</t>
  </si>
  <si>
    <t>22-02-21</t>
  </si>
  <si>
    <t>42 DE 61 CON 2 ADELANTOS</t>
  </si>
  <si>
    <t>36 DE 50 CON 2 ADELANTOS</t>
  </si>
  <si>
    <t>23-02-21</t>
  </si>
  <si>
    <t>35 DE 50 CON 5 ADELANTOS</t>
  </si>
  <si>
    <t>38 DE 63 CON 7 ADELANTOS</t>
  </si>
  <si>
    <t>24-02-21</t>
  </si>
  <si>
    <t>33 DE 63 CON 7 ADELANTOS</t>
  </si>
  <si>
    <t>25-02-21</t>
  </si>
  <si>
    <t>36 DE 65 CON 6 ADELANTOS</t>
  </si>
  <si>
    <t>26-02-21</t>
  </si>
  <si>
    <t>46 DE 65 CON 5 ADELANTOS</t>
  </si>
  <si>
    <t>27-02-21</t>
  </si>
  <si>
    <t>34 DE 65 CON 8 ADELANTOS</t>
  </si>
  <si>
    <t>34 DE 48 CON 4 ADELANTOS</t>
  </si>
  <si>
    <t>01-03-21</t>
  </si>
  <si>
    <t>44 DE 65 CON 7 ADELANTOS</t>
  </si>
  <si>
    <t>40 DE 48 CON 4 ADELANTOS</t>
  </si>
  <si>
    <t>03-03-21</t>
  </si>
  <si>
    <t>45 DE 66 CON 7 ADELANTOS</t>
  </si>
  <si>
    <t>44 DE 61 CON 5 ADELANTOS</t>
  </si>
  <si>
    <t>42 DE 53 CON 2 ADELANTOS</t>
  </si>
  <si>
    <t>04-03-21</t>
  </si>
  <si>
    <t>36 DE 62 CON 6 ADELANTOS</t>
  </si>
  <si>
    <t>35 DE 50 CON 3 ADELANTOS</t>
  </si>
  <si>
    <t>05-03-21</t>
  </si>
  <si>
    <t>42 DE 60 CON 7 ADELANTOS</t>
  </si>
  <si>
    <t>38 DE 49 CON 2 ADELANTOS</t>
  </si>
  <si>
    <t>06-03-21</t>
  </si>
  <si>
    <t>36 DE 63 CON 7 ADELANTOS</t>
  </si>
  <si>
    <t>08-03-21</t>
  </si>
  <si>
    <t>41 DE 62 CON 4 ADELANTOS</t>
  </si>
  <si>
    <t>43 DE 51 CON 0 ADELANTOS</t>
  </si>
  <si>
    <t>09-03-21</t>
  </si>
  <si>
    <t>10-03-21</t>
  </si>
  <si>
    <t>11-03-21</t>
  </si>
  <si>
    <t>51 DE 63 CON 5 ADELANTOS</t>
  </si>
  <si>
    <t>37 DE 54 CON 6 ADELANTOS</t>
  </si>
  <si>
    <t>12-03-21</t>
  </si>
  <si>
    <t>42 DE 53 CON 5 ADELANTOS</t>
  </si>
  <si>
    <t>37 DE 62 CON 9 ADELANTOS</t>
  </si>
  <si>
    <t>13-03-21</t>
  </si>
  <si>
    <t>30 DE 62 CON 8 ADELANTOS</t>
  </si>
  <si>
    <t>15-03-21</t>
  </si>
  <si>
    <t>37 DE 53 CON 5 ADELANTOS</t>
  </si>
  <si>
    <t>41 DE 65 CON 7 ADELANTOS</t>
  </si>
  <si>
    <t>16-03-21</t>
  </si>
  <si>
    <t>35 DE 53 CON 6 ADELANTOS</t>
  </si>
  <si>
    <t>17-03-21</t>
  </si>
  <si>
    <t>43 DE 54 CON 6 ADELANTOS</t>
  </si>
  <si>
    <t>18-03-21</t>
  </si>
  <si>
    <t>31 DE 60 CON 6 ADELANTOS</t>
  </si>
  <si>
    <t>33 DE 52 CON 6 ADELANTOS</t>
  </si>
  <si>
    <t>19-03-21</t>
  </si>
  <si>
    <t>34 DE 54 CON 8 ADELANTOS</t>
  </si>
  <si>
    <t>20-03-21</t>
  </si>
  <si>
    <t>37 DE 56 CON 6 ADELANTOS</t>
  </si>
  <si>
    <t>33 DE 64 CON 5 ADELANTOS</t>
  </si>
  <si>
    <t>22-03-21</t>
  </si>
  <si>
    <t>40 DE 55 CON 3 ADELANTOS</t>
  </si>
  <si>
    <t>41 DE 66 CON 6 ADELANTOS</t>
  </si>
  <si>
    <t>23-03-21</t>
  </si>
  <si>
    <t>40 DE 56 CON 5 ADELANTOS</t>
  </si>
  <si>
    <t>24-03-21</t>
  </si>
  <si>
    <t>41 DE 70 CON 9 ADELANTOS</t>
  </si>
  <si>
    <t>45 DE 55 CON 5 ADELANTOS</t>
  </si>
  <si>
    <t>25-03-21</t>
  </si>
  <si>
    <t>42 DE 69 CON 8 ADELANTOS</t>
  </si>
  <si>
    <t>38 DE 55 CON 6 ADELANTOS</t>
  </si>
  <si>
    <t>26-03-21</t>
  </si>
  <si>
    <t>43 DE 71 CON 7 ADELANTOS</t>
  </si>
  <si>
    <t>37 DE 57 CON 5 ADELANTOS</t>
  </si>
  <si>
    <t>27-03-21</t>
  </si>
  <si>
    <t>44 DE 72 CON 6 ADELANTOS</t>
  </si>
  <si>
    <t>29-03-21</t>
  </si>
  <si>
    <t>44 DE 70 CON 4 ADELANTOS</t>
  </si>
  <si>
    <t>48 DE 57 CON 2 ADELANTOS</t>
  </si>
  <si>
    <t>30-03-21</t>
  </si>
  <si>
    <t>45 DE 70 CON 5 ADELANTOS</t>
  </si>
  <si>
    <t>43 DE 56 CON 1 ADELANTOS</t>
  </si>
  <si>
    <t>31-03-21</t>
  </si>
  <si>
    <t>42 DE 55 CON 1 ADELANTOS</t>
  </si>
  <si>
    <t>45 DE 72 CON 6 ADELANTOS</t>
  </si>
  <si>
    <t>01-04-21</t>
  </si>
  <si>
    <t>32 DE 71 CON 8 ADELANTOS</t>
  </si>
  <si>
    <t>40 DE 54 CON 2 ADELANTOS</t>
  </si>
  <si>
    <t>03-04-21</t>
  </si>
  <si>
    <t>37 DE 54 CON 1 ADELANTOS</t>
  </si>
  <si>
    <t>05-04-21</t>
  </si>
  <si>
    <t>49 DE 71 CON 4 ADELANTOS</t>
  </si>
  <si>
    <t>44 DE 54 CON 2 ADELANTOS</t>
  </si>
  <si>
    <t>06-04-21</t>
  </si>
  <si>
    <t>37 DE 51 CON 1 ADELANTOS</t>
  </si>
  <si>
    <t>46 DE 71 CON 5 ADELANTOS</t>
  </si>
  <si>
    <t>07-04-21</t>
  </si>
  <si>
    <t>38 DE 52 CON 2 ADELANTOS</t>
  </si>
  <si>
    <t>08-04-21</t>
  </si>
  <si>
    <t>43 DE 54 CON 2 ADELANTOS</t>
  </si>
  <si>
    <t>09-04-21</t>
  </si>
  <si>
    <t>40 DE 50 CON 2 ADELANTOS</t>
  </si>
  <si>
    <t>10-04-21</t>
  </si>
  <si>
    <t>41 DE 67 CON 3 ADELANTOS</t>
  </si>
  <si>
    <t>35 DE 53 CON 2 ADELANTOS</t>
  </si>
  <si>
    <t>12-04-21</t>
  </si>
  <si>
    <t>49 DE 69 CON 4 ADELANTOS</t>
  </si>
  <si>
    <t>43 DE 55 CON 1 ADELANTOS</t>
  </si>
  <si>
    <t>13-04-21</t>
  </si>
  <si>
    <t>39 DE 51 CON 1 ADELANTOS</t>
  </si>
  <si>
    <t>14-04-21</t>
  </si>
  <si>
    <t>15-04-21</t>
  </si>
  <si>
    <t>39 DE 53 CON 6 ADELANTOS</t>
  </si>
  <si>
    <t>16-04-21</t>
  </si>
  <si>
    <t>42 DE 54 CON 5 ADELANTOS</t>
  </si>
  <si>
    <t>41 DE 71 CON 3 ADELANTOS</t>
  </si>
  <si>
    <t>17-04-21</t>
  </si>
  <si>
    <t>38 DE 70 CON 3 ADELANTOS</t>
  </si>
  <si>
    <t>35 DE 54 CON 3 ADELANTOS</t>
  </si>
  <si>
    <t>19-04-21</t>
  </si>
  <si>
    <t>49 DE 70 CON 3 ADELANTOS</t>
  </si>
  <si>
    <t>45 DE 53 CON 1 ADELANTOS</t>
  </si>
  <si>
    <t>20-04-21</t>
  </si>
  <si>
    <t>40 DE 52 CON 4 ADELANTOS</t>
  </si>
  <si>
    <t>21-04-21</t>
  </si>
  <si>
    <t>41 DE 52 CON 6 ADELANTOS</t>
  </si>
  <si>
    <t>22-04-21</t>
  </si>
  <si>
    <t>41 DE 53 CON 4 ADELANTOS</t>
  </si>
  <si>
    <t>41 DE 68 CON 5 ADELANTOS</t>
  </si>
  <si>
    <t>23-04-21</t>
  </si>
  <si>
    <t>42 DE 67 CON 4 ADELANTOS</t>
  </si>
  <si>
    <t>24-04-21</t>
  </si>
  <si>
    <t>34 DE 52 CON 7 ADELANTOS</t>
  </si>
  <si>
    <t>26-04-21</t>
  </si>
  <si>
    <t>39 DE 51 CON 2 ADELANTOS</t>
  </si>
  <si>
    <t>27-04-21</t>
  </si>
  <si>
    <t>40 DE 67 CON 5 ADELANTOS</t>
  </si>
  <si>
    <t>45 DE 51 CON 3 ADELANTOS</t>
  </si>
  <si>
    <t>28-04-21</t>
  </si>
  <si>
    <t>43 DE 65 CON 6 ADELANTOS</t>
  </si>
  <si>
    <t>37 DE 51 CON 2 ADELANTOS</t>
  </si>
  <si>
    <t>29-04-21</t>
  </si>
  <si>
    <t>41 DE 64 CON 7 ADELANTOS</t>
  </si>
  <si>
    <t>30-04-21</t>
  </si>
  <si>
    <t>38 DE 65 CON 5 ADELANTOS</t>
  </si>
  <si>
    <t>01-05-21</t>
  </si>
  <si>
    <t>03-05-21</t>
  </si>
  <si>
    <t>41 DE 51 CON 3 ADELANTOS</t>
  </si>
  <si>
    <t>04-05-21</t>
  </si>
  <si>
    <t>38 DE 51 CON 6 ADELANTOS</t>
  </si>
  <si>
    <t>46 DE 67 CON 2 ADELANTOS</t>
  </si>
  <si>
    <t>05-05-21</t>
  </si>
  <si>
    <t>06-05-21</t>
  </si>
  <si>
    <t>31 DE 50 CON 8 ADELANTOS</t>
  </si>
  <si>
    <t>42 DE 68 CON 6 ADELANTOS</t>
  </si>
  <si>
    <t>07-05-21</t>
  </si>
  <si>
    <t>40 DE 66 CON 4 ADELANTOS</t>
  </si>
  <si>
    <t>37 DE 50 CON 6 ADELANTOS</t>
  </si>
  <si>
    <t>08-05-21</t>
  </si>
  <si>
    <t>34 DE 66 CON 5 ADELANTOS</t>
  </si>
  <si>
    <t>10-05-21</t>
  </si>
  <si>
    <t>11-05-21</t>
  </si>
  <si>
    <t>33 DE 65 CON 2 ADELANTOS</t>
  </si>
  <si>
    <t>37 DE 52 CON 5 ADELANTOS</t>
  </si>
  <si>
    <t>12-05-21</t>
  </si>
  <si>
    <t>37 DE 52 CON 6 ADELANTOS</t>
  </si>
  <si>
    <t>13-05-21</t>
  </si>
  <si>
    <t>37 DE 51 CON 5 ADELANTOS</t>
  </si>
  <si>
    <t>40 DE 53 CON 10 ADELANTOS</t>
  </si>
  <si>
    <t>39 DE 63 CON 6 ADELANTOS</t>
  </si>
  <si>
    <t>15-05-21</t>
  </si>
  <si>
    <t>32 DE 51 CON 7 ADELANTOS</t>
  </si>
  <si>
    <t>17-05-21</t>
  </si>
  <si>
    <t>36 DE 68 CON 2 ADELANTOS</t>
  </si>
  <si>
    <t>40 DE 54 CON 5 ADELANTOS</t>
  </si>
  <si>
    <t>18-05-21</t>
  </si>
  <si>
    <t>39 DE 52 CON 4 ADELANTOS</t>
  </si>
  <si>
    <t>39 DE 65 CON 5 ADELANTOS</t>
  </si>
  <si>
    <t>19-05-21</t>
  </si>
  <si>
    <t>43 DE 52 CON 3 ADELANTOS</t>
  </si>
  <si>
    <t>21-05-21</t>
  </si>
  <si>
    <t>46 DE 52 CON 4 ADELANTOS</t>
  </si>
  <si>
    <t>79 DE 64 CON 1 ADELANTOS</t>
  </si>
  <si>
    <t>22-05-21</t>
  </si>
  <si>
    <t>24-05-21</t>
  </si>
  <si>
    <t>39 DE 49 CON 3 ADELANTOS</t>
  </si>
  <si>
    <t>25-05-21</t>
  </si>
  <si>
    <t>36 DE 49 CON 5 ADELANTOS</t>
  </si>
  <si>
    <t>26-05-21</t>
  </si>
  <si>
    <t>27-05-21</t>
  </si>
  <si>
    <t>38 DE 52 CON 3 ADELANTOS</t>
  </si>
  <si>
    <t>28-05-21</t>
  </si>
  <si>
    <t>40 DE 53 CON 4 ADELANTOS</t>
  </si>
  <si>
    <t>29-05-21</t>
  </si>
  <si>
    <t>38 DE 70 CON 7 ADELANTOS</t>
  </si>
  <si>
    <t>31-05-21</t>
  </si>
  <si>
    <t>38 DE 54 CON 3 ADELANTOS</t>
  </si>
  <si>
    <t>41 DE 68 CON 2 ADELANTOS</t>
  </si>
  <si>
    <t>01-06-21</t>
  </si>
  <si>
    <t>39 DE 52 CON 5 ADELANTOS</t>
  </si>
  <si>
    <t>02-06-21</t>
  </si>
  <si>
    <t>44 DE 68 CON 6 ADELANTOS</t>
  </si>
  <si>
    <t>03-06-21</t>
  </si>
  <si>
    <t>33 DE 52 CON 7 ADELANTOS</t>
  </si>
  <si>
    <t>39 DE 67 CON 7 ADELANTOS</t>
  </si>
  <si>
    <t>04-06-21</t>
  </si>
  <si>
    <t>42 DE 55 CON 8 ADELANTOS</t>
  </si>
  <si>
    <t>38 DE 66 CON 3 ADELANTOS</t>
  </si>
  <si>
    <t>05-06-21</t>
  </si>
  <si>
    <t>36 DE 54 CON 9 ADELANTOS</t>
  </si>
  <si>
    <t>07-06-21</t>
  </si>
  <si>
    <t>43 DE 54 CON 5 ADELANTOS</t>
  </si>
  <si>
    <t>08-06-21</t>
  </si>
  <si>
    <t>44 DE 56 CON 8 ADELANTOS</t>
  </si>
  <si>
    <t>09-06-21</t>
  </si>
  <si>
    <t>44 DE 57 CON 10 ADELANTOS</t>
  </si>
  <si>
    <t>10-06-21</t>
  </si>
  <si>
    <t>43 DE 59 CON 13 ADELANTOS</t>
  </si>
  <si>
    <t>43 DE 65 CON 5 ADELANTOS</t>
  </si>
  <si>
    <t>11-06-21</t>
  </si>
  <si>
    <t>45 DE 58 CON 10 ADELANTOS</t>
  </si>
  <si>
    <t>43 DE 65 CON 8 ADELANTOS</t>
  </si>
  <si>
    <t>12-06-21</t>
  </si>
  <si>
    <t>38 DE 66 CON 5 ADELANTOS</t>
  </si>
  <si>
    <t>46 DE 58 CON 7 ADELANTOS</t>
  </si>
  <si>
    <t>14-06-21</t>
  </si>
  <si>
    <t>15-06-21</t>
  </si>
  <si>
    <t>39 DE 66 CON 5 ADELANTOS</t>
  </si>
  <si>
    <t>55 DE 62 CON 5 ADELANTOS</t>
  </si>
  <si>
    <t>16-06-21</t>
  </si>
  <si>
    <t>49 DE 59 CON 7 ADELANTOS</t>
  </si>
  <si>
    <t>45 DE 58 CON 14 ADELANTOS</t>
  </si>
  <si>
    <t>17-06-21</t>
  </si>
  <si>
    <t>18-06-21</t>
  </si>
  <si>
    <t>49 DE 60 CON 11 ADELANTOS</t>
  </si>
  <si>
    <t>19-06-21</t>
  </si>
  <si>
    <t>37 DE 60 CON 10 ADELANTOS</t>
  </si>
  <si>
    <t>21-06-21</t>
  </si>
  <si>
    <t>50 DE 61 CON 5 ADELANTOS</t>
  </si>
  <si>
    <t>39 DE 62 CON 3 ADELANTOS</t>
  </si>
  <si>
    <t>22-06-21</t>
  </si>
  <si>
    <t>47 DE 61 CON 8 ADELANTOS</t>
  </si>
  <si>
    <t>23-06-21</t>
  </si>
  <si>
    <t>50 DE 62 CON 10 ADELANTOS</t>
  </si>
  <si>
    <t>24-06-21</t>
  </si>
  <si>
    <t>40 DE 67 CON 2 ADELANTOS</t>
  </si>
  <si>
    <t>25-06-21</t>
  </si>
  <si>
    <t>51 DE 62 CON 10 ADELANTOS</t>
  </si>
  <si>
    <t>43 DE 66 CON 4 ADELANTOS</t>
  </si>
  <si>
    <t>26-06-21</t>
  </si>
  <si>
    <t>42 DE 59 CON 6 ADELANTOS</t>
  </si>
  <si>
    <t>44 DE 67 CON 5 ADELANTOS</t>
  </si>
  <si>
    <t>28-06-21</t>
  </si>
  <si>
    <t>43 DE 58 CON 5 ADELANTOS</t>
  </si>
  <si>
    <t>29-06-21</t>
  </si>
  <si>
    <t>44 DE 66 CON 5 ADELANTOS</t>
  </si>
  <si>
    <t>44 DE 57 CON 7 ADELANTOS</t>
  </si>
  <si>
    <t>30-06-21</t>
  </si>
  <si>
    <t>48 DE 58 CON 6 ADELANTOS</t>
  </si>
  <si>
    <t>43 DE 65 CON 9 ADELANTOS</t>
  </si>
  <si>
    <t>01-07-21</t>
  </si>
  <si>
    <t>45 DE 64 CON 7 ADELANTOS</t>
  </si>
  <si>
    <t>45 DE 57 CON 6 ADELANTOS</t>
  </si>
  <si>
    <t>02-07-21</t>
  </si>
  <si>
    <t>46 DE 56 CON 5 ADELANTOS</t>
  </si>
  <si>
    <t>03-07-21</t>
  </si>
  <si>
    <t>05-07-21</t>
  </si>
  <si>
    <t>46 DE 57 CON 3 ADELANTOS</t>
  </si>
  <si>
    <t>06-07-21</t>
  </si>
  <si>
    <t>48 DE 57 CON 5 ADELANTOS</t>
  </si>
  <si>
    <t>41 DE 67 CON 4 ADELANTOS</t>
  </si>
  <si>
    <t>07-07-21</t>
  </si>
  <si>
    <t>40 DE 56 CON 4 ADELANTOS</t>
  </si>
  <si>
    <t>43 DE 67 CON 2 ADELANTOS</t>
  </si>
  <si>
    <t>08-07-21</t>
  </si>
  <si>
    <t>36 DE 65 CON 2 ADELANTOS</t>
  </si>
  <si>
    <t>44 DE 56 CON 2 ADELANTOS</t>
  </si>
  <si>
    <t>09-07-21</t>
  </si>
  <si>
    <t>43 DE 56 CON 4 ADELANTOS</t>
  </si>
  <si>
    <t>10-07-21</t>
  </si>
  <si>
    <t>40 DE 62 CON 1 ADELANTOS</t>
  </si>
  <si>
    <t>12-07-21</t>
  </si>
  <si>
    <t>45 DE 56 CON 0 ADELANTOS</t>
  </si>
  <si>
    <t>40 DE 62 CON 2 ADELANTOS</t>
  </si>
  <si>
    <t>13-07-21</t>
  </si>
  <si>
    <t>40 DE 67 CON 3 ADELANTOS</t>
  </si>
  <si>
    <t>14-07-21</t>
  </si>
  <si>
    <t>43 DE 56 CON 0 ADELANTOS</t>
  </si>
  <si>
    <t>40 DE 63 CON 3 ADELANTOS</t>
  </si>
  <si>
    <t>37 DE 63 CON 5 ADELANTOS</t>
  </si>
  <si>
    <t>47 DE 55 CON 4 ADELANTOS</t>
  </si>
  <si>
    <t>16-07-21</t>
  </si>
  <si>
    <t>37 DE 65 CON 1 ADELANTOS</t>
  </si>
  <si>
    <t>17-07-21</t>
  </si>
  <si>
    <t>19-07-21</t>
  </si>
  <si>
    <t>45 DE 58 CON 3 ADELANTOS</t>
  </si>
  <si>
    <t>20-07-21</t>
  </si>
  <si>
    <t>43 DE 56 CON 2 ADELANTOS</t>
  </si>
  <si>
    <t>21-07-21</t>
  </si>
  <si>
    <t>38 DE 60 CON 2 ADELANTOS</t>
  </si>
  <si>
    <t>22-07-21</t>
  </si>
  <si>
    <t>42 DE 55 CON 4 ADELANTOS</t>
  </si>
  <si>
    <t>33 DE 60 CON 2 ADELANTOS</t>
  </si>
  <si>
    <t>23-07-21</t>
  </si>
  <si>
    <t>43 DE 57 CON 4 ADELANTOS</t>
  </si>
  <si>
    <t>24-07-21</t>
  </si>
  <si>
    <t>26-07-21</t>
  </si>
  <si>
    <t>45 DE 55 CON 0 ADELANTOS</t>
  </si>
  <si>
    <t>35 DE 62 CON 2 ADELANTOS</t>
  </si>
  <si>
    <t>27-07-21</t>
  </si>
  <si>
    <t>28-07-21</t>
  </si>
  <si>
    <t>35 DE 56 CON 5 ADELANTOS</t>
  </si>
  <si>
    <t>29-07-21</t>
  </si>
  <si>
    <t>44 DE 56 CON 5 ADELANTOS</t>
  </si>
  <si>
    <t>30-07-21</t>
  </si>
  <si>
    <t>42 DE 57 CON 6 ADELANTOS</t>
  </si>
  <si>
    <t>31-07-21</t>
  </si>
  <si>
    <t>41 DE 58 CON 4 ADELANTOS</t>
  </si>
  <si>
    <t>02-08-21</t>
  </si>
  <si>
    <t>50 DE 60 CON 3 ADELANTOS</t>
  </si>
  <si>
    <t>03-08-21</t>
  </si>
  <si>
    <t>04-08-21</t>
  </si>
  <si>
    <t>40 DE 63 CON 2 ADELANTOS</t>
  </si>
  <si>
    <t>05-08-21</t>
  </si>
  <si>
    <t>47 DE 58 CON 6 ADELANTOS</t>
  </si>
  <si>
    <t>06-08-21</t>
  </si>
  <si>
    <t>47 DE 59 CON 5 ADELANTOS</t>
  </si>
  <si>
    <t>37 DE 62 CON 2 ADELANTOS</t>
  </si>
  <si>
    <t>07-08-21</t>
  </si>
  <si>
    <t>42 DE 58 CON 5 ADELANTOS</t>
  </si>
  <si>
    <t>09-08-21</t>
  </si>
  <si>
    <t>51 DE 59 CON 5 ADELANTOS</t>
  </si>
  <si>
    <t>10-08-21</t>
  </si>
  <si>
    <t>43 DE 56 CON 6 ADELANTOS</t>
  </si>
  <si>
    <t>11-08-21</t>
  </si>
  <si>
    <t>42 DE 56 CON 6 ADELANTOS</t>
  </si>
  <si>
    <t>12-08-21</t>
  </si>
  <si>
    <t>47 DE 56 CON 5 ADELANTOS</t>
  </si>
  <si>
    <t>13-08-21</t>
  </si>
  <si>
    <t>14-08-21</t>
  </si>
  <si>
    <t>31 DE 64 CON 2 ADELANTOS</t>
  </si>
  <si>
    <t>37 DE 57 CON 7 ADELANTOS</t>
  </si>
  <si>
    <t>16-08-21</t>
  </si>
  <si>
    <t>17-08-21</t>
  </si>
  <si>
    <t>43 DE 55 CON 5 ADELANTOS</t>
  </si>
  <si>
    <t>18-08-21</t>
  </si>
  <si>
    <t>19-08-21</t>
  </si>
  <si>
    <t>32 DE 61 CON 3 ADELANTOS</t>
  </si>
  <si>
    <t>20-08-21</t>
  </si>
  <si>
    <t>30 DE 61 CON 2 ADELANTOS</t>
  </si>
  <si>
    <t>21-08-21</t>
  </si>
  <si>
    <t>23-08-21</t>
  </si>
  <si>
    <t>45 DE 60 CON 2 ADELANTOS</t>
  </si>
  <si>
    <t>24-08-21</t>
  </si>
  <si>
    <t>25-08-21</t>
  </si>
  <si>
    <t>39 DE 64 CON 0 ADELANTOS</t>
  </si>
  <si>
    <t>36 DE 62 CON 7 ADELANTOS</t>
  </si>
  <si>
    <t>38 DE 58 CON 10 ADELANTOS</t>
  </si>
  <si>
    <t>27-08-21</t>
  </si>
  <si>
    <t>44 DE 57 CON 1 ADELANTOS</t>
  </si>
  <si>
    <t>32 DE 62 CON 3 ADELANTOS</t>
  </si>
  <si>
    <t>28-08-21</t>
  </si>
  <si>
    <t>35 DE 55 CON 2 ADELANTOS</t>
  </si>
  <si>
    <t>30-08-21</t>
  </si>
  <si>
    <t>45 DE 57 CON 0 ADELANTOS</t>
  </si>
  <si>
    <t>31-08-21</t>
  </si>
  <si>
    <t>01-09-21</t>
  </si>
  <si>
    <t>38 DE 53 CON 6 ADELANTOS</t>
  </si>
  <si>
    <t>02-09-21</t>
  </si>
  <si>
    <t>38 DE 64 CON 3 ADELANTOS</t>
  </si>
  <si>
    <t>03-09-21</t>
  </si>
  <si>
    <t>40 DE 53 CON 5 ADELANTOS</t>
  </si>
  <si>
    <t>04-09-21</t>
  </si>
  <si>
    <t>36 DE 55 CON 2 ADELANTOS</t>
  </si>
  <si>
    <t>06-09-21</t>
  </si>
  <si>
    <t>46 DE 54 CON 2 ADELANTOS</t>
  </si>
  <si>
    <t>41 DE 53 CON 5 ADELANTOS</t>
  </si>
  <si>
    <t>34 DE 63 CON 5 ADELANTOS</t>
  </si>
  <si>
    <t>07-09-21</t>
  </si>
  <si>
    <t>08-09-21</t>
  </si>
  <si>
    <t>72 DE 64 CON 4 ADELANTOS</t>
  </si>
  <si>
    <t>09-09-21</t>
  </si>
  <si>
    <t>45 DE 53 CON 4 ADELANTOS</t>
  </si>
  <si>
    <t>10-09-21</t>
  </si>
  <si>
    <t>11-09-21</t>
  </si>
  <si>
    <t>13-09-21</t>
  </si>
  <si>
    <t>14-09-21</t>
  </si>
  <si>
    <t>15-09-21</t>
  </si>
  <si>
    <t>33 DE 54 CON 4 ADELANTOS</t>
  </si>
  <si>
    <t>alejandro</t>
  </si>
  <si>
    <t>16-09-21</t>
  </si>
  <si>
    <t>44 DE 52 CON 4 ADELANTOS</t>
  </si>
  <si>
    <t>17-09-21</t>
  </si>
  <si>
    <t>41 DE 52 CON 3 ADELANTOS</t>
  </si>
  <si>
    <t>18-09-21</t>
  </si>
  <si>
    <t>36 DE 52 CON 2 ADELANTOS</t>
  </si>
  <si>
    <t>20-09-21</t>
  </si>
  <si>
    <t>42 DE 51 CON 2 ADELANTOS</t>
  </si>
  <si>
    <t>41 DE 64 CON 0 ADELANTOS</t>
  </si>
  <si>
    <t>21-09-21</t>
  </si>
  <si>
    <t>38 DE 65 CON 0 ADELANTOS</t>
  </si>
  <si>
    <t>22-09-21</t>
  </si>
  <si>
    <t>42 DE 67 CON 1 ADELANTOS</t>
  </si>
  <si>
    <t>23-09-21</t>
  </si>
  <si>
    <t>43 DE 66 CON 1 ADELANTOS</t>
  </si>
  <si>
    <t>24-09-21</t>
  </si>
  <si>
    <t>38 DE 51 CON 3 ADELANTOS</t>
  </si>
  <si>
    <t>25-09-21</t>
  </si>
  <si>
    <t>27-09-21</t>
  </si>
  <si>
    <t>28-09-21</t>
  </si>
  <si>
    <t>33 DE 51 CON 3 ADELANTOS</t>
  </si>
  <si>
    <t>29-09-21</t>
  </si>
  <si>
    <t>34 DE 51 CON 4 ADELANTOS</t>
  </si>
  <si>
    <t>30-09-21</t>
  </si>
  <si>
    <t>01-10-21</t>
  </si>
  <si>
    <t>40 DE 50 CON 3 ADELANTOS</t>
  </si>
  <si>
    <t>02-10-21</t>
  </si>
  <si>
    <t>37 DE 54 CON 2 ADELANTOS</t>
  </si>
  <si>
    <t>04-10-21</t>
  </si>
  <si>
    <t>41 DE 54 CON 1 ADELANTOS</t>
  </si>
  <si>
    <t>05-10-21</t>
  </si>
  <si>
    <t>35 DE 58 CON 2 ADELANTOS</t>
  </si>
  <si>
    <t>06-10-21</t>
  </si>
  <si>
    <t>29 DE 59 CON 2 ADELANTOS</t>
  </si>
  <si>
    <t>07-10-21</t>
  </si>
  <si>
    <t>36 DE 59 CON 3 ADELANTOS</t>
  </si>
  <si>
    <t>08-10-21</t>
  </si>
  <si>
    <t>09-10-21</t>
  </si>
  <si>
    <t>40 DE 52 CON 3 ADELANTOS</t>
  </si>
  <si>
    <t>11-10-21</t>
  </si>
  <si>
    <t>34 DE 58 CON 5 ADELANTOS</t>
  </si>
  <si>
    <t>12-10-21</t>
  </si>
  <si>
    <t>13-10-21</t>
  </si>
  <si>
    <t>40 DE 51 CON 4 ADELANTOS</t>
  </si>
  <si>
    <t>14-10-21</t>
  </si>
  <si>
    <t>37 DE 53 CON 3 ADELANTOS</t>
  </si>
  <si>
    <t>15-10-21</t>
  </si>
  <si>
    <t>16-10-21</t>
  </si>
  <si>
    <t>37 DE 61 CON 2 ADELANTOS</t>
  </si>
  <si>
    <t>18-10-21</t>
  </si>
  <si>
    <t>44 DE 55 CON 3 ADELANTOS</t>
  </si>
  <si>
    <t>33 DE 55 CON 1 ADELANTOS</t>
  </si>
  <si>
    <t>19-10-21</t>
  </si>
  <si>
    <t>42 DE 56 CON 4 ADELANTOS</t>
  </si>
  <si>
    <t>20-10-21</t>
  </si>
  <si>
    <t>39 DE 54 CON 5 ADELANTOS</t>
  </si>
  <si>
    <t>31 DE 56 CON 2 ADELANTOS</t>
  </si>
  <si>
    <t>21-10-21</t>
  </si>
  <si>
    <t>37 DE 56 CON 3 ADELANTOS</t>
  </si>
  <si>
    <t>35 DE 55 CON 6 ADELANTOS</t>
  </si>
  <si>
    <t>22-10-21</t>
  </si>
  <si>
    <t>43 DE 55 CON 6 ADELANTOS</t>
  </si>
  <si>
    <t>34 DE 56 CON 1 ADELANTOS</t>
  </si>
  <si>
    <t>23-10-21</t>
  </si>
  <si>
    <t>38 DE 55 CON 3 ADELANTOS</t>
  </si>
  <si>
    <t>25-10-21</t>
  </si>
  <si>
    <t>32 DE 54 CON 1 ADELANTOS</t>
  </si>
  <si>
    <t>44 DE 52 CON 10 ADELANTOS</t>
  </si>
  <si>
    <t>26-10-21</t>
  </si>
  <si>
    <t>39 DE 53 CON 7 ADELANTOS</t>
  </si>
  <si>
    <t>29 DE 53 CON 1 ADELANTOS</t>
  </si>
  <si>
    <t>27-10-21</t>
  </si>
  <si>
    <t>40 DE 55 CON 8 ADELANTOS</t>
  </si>
  <si>
    <t>28-10-21</t>
  </si>
  <si>
    <t>29-10-21</t>
  </si>
  <si>
    <t>38 DE 56 CON 2 ADELANTOS</t>
  </si>
  <si>
    <t>30-10-21</t>
  </si>
  <si>
    <t>35 DE 55 CON 3 ADELANTOS</t>
  </si>
  <si>
    <t>34 DE 52 CON 5 ADELANTOS</t>
  </si>
  <si>
    <t>01-11-21</t>
  </si>
  <si>
    <t>44 DE 52 CON 0 ADELANTOS</t>
  </si>
  <si>
    <t>32 DE 56 CON 4 ADELANTOS</t>
  </si>
  <si>
    <t>02-11-21</t>
  </si>
  <si>
    <t>36 DE 52 CON 4 ADELANTOS</t>
  </si>
  <si>
    <t>03-11-21</t>
  </si>
  <si>
    <t>39 DE 52 CON 3 ADELANTOS</t>
  </si>
  <si>
    <t>04-11-21</t>
  </si>
  <si>
    <t>36 DE 52 CON 3 ADELANTOS</t>
  </si>
  <si>
    <t>05-11-21</t>
  </si>
  <si>
    <t>39 DE 55 CON 3 ADELANTOS</t>
  </si>
  <si>
    <t>06-11-21</t>
  </si>
  <si>
    <t>08-11-21</t>
  </si>
  <si>
    <t>37 DE 57 CON 3 ADELANTOS</t>
  </si>
  <si>
    <t>09-11-21</t>
  </si>
  <si>
    <t>45 DE 56 CON 7 ADELANTOS</t>
  </si>
  <si>
    <t>10-11-21</t>
  </si>
  <si>
    <t>40 DE 60 CON 4 ADELANTOS</t>
  </si>
  <si>
    <t>40 DE 55 CON 6 ADELANTOS</t>
  </si>
  <si>
    <t>11-11-21</t>
  </si>
  <si>
    <t>12-11-21</t>
  </si>
  <si>
    <t>37 DE 55 CON 8 ADELANTOS</t>
  </si>
  <si>
    <t>13-11-21</t>
  </si>
  <si>
    <t>41 DE 55 CON 7 ADELANTOS</t>
  </si>
  <si>
    <t>15-11-21</t>
  </si>
  <si>
    <t>40 DE 59 CON 2 ADELANTOS</t>
  </si>
  <si>
    <t>16-11-21</t>
  </si>
  <si>
    <t>44 DE 55 CON 5 ADELANTOS</t>
  </si>
  <si>
    <t>17-11-21</t>
  </si>
  <si>
    <t>18-11-21</t>
  </si>
  <si>
    <t>19-11-21</t>
  </si>
  <si>
    <t>46 DE 65 CON 2 ADELANTOS</t>
  </si>
  <si>
    <t>20-11-21</t>
  </si>
  <si>
    <t>39 DE 59 CON 3 ADELANTOS</t>
  </si>
  <si>
    <t>22-11-21</t>
  </si>
  <si>
    <t>43 DE 57 CON 3 ADELANTOS</t>
  </si>
  <si>
    <t>23-11-21</t>
  </si>
  <si>
    <t>24-11-21</t>
  </si>
  <si>
    <t>46 DE 57 CON 5 ADELANTOS</t>
  </si>
  <si>
    <t>25-11-21</t>
  </si>
  <si>
    <t>42 DE 65 CON 0 ADELANTOS</t>
  </si>
  <si>
    <t>26-11-21</t>
  </si>
  <si>
    <t>46 DE 67 CON 1 ADELANTOS</t>
  </si>
  <si>
    <t>43 DE 58 CON 6 ADELANTOS</t>
  </si>
  <si>
    <t>27-11-21</t>
  </si>
  <si>
    <t>29-11-21</t>
  </si>
  <si>
    <t>40 DE 58 CON 1 ADELANTOS</t>
  </si>
  <si>
    <t>30-11-21</t>
  </si>
  <si>
    <t>01-12-21</t>
  </si>
  <si>
    <t>45 DE 57 CON 5 ADELANTOS</t>
  </si>
  <si>
    <t>02-12-21</t>
  </si>
  <si>
    <t>39 DE 58 CON 4 ADELANTOS</t>
  </si>
  <si>
    <t>03-12-21</t>
  </si>
  <si>
    <t>43 DE 64 CON 1 ADELANTOS</t>
  </si>
  <si>
    <t>04-12-21</t>
  </si>
  <si>
    <t>06-12-21</t>
  </si>
  <si>
    <t>46 DE 58 CON 3 ADELANTOS</t>
  </si>
  <si>
    <t>46 DE 64 CON 0 ADELANTOS</t>
  </si>
  <si>
    <t>07-12-21</t>
  </si>
  <si>
    <t>45 DE 67 CON 0 ADELANTOS</t>
  </si>
  <si>
    <t>08-12-21</t>
  </si>
  <si>
    <t>40 DE 55 CON 4 ADELANTOS</t>
  </si>
  <si>
    <t>09-12-21</t>
  </si>
  <si>
    <t>10-12-21</t>
  </si>
  <si>
    <t>43 DE 54 CON 3 ADELANTOS</t>
  </si>
  <si>
    <t>11-12-21</t>
  </si>
  <si>
    <t>38 DE 54 CON 4 ADELANTOS</t>
  </si>
  <si>
    <t>13-12-21</t>
  </si>
  <si>
    <t>14-12-21</t>
  </si>
  <si>
    <t>41 DE 64 CON 5 ADELANTOS</t>
  </si>
  <si>
    <t>15-12-21</t>
  </si>
  <si>
    <t>16-12-21</t>
  </si>
  <si>
    <t>36 DE 51 CON 6 ADELANTOS</t>
  </si>
  <si>
    <t>17-12-21</t>
  </si>
  <si>
    <t>18-12-21</t>
  </si>
  <si>
    <t>20-12-21</t>
  </si>
  <si>
    <t>43 DE 55 CON 2 ADELANTOS</t>
  </si>
  <si>
    <t>38 DE 53 CON 11 ADELANTOS</t>
  </si>
  <si>
    <t>22-12-21</t>
  </si>
  <si>
    <t>37 DE 58 CON 7 ADELANTOS</t>
  </si>
  <si>
    <t>37 DE 53 CON 7 ADELANTOS</t>
  </si>
  <si>
    <t>23-12-21</t>
  </si>
  <si>
    <t>41 DE 61 CON 1 ADELANTOS</t>
  </si>
  <si>
    <t>40 DE 53 CON 7 ADELANTOS</t>
  </si>
  <si>
    <t>24-12-21</t>
  </si>
  <si>
    <t>32 DE 60 CON 2 ADELANTOS</t>
  </si>
  <si>
    <t>39 DE 53 CON 8 ADELANTOS</t>
  </si>
  <si>
    <t>27-12-21</t>
  </si>
  <si>
    <t>30 DE 59 CON 1 ADELANTOS</t>
  </si>
  <si>
    <t>40 DE 51 CON 1 ADELANTOS</t>
  </si>
  <si>
    <t>28-12-21</t>
  </si>
  <si>
    <t>37 DE 51 CON 4 ADELANTOS</t>
  </si>
  <si>
    <t>29-12-21</t>
  </si>
  <si>
    <t>42 DE 60 CON 3 ADELANTOS</t>
  </si>
  <si>
    <t>30-12-21</t>
  </si>
  <si>
    <t>37 DE 59 CON 2 ADELANTOS</t>
  </si>
  <si>
    <t>31-12-21</t>
  </si>
  <si>
    <t>03-01-22</t>
  </si>
  <si>
    <t>04-01-22</t>
  </si>
  <si>
    <t>34 DE 54 CON 6 ADELANTOS</t>
  </si>
  <si>
    <t>05-01-22</t>
  </si>
  <si>
    <t>35 DE 58 CON 5 ADELANTOS</t>
  </si>
  <si>
    <t>37 DE 55 CON 6 ADELANTOS</t>
  </si>
  <si>
    <t>06-01-22</t>
  </si>
  <si>
    <t>07-01-22</t>
  </si>
  <si>
    <t>30 DE 57 CON 5 ADELANTOS</t>
  </si>
  <si>
    <t>08-01-22</t>
  </si>
  <si>
    <t>34 DE 56 CON 6 ADELANTOS</t>
  </si>
  <si>
    <t>10-01-22</t>
  </si>
  <si>
    <t>40 DE 54 CON 3 ADELANTOS</t>
  </si>
  <si>
    <t>28 DE 56 CON 2 ADELANTOS</t>
  </si>
  <si>
    <t>11-01-22</t>
  </si>
  <si>
    <t>37 DE 53 CON 2 ADELANTOS</t>
  </si>
  <si>
    <t>12-01-22</t>
  </si>
  <si>
    <t>38 DE 53 CON 2 ADELANTOS</t>
  </si>
  <si>
    <t>13-01-22</t>
  </si>
  <si>
    <t>14-01-22</t>
  </si>
  <si>
    <t>15-01-22</t>
  </si>
  <si>
    <t>36 DE 53 CON 7 ADELANTOS</t>
  </si>
  <si>
    <t>17-01-22</t>
  </si>
  <si>
    <t>18-01-22</t>
  </si>
  <si>
    <t>32 DE 53 CON 4 ADELANTOS</t>
  </si>
  <si>
    <t>34 DE 59 CON 5 ADELANTOS</t>
  </si>
  <si>
    <t>19-01-22</t>
  </si>
  <si>
    <t>39 DE 54 CON 3 ADELANTOS</t>
  </si>
  <si>
    <t>31 DE 55 CON 3 ADELANTOS</t>
  </si>
  <si>
    <t>20-01-22</t>
  </si>
  <si>
    <t>32 DE 54 CON 5 ADELANTOS</t>
  </si>
  <si>
    <t>21-01-22</t>
  </si>
  <si>
    <t>31 DE 53 CON 3 ADELANTOS</t>
  </si>
  <si>
    <t>22-01-22</t>
  </si>
  <si>
    <t>31 DE 53 CON 4 ADELANTOS</t>
  </si>
  <si>
    <t>24-01-22</t>
  </si>
  <si>
    <t>32 DE 54 CON 3 ADELANTOS</t>
  </si>
  <si>
    <t>45 DE 55 CON 2 ADELANTOS</t>
  </si>
  <si>
    <t>25-01-22</t>
  </si>
  <si>
    <t>33 DE 53 CON 6 ADELANTOS</t>
  </si>
  <si>
    <t>32 DE 55 CON 5 ADELANTOS</t>
  </si>
  <si>
    <t>julian</t>
  </si>
  <si>
    <t>12 DE 13 CON 0 ADELANTOS</t>
  </si>
  <si>
    <t>26-01-22</t>
  </si>
  <si>
    <t>27-01-22</t>
  </si>
  <si>
    <t>48 DE 55 CON 7 ADELANTOS</t>
  </si>
  <si>
    <t>39 DE 55 CON 7 ADELANTOS</t>
  </si>
  <si>
    <t>9 DE 15 CON 7 ADELANTOS</t>
  </si>
  <si>
    <t>28-01-22</t>
  </si>
  <si>
    <t>14 DE 18 CON 8 ADELANTOS</t>
  </si>
  <si>
    <t>29-01-22</t>
  </si>
  <si>
    <t>12 DE 19 CON 9 ADELANTOS</t>
  </si>
  <si>
    <t>30 DE 59 CON 3 ADELANTOS</t>
  </si>
  <si>
    <t>33 DE 55 CON 6 ADELANTOS</t>
  </si>
  <si>
    <t>31-01-22</t>
  </si>
  <si>
    <t>20 DE 25 CON 8 ADELANTOS</t>
  </si>
  <si>
    <t>01-02-22</t>
  </si>
  <si>
    <t>31 DE 61 CON 5 ADELANTOS</t>
  </si>
  <si>
    <t>16 DE 24 CON 12 ADELANTOS</t>
  </si>
  <si>
    <t>02-02-22</t>
  </si>
  <si>
    <t>17 DE 25 CON 12 ADELANTOS</t>
  </si>
  <si>
    <t>34 DE 64 CON 4 ADELANTOS</t>
  </si>
  <si>
    <t>17 DE 27 CON 11 ADELANTOS</t>
  </si>
  <si>
    <t>03-02-22</t>
  </si>
  <si>
    <t>29 DE 51 CON 2 ADELANTOS</t>
  </si>
  <si>
    <t>37 DE 65 CON 3 ADELANTOS</t>
  </si>
  <si>
    <t>04-02-22</t>
  </si>
  <si>
    <t>36 DE 50 CON 3 ADELANTOS</t>
  </si>
  <si>
    <t>19 DE 30 CON 9 ADELANTOS</t>
  </si>
  <si>
    <t>20 DE 30 CON 10 ADELANTOS</t>
  </si>
  <si>
    <t>05-02-22</t>
  </si>
  <si>
    <t>44 DE 68 CON 3 ADELANTOS</t>
  </si>
  <si>
    <t>31 DE 49 CON 4 ADELANTOS</t>
  </si>
  <si>
    <t>07-02-22</t>
  </si>
  <si>
    <t>49 DE 67 CON 4 ADELANTOS</t>
  </si>
  <si>
    <t>37 DE 49 CON 2 ADELANTOS</t>
  </si>
  <si>
    <t>21 DE 31 CON 8 ADELANTOS</t>
  </si>
  <si>
    <t>08-02-22</t>
  </si>
  <si>
    <t>19 DE 34 CON 9 ADELANTOS</t>
  </si>
  <si>
    <t>26 DE 34 CON 10 ADELANTOS</t>
  </si>
  <si>
    <t>09-02-22</t>
  </si>
  <si>
    <t>50 DE 69 CON 2 ADELANTOS</t>
  </si>
  <si>
    <t>24 DE 39 CON 9 ADELANTOS</t>
  </si>
  <si>
    <t>10-02-22</t>
  </si>
  <si>
    <t>24 DE 39 CON 10 ADELANTOS</t>
  </si>
  <si>
    <t>11-02-22</t>
  </si>
  <si>
    <t>29 DE 48 CON 5 ADELANTOS</t>
  </si>
  <si>
    <t>sarco</t>
  </si>
  <si>
    <t>19 DE 38 CON 10 ADELANTOS</t>
  </si>
  <si>
    <t>12-02-22</t>
  </si>
  <si>
    <t>14-02-22</t>
  </si>
  <si>
    <t>44 DE 66 CON 2 ADELANTOS</t>
  </si>
  <si>
    <t>23 DE 40 CON 2 ADELANTOS</t>
  </si>
  <si>
    <t>15-02-22</t>
  </si>
  <si>
    <t>42 DE 67 CON 5 ADELANTOS</t>
  </si>
  <si>
    <t>23 DE 41 CON 5 ADELANTOS</t>
  </si>
  <si>
    <t>16-02-22</t>
  </si>
  <si>
    <t>52 DE 64 CON 7 ADELANTOS</t>
  </si>
  <si>
    <t>28 DE 43 CON 3 ADELANTOS</t>
  </si>
  <si>
    <t>17-02-22</t>
  </si>
  <si>
    <t>48 DE 66 CON 7 ADELANTOS</t>
  </si>
  <si>
    <t>29 DE 45 CON 5 ADELANTOS</t>
  </si>
  <si>
    <t>34 DE 51 CON 2 ADELANTOS</t>
  </si>
  <si>
    <t>18-02-22</t>
  </si>
  <si>
    <t>33 DE 51 CON 4 ADELANTOS</t>
  </si>
  <si>
    <t>31 DE 46 CON 6 ADELANTOS</t>
  </si>
  <si>
    <t>19-02-22</t>
  </si>
  <si>
    <t>26 DE 47 CON 5 ADELANTOS</t>
  </si>
  <si>
    <t>39 DE 68 CON 7 ADELANTOS</t>
  </si>
  <si>
    <t>20-02-22</t>
  </si>
  <si>
    <t>21-02-22</t>
  </si>
  <si>
    <t>48 DE 67 CON 5 ADELANTOS</t>
  </si>
  <si>
    <t>35 DE 50 CON 2 ADELANTOS</t>
  </si>
  <si>
    <t>37 DE 47 CON 4 ADELANTOS</t>
  </si>
  <si>
    <t>22-02-22</t>
  </si>
  <si>
    <t>28 DE 46 CON 7 ADELANTOS</t>
  </si>
  <si>
    <t>23-02-22</t>
  </si>
  <si>
    <t>29 DE 46 CON 5 ADELANTOS</t>
  </si>
  <si>
    <t>28 DE 49 CON 4 ADELANTOS</t>
  </si>
  <si>
    <t>24-02-22</t>
  </si>
  <si>
    <t>42 DE 71 CON 5 ADELANTOS</t>
  </si>
  <si>
    <t>28 DE 50 CON 2 ADELANTOS</t>
  </si>
  <si>
    <t>25-02-22</t>
  </si>
  <si>
    <t>21 DE 46 CON 6 ADELANTOS</t>
  </si>
  <si>
    <t>40 DE 69 CON 6 ADELANTOS</t>
  </si>
  <si>
    <t>26-02-22</t>
  </si>
  <si>
    <t>43 DE 69 CON 6 ADELANTOS</t>
  </si>
  <si>
    <t>27-02-22</t>
  </si>
  <si>
    <t>30 DE 49 CON 1 ADELANTOS</t>
  </si>
  <si>
    <t>28-02-22</t>
  </si>
  <si>
    <t>29 DE 49 CON 2 ADELANTOS</t>
  </si>
  <si>
    <t>40 DE 68 CON 1 ADELANTOS</t>
  </si>
  <si>
    <t>01-03-22</t>
  </si>
  <si>
    <t>28 DE 46 CON 3 ADELANTOS</t>
  </si>
  <si>
    <t>02-03-22</t>
  </si>
  <si>
    <t>28 DE 45 CON 4 ADELANTOS</t>
  </si>
  <si>
    <t>45 DE 68 CON 1 ADELANTOS</t>
  </si>
  <si>
    <t>03-03-22</t>
  </si>
  <si>
    <t>30 DE 44 CON 5 ADELANTOS</t>
  </si>
  <si>
    <t>39 DE 67 CON 2 ADELANTOS</t>
  </si>
  <si>
    <t>04-03-22</t>
  </si>
  <si>
    <t>05-03-22</t>
  </si>
  <si>
    <t>28 DE 56 CON 5 ADELANTOS</t>
  </si>
  <si>
    <t>23 DE 47 CON 5 ADELANTOS</t>
  </si>
  <si>
    <t>07-03-22</t>
  </si>
  <si>
    <t>39 DE 58 CON 5 ADELANTOS</t>
  </si>
  <si>
    <t>25 DE 44 CON 3 ADELANTOS</t>
  </si>
  <si>
    <t>08-03-22</t>
  </si>
  <si>
    <t>33 DE 55 CON 4 ADELANTOS</t>
  </si>
  <si>
    <t>29 DE 46 CON 4 ADELANTOS</t>
  </si>
  <si>
    <t>44 DE 65 CON 2 ADELANTOS</t>
  </si>
  <si>
    <t>09-03-22</t>
  </si>
  <si>
    <t>30 DE 46 CON 3 ADELANTOS</t>
  </si>
  <si>
    <t>43 DE 65 CON 3 ADELANTOS</t>
  </si>
  <si>
    <t>10-03-22</t>
  </si>
  <si>
    <t>27 DE 46 CON 6 ADELANTOS</t>
  </si>
  <si>
    <t>11-03-22</t>
  </si>
  <si>
    <t>27 DE 45 CON 4 ADELANTOS</t>
  </si>
  <si>
    <t>12-03-22</t>
  </si>
  <si>
    <t>27 DE 44 CON 4 ADELANTOS</t>
  </si>
  <si>
    <t>14-03-22</t>
  </si>
  <si>
    <t>46 DE 65 CON 0 ADELANTOS</t>
  </si>
  <si>
    <t>27 DE 44 CON 1 ADELANTOS</t>
  </si>
  <si>
    <t>15-03-22</t>
  </si>
  <si>
    <t>45 DE 67 CON 1 ADELANTOS</t>
  </si>
  <si>
    <t>32 DE 46 CON 3 ADELANTOS</t>
  </si>
  <si>
    <t>16-03-22</t>
  </si>
  <si>
    <t>25 DE 46 CON 3 ADELANTOS</t>
  </si>
  <si>
    <t>17-03-22</t>
  </si>
  <si>
    <t>31 DE 45 CON 4 ADELANTOS</t>
  </si>
  <si>
    <t>18-03-22</t>
  </si>
  <si>
    <t>27 DE 45 CON 6 ADELANTOS</t>
  </si>
  <si>
    <t>19-03-22</t>
  </si>
  <si>
    <t>28 DE 48 CON 6 ADELANTOS</t>
  </si>
  <si>
    <t>21-03-22</t>
  </si>
  <si>
    <t>27 DE 47 CON 4 ADELANTOS</t>
  </si>
  <si>
    <t>22-03-22</t>
  </si>
  <si>
    <t>44 DE 66 CON 4 ADELANTOS</t>
  </si>
  <si>
    <t>23-03-22</t>
  </si>
  <si>
    <t>38 DE 57 CON 6 ADELANTOS</t>
  </si>
  <si>
    <t>29 DE 52 CON 8 ADELANTOS</t>
  </si>
  <si>
    <t>24-03-22</t>
  </si>
  <si>
    <t>41 DE 66 CON 3 ADELANTOS</t>
  </si>
  <si>
    <t>38 DE 56 CON 8 ADELANTOS</t>
  </si>
  <si>
    <t>30 DE 54 CON 9 ADELANTOS</t>
  </si>
  <si>
    <t>25-03-22</t>
  </si>
  <si>
    <t>27 DE 53 CON 10 ADELANTOS</t>
  </si>
  <si>
    <t>41 DE 64 CON 3 ADELANTOS</t>
  </si>
  <si>
    <t>26-03-22</t>
  </si>
  <si>
    <t>36 DE 57 CON 4 ADELANTOS</t>
  </si>
  <si>
    <t>39 DE 66 CON 2 ADELANTOS</t>
  </si>
  <si>
    <t>21 DE 52 CON 7 ADELANTOS</t>
  </si>
  <si>
    <t>28-03-22</t>
  </si>
  <si>
    <t>41 DE 54 CON 3 ADELANTOS</t>
  </si>
  <si>
    <t>46 DE 66 CON 1 ADELANTOS</t>
  </si>
  <si>
    <t>29-03-22</t>
  </si>
  <si>
    <t>40 DE 65 CON 2 ADELANTOS</t>
  </si>
  <si>
    <t>31 DE 57 CON 8 ADELANTOS</t>
  </si>
  <si>
    <t>30-03-22</t>
  </si>
  <si>
    <t>39 DE 68 CON 2 ADELANTOS</t>
  </si>
  <si>
    <t>26 DE 56 CON 6 ADELANTOS</t>
  </si>
  <si>
    <t>31-03-22</t>
  </si>
  <si>
    <t>31 DE 56 CON 5 ADELANTOS</t>
  </si>
  <si>
    <t>01-04-22</t>
  </si>
  <si>
    <t>02-04-22</t>
  </si>
  <si>
    <t>32 DE 59 CON 8 ADELANTOS</t>
  </si>
  <si>
    <t>04-04-22</t>
  </si>
  <si>
    <t>37 DE 59 CON 5 ADELANTOS</t>
  </si>
  <si>
    <t>05-04-22</t>
  </si>
  <si>
    <t>48 DE 70 CON 4 ADELANTOS</t>
  </si>
  <si>
    <t>35 DE 58 CON 8 ADELANTOS</t>
  </si>
  <si>
    <t>06-04-22</t>
  </si>
  <si>
    <t>29 DE 51 CON 4 ADELANTOS</t>
  </si>
  <si>
    <t>46 DE 68 CON 2 ADELANTOS</t>
  </si>
  <si>
    <t>41 DE 60 CON 8 ADELANTOS</t>
  </si>
  <si>
    <t>07-04-22</t>
  </si>
  <si>
    <t>43 DE 66 CON 2 ADELANTOS</t>
  </si>
  <si>
    <t>32 DE 49 CON 5 ADELANTOS</t>
  </si>
  <si>
    <t>35 DE 60 CON 9 ADELANTOS</t>
  </si>
  <si>
    <t>08-04-22</t>
  </si>
  <si>
    <t>31 DE 50 CON 4 ADELANTOS</t>
  </si>
  <si>
    <t>46 DE 69 CON 2 ADELANTOS</t>
  </si>
  <si>
    <t>34 DE 60 CON 10 ADELANTOS</t>
  </si>
  <si>
    <t>31 DE 61 CON 10 ADELANTOS</t>
  </si>
  <si>
    <t>09-04-22</t>
  </si>
  <si>
    <t>32 DE 48 CON 2 ADELANTOS</t>
  </si>
  <si>
    <t>43 DE 69 CON 2 ADELANTOS</t>
  </si>
  <si>
    <t>11-04-22</t>
  </si>
  <si>
    <t>45 DE 69 CON 2 ADELANTOS</t>
  </si>
  <si>
    <t>40 DE 64 CON 7 ADELANTOS</t>
  </si>
  <si>
    <t>37 DE 46 CON 0 ADELANTOS</t>
  </si>
  <si>
    <t>12-04-22</t>
  </si>
  <si>
    <t>13-04-22</t>
  </si>
  <si>
    <t>42 DE 64 CON 8 ADELANTOS</t>
  </si>
  <si>
    <t>36 DE 47 CON 0 ADELANTOS</t>
  </si>
  <si>
    <t>14-04-22</t>
  </si>
  <si>
    <t>27 DE 46 CON 0 ADELANTOS</t>
  </si>
  <si>
    <t>18 DE 63 CON 2 ADELANTOS</t>
  </si>
  <si>
    <t>24 DE 64 CON 13 ADELANTOS</t>
  </si>
  <si>
    <t>16-04-22</t>
  </si>
  <si>
    <t>23 DE 46 CON 0 ADELANTOS</t>
  </si>
  <si>
    <t>29 DE 64 CON 0 ADELANTOS</t>
  </si>
  <si>
    <t>30 DE 65 CON 7 ADELANTOS</t>
  </si>
  <si>
    <t>18-04-22</t>
  </si>
  <si>
    <t>34 DE 66 CON 1 ADELANTOS</t>
  </si>
  <si>
    <t>32 DE 47 CON 1 ADELANTOS</t>
  </si>
  <si>
    <t>19-04-22</t>
  </si>
  <si>
    <t>35 DE 45 CON 1 ADELANTOS</t>
  </si>
  <si>
    <t>35 DE 64 CON 6 ADELANTOS</t>
  </si>
  <si>
    <t>20-04-22</t>
  </si>
  <si>
    <t>28 DE 45 CON 2 ADELANTOS</t>
  </si>
  <si>
    <t>37 DE 67 CON 4 ADELANTOS</t>
  </si>
  <si>
    <t>21-04-22</t>
  </si>
  <si>
    <t>42 DE 64 CON 1 ADELANTOS</t>
  </si>
  <si>
    <t>30 DE 47 CON 1 ADELANTOS</t>
  </si>
  <si>
    <t>22-04-22</t>
  </si>
  <si>
    <t>33 DE 44 CON 1 ADELANTOS</t>
  </si>
  <si>
    <t>32 DE 64 CON 5 ADELANTOS</t>
  </si>
  <si>
    <t>23-04-22</t>
  </si>
  <si>
    <t>30 DE 44 CON 1 ADELANTOS</t>
  </si>
  <si>
    <t>44 DE 67 CON 1 ADELANTOS</t>
  </si>
  <si>
    <t>25-04-22</t>
  </si>
  <si>
    <t>51 DE 67 CON 1 ADELANTOS</t>
  </si>
  <si>
    <t>ceuntas</t>
  </si>
  <si>
    <t>caja</t>
  </si>
  <si>
    <t>26-04-22</t>
  </si>
  <si>
    <t>29 DE 46 CON 3 ADELANTOS</t>
  </si>
  <si>
    <t>45 DE 65 CON 1 ADELANTOS</t>
  </si>
  <si>
    <t>27-04-22</t>
  </si>
  <si>
    <t>48 DE 60 CON 0 ADELANTOS</t>
  </si>
  <si>
    <t>e</t>
  </si>
  <si>
    <t>En cuenta</t>
  </si>
  <si>
    <t>En nequi</t>
  </si>
  <si>
    <t>33 DE 65 CON 4 ADELANTOS</t>
  </si>
  <si>
    <t>28-04-22</t>
  </si>
  <si>
    <t>36 DE 62 CON 1 ADELANTOS</t>
  </si>
  <si>
    <t>26 DE 45 CON 1 ADELANTOS</t>
  </si>
  <si>
    <t>38 DE 67 CON 4 ADELANTOS</t>
  </si>
  <si>
    <t>29-04-22</t>
  </si>
  <si>
    <t>28 DE 47 CON 3 ADELANTOS</t>
  </si>
  <si>
    <t>34 DE 65 CON 3 ADELANTOS</t>
  </si>
  <si>
    <t>30-04-22</t>
  </si>
  <si>
    <t>27 DE 47 CON 6 ADELANTOS</t>
  </si>
  <si>
    <t>02-05-22</t>
  </si>
  <si>
    <t>31 DE 48 CON 3 ADELANTOS</t>
  </si>
  <si>
    <t>51 DE 65 CON 1 ADELANTOS</t>
  </si>
  <si>
    <t>03-05-22</t>
  </si>
  <si>
    <t>30 DE 44 CON 3 ADELANTOS</t>
  </si>
  <si>
    <t>29 DE 65 CON 5 ADELANTOS</t>
  </si>
  <si>
    <t>04-05-22</t>
  </si>
  <si>
    <t>26 DE 46 CON 4 ADELANTOS</t>
  </si>
  <si>
    <t>33 DE 63 CON 6 ADELANTOS</t>
  </si>
  <si>
    <t>39 DE 66 CON 1 ADELANTOS</t>
  </si>
  <si>
    <t>32 DE 63 CON 9 ADELANTOS</t>
  </si>
  <si>
    <t>05-05-22</t>
  </si>
  <si>
    <t>27 DE 48 CON 4 ADELANTOS</t>
  </si>
  <si>
    <t>06-05-22</t>
  </si>
  <si>
    <t>29 DE 48 CON 2 ADELANTOS</t>
  </si>
  <si>
    <t>32 DE 63 CON 5 ADELANTOS</t>
  </si>
  <si>
    <t>07-05-22</t>
  </si>
  <si>
    <t>27 DE 49 CON 3 ADELANTOS</t>
  </si>
  <si>
    <t>27 DE 64 CON 5 ADELANTOS</t>
  </si>
  <si>
    <t>09-05-22</t>
  </si>
  <si>
    <t>34 DE 51 CON 0 ADELANTOS</t>
  </si>
  <si>
    <t>10-05-22</t>
  </si>
  <si>
    <t>34 DE 64 CON 6 ADELANTOS</t>
  </si>
  <si>
    <t>31 DE 50 CON 0 ADELANTOS</t>
  </si>
  <si>
    <t>11-05-22</t>
  </si>
  <si>
    <t>42 DE 65 CON 2 ADELANTOS</t>
  </si>
  <si>
    <t>33 DE 64 CON 7 ADELANTOS</t>
  </si>
  <si>
    <t>35 DE 51 CON 0 ADELANTOS</t>
  </si>
  <si>
    <t>12-05-22</t>
  </si>
  <si>
    <t>45 DE 65 CON 4 ADELANTOS</t>
  </si>
  <si>
    <t>30 DE 63 CON 5 ADELANTOS</t>
  </si>
  <si>
    <t>13-05-22</t>
  </si>
  <si>
    <t>47 DE 65 CON 4 ADELANTOS</t>
  </si>
  <si>
    <t>14-05-22</t>
  </si>
  <si>
    <t>28 DE 49 CON 1 ADELANTOS</t>
  </si>
  <si>
    <t>24 DE 63 CON 8 ADELANTOS</t>
  </si>
  <si>
    <t>41 DE 63 CON 4 ADELANTOS</t>
  </si>
  <si>
    <t>16-05-22</t>
  </si>
  <si>
    <t>39 DE 49 CON 1 ADELANTOS</t>
  </si>
  <si>
    <t>17-05-22</t>
  </si>
  <si>
    <t>29 DE 48 CON 1 ADELANTOS</t>
  </si>
  <si>
    <t>38 DE 67 CON 3 ADELANTOS</t>
  </si>
  <si>
    <t xml:space="preserve">1100 deje a mao de base </t>
  </si>
  <si>
    <t>18-05-22</t>
  </si>
  <si>
    <t>31 DE 65 CON 4 ADELANTOS</t>
  </si>
  <si>
    <t>33 DE 61 CON 6 ADELANTOS</t>
  </si>
  <si>
    <t>28 DE 47 CON 1 ADELANTOS</t>
  </si>
  <si>
    <t>19-05-22</t>
  </si>
  <si>
    <t>24 DE 46 CON 0 ADELANTOS</t>
  </si>
  <si>
    <t>20-05-22</t>
  </si>
  <si>
    <t>26 DE 64 CON 7 ADELANTOS</t>
  </si>
  <si>
    <t>28 DE 48 CON 1 ADELANTOS</t>
  </si>
  <si>
    <t>21-05-22</t>
  </si>
  <si>
    <t>42 DE 62 CON 5 ADELANTOS</t>
  </si>
  <si>
    <t>24 DE 49 CON 0 ADELANTOS</t>
  </si>
  <si>
    <t>30 DE 66 CON 5 ADELANTOS</t>
  </si>
  <si>
    <t>23-05-22</t>
  </si>
  <si>
    <t>37 DE 49 CON 0 ADELANTOS</t>
  </si>
  <si>
    <t>50 DE 65 CON 3 ADELANTOS</t>
  </si>
  <si>
    <t>24-05-22</t>
  </si>
  <si>
    <t>29 DE 66 CON 3 ADELANTOS</t>
  </si>
  <si>
    <t>25-05-22</t>
  </si>
  <si>
    <t>34 DE 52 CON 0 ADELANTOS</t>
  </si>
  <si>
    <t>33 DE 62 CON 3 ADELANTOS</t>
  </si>
  <si>
    <t>26-05-22</t>
  </si>
  <si>
    <t>40 DE 51 CON 2 ADELANTOS</t>
  </si>
  <si>
    <t>32 DE 62 CON 4 ADELANTOS</t>
  </si>
  <si>
    <t>62 DE 63 CON 4 ADELANTOS</t>
  </si>
  <si>
    <t>31 DE 52 CON 8 ADELANTOS</t>
  </si>
  <si>
    <t>40 DE 63 CON 8 ADELANTOS</t>
  </si>
  <si>
    <t>28-05-22</t>
  </si>
  <si>
    <t>26 DE 63 CON 6 ADELANTOS</t>
  </si>
  <si>
    <t>30-05-22</t>
  </si>
  <si>
    <t>37 DE 49 CON 1 ADELANTOS</t>
  </si>
  <si>
    <t>32 DE 64 CON 4 ADELANTOS</t>
  </si>
  <si>
    <t>36 DE 61 CON 0 ADELANTOS</t>
  </si>
  <si>
    <t>31-05-22</t>
  </si>
  <si>
    <t>45 DE 68 CON 7 ADELANTOS</t>
  </si>
  <si>
    <t>32 DE 68 CON 10 ADELANTOS</t>
  </si>
  <si>
    <t>01-06-22</t>
  </si>
  <si>
    <t>44 DE 63 CON 2 ADELANTOS</t>
  </si>
  <si>
    <t>03-06-22</t>
  </si>
  <si>
    <t>51 DE 61 CON 2 ADELANTOS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</si>
</sst>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_);\(&quot;$&quot;#,##0.00\)"/>
    <numFmt numFmtId="165" formatCode="_(* #,##0_);_(* \(#,##0\);_(* &quot;-&quot;_);_(@_)"/>
    <numFmt numFmtId="166" formatCode="&quot;$&quot;\ #,##0.00_);\(&quot;$&quot;\ #,##0.00\)"/>
    <numFmt numFmtId="167" formatCode="dd\-mm\-yy;@"/>
    <numFmt numFmtId="168" formatCode="&quot;$&quot;#,##0"/>
    <numFmt numFmtId="169" formatCode="#,##0.0;[Red]\-#,##0.0"/>
    <numFmt numFmtId="170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92D050"/>
      <name val="Calibri"/>
      <family val="2"/>
      <scheme val="minor"/>
    </font>
    <font>
      <sz val="9"/>
      <color indexed="81"/>
      <name val="Tahoma"/>
      <family val="2"/>
    </font>
    <font>
      <sz val="11"/>
      <color theme="3" tint="0.39997558519241921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3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49" fontId="1" fillId="2" borderId="0" xfId="0" applyNumberFormat="1" applyFont="1" applyFill="1"/>
    <xf numFmtId="38" fontId="1" fillId="2" borderId="0" xfId="0" applyNumberFormat="1" applyFont="1" applyFill="1"/>
    <xf numFmtId="0" fontId="1" fillId="2" borderId="0" xfId="0" applyFont="1" applyFill="1"/>
    <xf numFmtId="0" fontId="2" fillId="3" borderId="0" xfId="0" applyFont="1" applyFill="1"/>
    <xf numFmtId="49" fontId="2" fillId="3" borderId="0" xfId="0" applyNumberFormat="1" applyFont="1" applyFill="1"/>
    <xf numFmtId="38" fontId="2" fillId="3" borderId="0" xfId="0" applyNumberFormat="1" applyFont="1" applyFill="1"/>
    <xf numFmtId="0" fontId="6" fillId="0" borderId="0" xfId="0" applyFont="1"/>
    <xf numFmtId="3" fontId="0" fillId="0" borderId="0" xfId="0" applyNumberFormat="1"/>
    <xf numFmtId="3" fontId="6" fillId="0" borderId="0" xfId="0" applyNumberFormat="1" applyFont="1"/>
    <xf numFmtId="3" fontId="5" fillId="0" borderId="0" xfId="0" applyNumberFormat="1" applyFont="1"/>
    <xf numFmtId="3" fontId="1" fillId="2" borderId="0" xfId="0" applyNumberFormat="1" applyFont="1" applyFill="1"/>
    <xf numFmtId="3" fontId="2" fillId="3" borderId="0" xfId="0" applyNumberFormat="1" applyFont="1" applyFill="1"/>
    <xf numFmtId="167" fontId="0" fillId="0" borderId="0" xfId="0" applyNumberFormat="1"/>
    <xf numFmtId="16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1" applyFon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5" fillId="0" borderId="0" xfId="0" applyFont="1"/>
    <xf numFmtId="0" fontId="0" fillId="4" borderId="0" xfId="0" applyFill="1"/>
    <xf numFmtId="0" fontId="5" fillId="4" borderId="0" xfId="0" applyFont="1" applyFill="1"/>
    <xf numFmtId="164" fontId="0" fillId="0" borderId="0" xfId="0" applyNumberFormat="1"/>
    <xf numFmtId="0" fontId="9" fillId="0" borderId="0" xfId="0" applyFont="1"/>
    <xf numFmtId="165" fontId="9" fillId="0" borderId="0" xfId="1" applyFont="1"/>
    <xf numFmtId="164" fontId="9" fillId="0" borderId="0" xfId="0" applyNumberFormat="1" applyFont="1"/>
    <xf numFmtId="38" fontId="9" fillId="0" borderId="0" xfId="0" applyNumberFormat="1" applyFont="1"/>
    <xf numFmtId="9" fontId="9" fillId="0" borderId="0" xfId="0" applyNumberFormat="1" applyFont="1"/>
    <xf numFmtId="14" fontId="9" fillId="0" borderId="0" xfId="0" applyNumberFormat="1" applyFont="1"/>
    <xf numFmtId="164" fontId="0" fillId="0" borderId="0" xfId="0" applyNumberFormat="1"/>
    <xf numFmtId="164" fontId="0" fillId="0" borderId="0" xfId="0" applyNumberFormat="1"/>
    <xf numFmtId="49" fontId="0" fillId="5" borderId="0" xfId="0" applyNumberFormat="1" applyFill="1"/>
    <xf numFmtId="38" fontId="0" fillId="5" borderId="0" xfId="0" applyNumberFormat="1" applyFill="1"/>
    <xf numFmtId="164" fontId="0" fillId="5" borderId="0" xfId="0" applyNumberFormat="1" applyFill="1"/>
    <xf numFmtId="9" fontId="0" fillId="5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1" fillId="0" borderId="0" xfId="1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8" fontId="0" fillId="0" borderId="0" xfId="1" applyNumberFormat="1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0" fillId="6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49" fontId="2" fillId="7" borderId="0" xfId="0" applyNumberFormat="1" applyFont="1" applyFill="1"/>
    <xf numFmtId="38" fontId="2" fillId="7" borderId="0" xfId="0" applyNumberFormat="1" applyFont="1" applyFill="1"/>
    <xf numFmtId="0" fontId="2" fillId="7" borderId="0" xfId="0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0" fillId="9" borderId="0" xfId="0" applyNumberFormat="1" applyFill="1"/>
    <xf numFmtId="38" fontId="1" fillId="9" borderId="0" xfId="0" applyNumberFormat="1" applyFont="1" applyFill="1"/>
    <xf numFmtId="38" fontId="2" fillId="9" borderId="0" xfId="0" applyNumberFormat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11" fillId="0" borderId="0" xfId="0" applyNumberFormat="1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12" fillId="10" borderId="0" xfId="0" applyNumberFormat="1" applyFont="1" applyFill="1"/>
    <xf numFmtId="38" fontId="0" fillId="10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0" fillId="11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0" fillId="0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13" borderId="0" xfId="0" applyFill="1"/>
    <xf numFmtId="0" fontId="0" fillId="5" borderId="0" xfId="0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6" fillId="12" borderId="0" xfId="0" applyFont="1" applyFill="1"/>
    <xf numFmtId="0" fontId="0" fillId="17" borderId="0" xfId="0" applyFill="1"/>
    <xf numFmtId="0" fontId="13" fillId="18" borderId="0" xfId="0" applyFont="1" applyFill="1"/>
    <xf numFmtId="164" fontId="0" fillId="0" borderId="0" xfId="0" applyNumberFormat="1"/>
    <xf numFmtId="16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49" fontId="0" fillId="0" borderId="0" xfId="0" applyNumberFormat="1" applyFill="1"/>
    <xf numFmtId="164" fontId="0" fillId="0" borderId="0" xfId="0" applyNumberFormat="1" applyFill="1"/>
    <xf numFmtId="9" fontId="0" fillId="0" borderId="0" xfId="0" applyNumberFormat="1" applyFill="1"/>
    <xf numFmtId="49" fontId="1" fillId="18" borderId="0" xfId="0" applyNumberFormat="1" applyFont="1" applyFill="1"/>
    <xf numFmtId="38" fontId="1" fillId="18" borderId="0" xfId="0" applyNumberFormat="1" applyFont="1" applyFill="1"/>
    <xf numFmtId="0" fontId="1" fillId="18" borderId="0" xfId="0" applyFont="1" applyFill="1"/>
    <xf numFmtId="0" fontId="0" fillId="18" borderId="0" xfId="0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9" fontId="2" fillId="3" borderId="0" xfId="0" applyNumberFormat="1" applyFont="1" applyFill="1"/>
    <xf numFmtId="9" fontId="2" fillId="3" borderId="0" xfId="2" applyFont="1" applyFill="1"/>
    <xf numFmtId="170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4" fontId="0" fillId="18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quotePrefix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0" fillId="19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0" fillId="17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5" fillId="0" borderId="0" xfId="0" applyFont="1"/>
    <xf numFmtId="0" fontId="15" fillId="15" borderId="0" xfId="0" applyFont="1" applyFill="1"/>
    <xf numFmtId="0" fontId="15" fillId="16" borderId="0" xfId="0" applyFont="1" applyFill="1"/>
    <xf numFmtId="0" fontId="15" fillId="5" borderId="0" xfId="0" applyFont="1" applyFill="1"/>
    <xf numFmtId="16" fontId="15" fillId="0" borderId="0" xfId="0" applyNumberFormat="1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4" fontId="0" fillId="0" borderId="0" xfId="0" applyNumberFormat="1" applyFill="1"/>
    <xf numFmtId="0" fontId="16" fillId="0" borderId="0" xfId="0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8" borderId="0" xfId="0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5" fillId="8" borderId="0" xfId="0" applyFont="1" applyFill="1"/>
    <xf numFmtId="38" fontId="0" fillId="8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3" fontId="15" fillId="6" borderId="0" xfId="0" applyNumberFormat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5" fillId="6" borderId="0" xfId="0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5" fillId="0" borderId="0" xfId="0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49" fontId="0" fillId="8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49" fontId="0" fillId="20" borderId="0" xfId="0" applyNumberFormat="1" applyFill="1"/>
    <xf numFmtId="38" fontId="0" fillId="20" borderId="0" xfId="0" applyNumberFormat="1" applyFill="1"/>
    <xf numFmtId="164" fontId="0" fillId="20" borderId="0" xfId="0" applyNumberFormat="1" applyFill="1"/>
    <xf numFmtId="9" fontId="0" fillId="20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0" fillId="14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0" fillId="21" borderId="0" xfId="0" applyNumberFormat="1" applyFill="1"/>
    <xf numFmtId="164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5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8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18" borderId="0" xfId="0" applyNumberFormat="1" applyFill="1"/>
    <xf numFmtId="9" fontId="0" fillId="18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8" fontId="6" fillId="0" borderId="0" xfId="0" applyNumberFormat="1" applyFont="1"/>
    <xf numFmtId="38" fontId="5" fillId="0" borderId="0" xfId="0" applyNumberFormat="1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1" fillId="2" borderId="0" xfId="1" applyFont="1" applyFill="1"/>
    <xf numFmtId="165" fontId="2" fillId="3" borderId="0" xfId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1" fillId="8" borderId="0" xfId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4" fontId="0" fillId="0" borderId="0" xfId="1" applyNumberFormat="1" applyFont="1"/>
    <xf numFmtId="14" fontId="1" fillId="2" borderId="0" xfId="1" applyNumberFormat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16" borderId="0" xfId="0" applyFill="1"/>
    <xf numFmtId="165" fontId="0" fillId="16" borderId="0" xfId="1" applyFont="1" applyFill="1"/>
    <xf numFmtId="165" fontId="0" fillId="16" borderId="0" xfId="0" applyNumberForma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15" fillId="0" borderId="0" xfId="1" applyFont="1" applyFill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4" fillId="14" borderId="0" xfId="0" applyFont="1" applyFill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2:S2380"/>
  <sheetViews>
    <sheetView workbookViewId="0">
      <selection activeCell="G16" sqref="G16"/>
    </sheetView>
  </sheetViews>
  <sheetFormatPr baseColWidth="10" defaultRowHeight="15" x14ac:dyDescent="0.25"/>
  <cols>
    <col min="1" max="1" width="9.7109375" style="13" customWidth="1"/>
    <col min="2" max="2" width="11" style="13" customWidth="1"/>
    <col min="3" max="3" width="10.42578125" style="13" customWidth="1"/>
    <col min="4" max="4" width="11.28515625" style="13" customWidth="1"/>
    <col min="5" max="5" width="12.7109375" style="13" customWidth="1"/>
    <col min="6" max="6" width="12.140625" style="13" customWidth="1"/>
    <col min="7" max="7" width="9.5703125" style="13" customWidth="1"/>
    <col min="8" max="8" width="10.28515625" style="13" customWidth="1"/>
    <col min="9" max="9" width="11.42578125" style="13"/>
    <col min="10" max="10" width="10.28515625" style="13" customWidth="1"/>
    <col min="11" max="13" width="11.42578125" style="13"/>
    <col min="14" max="14" width="10.85546875" style="13" customWidth="1"/>
    <col min="15" max="15" width="12.85546875" style="13" customWidth="1"/>
    <col min="16" max="17" width="11.42578125" style="13"/>
  </cols>
  <sheetData>
    <row r="2" spans="1:19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21</v>
      </c>
      <c r="Q2" s="14" t="s">
        <v>22</v>
      </c>
      <c r="R2" s="12"/>
      <c r="S2" s="12"/>
    </row>
    <row r="3" spans="1:19" x14ac:dyDescent="0.25">
      <c r="A3" s="13" t="s">
        <v>23</v>
      </c>
      <c r="J3" s="14"/>
      <c r="L3" s="13">
        <v>0</v>
      </c>
      <c r="M3" s="13">
        <v>8513000</v>
      </c>
    </row>
    <row r="4" spans="1:19" x14ac:dyDescent="0.25">
      <c r="A4" s="13" t="s">
        <v>23</v>
      </c>
      <c r="B4" s="19">
        <v>40190</v>
      </c>
      <c r="C4" s="13">
        <v>413000</v>
      </c>
      <c r="D4" s="13">
        <v>5950000</v>
      </c>
      <c r="E4" s="13">
        <v>1190000</v>
      </c>
      <c r="F4" s="13">
        <v>168000</v>
      </c>
      <c r="G4" s="13">
        <v>0</v>
      </c>
      <c r="H4" s="13">
        <v>97000</v>
      </c>
      <c r="I4" s="13">
        <v>0</v>
      </c>
      <c r="J4" s="13">
        <v>5813000</v>
      </c>
      <c r="K4" s="13">
        <v>0</v>
      </c>
      <c r="L4" s="13">
        <v>2000</v>
      </c>
      <c r="M4" s="13">
        <f t="shared" ref="M4:M9" si="0" xml:space="preserve"> M3+H4+ I4- J4- L4+ Q4</f>
        <v>2795000</v>
      </c>
      <c r="N4" s="15">
        <v>0</v>
      </c>
      <c r="O4" s="13" t="s">
        <v>24</v>
      </c>
      <c r="P4" s="13">
        <v>0</v>
      </c>
      <c r="Q4" s="13">
        <v>0</v>
      </c>
    </row>
    <row r="5" spans="1:19" x14ac:dyDescent="0.25">
      <c r="A5" s="13" t="s">
        <v>23</v>
      </c>
      <c r="B5" s="18" t="s">
        <v>25</v>
      </c>
      <c r="C5" s="13">
        <v>253000</v>
      </c>
      <c r="D5" s="13">
        <v>1450000</v>
      </c>
      <c r="E5" s="13">
        <v>290000</v>
      </c>
      <c r="F5" s="13">
        <v>41000</v>
      </c>
      <c r="G5" s="13">
        <v>0</v>
      </c>
      <c r="H5" s="13">
        <v>356000</v>
      </c>
      <c r="I5" s="13">
        <v>0</v>
      </c>
      <c r="J5" s="13">
        <v>1595000</v>
      </c>
      <c r="K5" s="13">
        <v>0</v>
      </c>
      <c r="M5" s="13">
        <f t="shared" si="0"/>
        <v>1556000</v>
      </c>
      <c r="N5" s="13">
        <v>0</v>
      </c>
      <c r="O5" s="13" t="s">
        <v>26</v>
      </c>
      <c r="P5" s="13">
        <v>0</v>
      </c>
      <c r="Q5" s="13">
        <v>0</v>
      </c>
    </row>
    <row r="6" spans="1:19" x14ac:dyDescent="0.25">
      <c r="A6" s="13" t="s">
        <v>23</v>
      </c>
      <c r="B6" s="13" t="s">
        <v>27</v>
      </c>
      <c r="C6" s="13">
        <v>225000</v>
      </c>
      <c r="D6" s="13">
        <v>1350000</v>
      </c>
      <c r="E6" s="13">
        <v>270000</v>
      </c>
      <c r="F6" s="13">
        <v>28000</v>
      </c>
      <c r="G6" s="13">
        <v>0</v>
      </c>
      <c r="H6" s="13">
        <v>8000</v>
      </c>
      <c r="I6" s="13">
        <v>0</v>
      </c>
      <c r="J6" s="13">
        <v>1156000</v>
      </c>
      <c r="K6" s="13">
        <v>0</v>
      </c>
      <c r="M6" s="13">
        <f t="shared" si="0"/>
        <v>408000</v>
      </c>
      <c r="N6" s="13">
        <v>0</v>
      </c>
      <c r="O6" s="13" t="s">
        <v>28</v>
      </c>
      <c r="P6" s="13">
        <v>0</v>
      </c>
      <c r="Q6" s="13">
        <v>0</v>
      </c>
    </row>
    <row r="7" spans="1:19" x14ac:dyDescent="0.25">
      <c r="A7" s="13" t="s">
        <v>23</v>
      </c>
      <c r="B7" s="13" t="s">
        <v>29</v>
      </c>
      <c r="C7" s="13">
        <v>252000</v>
      </c>
      <c r="D7" s="13">
        <v>100000</v>
      </c>
      <c r="E7" s="13">
        <v>20000</v>
      </c>
      <c r="F7" s="13">
        <v>26000</v>
      </c>
      <c r="G7" s="13">
        <v>0</v>
      </c>
      <c r="H7" s="13">
        <v>140000</v>
      </c>
      <c r="I7" s="13">
        <v>0</v>
      </c>
      <c r="J7" s="13">
        <v>8000</v>
      </c>
      <c r="K7" s="13">
        <v>0</v>
      </c>
      <c r="L7" s="13">
        <v>150000</v>
      </c>
      <c r="M7" s="15">
        <f t="shared" si="0"/>
        <v>390000</v>
      </c>
      <c r="N7" s="13">
        <v>0</v>
      </c>
      <c r="O7" s="13" t="s">
        <v>30</v>
      </c>
      <c r="P7" s="13">
        <v>0</v>
      </c>
      <c r="Q7" s="13">
        <v>0</v>
      </c>
    </row>
    <row r="8" spans="1:19" x14ac:dyDescent="0.25">
      <c r="A8" s="13" t="s">
        <v>23</v>
      </c>
      <c r="B8" s="13" t="s">
        <v>31</v>
      </c>
      <c r="C8" s="13">
        <v>407000</v>
      </c>
      <c r="D8" s="13">
        <v>400000</v>
      </c>
      <c r="E8" s="13">
        <v>98000</v>
      </c>
      <c r="F8" s="13">
        <v>83000</v>
      </c>
      <c r="G8" s="13">
        <v>0</v>
      </c>
      <c r="H8" s="13">
        <v>24000</v>
      </c>
      <c r="I8" s="13">
        <v>0</v>
      </c>
      <c r="J8" s="13">
        <v>100000</v>
      </c>
      <c r="K8" s="13">
        <v>0</v>
      </c>
      <c r="M8" s="13">
        <f t="shared" si="0"/>
        <v>314000</v>
      </c>
      <c r="N8" s="13">
        <f>(C8-D8 - F8 - G8 + J8- K8- H8- I8- P8)*-1</f>
        <v>0</v>
      </c>
      <c r="O8" s="13" t="s">
        <v>32</v>
      </c>
      <c r="P8" s="13">
        <v>0</v>
      </c>
      <c r="Q8" s="13">
        <v>0</v>
      </c>
    </row>
    <row r="9" spans="1:19" x14ac:dyDescent="0.25">
      <c r="A9" s="13" t="s">
        <v>23</v>
      </c>
      <c r="B9" s="13" t="s">
        <v>33</v>
      </c>
      <c r="C9" s="13">
        <v>281000</v>
      </c>
      <c r="D9" s="13">
        <v>475000</v>
      </c>
      <c r="E9" s="13">
        <v>95000</v>
      </c>
      <c r="F9" s="13">
        <v>9000</v>
      </c>
      <c r="G9" s="13">
        <v>0</v>
      </c>
      <c r="H9" s="13">
        <v>8000</v>
      </c>
      <c r="I9" s="13">
        <v>0</v>
      </c>
      <c r="J9" s="13">
        <v>214000</v>
      </c>
      <c r="K9" s="13">
        <v>0</v>
      </c>
      <c r="M9" s="13">
        <f t="shared" si="0"/>
        <v>108000</v>
      </c>
      <c r="N9" s="15">
        <v>2000</v>
      </c>
      <c r="O9" s="13" t="s">
        <v>34</v>
      </c>
      <c r="P9" s="13">
        <v>0</v>
      </c>
      <c r="Q9" s="13">
        <v>0</v>
      </c>
    </row>
    <row r="10" spans="1:19" x14ac:dyDescent="0.25">
      <c r="A10" s="13" t="s">
        <v>23</v>
      </c>
      <c r="B10" s="13" t="s">
        <v>35</v>
      </c>
      <c r="C10" s="13">
        <v>395000</v>
      </c>
      <c r="D10" s="13">
        <v>450000</v>
      </c>
      <c r="E10" s="13">
        <v>90000</v>
      </c>
      <c r="F10" s="13">
        <v>42000</v>
      </c>
      <c r="G10" s="13">
        <v>0</v>
      </c>
      <c r="H10" s="13">
        <v>12000</v>
      </c>
      <c r="I10" s="13">
        <v>0</v>
      </c>
      <c r="J10" s="13">
        <v>108000</v>
      </c>
      <c r="K10" s="13">
        <v>0</v>
      </c>
      <c r="M10" s="13">
        <f xml:space="preserve"> M9+H10+ I10- J10- L10+ Q10</f>
        <v>12000</v>
      </c>
      <c r="N10" s="13">
        <v>0</v>
      </c>
      <c r="O10" s="13" t="s">
        <v>36</v>
      </c>
      <c r="P10" s="13">
        <v>0</v>
      </c>
      <c r="Q10" s="13">
        <v>0</v>
      </c>
    </row>
    <row r="11" spans="1:19" x14ac:dyDescent="0.25">
      <c r="A11" s="13" t="s">
        <v>23</v>
      </c>
      <c r="B11" s="13" t="s">
        <v>37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M11" s="13">
        <v>0</v>
      </c>
      <c r="N11" s="13">
        <f>(C11-D11 - F11 - G11 + J11- K11- H11- I11- P11)*-1</f>
        <v>0</v>
      </c>
      <c r="O11" s="13" t="s">
        <v>38</v>
      </c>
      <c r="P11" s="13">
        <v>0</v>
      </c>
      <c r="Q11" s="13">
        <v>0</v>
      </c>
    </row>
    <row r="12" spans="1:19" x14ac:dyDescent="0.25">
      <c r="A12" s="16" t="s">
        <v>16</v>
      </c>
      <c r="B12" s="16" t="s">
        <v>15</v>
      </c>
      <c r="C12" s="16">
        <f t="shared" ref="C12:L12" si="1">SUM(C5:C11)</f>
        <v>1813000</v>
      </c>
      <c r="D12" s="16">
        <f t="shared" si="1"/>
        <v>4225000</v>
      </c>
      <c r="E12" s="16">
        <f t="shared" si="1"/>
        <v>863000</v>
      </c>
      <c r="F12" s="16">
        <f t="shared" si="1"/>
        <v>229000</v>
      </c>
      <c r="G12" s="16">
        <f t="shared" si="1"/>
        <v>0</v>
      </c>
      <c r="H12" s="16">
        <f t="shared" si="1"/>
        <v>548000</v>
      </c>
      <c r="I12" s="16">
        <f t="shared" si="1"/>
        <v>0</v>
      </c>
      <c r="J12" s="16">
        <f t="shared" si="1"/>
        <v>3181000</v>
      </c>
      <c r="K12" s="16">
        <f t="shared" si="1"/>
        <v>0</v>
      </c>
      <c r="L12" s="16">
        <f t="shared" si="1"/>
        <v>150000</v>
      </c>
      <c r="M12" s="16">
        <f>M11</f>
        <v>0</v>
      </c>
      <c r="N12" s="16">
        <f>SUM(N5:N11)</f>
        <v>2000</v>
      </c>
      <c r="O12" s="16"/>
      <c r="P12" s="16">
        <f>SUM(P5:P11)</f>
        <v>0</v>
      </c>
      <c r="Q12" s="16"/>
    </row>
    <row r="20" spans="1:17" x14ac:dyDescent="0.25">
      <c r="A20" s="16" t="s">
        <v>17</v>
      </c>
      <c r="B20" s="16" t="s">
        <v>15</v>
      </c>
      <c r="C20" s="16">
        <f t="shared" ref="C20:L20" si="2">SUM(C13:C19)</f>
        <v>0</v>
      </c>
      <c r="D20" s="16">
        <f t="shared" si="2"/>
        <v>0</v>
      </c>
      <c r="E20" s="16">
        <f t="shared" si="2"/>
        <v>0</v>
      </c>
      <c r="F20" s="16">
        <f t="shared" si="2"/>
        <v>0</v>
      </c>
      <c r="G20" s="16">
        <f t="shared" si="2"/>
        <v>0</v>
      </c>
      <c r="H20" s="16">
        <f t="shared" si="2"/>
        <v>0</v>
      </c>
      <c r="I20" s="16">
        <f t="shared" si="2"/>
        <v>0</v>
      </c>
      <c r="J20" s="16">
        <f t="shared" si="2"/>
        <v>0</v>
      </c>
      <c r="K20" s="16">
        <f t="shared" si="2"/>
        <v>0</v>
      </c>
      <c r="L20" s="16">
        <f t="shared" si="2"/>
        <v>0</v>
      </c>
      <c r="M20" s="16">
        <f>M19</f>
        <v>0</v>
      </c>
      <c r="N20" s="16">
        <f>SUM(N13:N19)</f>
        <v>0</v>
      </c>
      <c r="O20" s="16"/>
      <c r="P20" s="16">
        <f>SUM(P13:P19)</f>
        <v>0</v>
      </c>
      <c r="Q20" s="16"/>
    </row>
    <row r="28" spans="1:17" x14ac:dyDescent="0.25">
      <c r="A28" s="16" t="s">
        <v>18</v>
      </c>
      <c r="B28" s="16" t="s">
        <v>15</v>
      </c>
      <c r="C28" s="16">
        <f t="shared" ref="C28:L28" si="3">SUM(C21:C27)</f>
        <v>0</v>
      </c>
      <c r="D28" s="16">
        <f t="shared" si="3"/>
        <v>0</v>
      </c>
      <c r="E28" s="16">
        <f t="shared" si="3"/>
        <v>0</v>
      </c>
      <c r="F28" s="16">
        <f t="shared" si="3"/>
        <v>0</v>
      </c>
      <c r="G28" s="16">
        <f t="shared" si="3"/>
        <v>0</v>
      </c>
      <c r="H28" s="16">
        <f t="shared" si="3"/>
        <v>0</v>
      </c>
      <c r="I28" s="16">
        <f t="shared" si="3"/>
        <v>0</v>
      </c>
      <c r="J28" s="16">
        <f t="shared" si="3"/>
        <v>0</v>
      </c>
      <c r="K28" s="16">
        <f t="shared" si="3"/>
        <v>0</v>
      </c>
      <c r="L28" s="16">
        <f t="shared" si="3"/>
        <v>0</v>
      </c>
      <c r="M28" s="16">
        <f>M27</f>
        <v>0</v>
      </c>
      <c r="N28" s="16">
        <f>SUM(N21:N27)</f>
        <v>0</v>
      </c>
      <c r="O28" s="16"/>
      <c r="P28" s="16">
        <f>SUM(P21:P27)</f>
        <v>0</v>
      </c>
      <c r="Q28" s="16"/>
    </row>
    <row r="36" spans="1:17" x14ac:dyDescent="0.25">
      <c r="A36" s="16" t="s">
        <v>19</v>
      </c>
      <c r="B36" s="16" t="s">
        <v>15</v>
      </c>
      <c r="C36" s="16">
        <f t="shared" ref="C36:L36" si="4">SUM(C29:C35)</f>
        <v>0</v>
      </c>
      <c r="D36" s="16">
        <f t="shared" si="4"/>
        <v>0</v>
      </c>
      <c r="E36" s="16">
        <f t="shared" si="4"/>
        <v>0</v>
      </c>
      <c r="F36" s="16">
        <f t="shared" si="4"/>
        <v>0</v>
      </c>
      <c r="G36" s="16">
        <f t="shared" si="4"/>
        <v>0</v>
      </c>
      <c r="H36" s="16">
        <f t="shared" si="4"/>
        <v>0</v>
      </c>
      <c r="I36" s="16">
        <f t="shared" si="4"/>
        <v>0</v>
      </c>
      <c r="J36" s="16">
        <f t="shared" si="4"/>
        <v>0</v>
      </c>
      <c r="K36" s="16">
        <f t="shared" si="4"/>
        <v>0</v>
      </c>
      <c r="L36" s="16">
        <f t="shared" si="4"/>
        <v>0</v>
      </c>
      <c r="M36" s="16">
        <f>M35</f>
        <v>0</v>
      </c>
      <c r="N36" s="16">
        <f>SUM(N29:N35)</f>
        <v>0</v>
      </c>
      <c r="O36" s="16"/>
      <c r="P36" s="16">
        <f>SUM(P29:P35)</f>
        <v>0</v>
      </c>
      <c r="Q36" s="16"/>
    </row>
    <row r="37" spans="1:17" x14ac:dyDescent="0.25">
      <c r="A37" s="17" t="s">
        <v>15</v>
      </c>
      <c r="B37" s="17" t="s">
        <v>20</v>
      </c>
      <c r="C37" s="17">
        <f t="shared" ref="C37:L37" si="5">C12+C20+C28+C36</f>
        <v>1813000</v>
      </c>
      <c r="D37" s="17">
        <f t="shared" si="5"/>
        <v>4225000</v>
      </c>
      <c r="E37" s="17">
        <f t="shared" si="5"/>
        <v>863000</v>
      </c>
      <c r="F37" s="17">
        <f t="shared" si="5"/>
        <v>229000</v>
      </c>
      <c r="G37" s="17">
        <f t="shared" si="5"/>
        <v>0</v>
      </c>
      <c r="H37" s="17">
        <f t="shared" si="5"/>
        <v>548000</v>
      </c>
      <c r="I37" s="17">
        <f t="shared" si="5"/>
        <v>0</v>
      </c>
      <c r="J37" s="17">
        <f t="shared" si="5"/>
        <v>3181000</v>
      </c>
      <c r="K37" s="17">
        <f t="shared" si="5"/>
        <v>0</v>
      </c>
      <c r="L37" s="17">
        <f t="shared" si="5"/>
        <v>150000</v>
      </c>
      <c r="M37" s="17">
        <f>M36</f>
        <v>0</v>
      </c>
      <c r="N37" s="17">
        <f>N12+N20+N28+N36</f>
        <v>2000</v>
      </c>
      <c r="O37" s="17"/>
      <c r="P37" s="17">
        <f>P12+P20+P28+P36</f>
        <v>0</v>
      </c>
      <c r="Q37" s="17"/>
    </row>
    <row r="45" spans="1:17" x14ac:dyDescent="0.25">
      <c r="A45" s="16" t="s">
        <v>16</v>
      </c>
      <c r="B45" s="16" t="s">
        <v>15</v>
      </c>
      <c r="C45" s="16">
        <f t="shared" ref="C45:L45" si="6">SUM(C38:C44)</f>
        <v>0</v>
      </c>
      <c r="D45" s="16">
        <f t="shared" si="6"/>
        <v>0</v>
      </c>
      <c r="E45" s="16">
        <f t="shared" si="6"/>
        <v>0</v>
      </c>
      <c r="F45" s="16">
        <f t="shared" si="6"/>
        <v>0</v>
      </c>
      <c r="G45" s="16">
        <f t="shared" si="6"/>
        <v>0</v>
      </c>
      <c r="H45" s="16">
        <f t="shared" si="6"/>
        <v>0</v>
      </c>
      <c r="I45" s="16">
        <f t="shared" si="6"/>
        <v>0</v>
      </c>
      <c r="J45" s="16">
        <f t="shared" si="6"/>
        <v>0</v>
      </c>
      <c r="K45" s="16">
        <f t="shared" si="6"/>
        <v>0</v>
      </c>
      <c r="L45" s="16">
        <f t="shared" si="6"/>
        <v>0</v>
      </c>
      <c r="M45" s="16">
        <f>M44</f>
        <v>0</v>
      </c>
      <c r="N45" s="16">
        <f>SUM(N38:N44)</f>
        <v>0</v>
      </c>
      <c r="O45" s="16"/>
      <c r="P45" s="16">
        <f>SUM(P38:P44)</f>
        <v>0</v>
      </c>
      <c r="Q45" s="16"/>
    </row>
    <row r="53" spans="1:17" x14ac:dyDescent="0.25">
      <c r="A53" s="16" t="s">
        <v>17</v>
      </c>
      <c r="B53" s="16" t="s">
        <v>15</v>
      </c>
      <c r="C53" s="16">
        <f t="shared" ref="C53:L53" si="7">SUM(C46:C52)</f>
        <v>0</v>
      </c>
      <c r="D53" s="16">
        <f t="shared" si="7"/>
        <v>0</v>
      </c>
      <c r="E53" s="16">
        <f t="shared" si="7"/>
        <v>0</v>
      </c>
      <c r="F53" s="16">
        <f t="shared" si="7"/>
        <v>0</v>
      </c>
      <c r="G53" s="16">
        <f t="shared" si="7"/>
        <v>0</v>
      </c>
      <c r="H53" s="16">
        <f t="shared" si="7"/>
        <v>0</v>
      </c>
      <c r="I53" s="16">
        <f t="shared" si="7"/>
        <v>0</v>
      </c>
      <c r="J53" s="16">
        <f t="shared" si="7"/>
        <v>0</v>
      </c>
      <c r="K53" s="16">
        <f t="shared" si="7"/>
        <v>0</v>
      </c>
      <c r="L53" s="16">
        <f t="shared" si="7"/>
        <v>0</v>
      </c>
      <c r="M53" s="16">
        <f>M52</f>
        <v>0</v>
      </c>
      <c r="N53" s="16">
        <f>SUM(N46:N52)</f>
        <v>0</v>
      </c>
      <c r="O53" s="16"/>
      <c r="P53" s="16">
        <f>SUM(P46:P52)</f>
        <v>0</v>
      </c>
      <c r="Q53" s="16"/>
    </row>
    <row r="61" spans="1:17" x14ac:dyDescent="0.25">
      <c r="A61" s="16" t="s">
        <v>18</v>
      </c>
      <c r="B61" s="16" t="s">
        <v>15</v>
      </c>
      <c r="C61" s="16">
        <f t="shared" ref="C61:L61" si="8">SUM(C54:C60)</f>
        <v>0</v>
      </c>
      <c r="D61" s="16">
        <f t="shared" si="8"/>
        <v>0</v>
      </c>
      <c r="E61" s="16">
        <f t="shared" si="8"/>
        <v>0</v>
      </c>
      <c r="F61" s="16">
        <f t="shared" si="8"/>
        <v>0</v>
      </c>
      <c r="G61" s="16">
        <f t="shared" si="8"/>
        <v>0</v>
      </c>
      <c r="H61" s="16">
        <f t="shared" si="8"/>
        <v>0</v>
      </c>
      <c r="I61" s="16">
        <f t="shared" si="8"/>
        <v>0</v>
      </c>
      <c r="J61" s="16">
        <f t="shared" si="8"/>
        <v>0</v>
      </c>
      <c r="K61" s="16">
        <f t="shared" si="8"/>
        <v>0</v>
      </c>
      <c r="L61" s="16">
        <f t="shared" si="8"/>
        <v>0</v>
      </c>
      <c r="M61" s="16">
        <f>M60</f>
        <v>0</v>
      </c>
      <c r="N61" s="16">
        <f>SUM(N54:N60)</f>
        <v>0</v>
      </c>
      <c r="O61" s="16"/>
      <c r="P61" s="16">
        <f>SUM(P54:P60)</f>
        <v>0</v>
      </c>
      <c r="Q61" s="16"/>
    </row>
    <row r="69" spans="1:17" x14ac:dyDescent="0.25">
      <c r="A69" s="16" t="s">
        <v>19</v>
      </c>
      <c r="B69" s="16" t="s">
        <v>15</v>
      </c>
      <c r="C69" s="16">
        <f t="shared" ref="C69:L69" si="9">SUM(C62:C68)</f>
        <v>0</v>
      </c>
      <c r="D69" s="16">
        <f t="shared" si="9"/>
        <v>0</v>
      </c>
      <c r="E69" s="16">
        <f t="shared" si="9"/>
        <v>0</v>
      </c>
      <c r="F69" s="16">
        <f t="shared" si="9"/>
        <v>0</v>
      </c>
      <c r="G69" s="16">
        <f t="shared" si="9"/>
        <v>0</v>
      </c>
      <c r="H69" s="16">
        <f t="shared" si="9"/>
        <v>0</v>
      </c>
      <c r="I69" s="16">
        <f t="shared" si="9"/>
        <v>0</v>
      </c>
      <c r="J69" s="16">
        <f t="shared" si="9"/>
        <v>0</v>
      </c>
      <c r="K69" s="16">
        <f t="shared" si="9"/>
        <v>0</v>
      </c>
      <c r="L69" s="16">
        <f t="shared" si="9"/>
        <v>0</v>
      </c>
      <c r="M69" s="16">
        <f>M68</f>
        <v>0</v>
      </c>
      <c r="N69" s="16">
        <f>SUM(N62:N68)</f>
        <v>0</v>
      </c>
      <c r="O69" s="16"/>
      <c r="P69" s="16">
        <f>SUM(P62:P68)</f>
        <v>0</v>
      </c>
      <c r="Q69" s="16"/>
    </row>
    <row r="70" spans="1:17" x14ac:dyDescent="0.25">
      <c r="A70" s="17" t="s">
        <v>15</v>
      </c>
      <c r="B70" s="17" t="s">
        <v>20</v>
      </c>
      <c r="C70" s="17">
        <f t="shared" ref="C70:L70" si="10">C45+C53+C61+C69</f>
        <v>0</v>
      </c>
      <c r="D70" s="17">
        <f t="shared" si="10"/>
        <v>0</v>
      </c>
      <c r="E70" s="17">
        <f t="shared" si="10"/>
        <v>0</v>
      </c>
      <c r="F70" s="17">
        <f t="shared" si="10"/>
        <v>0</v>
      </c>
      <c r="G70" s="17">
        <f t="shared" si="10"/>
        <v>0</v>
      </c>
      <c r="H70" s="17">
        <f t="shared" si="10"/>
        <v>0</v>
      </c>
      <c r="I70" s="17">
        <f t="shared" si="10"/>
        <v>0</v>
      </c>
      <c r="J70" s="17">
        <f t="shared" si="10"/>
        <v>0</v>
      </c>
      <c r="K70" s="17">
        <f t="shared" si="10"/>
        <v>0</v>
      </c>
      <c r="L70" s="17">
        <f t="shared" si="10"/>
        <v>0</v>
      </c>
      <c r="M70" s="17">
        <f>M69</f>
        <v>0</v>
      </c>
      <c r="N70" s="17">
        <f>N45+N53+N61+N69</f>
        <v>0</v>
      </c>
      <c r="O70" s="17"/>
      <c r="P70" s="17">
        <f>P45+P53+P61+P69</f>
        <v>0</v>
      </c>
      <c r="Q70" s="17"/>
    </row>
    <row r="78" spans="1:17" x14ac:dyDescent="0.25">
      <c r="A78" s="16" t="s">
        <v>16</v>
      </c>
      <c r="B78" s="16" t="s">
        <v>15</v>
      </c>
      <c r="C78" s="16">
        <f t="shared" ref="C78:L78" si="11">SUM(C71:C77)</f>
        <v>0</v>
      </c>
      <c r="D78" s="16">
        <f t="shared" si="11"/>
        <v>0</v>
      </c>
      <c r="E78" s="16">
        <f t="shared" si="11"/>
        <v>0</v>
      </c>
      <c r="F78" s="16">
        <f t="shared" si="11"/>
        <v>0</v>
      </c>
      <c r="G78" s="16">
        <f t="shared" si="11"/>
        <v>0</v>
      </c>
      <c r="H78" s="16">
        <f t="shared" si="11"/>
        <v>0</v>
      </c>
      <c r="I78" s="16">
        <f t="shared" si="11"/>
        <v>0</v>
      </c>
      <c r="J78" s="16">
        <f t="shared" si="11"/>
        <v>0</v>
      </c>
      <c r="K78" s="16">
        <f t="shared" si="11"/>
        <v>0</v>
      </c>
      <c r="L78" s="16">
        <f t="shared" si="11"/>
        <v>0</v>
      </c>
      <c r="M78" s="16">
        <f>M77</f>
        <v>0</v>
      </c>
      <c r="N78" s="16">
        <f>SUM(N71:N77)</f>
        <v>0</v>
      </c>
      <c r="O78" s="16"/>
      <c r="P78" s="16">
        <f>SUM(P71:P77)</f>
        <v>0</v>
      </c>
      <c r="Q78" s="16"/>
    </row>
    <row r="86" spans="1:17" x14ac:dyDescent="0.25">
      <c r="A86" s="16" t="s">
        <v>17</v>
      </c>
      <c r="B86" s="16" t="s">
        <v>15</v>
      </c>
      <c r="C86" s="16">
        <f t="shared" ref="C86:L86" si="12">SUM(C79:C85)</f>
        <v>0</v>
      </c>
      <c r="D86" s="16">
        <f t="shared" si="12"/>
        <v>0</v>
      </c>
      <c r="E86" s="16">
        <f t="shared" si="12"/>
        <v>0</v>
      </c>
      <c r="F86" s="16">
        <f t="shared" si="12"/>
        <v>0</v>
      </c>
      <c r="G86" s="16">
        <f t="shared" si="12"/>
        <v>0</v>
      </c>
      <c r="H86" s="16">
        <f t="shared" si="12"/>
        <v>0</v>
      </c>
      <c r="I86" s="16">
        <f t="shared" si="12"/>
        <v>0</v>
      </c>
      <c r="J86" s="16">
        <f t="shared" si="12"/>
        <v>0</v>
      </c>
      <c r="K86" s="16">
        <f t="shared" si="12"/>
        <v>0</v>
      </c>
      <c r="L86" s="16">
        <f t="shared" si="12"/>
        <v>0</v>
      </c>
      <c r="M86" s="16">
        <f>M85</f>
        <v>0</v>
      </c>
      <c r="N86" s="16">
        <f>SUM(N79:N85)</f>
        <v>0</v>
      </c>
      <c r="O86" s="16"/>
      <c r="P86" s="16">
        <f>SUM(P79:P85)</f>
        <v>0</v>
      </c>
      <c r="Q86" s="16"/>
    </row>
    <row r="94" spans="1:17" x14ac:dyDescent="0.25">
      <c r="A94" s="16" t="s">
        <v>18</v>
      </c>
      <c r="B94" s="16" t="s">
        <v>15</v>
      </c>
      <c r="C94" s="16">
        <f t="shared" ref="C94:L94" si="13">SUM(C87:C93)</f>
        <v>0</v>
      </c>
      <c r="D94" s="16">
        <f t="shared" si="13"/>
        <v>0</v>
      </c>
      <c r="E94" s="16">
        <f t="shared" si="13"/>
        <v>0</v>
      </c>
      <c r="F94" s="16">
        <f t="shared" si="13"/>
        <v>0</v>
      </c>
      <c r="G94" s="16">
        <f t="shared" si="13"/>
        <v>0</v>
      </c>
      <c r="H94" s="16">
        <f t="shared" si="13"/>
        <v>0</v>
      </c>
      <c r="I94" s="16">
        <f t="shared" si="13"/>
        <v>0</v>
      </c>
      <c r="J94" s="16">
        <f t="shared" si="13"/>
        <v>0</v>
      </c>
      <c r="K94" s="16">
        <f t="shared" si="13"/>
        <v>0</v>
      </c>
      <c r="L94" s="16">
        <f t="shared" si="13"/>
        <v>0</v>
      </c>
      <c r="M94" s="16">
        <f>M93</f>
        <v>0</v>
      </c>
      <c r="N94" s="16">
        <f>SUM(N87:N93)</f>
        <v>0</v>
      </c>
      <c r="O94" s="16"/>
      <c r="P94" s="16">
        <f>SUM(P87:P93)</f>
        <v>0</v>
      </c>
      <c r="Q94" s="16"/>
    </row>
    <row r="102" spans="1:17" x14ac:dyDescent="0.25">
      <c r="A102" s="16" t="s">
        <v>19</v>
      </c>
      <c r="B102" s="16" t="s">
        <v>15</v>
      </c>
      <c r="C102" s="16">
        <f t="shared" ref="C102:L102" si="14">SUM(C95:C101)</f>
        <v>0</v>
      </c>
      <c r="D102" s="16">
        <f t="shared" si="14"/>
        <v>0</v>
      </c>
      <c r="E102" s="16">
        <f t="shared" si="14"/>
        <v>0</v>
      </c>
      <c r="F102" s="16">
        <f t="shared" si="14"/>
        <v>0</v>
      </c>
      <c r="G102" s="16">
        <f t="shared" si="14"/>
        <v>0</v>
      </c>
      <c r="H102" s="16">
        <f t="shared" si="14"/>
        <v>0</v>
      </c>
      <c r="I102" s="16">
        <f t="shared" si="14"/>
        <v>0</v>
      </c>
      <c r="J102" s="16">
        <f t="shared" si="14"/>
        <v>0</v>
      </c>
      <c r="K102" s="16">
        <f t="shared" si="14"/>
        <v>0</v>
      </c>
      <c r="L102" s="16">
        <f t="shared" si="14"/>
        <v>0</v>
      </c>
      <c r="M102" s="16">
        <f>M101</f>
        <v>0</v>
      </c>
      <c r="N102" s="16">
        <f>SUM(N95:N101)</f>
        <v>0</v>
      </c>
      <c r="O102" s="16"/>
      <c r="P102" s="16">
        <f>SUM(P95:P101)</f>
        <v>0</v>
      </c>
      <c r="Q102" s="16"/>
    </row>
    <row r="103" spans="1:17" x14ac:dyDescent="0.25">
      <c r="A103" s="17" t="s">
        <v>15</v>
      </c>
      <c r="B103" s="17" t="s">
        <v>20</v>
      </c>
      <c r="C103" s="17">
        <f t="shared" ref="C103:L103" si="15">C78+C86+C94+C102</f>
        <v>0</v>
      </c>
      <c r="D103" s="17">
        <f t="shared" si="15"/>
        <v>0</v>
      </c>
      <c r="E103" s="17">
        <f t="shared" si="15"/>
        <v>0</v>
      </c>
      <c r="F103" s="17">
        <f t="shared" si="15"/>
        <v>0</v>
      </c>
      <c r="G103" s="17">
        <f t="shared" si="15"/>
        <v>0</v>
      </c>
      <c r="H103" s="17">
        <f t="shared" si="15"/>
        <v>0</v>
      </c>
      <c r="I103" s="17">
        <f t="shared" si="15"/>
        <v>0</v>
      </c>
      <c r="J103" s="17">
        <f t="shared" si="15"/>
        <v>0</v>
      </c>
      <c r="K103" s="17">
        <f t="shared" si="15"/>
        <v>0</v>
      </c>
      <c r="L103" s="17">
        <f t="shared" si="15"/>
        <v>0</v>
      </c>
      <c r="M103" s="17">
        <f>M102</f>
        <v>0</v>
      </c>
      <c r="N103" s="17">
        <f>N78+N86+N94+N102</f>
        <v>0</v>
      </c>
      <c r="O103" s="17"/>
      <c r="P103" s="17">
        <f>P78+P86+P94+P102</f>
        <v>0</v>
      </c>
      <c r="Q103" s="17"/>
    </row>
    <row r="111" spans="1:17" x14ac:dyDescent="0.25">
      <c r="A111" s="16" t="s">
        <v>16</v>
      </c>
      <c r="B111" s="16" t="s">
        <v>15</v>
      </c>
      <c r="C111" s="16">
        <f t="shared" ref="C111:L111" si="16">SUM(C104:C110)</f>
        <v>0</v>
      </c>
      <c r="D111" s="16">
        <f t="shared" si="16"/>
        <v>0</v>
      </c>
      <c r="E111" s="16">
        <f t="shared" si="16"/>
        <v>0</v>
      </c>
      <c r="F111" s="16">
        <f t="shared" si="16"/>
        <v>0</v>
      </c>
      <c r="G111" s="16">
        <f t="shared" si="16"/>
        <v>0</v>
      </c>
      <c r="H111" s="16">
        <f t="shared" si="16"/>
        <v>0</v>
      </c>
      <c r="I111" s="16">
        <f t="shared" si="16"/>
        <v>0</v>
      </c>
      <c r="J111" s="16">
        <f t="shared" si="16"/>
        <v>0</v>
      </c>
      <c r="K111" s="16">
        <f t="shared" si="16"/>
        <v>0</v>
      </c>
      <c r="L111" s="16">
        <f t="shared" si="16"/>
        <v>0</v>
      </c>
      <c r="M111" s="16">
        <f>M110</f>
        <v>0</v>
      </c>
      <c r="N111" s="16">
        <f>SUM(N104:N110)</f>
        <v>0</v>
      </c>
      <c r="O111" s="16"/>
      <c r="P111" s="16">
        <f>SUM(P104:P110)</f>
        <v>0</v>
      </c>
      <c r="Q111" s="16"/>
    </row>
    <row r="119" spans="1:17" x14ac:dyDescent="0.25">
      <c r="A119" s="16" t="s">
        <v>17</v>
      </c>
      <c r="B119" s="16" t="s">
        <v>15</v>
      </c>
      <c r="C119" s="16">
        <f t="shared" ref="C119:L119" si="17">SUM(C112:C118)</f>
        <v>0</v>
      </c>
      <c r="D119" s="16">
        <f t="shared" si="17"/>
        <v>0</v>
      </c>
      <c r="E119" s="16">
        <f t="shared" si="17"/>
        <v>0</v>
      </c>
      <c r="F119" s="16">
        <f t="shared" si="17"/>
        <v>0</v>
      </c>
      <c r="G119" s="16">
        <f t="shared" si="17"/>
        <v>0</v>
      </c>
      <c r="H119" s="16">
        <f t="shared" si="17"/>
        <v>0</v>
      </c>
      <c r="I119" s="16">
        <f t="shared" si="17"/>
        <v>0</v>
      </c>
      <c r="J119" s="16">
        <f t="shared" si="17"/>
        <v>0</v>
      </c>
      <c r="K119" s="16">
        <f t="shared" si="17"/>
        <v>0</v>
      </c>
      <c r="L119" s="16">
        <f t="shared" si="17"/>
        <v>0</v>
      </c>
      <c r="M119" s="16">
        <f>M118</f>
        <v>0</v>
      </c>
      <c r="N119" s="16">
        <f>SUM(N112:N118)</f>
        <v>0</v>
      </c>
      <c r="O119" s="16"/>
      <c r="P119" s="16">
        <f>SUM(P112:P118)</f>
        <v>0</v>
      </c>
      <c r="Q119" s="16"/>
    </row>
    <row r="127" spans="1:17" x14ac:dyDescent="0.25">
      <c r="A127" s="16" t="s">
        <v>18</v>
      </c>
      <c r="B127" s="16" t="s">
        <v>15</v>
      </c>
      <c r="C127" s="16">
        <f t="shared" ref="C127:L127" si="18">SUM(C120:C126)</f>
        <v>0</v>
      </c>
      <c r="D127" s="16">
        <f t="shared" si="18"/>
        <v>0</v>
      </c>
      <c r="E127" s="16">
        <f t="shared" si="18"/>
        <v>0</v>
      </c>
      <c r="F127" s="16">
        <f t="shared" si="18"/>
        <v>0</v>
      </c>
      <c r="G127" s="16">
        <f t="shared" si="18"/>
        <v>0</v>
      </c>
      <c r="H127" s="16">
        <f t="shared" si="18"/>
        <v>0</v>
      </c>
      <c r="I127" s="16">
        <f t="shared" si="18"/>
        <v>0</v>
      </c>
      <c r="J127" s="16">
        <f t="shared" si="18"/>
        <v>0</v>
      </c>
      <c r="K127" s="16">
        <f t="shared" si="18"/>
        <v>0</v>
      </c>
      <c r="L127" s="16">
        <f t="shared" si="18"/>
        <v>0</v>
      </c>
      <c r="M127" s="16">
        <f>M126</f>
        <v>0</v>
      </c>
      <c r="N127" s="16">
        <f>SUM(N120:N126)</f>
        <v>0</v>
      </c>
      <c r="O127" s="16"/>
      <c r="P127" s="16">
        <f>SUM(P120:P126)</f>
        <v>0</v>
      </c>
      <c r="Q127" s="16"/>
    </row>
    <row r="135" spans="1:17" x14ac:dyDescent="0.25">
      <c r="A135" s="16" t="s">
        <v>19</v>
      </c>
      <c r="B135" s="16" t="s">
        <v>15</v>
      </c>
      <c r="C135" s="16">
        <f t="shared" ref="C135:L135" si="19">SUM(C128:C134)</f>
        <v>0</v>
      </c>
      <c r="D135" s="16">
        <f t="shared" si="19"/>
        <v>0</v>
      </c>
      <c r="E135" s="16">
        <f t="shared" si="19"/>
        <v>0</v>
      </c>
      <c r="F135" s="16">
        <f t="shared" si="19"/>
        <v>0</v>
      </c>
      <c r="G135" s="16">
        <f t="shared" si="19"/>
        <v>0</v>
      </c>
      <c r="H135" s="16">
        <f t="shared" si="19"/>
        <v>0</v>
      </c>
      <c r="I135" s="16">
        <f t="shared" si="19"/>
        <v>0</v>
      </c>
      <c r="J135" s="16">
        <f t="shared" si="19"/>
        <v>0</v>
      </c>
      <c r="K135" s="16">
        <f t="shared" si="19"/>
        <v>0</v>
      </c>
      <c r="L135" s="16">
        <f t="shared" si="19"/>
        <v>0</v>
      </c>
      <c r="M135" s="16">
        <f>M134</f>
        <v>0</v>
      </c>
      <c r="N135" s="16">
        <f>SUM(N128:N134)</f>
        <v>0</v>
      </c>
      <c r="O135" s="16"/>
      <c r="P135" s="16">
        <f>SUM(P128:P134)</f>
        <v>0</v>
      </c>
      <c r="Q135" s="16"/>
    </row>
    <row r="136" spans="1:17" x14ac:dyDescent="0.25">
      <c r="A136" s="17" t="s">
        <v>15</v>
      </c>
      <c r="B136" s="17" t="s">
        <v>20</v>
      </c>
      <c r="C136" s="17">
        <f t="shared" ref="C136:L136" si="20">C111+C119+C127+C135</f>
        <v>0</v>
      </c>
      <c r="D136" s="17">
        <f t="shared" si="20"/>
        <v>0</v>
      </c>
      <c r="E136" s="17">
        <f t="shared" si="20"/>
        <v>0</v>
      </c>
      <c r="F136" s="17">
        <f t="shared" si="20"/>
        <v>0</v>
      </c>
      <c r="G136" s="17">
        <f t="shared" si="20"/>
        <v>0</v>
      </c>
      <c r="H136" s="17">
        <f t="shared" si="20"/>
        <v>0</v>
      </c>
      <c r="I136" s="17">
        <f t="shared" si="20"/>
        <v>0</v>
      </c>
      <c r="J136" s="17">
        <f t="shared" si="20"/>
        <v>0</v>
      </c>
      <c r="K136" s="17">
        <f t="shared" si="20"/>
        <v>0</v>
      </c>
      <c r="L136" s="17">
        <f t="shared" si="20"/>
        <v>0</v>
      </c>
      <c r="M136" s="17">
        <f>M135</f>
        <v>0</v>
      </c>
      <c r="N136" s="17">
        <f>N111+N119+N127+N135</f>
        <v>0</v>
      </c>
      <c r="O136" s="17"/>
      <c r="P136" s="17">
        <f>P111+P119+P127+P135</f>
        <v>0</v>
      </c>
      <c r="Q136" s="17"/>
    </row>
    <row r="144" spans="1:17" x14ac:dyDescent="0.25">
      <c r="A144" s="16" t="s">
        <v>16</v>
      </c>
      <c r="B144" s="16" t="s">
        <v>15</v>
      </c>
      <c r="C144" s="16">
        <f t="shared" ref="C144:L144" si="21">SUM(C137:C143)</f>
        <v>0</v>
      </c>
      <c r="D144" s="16">
        <f t="shared" si="21"/>
        <v>0</v>
      </c>
      <c r="E144" s="16">
        <f t="shared" si="21"/>
        <v>0</v>
      </c>
      <c r="F144" s="16">
        <f t="shared" si="21"/>
        <v>0</v>
      </c>
      <c r="G144" s="16">
        <f t="shared" si="21"/>
        <v>0</v>
      </c>
      <c r="H144" s="16">
        <f t="shared" si="21"/>
        <v>0</v>
      </c>
      <c r="I144" s="16">
        <f t="shared" si="21"/>
        <v>0</v>
      </c>
      <c r="J144" s="16">
        <f t="shared" si="21"/>
        <v>0</v>
      </c>
      <c r="K144" s="16">
        <f t="shared" si="21"/>
        <v>0</v>
      </c>
      <c r="L144" s="16">
        <f t="shared" si="21"/>
        <v>0</v>
      </c>
      <c r="M144" s="16">
        <f>M143</f>
        <v>0</v>
      </c>
      <c r="N144" s="16">
        <f>SUM(N137:N143)</f>
        <v>0</v>
      </c>
      <c r="O144" s="16"/>
      <c r="P144" s="16">
        <f>SUM(P137:P143)</f>
        <v>0</v>
      </c>
      <c r="Q144" s="16"/>
    </row>
    <row r="152" spans="1:17" x14ac:dyDescent="0.25">
      <c r="A152" s="16" t="s">
        <v>17</v>
      </c>
      <c r="B152" s="16" t="s">
        <v>15</v>
      </c>
      <c r="C152" s="16">
        <f t="shared" ref="C152:L152" si="22">SUM(C145:C151)</f>
        <v>0</v>
      </c>
      <c r="D152" s="16">
        <f t="shared" si="22"/>
        <v>0</v>
      </c>
      <c r="E152" s="16">
        <f t="shared" si="22"/>
        <v>0</v>
      </c>
      <c r="F152" s="16">
        <f t="shared" si="22"/>
        <v>0</v>
      </c>
      <c r="G152" s="16">
        <f t="shared" si="22"/>
        <v>0</v>
      </c>
      <c r="H152" s="16">
        <f t="shared" si="22"/>
        <v>0</v>
      </c>
      <c r="I152" s="16">
        <f t="shared" si="22"/>
        <v>0</v>
      </c>
      <c r="J152" s="16">
        <f t="shared" si="22"/>
        <v>0</v>
      </c>
      <c r="K152" s="16">
        <f t="shared" si="22"/>
        <v>0</v>
      </c>
      <c r="L152" s="16">
        <f t="shared" si="22"/>
        <v>0</v>
      </c>
      <c r="M152" s="16">
        <f>M151</f>
        <v>0</v>
      </c>
      <c r="N152" s="16">
        <f>SUM(N145:N151)</f>
        <v>0</v>
      </c>
      <c r="O152" s="16"/>
      <c r="P152" s="16">
        <f>SUM(P145:P151)</f>
        <v>0</v>
      </c>
      <c r="Q152" s="16"/>
    </row>
    <row r="160" spans="1:17" x14ac:dyDescent="0.25">
      <c r="A160" s="16" t="s">
        <v>18</v>
      </c>
      <c r="B160" s="16" t="s">
        <v>15</v>
      </c>
      <c r="C160" s="16">
        <f t="shared" ref="C160:L160" si="23">SUM(C153:C159)</f>
        <v>0</v>
      </c>
      <c r="D160" s="16">
        <f t="shared" si="23"/>
        <v>0</v>
      </c>
      <c r="E160" s="16">
        <f t="shared" si="23"/>
        <v>0</v>
      </c>
      <c r="F160" s="16">
        <f t="shared" si="23"/>
        <v>0</v>
      </c>
      <c r="G160" s="16">
        <f t="shared" si="23"/>
        <v>0</v>
      </c>
      <c r="H160" s="16">
        <f t="shared" si="23"/>
        <v>0</v>
      </c>
      <c r="I160" s="16">
        <f t="shared" si="23"/>
        <v>0</v>
      </c>
      <c r="J160" s="16">
        <f t="shared" si="23"/>
        <v>0</v>
      </c>
      <c r="K160" s="16">
        <f t="shared" si="23"/>
        <v>0</v>
      </c>
      <c r="L160" s="16">
        <f t="shared" si="23"/>
        <v>0</v>
      </c>
      <c r="M160" s="16">
        <f>M159</f>
        <v>0</v>
      </c>
      <c r="N160" s="16">
        <f>SUM(N153:N159)</f>
        <v>0</v>
      </c>
      <c r="O160" s="16"/>
      <c r="P160" s="16">
        <f>SUM(P153:P159)</f>
        <v>0</v>
      </c>
      <c r="Q160" s="16"/>
    </row>
    <row r="168" spans="1:17" x14ac:dyDescent="0.25">
      <c r="A168" s="16" t="s">
        <v>19</v>
      </c>
      <c r="B168" s="16" t="s">
        <v>15</v>
      </c>
      <c r="C168" s="16">
        <f t="shared" ref="C168:L168" si="24">SUM(C161:C167)</f>
        <v>0</v>
      </c>
      <c r="D168" s="16">
        <f t="shared" si="24"/>
        <v>0</v>
      </c>
      <c r="E168" s="16">
        <f t="shared" si="24"/>
        <v>0</v>
      </c>
      <c r="F168" s="16">
        <f t="shared" si="24"/>
        <v>0</v>
      </c>
      <c r="G168" s="16">
        <f t="shared" si="24"/>
        <v>0</v>
      </c>
      <c r="H168" s="16">
        <f t="shared" si="24"/>
        <v>0</v>
      </c>
      <c r="I168" s="16">
        <f t="shared" si="24"/>
        <v>0</v>
      </c>
      <c r="J168" s="16">
        <f t="shared" si="24"/>
        <v>0</v>
      </c>
      <c r="K168" s="16">
        <f t="shared" si="24"/>
        <v>0</v>
      </c>
      <c r="L168" s="16">
        <f t="shared" si="24"/>
        <v>0</v>
      </c>
      <c r="M168" s="16">
        <f>M167</f>
        <v>0</v>
      </c>
      <c r="N168" s="16">
        <f>SUM(N161:N167)</f>
        <v>0</v>
      </c>
      <c r="O168" s="16"/>
      <c r="P168" s="16">
        <f>SUM(P161:P167)</f>
        <v>0</v>
      </c>
      <c r="Q168" s="16"/>
    </row>
    <row r="169" spans="1:17" x14ac:dyDescent="0.25">
      <c r="A169" s="17" t="s">
        <v>15</v>
      </c>
      <c r="B169" s="17" t="s">
        <v>20</v>
      </c>
      <c r="C169" s="17">
        <f t="shared" ref="C169:L169" si="25">C144+C152+C160+C168</f>
        <v>0</v>
      </c>
      <c r="D169" s="17">
        <f t="shared" si="25"/>
        <v>0</v>
      </c>
      <c r="E169" s="17">
        <f t="shared" si="25"/>
        <v>0</v>
      </c>
      <c r="F169" s="17">
        <f t="shared" si="25"/>
        <v>0</v>
      </c>
      <c r="G169" s="17">
        <f t="shared" si="25"/>
        <v>0</v>
      </c>
      <c r="H169" s="17">
        <f t="shared" si="25"/>
        <v>0</v>
      </c>
      <c r="I169" s="17">
        <f t="shared" si="25"/>
        <v>0</v>
      </c>
      <c r="J169" s="17">
        <f t="shared" si="25"/>
        <v>0</v>
      </c>
      <c r="K169" s="17">
        <f t="shared" si="25"/>
        <v>0</v>
      </c>
      <c r="L169" s="17">
        <f t="shared" si="25"/>
        <v>0</v>
      </c>
      <c r="M169" s="17">
        <f>M168</f>
        <v>0</v>
      </c>
      <c r="N169" s="17">
        <f>N144+N152+N160+N168</f>
        <v>0</v>
      </c>
      <c r="O169" s="17"/>
      <c r="P169" s="17">
        <f>P144+P152+P160+P168</f>
        <v>0</v>
      </c>
      <c r="Q169" s="17"/>
    </row>
    <row r="177" spans="1:17" x14ac:dyDescent="0.25">
      <c r="A177" s="16" t="s">
        <v>16</v>
      </c>
      <c r="B177" s="16" t="s">
        <v>15</v>
      </c>
      <c r="C177" s="16">
        <f t="shared" ref="C177:L177" si="26">SUM(C170:C176)</f>
        <v>0</v>
      </c>
      <c r="D177" s="16">
        <f t="shared" si="26"/>
        <v>0</v>
      </c>
      <c r="E177" s="16">
        <f t="shared" si="26"/>
        <v>0</v>
      </c>
      <c r="F177" s="16">
        <f t="shared" si="26"/>
        <v>0</v>
      </c>
      <c r="G177" s="16">
        <f t="shared" si="26"/>
        <v>0</v>
      </c>
      <c r="H177" s="16">
        <f t="shared" si="26"/>
        <v>0</v>
      </c>
      <c r="I177" s="16">
        <f t="shared" si="26"/>
        <v>0</v>
      </c>
      <c r="J177" s="16">
        <f t="shared" si="26"/>
        <v>0</v>
      </c>
      <c r="K177" s="16">
        <f t="shared" si="26"/>
        <v>0</v>
      </c>
      <c r="L177" s="16">
        <f t="shared" si="26"/>
        <v>0</v>
      </c>
      <c r="M177" s="16">
        <f>M176</f>
        <v>0</v>
      </c>
      <c r="N177" s="16">
        <f>SUM(N170:N176)</f>
        <v>0</v>
      </c>
      <c r="O177" s="16"/>
      <c r="P177" s="16">
        <f>SUM(P170:P176)</f>
        <v>0</v>
      </c>
      <c r="Q177" s="16"/>
    </row>
    <row r="185" spans="1:17" x14ac:dyDescent="0.25">
      <c r="A185" s="16" t="s">
        <v>17</v>
      </c>
      <c r="B185" s="16" t="s">
        <v>15</v>
      </c>
      <c r="C185" s="16">
        <f t="shared" ref="C185:L185" si="27">SUM(C178:C184)</f>
        <v>0</v>
      </c>
      <c r="D185" s="16">
        <f t="shared" si="27"/>
        <v>0</v>
      </c>
      <c r="E185" s="16">
        <f t="shared" si="27"/>
        <v>0</v>
      </c>
      <c r="F185" s="16">
        <f t="shared" si="27"/>
        <v>0</v>
      </c>
      <c r="G185" s="16">
        <f t="shared" si="27"/>
        <v>0</v>
      </c>
      <c r="H185" s="16">
        <f t="shared" si="27"/>
        <v>0</v>
      </c>
      <c r="I185" s="16">
        <f t="shared" si="27"/>
        <v>0</v>
      </c>
      <c r="J185" s="16">
        <f t="shared" si="27"/>
        <v>0</v>
      </c>
      <c r="K185" s="16">
        <f t="shared" si="27"/>
        <v>0</v>
      </c>
      <c r="L185" s="16">
        <f t="shared" si="27"/>
        <v>0</v>
      </c>
      <c r="M185" s="16">
        <f>M184</f>
        <v>0</v>
      </c>
      <c r="N185" s="16">
        <f>SUM(N178:N184)</f>
        <v>0</v>
      </c>
      <c r="O185" s="16"/>
      <c r="P185" s="16">
        <f>SUM(P178:P184)</f>
        <v>0</v>
      </c>
      <c r="Q185" s="16"/>
    </row>
    <row r="193" spans="1:17" x14ac:dyDescent="0.25">
      <c r="A193" s="16" t="s">
        <v>18</v>
      </c>
      <c r="B193" s="16" t="s">
        <v>15</v>
      </c>
      <c r="C193" s="16">
        <f t="shared" ref="C193:L193" si="28">SUM(C186:C192)</f>
        <v>0</v>
      </c>
      <c r="D193" s="16">
        <f t="shared" si="28"/>
        <v>0</v>
      </c>
      <c r="E193" s="16">
        <f t="shared" si="28"/>
        <v>0</v>
      </c>
      <c r="F193" s="16">
        <f t="shared" si="28"/>
        <v>0</v>
      </c>
      <c r="G193" s="16">
        <f t="shared" si="28"/>
        <v>0</v>
      </c>
      <c r="H193" s="16">
        <f t="shared" si="28"/>
        <v>0</v>
      </c>
      <c r="I193" s="16">
        <f t="shared" si="28"/>
        <v>0</v>
      </c>
      <c r="J193" s="16">
        <f t="shared" si="28"/>
        <v>0</v>
      </c>
      <c r="K193" s="16">
        <f t="shared" si="28"/>
        <v>0</v>
      </c>
      <c r="L193" s="16">
        <f t="shared" si="28"/>
        <v>0</v>
      </c>
      <c r="M193" s="16">
        <f>M192</f>
        <v>0</v>
      </c>
      <c r="N193" s="16">
        <f>SUM(N186:N192)</f>
        <v>0</v>
      </c>
      <c r="O193" s="16"/>
      <c r="P193" s="16">
        <f>SUM(P186:P192)</f>
        <v>0</v>
      </c>
      <c r="Q193" s="16"/>
    </row>
    <row r="201" spans="1:17" x14ac:dyDescent="0.25">
      <c r="A201" s="16" t="s">
        <v>19</v>
      </c>
      <c r="B201" s="16" t="s">
        <v>15</v>
      </c>
      <c r="C201" s="16">
        <f t="shared" ref="C201:L201" si="29">SUM(C194:C200)</f>
        <v>0</v>
      </c>
      <c r="D201" s="16">
        <f t="shared" si="29"/>
        <v>0</v>
      </c>
      <c r="E201" s="16">
        <f t="shared" si="29"/>
        <v>0</v>
      </c>
      <c r="F201" s="16">
        <f t="shared" si="29"/>
        <v>0</v>
      </c>
      <c r="G201" s="16">
        <f t="shared" si="29"/>
        <v>0</v>
      </c>
      <c r="H201" s="16">
        <f t="shared" si="29"/>
        <v>0</v>
      </c>
      <c r="I201" s="16">
        <f t="shared" si="29"/>
        <v>0</v>
      </c>
      <c r="J201" s="16">
        <f t="shared" si="29"/>
        <v>0</v>
      </c>
      <c r="K201" s="16">
        <f t="shared" si="29"/>
        <v>0</v>
      </c>
      <c r="L201" s="16">
        <f t="shared" si="29"/>
        <v>0</v>
      </c>
      <c r="M201" s="16">
        <f>M200</f>
        <v>0</v>
      </c>
      <c r="N201" s="16">
        <f>SUM(N194:N200)</f>
        <v>0</v>
      </c>
      <c r="O201" s="16"/>
      <c r="P201" s="16">
        <f>SUM(P194:P200)</f>
        <v>0</v>
      </c>
      <c r="Q201" s="16"/>
    </row>
    <row r="202" spans="1:17" x14ac:dyDescent="0.25">
      <c r="A202" s="17" t="s">
        <v>15</v>
      </c>
      <c r="B202" s="17" t="s">
        <v>20</v>
      </c>
      <c r="C202" s="17">
        <f t="shared" ref="C202:L202" si="30">C177+C185+C193+C201</f>
        <v>0</v>
      </c>
      <c r="D202" s="17">
        <f t="shared" si="30"/>
        <v>0</v>
      </c>
      <c r="E202" s="17">
        <f t="shared" si="30"/>
        <v>0</v>
      </c>
      <c r="F202" s="17">
        <f t="shared" si="30"/>
        <v>0</v>
      </c>
      <c r="G202" s="17">
        <f t="shared" si="30"/>
        <v>0</v>
      </c>
      <c r="H202" s="17">
        <f t="shared" si="30"/>
        <v>0</v>
      </c>
      <c r="I202" s="17">
        <f t="shared" si="30"/>
        <v>0</v>
      </c>
      <c r="J202" s="17">
        <f t="shared" si="30"/>
        <v>0</v>
      </c>
      <c r="K202" s="17">
        <f t="shared" si="30"/>
        <v>0</v>
      </c>
      <c r="L202" s="17">
        <f t="shared" si="30"/>
        <v>0</v>
      </c>
      <c r="M202" s="17">
        <f>M201</f>
        <v>0</v>
      </c>
      <c r="N202" s="17">
        <f>N177+N185+N193+N201</f>
        <v>0</v>
      </c>
      <c r="O202" s="17"/>
      <c r="P202" s="17">
        <f>P177+P185+P193+P201</f>
        <v>0</v>
      </c>
      <c r="Q202" s="17"/>
    </row>
    <row r="210" spans="1:17" x14ac:dyDescent="0.25">
      <c r="A210" s="16" t="s">
        <v>16</v>
      </c>
      <c r="B210" s="16" t="s">
        <v>15</v>
      </c>
      <c r="C210" s="16">
        <f t="shared" ref="C210:L210" si="31">SUM(C203:C209)</f>
        <v>0</v>
      </c>
      <c r="D210" s="16">
        <f t="shared" si="31"/>
        <v>0</v>
      </c>
      <c r="E210" s="16">
        <f t="shared" si="31"/>
        <v>0</v>
      </c>
      <c r="F210" s="16">
        <f t="shared" si="31"/>
        <v>0</v>
      </c>
      <c r="G210" s="16">
        <f t="shared" si="31"/>
        <v>0</v>
      </c>
      <c r="H210" s="16">
        <f t="shared" si="31"/>
        <v>0</v>
      </c>
      <c r="I210" s="16">
        <f t="shared" si="31"/>
        <v>0</v>
      </c>
      <c r="J210" s="16">
        <f t="shared" si="31"/>
        <v>0</v>
      </c>
      <c r="K210" s="16">
        <f t="shared" si="31"/>
        <v>0</v>
      </c>
      <c r="L210" s="16">
        <f t="shared" si="31"/>
        <v>0</v>
      </c>
      <c r="M210" s="16">
        <f>M209</f>
        <v>0</v>
      </c>
      <c r="N210" s="16">
        <f>SUM(N203:N209)</f>
        <v>0</v>
      </c>
      <c r="O210" s="16"/>
      <c r="P210" s="16">
        <f>SUM(P203:P209)</f>
        <v>0</v>
      </c>
      <c r="Q210" s="16"/>
    </row>
    <row r="218" spans="1:17" x14ac:dyDescent="0.25">
      <c r="A218" s="16" t="s">
        <v>17</v>
      </c>
      <c r="B218" s="16" t="s">
        <v>15</v>
      </c>
      <c r="C218" s="16">
        <f t="shared" ref="C218:L218" si="32">SUM(C211:C217)</f>
        <v>0</v>
      </c>
      <c r="D218" s="16">
        <f t="shared" si="32"/>
        <v>0</v>
      </c>
      <c r="E218" s="16">
        <f t="shared" si="32"/>
        <v>0</v>
      </c>
      <c r="F218" s="16">
        <f t="shared" si="32"/>
        <v>0</v>
      </c>
      <c r="G218" s="16">
        <f t="shared" si="32"/>
        <v>0</v>
      </c>
      <c r="H218" s="16">
        <f t="shared" si="32"/>
        <v>0</v>
      </c>
      <c r="I218" s="16">
        <f t="shared" si="32"/>
        <v>0</v>
      </c>
      <c r="J218" s="16">
        <f t="shared" si="32"/>
        <v>0</v>
      </c>
      <c r="K218" s="16">
        <f t="shared" si="32"/>
        <v>0</v>
      </c>
      <c r="L218" s="16">
        <f t="shared" si="32"/>
        <v>0</v>
      </c>
      <c r="M218" s="16">
        <f>M217</f>
        <v>0</v>
      </c>
      <c r="N218" s="16">
        <f>SUM(N211:N217)</f>
        <v>0</v>
      </c>
      <c r="O218" s="16"/>
      <c r="P218" s="16">
        <f>SUM(P211:P217)</f>
        <v>0</v>
      </c>
      <c r="Q218" s="16"/>
    </row>
    <row r="226" spans="1:17" x14ac:dyDescent="0.25">
      <c r="A226" s="16" t="s">
        <v>18</v>
      </c>
      <c r="B226" s="16" t="s">
        <v>15</v>
      </c>
      <c r="C226" s="16">
        <f t="shared" ref="C226:L226" si="33">SUM(C219:C225)</f>
        <v>0</v>
      </c>
      <c r="D226" s="16">
        <f t="shared" si="33"/>
        <v>0</v>
      </c>
      <c r="E226" s="16">
        <f t="shared" si="33"/>
        <v>0</v>
      </c>
      <c r="F226" s="16">
        <f t="shared" si="33"/>
        <v>0</v>
      </c>
      <c r="G226" s="16">
        <f t="shared" si="33"/>
        <v>0</v>
      </c>
      <c r="H226" s="16">
        <f t="shared" si="33"/>
        <v>0</v>
      </c>
      <c r="I226" s="16">
        <f t="shared" si="33"/>
        <v>0</v>
      </c>
      <c r="J226" s="16">
        <f t="shared" si="33"/>
        <v>0</v>
      </c>
      <c r="K226" s="16">
        <f t="shared" si="33"/>
        <v>0</v>
      </c>
      <c r="L226" s="16">
        <f t="shared" si="33"/>
        <v>0</v>
      </c>
      <c r="M226" s="16">
        <f>M225</f>
        <v>0</v>
      </c>
      <c r="N226" s="16">
        <f>SUM(N219:N225)</f>
        <v>0</v>
      </c>
      <c r="O226" s="16"/>
      <c r="P226" s="16">
        <f>SUM(P219:P225)</f>
        <v>0</v>
      </c>
      <c r="Q226" s="16"/>
    </row>
    <row r="234" spans="1:17" x14ac:dyDescent="0.25">
      <c r="A234" s="16" t="s">
        <v>19</v>
      </c>
      <c r="B234" s="16" t="s">
        <v>15</v>
      </c>
      <c r="C234" s="16">
        <f t="shared" ref="C234:L234" si="34">SUM(C227:C233)</f>
        <v>0</v>
      </c>
      <c r="D234" s="16">
        <f t="shared" si="34"/>
        <v>0</v>
      </c>
      <c r="E234" s="16">
        <f t="shared" si="34"/>
        <v>0</v>
      </c>
      <c r="F234" s="16">
        <f t="shared" si="34"/>
        <v>0</v>
      </c>
      <c r="G234" s="16">
        <f t="shared" si="34"/>
        <v>0</v>
      </c>
      <c r="H234" s="16">
        <f t="shared" si="34"/>
        <v>0</v>
      </c>
      <c r="I234" s="16">
        <f t="shared" si="34"/>
        <v>0</v>
      </c>
      <c r="J234" s="16">
        <f t="shared" si="34"/>
        <v>0</v>
      </c>
      <c r="K234" s="16">
        <f t="shared" si="34"/>
        <v>0</v>
      </c>
      <c r="L234" s="16">
        <f t="shared" si="34"/>
        <v>0</v>
      </c>
      <c r="M234" s="16">
        <f>M233</f>
        <v>0</v>
      </c>
      <c r="N234" s="16">
        <f>SUM(N227:N233)</f>
        <v>0</v>
      </c>
      <c r="O234" s="16"/>
      <c r="P234" s="16">
        <f>SUM(P227:P233)</f>
        <v>0</v>
      </c>
      <c r="Q234" s="16"/>
    </row>
    <row r="235" spans="1:17" x14ac:dyDescent="0.25">
      <c r="A235" s="17" t="s">
        <v>15</v>
      </c>
      <c r="B235" s="17" t="s">
        <v>20</v>
      </c>
      <c r="C235" s="17">
        <f t="shared" ref="C235:L235" si="35">C210+C218+C226+C234</f>
        <v>0</v>
      </c>
      <c r="D235" s="17">
        <f t="shared" si="35"/>
        <v>0</v>
      </c>
      <c r="E235" s="17">
        <f t="shared" si="35"/>
        <v>0</v>
      </c>
      <c r="F235" s="17">
        <f t="shared" si="35"/>
        <v>0</v>
      </c>
      <c r="G235" s="17">
        <f t="shared" si="35"/>
        <v>0</v>
      </c>
      <c r="H235" s="17">
        <f t="shared" si="35"/>
        <v>0</v>
      </c>
      <c r="I235" s="17">
        <f t="shared" si="35"/>
        <v>0</v>
      </c>
      <c r="J235" s="17">
        <f t="shared" si="35"/>
        <v>0</v>
      </c>
      <c r="K235" s="17">
        <f t="shared" si="35"/>
        <v>0</v>
      </c>
      <c r="L235" s="17">
        <f t="shared" si="35"/>
        <v>0</v>
      </c>
      <c r="M235" s="17">
        <f>M234</f>
        <v>0</v>
      </c>
      <c r="N235" s="17">
        <f>N210+N218+N226+N234</f>
        <v>0</v>
      </c>
      <c r="O235" s="17"/>
      <c r="P235" s="17">
        <f>P210+P218+P226+P234</f>
        <v>0</v>
      </c>
      <c r="Q235" s="17"/>
    </row>
    <row r="243" spans="1:17" x14ac:dyDescent="0.25">
      <c r="A243" s="16" t="s">
        <v>16</v>
      </c>
      <c r="B243" s="16" t="s">
        <v>15</v>
      </c>
      <c r="C243" s="16">
        <f t="shared" ref="C243:L243" si="36">SUM(C236:C242)</f>
        <v>0</v>
      </c>
      <c r="D243" s="16">
        <f t="shared" si="36"/>
        <v>0</v>
      </c>
      <c r="E243" s="16">
        <f t="shared" si="36"/>
        <v>0</v>
      </c>
      <c r="F243" s="16">
        <f t="shared" si="36"/>
        <v>0</v>
      </c>
      <c r="G243" s="16">
        <f t="shared" si="36"/>
        <v>0</v>
      </c>
      <c r="H243" s="16">
        <f t="shared" si="36"/>
        <v>0</v>
      </c>
      <c r="I243" s="16">
        <f t="shared" si="36"/>
        <v>0</v>
      </c>
      <c r="J243" s="16">
        <f t="shared" si="36"/>
        <v>0</v>
      </c>
      <c r="K243" s="16">
        <f t="shared" si="36"/>
        <v>0</v>
      </c>
      <c r="L243" s="16">
        <f t="shared" si="36"/>
        <v>0</v>
      </c>
      <c r="M243" s="16">
        <f>M242</f>
        <v>0</v>
      </c>
      <c r="N243" s="16">
        <f>SUM(N236:N242)</f>
        <v>0</v>
      </c>
      <c r="O243" s="16"/>
      <c r="P243" s="16">
        <f>SUM(P236:P242)</f>
        <v>0</v>
      </c>
      <c r="Q243" s="16"/>
    </row>
    <row r="251" spans="1:17" x14ac:dyDescent="0.25">
      <c r="A251" s="16" t="s">
        <v>17</v>
      </c>
      <c r="B251" s="16" t="s">
        <v>15</v>
      </c>
      <c r="C251" s="16">
        <f t="shared" ref="C251:L251" si="37">SUM(C244:C250)</f>
        <v>0</v>
      </c>
      <c r="D251" s="16">
        <f t="shared" si="37"/>
        <v>0</v>
      </c>
      <c r="E251" s="16">
        <f t="shared" si="37"/>
        <v>0</v>
      </c>
      <c r="F251" s="16">
        <f t="shared" si="37"/>
        <v>0</v>
      </c>
      <c r="G251" s="16">
        <f t="shared" si="37"/>
        <v>0</v>
      </c>
      <c r="H251" s="16">
        <f t="shared" si="37"/>
        <v>0</v>
      </c>
      <c r="I251" s="16">
        <f t="shared" si="37"/>
        <v>0</v>
      </c>
      <c r="J251" s="16">
        <f t="shared" si="37"/>
        <v>0</v>
      </c>
      <c r="K251" s="16">
        <f t="shared" si="37"/>
        <v>0</v>
      </c>
      <c r="L251" s="16">
        <f t="shared" si="37"/>
        <v>0</v>
      </c>
      <c r="M251" s="16">
        <f>M250</f>
        <v>0</v>
      </c>
      <c r="N251" s="16">
        <f>SUM(N244:N250)</f>
        <v>0</v>
      </c>
      <c r="O251" s="16"/>
      <c r="P251" s="16">
        <f>SUM(P244:P250)</f>
        <v>0</v>
      </c>
      <c r="Q251" s="16"/>
    </row>
    <row r="259" spans="1:17" x14ac:dyDescent="0.25">
      <c r="A259" s="16" t="s">
        <v>18</v>
      </c>
      <c r="B259" s="16" t="s">
        <v>15</v>
      </c>
      <c r="C259" s="16">
        <f t="shared" ref="C259:L259" si="38">SUM(C252:C258)</f>
        <v>0</v>
      </c>
      <c r="D259" s="16">
        <f t="shared" si="38"/>
        <v>0</v>
      </c>
      <c r="E259" s="16">
        <f t="shared" si="38"/>
        <v>0</v>
      </c>
      <c r="F259" s="16">
        <f t="shared" si="38"/>
        <v>0</v>
      </c>
      <c r="G259" s="16">
        <f t="shared" si="38"/>
        <v>0</v>
      </c>
      <c r="H259" s="16">
        <f t="shared" si="38"/>
        <v>0</v>
      </c>
      <c r="I259" s="16">
        <f t="shared" si="38"/>
        <v>0</v>
      </c>
      <c r="J259" s="16">
        <f t="shared" si="38"/>
        <v>0</v>
      </c>
      <c r="K259" s="16">
        <f t="shared" si="38"/>
        <v>0</v>
      </c>
      <c r="L259" s="16">
        <f t="shared" si="38"/>
        <v>0</v>
      </c>
      <c r="M259" s="16">
        <f>M258</f>
        <v>0</v>
      </c>
      <c r="N259" s="16">
        <f>SUM(N252:N258)</f>
        <v>0</v>
      </c>
      <c r="O259" s="16"/>
      <c r="P259" s="16">
        <f>SUM(P252:P258)</f>
        <v>0</v>
      </c>
      <c r="Q259" s="16"/>
    </row>
    <row r="267" spans="1:17" x14ac:dyDescent="0.25">
      <c r="A267" s="16" t="s">
        <v>19</v>
      </c>
      <c r="B267" s="16" t="s">
        <v>15</v>
      </c>
      <c r="C267" s="16">
        <f t="shared" ref="C267:L267" si="39">SUM(C260:C266)</f>
        <v>0</v>
      </c>
      <c r="D267" s="16">
        <f t="shared" si="39"/>
        <v>0</v>
      </c>
      <c r="E267" s="16">
        <f t="shared" si="39"/>
        <v>0</v>
      </c>
      <c r="F267" s="16">
        <f t="shared" si="39"/>
        <v>0</v>
      </c>
      <c r="G267" s="16">
        <f t="shared" si="39"/>
        <v>0</v>
      </c>
      <c r="H267" s="16">
        <f t="shared" si="39"/>
        <v>0</v>
      </c>
      <c r="I267" s="16">
        <f t="shared" si="39"/>
        <v>0</v>
      </c>
      <c r="J267" s="16">
        <f t="shared" si="39"/>
        <v>0</v>
      </c>
      <c r="K267" s="16">
        <f t="shared" si="39"/>
        <v>0</v>
      </c>
      <c r="L267" s="16">
        <f t="shared" si="39"/>
        <v>0</v>
      </c>
      <c r="M267" s="16">
        <f>M266</f>
        <v>0</v>
      </c>
      <c r="N267" s="16">
        <f>SUM(N260:N266)</f>
        <v>0</v>
      </c>
      <c r="O267" s="16"/>
      <c r="P267" s="16">
        <f>SUM(P260:P266)</f>
        <v>0</v>
      </c>
      <c r="Q267" s="16"/>
    </row>
    <row r="268" spans="1:17" x14ac:dyDescent="0.25">
      <c r="A268" s="17" t="s">
        <v>15</v>
      </c>
      <c r="B268" s="17" t="s">
        <v>20</v>
      </c>
      <c r="C268" s="17">
        <f t="shared" ref="C268:L268" si="40">C243+C251+C259+C267</f>
        <v>0</v>
      </c>
      <c r="D268" s="17">
        <f t="shared" si="40"/>
        <v>0</v>
      </c>
      <c r="E268" s="17">
        <f t="shared" si="40"/>
        <v>0</v>
      </c>
      <c r="F268" s="17">
        <f t="shared" si="40"/>
        <v>0</v>
      </c>
      <c r="G268" s="17">
        <f t="shared" si="40"/>
        <v>0</v>
      </c>
      <c r="H268" s="17">
        <f t="shared" si="40"/>
        <v>0</v>
      </c>
      <c r="I268" s="17">
        <f t="shared" si="40"/>
        <v>0</v>
      </c>
      <c r="J268" s="17">
        <f t="shared" si="40"/>
        <v>0</v>
      </c>
      <c r="K268" s="17">
        <f t="shared" si="40"/>
        <v>0</v>
      </c>
      <c r="L268" s="17">
        <f t="shared" si="40"/>
        <v>0</v>
      </c>
      <c r="M268" s="17">
        <f>M267</f>
        <v>0</v>
      </c>
      <c r="N268" s="17">
        <f>N243+N251+N259+N267</f>
        <v>0</v>
      </c>
      <c r="O268" s="17"/>
      <c r="P268" s="17">
        <f>P243+P251+P259+P267</f>
        <v>0</v>
      </c>
      <c r="Q268" s="17"/>
    </row>
    <row r="276" spans="1:17" x14ac:dyDescent="0.25">
      <c r="A276" s="16" t="s">
        <v>16</v>
      </c>
      <c r="B276" s="16" t="s">
        <v>15</v>
      </c>
      <c r="C276" s="16">
        <f t="shared" ref="C276:L276" si="41">SUM(C269:C275)</f>
        <v>0</v>
      </c>
      <c r="D276" s="16">
        <f t="shared" si="41"/>
        <v>0</v>
      </c>
      <c r="E276" s="16">
        <f t="shared" si="41"/>
        <v>0</v>
      </c>
      <c r="F276" s="16">
        <f t="shared" si="41"/>
        <v>0</v>
      </c>
      <c r="G276" s="16">
        <f t="shared" si="41"/>
        <v>0</v>
      </c>
      <c r="H276" s="16">
        <f t="shared" si="41"/>
        <v>0</v>
      </c>
      <c r="I276" s="16">
        <f t="shared" si="41"/>
        <v>0</v>
      </c>
      <c r="J276" s="16">
        <f t="shared" si="41"/>
        <v>0</v>
      </c>
      <c r="K276" s="16">
        <f t="shared" si="41"/>
        <v>0</v>
      </c>
      <c r="L276" s="16">
        <f t="shared" si="41"/>
        <v>0</v>
      </c>
      <c r="M276" s="16">
        <f>M275</f>
        <v>0</v>
      </c>
      <c r="N276" s="16">
        <f>SUM(N269:N275)</f>
        <v>0</v>
      </c>
      <c r="O276" s="16"/>
      <c r="P276" s="16">
        <f>SUM(P269:P275)</f>
        <v>0</v>
      </c>
      <c r="Q276" s="16"/>
    </row>
    <row r="284" spans="1:17" x14ac:dyDescent="0.25">
      <c r="A284" s="16" t="s">
        <v>17</v>
      </c>
      <c r="B284" s="16" t="s">
        <v>15</v>
      </c>
      <c r="C284" s="16">
        <f t="shared" ref="C284:L284" si="42">SUM(C277:C283)</f>
        <v>0</v>
      </c>
      <c r="D284" s="16">
        <f t="shared" si="42"/>
        <v>0</v>
      </c>
      <c r="E284" s="16">
        <f t="shared" si="42"/>
        <v>0</v>
      </c>
      <c r="F284" s="16">
        <f t="shared" si="42"/>
        <v>0</v>
      </c>
      <c r="G284" s="16">
        <f t="shared" si="42"/>
        <v>0</v>
      </c>
      <c r="H284" s="16">
        <f t="shared" si="42"/>
        <v>0</v>
      </c>
      <c r="I284" s="16">
        <f t="shared" si="42"/>
        <v>0</v>
      </c>
      <c r="J284" s="16">
        <f t="shared" si="42"/>
        <v>0</v>
      </c>
      <c r="K284" s="16">
        <f t="shared" si="42"/>
        <v>0</v>
      </c>
      <c r="L284" s="16">
        <f t="shared" si="42"/>
        <v>0</v>
      </c>
      <c r="M284" s="16">
        <f>M283</f>
        <v>0</v>
      </c>
      <c r="N284" s="16">
        <f>SUM(N277:N283)</f>
        <v>0</v>
      </c>
      <c r="O284" s="16"/>
      <c r="P284" s="16">
        <f>SUM(P277:P283)</f>
        <v>0</v>
      </c>
      <c r="Q284" s="16"/>
    </row>
    <row r="292" spans="1:17" x14ac:dyDescent="0.25">
      <c r="A292" s="16" t="s">
        <v>18</v>
      </c>
      <c r="B292" s="16" t="s">
        <v>15</v>
      </c>
      <c r="C292" s="16">
        <f t="shared" ref="C292:L292" si="43">SUM(C285:C291)</f>
        <v>0</v>
      </c>
      <c r="D292" s="16">
        <f t="shared" si="43"/>
        <v>0</v>
      </c>
      <c r="E292" s="16">
        <f t="shared" si="43"/>
        <v>0</v>
      </c>
      <c r="F292" s="16">
        <f t="shared" si="43"/>
        <v>0</v>
      </c>
      <c r="G292" s="16">
        <f t="shared" si="43"/>
        <v>0</v>
      </c>
      <c r="H292" s="16">
        <f t="shared" si="43"/>
        <v>0</v>
      </c>
      <c r="I292" s="16">
        <f t="shared" si="43"/>
        <v>0</v>
      </c>
      <c r="J292" s="16">
        <f t="shared" si="43"/>
        <v>0</v>
      </c>
      <c r="K292" s="16">
        <f t="shared" si="43"/>
        <v>0</v>
      </c>
      <c r="L292" s="16">
        <f t="shared" si="43"/>
        <v>0</v>
      </c>
      <c r="M292" s="16">
        <f>M291</f>
        <v>0</v>
      </c>
      <c r="N292" s="16">
        <f>SUM(N285:N291)</f>
        <v>0</v>
      </c>
      <c r="O292" s="16"/>
      <c r="P292" s="16">
        <f>SUM(P285:P291)</f>
        <v>0</v>
      </c>
      <c r="Q292" s="16"/>
    </row>
    <row r="300" spans="1:17" x14ac:dyDescent="0.25">
      <c r="A300" s="16" t="s">
        <v>19</v>
      </c>
      <c r="B300" s="16" t="s">
        <v>15</v>
      </c>
      <c r="C300" s="16">
        <f t="shared" ref="C300:L300" si="44">SUM(C293:C299)</f>
        <v>0</v>
      </c>
      <c r="D300" s="16">
        <f t="shared" si="44"/>
        <v>0</v>
      </c>
      <c r="E300" s="16">
        <f t="shared" si="44"/>
        <v>0</v>
      </c>
      <c r="F300" s="16">
        <f t="shared" si="44"/>
        <v>0</v>
      </c>
      <c r="G300" s="16">
        <f t="shared" si="44"/>
        <v>0</v>
      </c>
      <c r="H300" s="16">
        <f t="shared" si="44"/>
        <v>0</v>
      </c>
      <c r="I300" s="16">
        <f t="shared" si="44"/>
        <v>0</v>
      </c>
      <c r="J300" s="16">
        <f t="shared" si="44"/>
        <v>0</v>
      </c>
      <c r="K300" s="16">
        <f t="shared" si="44"/>
        <v>0</v>
      </c>
      <c r="L300" s="16">
        <f t="shared" si="44"/>
        <v>0</v>
      </c>
      <c r="M300" s="16">
        <f>M299</f>
        <v>0</v>
      </c>
      <c r="N300" s="16">
        <f>SUM(N293:N299)</f>
        <v>0</v>
      </c>
      <c r="O300" s="16"/>
      <c r="P300" s="16">
        <f>SUM(P293:P299)</f>
        <v>0</v>
      </c>
      <c r="Q300" s="16"/>
    </row>
    <row r="301" spans="1:17" x14ac:dyDescent="0.25">
      <c r="A301" s="17" t="s">
        <v>15</v>
      </c>
      <c r="B301" s="17" t="s">
        <v>20</v>
      </c>
      <c r="C301" s="17">
        <f t="shared" ref="C301:L301" si="45">C276+C284+C292+C300</f>
        <v>0</v>
      </c>
      <c r="D301" s="17">
        <f t="shared" si="45"/>
        <v>0</v>
      </c>
      <c r="E301" s="17">
        <f t="shared" si="45"/>
        <v>0</v>
      </c>
      <c r="F301" s="17">
        <f t="shared" si="45"/>
        <v>0</v>
      </c>
      <c r="G301" s="17">
        <f t="shared" si="45"/>
        <v>0</v>
      </c>
      <c r="H301" s="17">
        <f t="shared" si="45"/>
        <v>0</v>
      </c>
      <c r="I301" s="17">
        <f t="shared" si="45"/>
        <v>0</v>
      </c>
      <c r="J301" s="17">
        <f t="shared" si="45"/>
        <v>0</v>
      </c>
      <c r="K301" s="17">
        <f t="shared" si="45"/>
        <v>0</v>
      </c>
      <c r="L301" s="17">
        <f t="shared" si="45"/>
        <v>0</v>
      </c>
      <c r="M301" s="17">
        <f>M300</f>
        <v>0</v>
      </c>
      <c r="N301" s="17">
        <f>N276+N284+N292+N300</f>
        <v>0</v>
      </c>
      <c r="O301" s="17"/>
      <c r="P301" s="17">
        <f>P276+P284+P292+P300</f>
        <v>0</v>
      </c>
      <c r="Q301" s="17"/>
    </row>
    <row r="309" spans="1:17" x14ac:dyDescent="0.25">
      <c r="A309" s="16" t="s">
        <v>16</v>
      </c>
      <c r="B309" s="16" t="s">
        <v>15</v>
      </c>
      <c r="C309" s="16">
        <f t="shared" ref="C309:L309" si="46">SUM(C302:C308)</f>
        <v>0</v>
      </c>
      <c r="D309" s="16">
        <f t="shared" si="46"/>
        <v>0</v>
      </c>
      <c r="E309" s="16">
        <f t="shared" si="46"/>
        <v>0</v>
      </c>
      <c r="F309" s="16">
        <f t="shared" si="46"/>
        <v>0</v>
      </c>
      <c r="G309" s="16">
        <f t="shared" si="46"/>
        <v>0</v>
      </c>
      <c r="H309" s="16">
        <f t="shared" si="46"/>
        <v>0</v>
      </c>
      <c r="I309" s="16">
        <f t="shared" si="46"/>
        <v>0</v>
      </c>
      <c r="J309" s="16">
        <f t="shared" si="46"/>
        <v>0</v>
      </c>
      <c r="K309" s="16">
        <f t="shared" si="46"/>
        <v>0</v>
      </c>
      <c r="L309" s="16">
        <f t="shared" si="46"/>
        <v>0</v>
      </c>
      <c r="M309" s="16">
        <f>M308</f>
        <v>0</v>
      </c>
      <c r="N309" s="16">
        <f>SUM(N302:N308)</f>
        <v>0</v>
      </c>
      <c r="O309" s="16"/>
      <c r="P309" s="16">
        <f>SUM(P302:P308)</f>
        <v>0</v>
      </c>
      <c r="Q309" s="16"/>
    </row>
    <row r="317" spans="1:17" x14ac:dyDescent="0.25">
      <c r="A317" s="16" t="s">
        <v>17</v>
      </c>
      <c r="B317" s="16" t="s">
        <v>15</v>
      </c>
      <c r="C317" s="16">
        <f t="shared" ref="C317:L317" si="47">SUM(C310:C316)</f>
        <v>0</v>
      </c>
      <c r="D317" s="16">
        <f t="shared" si="47"/>
        <v>0</v>
      </c>
      <c r="E317" s="16">
        <f t="shared" si="47"/>
        <v>0</v>
      </c>
      <c r="F317" s="16">
        <f t="shared" si="47"/>
        <v>0</v>
      </c>
      <c r="G317" s="16">
        <f t="shared" si="47"/>
        <v>0</v>
      </c>
      <c r="H317" s="16">
        <f t="shared" si="47"/>
        <v>0</v>
      </c>
      <c r="I317" s="16">
        <f t="shared" si="47"/>
        <v>0</v>
      </c>
      <c r="J317" s="16">
        <f t="shared" si="47"/>
        <v>0</v>
      </c>
      <c r="K317" s="16">
        <f t="shared" si="47"/>
        <v>0</v>
      </c>
      <c r="L317" s="16">
        <f t="shared" si="47"/>
        <v>0</v>
      </c>
      <c r="M317" s="16">
        <f>M316</f>
        <v>0</v>
      </c>
      <c r="N317" s="16">
        <f>SUM(N310:N316)</f>
        <v>0</v>
      </c>
      <c r="O317" s="16"/>
      <c r="P317" s="16">
        <f>SUM(P310:P316)</f>
        <v>0</v>
      </c>
      <c r="Q317" s="16"/>
    </row>
    <row r="325" spans="1:17" x14ac:dyDescent="0.25">
      <c r="A325" s="16" t="s">
        <v>18</v>
      </c>
      <c r="B325" s="16" t="s">
        <v>15</v>
      </c>
      <c r="C325" s="16">
        <f t="shared" ref="C325:L325" si="48">SUM(C318:C324)</f>
        <v>0</v>
      </c>
      <c r="D325" s="16">
        <f t="shared" si="48"/>
        <v>0</v>
      </c>
      <c r="E325" s="16">
        <f t="shared" si="48"/>
        <v>0</v>
      </c>
      <c r="F325" s="16">
        <f t="shared" si="48"/>
        <v>0</v>
      </c>
      <c r="G325" s="16">
        <f t="shared" si="48"/>
        <v>0</v>
      </c>
      <c r="H325" s="16">
        <f t="shared" si="48"/>
        <v>0</v>
      </c>
      <c r="I325" s="16">
        <f t="shared" si="48"/>
        <v>0</v>
      </c>
      <c r="J325" s="16">
        <f t="shared" si="48"/>
        <v>0</v>
      </c>
      <c r="K325" s="16">
        <f t="shared" si="48"/>
        <v>0</v>
      </c>
      <c r="L325" s="16">
        <f t="shared" si="48"/>
        <v>0</v>
      </c>
      <c r="M325" s="16">
        <f>M324</f>
        <v>0</v>
      </c>
      <c r="N325" s="16">
        <f>SUM(N318:N324)</f>
        <v>0</v>
      </c>
      <c r="O325" s="16"/>
      <c r="P325" s="16">
        <f>SUM(P318:P324)</f>
        <v>0</v>
      </c>
      <c r="Q325" s="16"/>
    </row>
    <row r="333" spans="1:17" x14ac:dyDescent="0.25">
      <c r="A333" s="16" t="s">
        <v>19</v>
      </c>
      <c r="B333" s="16" t="s">
        <v>15</v>
      </c>
      <c r="C333" s="16">
        <f t="shared" ref="C333:L333" si="49">SUM(C326:C332)</f>
        <v>0</v>
      </c>
      <c r="D333" s="16">
        <f t="shared" si="49"/>
        <v>0</v>
      </c>
      <c r="E333" s="16">
        <f t="shared" si="49"/>
        <v>0</v>
      </c>
      <c r="F333" s="16">
        <f t="shared" si="49"/>
        <v>0</v>
      </c>
      <c r="G333" s="16">
        <f t="shared" si="49"/>
        <v>0</v>
      </c>
      <c r="H333" s="16">
        <f t="shared" si="49"/>
        <v>0</v>
      </c>
      <c r="I333" s="16">
        <f t="shared" si="49"/>
        <v>0</v>
      </c>
      <c r="J333" s="16">
        <f t="shared" si="49"/>
        <v>0</v>
      </c>
      <c r="K333" s="16">
        <f t="shared" si="49"/>
        <v>0</v>
      </c>
      <c r="L333" s="16">
        <f t="shared" si="49"/>
        <v>0</v>
      </c>
      <c r="M333" s="16">
        <f>M332</f>
        <v>0</v>
      </c>
      <c r="N333" s="16">
        <f>SUM(N326:N332)</f>
        <v>0</v>
      </c>
      <c r="O333" s="16"/>
      <c r="P333" s="16">
        <f>SUM(P326:P332)</f>
        <v>0</v>
      </c>
      <c r="Q333" s="16"/>
    </row>
    <row r="334" spans="1:17" x14ac:dyDescent="0.25">
      <c r="A334" s="17" t="s">
        <v>15</v>
      </c>
      <c r="B334" s="17" t="s">
        <v>20</v>
      </c>
      <c r="C334" s="17">
        <f t="shared" ref="C334:L334" si="50">C309+C317+C325+C333</f>
        <v>0</v>
      </c>
      <c r="D334" s="17">
        <f t="shared" si="50"/>
        <v>0</v>
      </c>
      <c r="E334" s="17">
        <f t="shared" si="50"/>
        <v>0</v>
      </c>
      <c r="F334" s="17">
        <f t="shared" si="50"/>
        <v>0</v>
      </c>
      <c r="G334" s="17">
        <f t="shared" si="50"/>
        <v>0</v>
      </c>
      <c r="H334" s="17">
        <f t="shared" si="50"/>
        <v>0</v>
      </c>
      <c r="I334" s="17">
        <f t="shared" si="50"/>
        <v>0</v>
      </c>
      <c r="J334" s="17">
        <f t="shared" si="50"/>
        <v>0</v>
      </c>
      <c r="K334" s="17">
        <f t="shared" si="50"/>
        <v>0</v>
      </c>
      <c r="L334" s="17">
        <f t="shared" si="50"/>
        <v>0</v>
      </c>
      <c r="M334" s="17">
        <f>M333</f>
        <v>0</v>
      </c>
      <c r="N334" s="17">
        <f>N309+N317+N325+N333</f>
        <v>0</v>
      </c>
      <c r="O334" s="17"/>
      <c r="P334" s="17">
        <f>P309+P317+P325+P333</f>
        <v>0</v>
      </c>
      <c r="Q334" s="17"/>
    </row>
    <row r="342" spans="1:17" x14ac:dyDescent="0.25">
      <c r="A342" s="16" t="s">
        <v>16</v>
      </c>
      <c r="B342" s="16" t="s">
        <v>15</v>
      </c>
      <c r="C342" s="16">
        <f t="shared" ref="C342:L342" si="51">SUM(C335:C341)</f>
        <v>0</v>
      </c>
      <c r="D342" s="16">
        <f t="shared" si="51"/>
        <v>0</v>
      </c>
      <c r="E342" s="16">
        <f t="shared" si="51"/>
        <v>0</v>
      </c>
      <c r="F342" s="16">
        <f t="shared" si="51"/>
        <v>0</v>
      </c>
      <c r="G342" s="16">
        <f t="shared" si="51"/>
        <v>0</v>
      </c>
      <c r="H342" s="16">
        <f t="shared" si="51"/>
        <v>0</v>
      </c>
      <c r="I342" s="16">
        <f t="shared" si="51"/>
        <v>0</v>
      </c>
      <c r="J342" s="16">
        <f t="shared" si="51"/>
        <v>0</v>
      </c>
      <c r="K342" s="16">
        <f t="shared" si="51"/>
        <v>0</v>
      </c>
      <c r="L342" s="16">
        <f t="shared" si="51"/>
        <v>0</v>
      </c>
      <c r="M342" s="16">
        <f>M341</f>
        <v>0</v>
      </c>
      <c r="N342" s="16">
        <f>SUM(N335:N341)</f>
        <v>0</v>
      </c>
      <c r="O342" s="16"/>
      <c r="P342" s="16">
        <f>SUM(P335:P341)</f>
        <v>0</v>
      </c>
      <c r="Q342" s="16"/>
    </row>
    <row r="350" spans="1:17" x14ac:dyDescent="0.25">
      <c r="A350" s="16" t="s">
        <v>17</v>
      </c>
      <c r="B350" s="16" t="s">
        <v>15</v>
      </c>
      <c r="C350" s="16">
        <f t="shared" ref="C350:L350" si="52">SUM(C343:C349)</f>
        <v>0</v>
      </c>
      <c r="D350" s="16">
        <f t="shared" si="52"/>
        <v>0</v>
      </c>
      <c r="E350" s="16">
        <f t="shared" si="52"/>
        <v>0</v>
      </c>
      <c r="F350" s="16">
        <f t="shared" si="52"/>
        <v>0</v>
      </c>
      <c r="G350" s="16">
        <f t="shared" si="52"/>
        <v>0</v>
      </c>
      <c r="H350" s="16">
        <f t="shared" si="52"/>
        <v>0</v>
      </c>
      <c r="I350" s="16">
        <f t="shared" si="52"/>
        <v>0</v>
      </c>
      <c r="J350" s="16">
        <f t="shared" si="52"/>
        <v>0</v>
      </c>
      <c r="K350" s="16">
        <f t="shared" si="52"/>
        <v>0</v>
      </c>
      <c r="L350" s="16">
        <f t="shared" si="52"/>
        <v>0</v>
      </c>
      <c r="M350" s="16">
        <f>M349</f>
        <v>0</v>
      </c>
      <c r="N350" s="16">
        <f>SUM(N343:N349)</f>
        <v>0</v>
      </c>
      <c r="O350" s="16"/>
      <c r="P350" s="16">
        <f>SUM(P343:P349)</f>
        <v>0</v>
      </c>
      <c r="Q350" s="16"/>
    </row>
    <row r="358" spans="1:17" x14ac:dyDescent="0.25">
      <c r="A358" s="16" t="s">
        <v>18</v>
      </c>
      <c r="B358" s="16" t="s">
        <v>15</v>
      </c>
      <c r="C358" s="16">
        <f t="shared" ref="C358:L358" si="53">SUM(C351:C357)</f>
        <v>0</v>
      </c>
      <c r="D358" s="16">
        <f t="shared" si="53"/>
        <v>0</v>
      </c>
      <c r="E358" s="16">
        <f t="shared" si="53"/>
        <v>0</v>
      </c>
      <c r="F358" s="16">
        <f t="shared" si="53"/>
        <v>0</v>
      </c>
      <c r="G358" s="16">
        <f t="shared" si="53"/>
        <v>0</v>
      </c>
      <c r="H358" s="16">
        <f t="shared" si="53"/>
        <v>0</v>
      </c>
      <c r="I358" s="16">
        <f t="shared" si="53"/>
        <v>0</v>
      </c>
      <c r="J358" s="16">
        <f t="shared" si="53"/>
        <v>0</v>
      </c>
      <c r="K358" s="16">
        <f t="shared" si="53"/>
        <v>0</v>
      </c>
      <c r="L358" s="16">
        <f t="shared" si="53"/>
        <v>0</v>
      </c>
      <c r="M358" s="16">
        <f>M357</f>
        <v>0</v>
      </c>
      <c r="N358" s="16">
        <f>SUM(N351:N357)</f>
        <v>0</v>
      </c>
      <c r="O358" s="16"/>
      <c r="P358" s="16">
        <f>SUM(P351:P357)</f>
        <v>0</v>
      </c>
      <c r="Q358" s="16"/>
    </row>
    <row r="366" spans="1:17" x14ac:dyDescent="0.25">
      <c r="A366" s="16" t="s">
        <v>19</v>
      </c>
      <c r="B366" s="16" t="s">
        <v>15</v>
      </c>
      <c r="C366" s="16">
        <f t="shared" ref="C366:L366" si="54">SUM(C359:C365)</f>
        <v>0</v>
      </c>
      <c r="D366" s="16">
        <f t="shared" si="54"/>
        <v>0</v>
      </c>
      <c r="E366" s="16">
        <f t="shared" si="54"/>
        <v>0</v>
      </c>
      <c r="F366" s="16">
        <f t="shared" si="54"/>
        <v>0</v>
      </c>
      <c r="G366" s="16">
        <f t="shared" si="54"/>
        <v>0</v>
      </c>
      <c r="H366" s="16">
        <f t="shared" si="54"/>
        <v>0</v>
      </c>
      <c r="I366" s="16">
        <f t="shared" si="54"/>
        <v>0</v>
      </c>
      <c r="J366" s="16">
        <f t="shared" si="54"/>
        <v>0</v>
      </c>
      <c r="K366" s="16">
        <f t="shared" si="54"/>
        <v>0</v>
      </c>
      <c r="L366" s="16">
        <f t="shared" si="54"/>
        <v>0</v>
      </c>
      <c r="M366" s="16">
        <f>M365</f>
        <v>0</v>
      </c>
      <c r="N366" s="16">
        <f>SUM(N359:N365)</f>
        <v>0</v>
      </c>
      <c r="O366" s="16"/>
      <c r="P366" s="16">
        <f>SUM(P359:P365)</f>
        <v>0</v>
      </c>
      <c r="Q366" s="16"/>
    </row>
    <row r="367" spans="1:17" x14ac:dyDescent="0.25">
      <c r="A367" s="17" t="s">
        <v>15</v>
      </c>
      <c r="B367" s="17" t="s">
        <v>20</v>
      </c>
      <c r="C367" s="17">
        <f t="shared" ref="C367:L367" si="55">C342+C350+C358+C366</f>
        <v>0</v>
      </c>
      <c r="D367" s="17">
        <f t="shared" si="55"/>
        <v>0</v>
      </c>
      <c r="E367" s="17">
        <f t="shared" si="55"/>
        <v>0</v>
      </c>
      <c r="F367" s="17">
        <f t="shared" si="55"/>
        <v>0</v>
      </c>
      <c r="G367" s="17">
        <f t="shared" si="55"/>
        <v>0</v>
      </c>
      <c r="H367" s="17">
        <f t="shared" si="55"/>
        <v>0</v>
      </c>
      <c r="I367" s="17">
        <f t="shared" si="55"/>
        <v>0</v>
      </c>
      <c r="J367" s="17">
        <f t="shared" si="55"/>
        <v>0</v>
      </c>
      <c r="K367" s="17">
        <f t="shared" si="55"/>
        <v>0</v>
      </c>
      <c r="L367" s="17">
        <f t="shared" si="55"/>
        <v>0</v>
      </c>
      <c r="M367" s="17">
        <f>M366</f>
        <v>0</v>
      </c>
      <c r="N367" s="17">
        <f>N342+N350+N358+N366</f>
        <v>0</v>
      </c>
      <c r="O367" s="17"/>
      <c r="P367" s="17">
        <f>P342+P350+P358+P366</f>
        <v>0</v>
      </c>
      <c r="Q367" s="17"/>
    </row>
    <row r="375" spans="1:17" x14ac:dyDescent="0.25">
      <c r="A375" s="16" t="s">
        <v>16</v>
      </c>
      <c r="B375" s="16" t="s">
        <v>15</v>
      </c>
      <c r="C375" s="16">
        <f t="shared" ref="C375:L375" si="56">SUM(C368:C374)</f>
        <v>0</v>
      </c>
      <c r="D375" s="16">
        <f t="shared" si="56"/>
        <v>0</v>
      </c>
      <c r="E375" s="16">
        <f t="shared" si="56"/>
        <v>0</v>
      </c>
      <c r="F375" s="16">
        <f t="shared" si="56"/>
        <v>0</v>
      </c>
      <c r="G375" s="16">
        <f t="shared" si="56"/>
        <v>0</v>
      </c>
      <c r="H375" s="16">
        <f t="shared" si="56"/>
        <v>0</v>
      </c>
      <c r="I375" s="16">
        <f t="shared" si="56"/>
        <v>0</v>
      </c>
      <c r="J375" s="16">
        <f t="shared" si="56"/>
        <v>0</v>
      </c>
      <c r="K375" s="16">
        <f t="shared" si="56"/>
        <v>0</v>
      </c>
      <c r="L375" s="16">
        <f t="shared" si="56"/>
        <v>0</v>
      </c>
      <c r="M375" s="16">
        <f>M374</f>
        <v>0</v>
      </c>
      <c r="N375" s="16">
        <f>SUM(N368:N374)</f>
        <v>0</v>
      </c>
      <c r="O375" s="16"/>
      <c r="P375" s="16">
        <f>SUM(P368:P374)</f>
        <v>0</v>
      </c>
      <c r="Q375" s="16"/>
    </row>
    <row r="383" spans="1:17" x14ac:dyDescent="0.25">
      <c r="A383" s="16" t="s">
        <v>17</v>
      </c>
      <c r="B383" s="16" t="s">
        <v>15</v>
      </c>
      <c r="C383" s="16">
        <f t="shared" ref="C383:L383" si="57">SUM(C376:C382)</f>
        <v>0</v>
      </c>
      <c r="D383" s="16">
        <f t="shared" si="57"/>
        <v>0</v>
      </c>
      <c r="E383" s="16">
        <f t="shared" si="57"/>
        <v>0</v>
      </c>
      <c r="F383" s="16">
        <f t="shared" si="57"/>
        <v>0</v>
      </c>
      <c r="G383" s="16">
        <f t="shared" si="57"/>
        <v>0</v>
      </c>
      <c r="H383" s="16">
        <f t="shared" si="57"/>
        <v>0</v>
      </c>
      <c r="I383" s="16">
        <f t="shared" si="57"/>
        <v>0</v>
      </c>
      <c r="J383" s="16">
        <f t="shared" si="57"/>
        <v>0</v>
      </c>
      <c r="K383" s="16">
        <f t="shared" si="57"/>
        <v>0</v>
      </c>
      <c r="L383" s="16">
        <f t="shared" si="57"/>
        <v>0</v>
      </c>
      <c r="M383" s="16">
        <f>M382</f>
        <v>0</v>
      </c>
      <c r="N383" s="16">
        <f>SUM(N376:N382)</f>
        <v>0</v>
      </c>
      <c r="O383" s="16"/>
      <c r="P383" s="16">
        <f>SUM(P376:P382)</f>
        <v>0</v>
      </c>
      <c r="Q383" s="16"/>
    </row>
    <row r="391" spans="1:17" x14ac:dyDescent="0.25">
      <c r="A391" s="16" t="s">
        <v>18</v>
      </c>
      <c r="B391" s="16" t="s">
        <v>15</v>
      </c>
      <c r="C391" s="16">
        <f t="shared" ref="C391:L391" si="58">SUM(C384:C390)</f>
        <v>0</v>
      </c>
      <c r="D391" s="16">
        <f t="shared" si="58"/>
        <v>0</v>
      </c>
      <c r="E391" s="16">
        <f t="shared" si="58"/>
        <v>0</v>
      </c>
      <c r="F391" s="16">
        <f t="shared" si="58"/>
        <v>0</v>
      </c>
      <c r="G391" s="16">
        <f t="shared" si="58"/>
        <v>0</v>
      </c>
      <c r="H391" s="16">
        <f t="shared" si="58"/>
        <v>0</v>
      </c>
      <c r="I391" s="16">
        <f t="shared" si="58"/>
        <v>0</v>
      </c>
      <c r="J391" s="16">
        <f t="shared" si="58"/>
        <v>0</v>
      </c>
      <c r="K391" s="16">
        <f t="shared" si="58"/>
        <v>0</v>
      </c>
      <c r="L391" s="16">
        <f t="shared" si="58"/>
        <v>0</v>
      </c>
      <c r="M391" s="16">
        <f>M390</f>
        <v>0</v>
      </c>
      <c r="N391" s="16">
        <f>SUM(N384:N390)</f>
        <v>0</v>
      </c>
      <c r="O391" s="16"/>
      <c r="P391" s="16">
        <f>SUM(P384:P390)</f>
        <v>0</v>
      </c>
      <c r="Q391" s="16"/>
    </row>
    <row r="399" spans="1:17" x14ac:dyDescent="0.25">
      <c r="A399" s="16" t="s">
        <v>19</v>
      </c>
      <c r="B399" s="16" t="s">
        <v>15</v>
      </c>
      <c r="C399" s="16">
        <f t="shared" ref="C399:L399" si="59">SUM(C392:C398)</f>
        <v>0</v>
      </c>
      <c r="D399" s="16">
        <f t="shared" si="59"/>
        <v>0</v>
      </c>
      <c r="E399" s="16">
        <f t="shared" si="59"/>
        <v>0</v>
      </c>
      <c r="F399" s="16">
        <f t="shared" si="59"/>
        <v>0</v>
      </c>
      <c r="G399" s="16">
        <f t="shared" si="59"/>
        <v>0</v>
      </c>
      <c r="H399" s="16">
        <f t="shared" si="59"/>
        <v>0</v>
      </c>
      <c r="I399" s="16">
        <f t="shared" si="59"/>
        <v>0</v>
      </c>
      <c r="J399" s="16">
        <f t="shared" si="59"/>
        <v>0</v>
      </c>
      <c r="K399" s="16">
        <f t="shared" si="59"/>
        <v>0</v>
      </c>
      <c r="L399" s="16">
        <f t="shared" si="59"/>
        <v>0</v>
      </c>
      <c r="M399" s="16">
        <f>M398</f>
        <v>0</v>
      </c>
      <c r="N399" s="16">
        <f>SUM(N392:N398)</f>
        <v>0</v>
      </c>
      <c r="O399" s="16"/>
      <c r="P399" s="16">
        <f>SUM(P392:P398)</f>
        <v>0</v>
      </c>
      <c r="Q399" s="16"/>
    </row>
    <row r="400" spans="1:17" x14ac:dyDescent="0.25">
      <c r="A400" s="17" t="s">
        <v>15</v>
      </c>
      <c r="B400" s="17" t="s">
        <v>20</v>
      </c>
      <c r="C400" s="17">
        <f t="shared" ref="C400:L400" si="60">C375+C383+C391+C399</f>
        <v>0</v>
      </c>
      <c r="D400" s="17">
        <f t="shared" si="60"/>
        <v>0</v>
      </c>
      <c r="E400" s="17">
        <f t="shared" si="60"/>
        <v>0</v>
      </c>
      <c r="F400" s="17">
        <f t="shared" si="60"/>
        <v>0</v>
      </c>
      <c r="G400" s="17">
        <f t="shared" si="60"/>
        <v>0</v>
      </c>
      <c r="H400" s="17">
        <f t="shared" si="60"/>
        <v>0</v>
      </c>
      <c r="I400" s="17">
        <f t="shared" si="60"/>
        <v>0</v>
      </c>
      <c r="J400" s="17">
        <f t="shared" si="60"/>
        <v>0</v>
      </c>
      <c r="K400" s="17">
        <f t="shared" si="60"/>
        <v>0</v>
      </c>
      <c r="L400" s="17">
        <f t="shared" si="60"/>
        <v>0</v>
      </c>
      <c r="M400" s="17">
        <f>M399</f>
        <v>0</v>
      </c>
      <c r="N400" s="17">
        <f>N375+N383+N391+N399</f>
        <v>0</v>
      </c>
      <c r="O400" s="17"/>
      <c r="P400" s="17">
        <f>P375+P383+P391+P399</f>
        <v>0</v>
      </c>
      <c r="Q400" s="17"/>
    </row>
    <row r="408" spans="1:17" x14ac:dyDescent="0.25">
      <c r="A408" s="16" t="s">
        <v>16</v>
      </c>
      <c r="B408" s="16" t="s">
        <v>15</v>
      </c>
      <c r="C408" s="16">
        <f t="shared" ref="C408:L408" si="61">SUM(C401:C407)</f>
        <v>0</v>
      </c>
      <c r="D408" s="16">
        <f t="shared" si="61"/>
        <v>0</v>
      </c>
      <c r="E408" s="16">
        <f t="shared" si="61"/>
        <v>0</v>
      </c>
      <c r="F408" s="16">
        <f t="shared" si="61"/>
        <v>0</v>
      </c>
      <c r="G408" s="16">
        <f t="shared" si="61"/>
        <v>0</v>
      </c>
      <c r="H408" s="16">
        <f t="shared" si="61"/>
        <v>0</v>
      </c>
      <c r="I408" s="16">
        <f t="shared" si="61"/>
        <v>0</v>
      </c>
      <c r="J408" s="16">
        <f t="shared" si="61"/>
        <v>0</v>
      </c>
      <c r="K408" s="16">
        <f t="shared" si="61"/>
        <v>0</v>
      </c>
      <c r="L408" s="16">
        <f t="shared" si="61"/>
        <v>0</v>
      </c>
      <c r="M408" s="16">
        <f>M407</f>
        <v>0</v>
      </c>
      <c r="N408" s="16">
        <f>SUM(N401:N407)</f>
        <v>0</v>
      </c>
      <c r="O408" s="16"/>
      <c r="P408" s="16">
        <f>SUM(P401:P407)</f>
        <v>0</v>
      </c>
      <c r="Q408" s="16"/>
    </row>
    <row r="416" spans="1:17" x14ac:dyDescent="0.25">
      <c r="A416" s="16" t="s">
        <v>17</v>
      </c>
      <c r="B416" s="16" t="s">
        <v>15</v>
      </c>
      <c r="C416" s="16">
        <f t="shared" ref="C416:L416" si="62">SUM(C409:C415)</f>
        <v>0</v>
      </c>
      <c r="D416" s="16">
        <f t="shared" si="62"/>
        <v>0</v>
      </c>
      <c r="E416" s="16">
        <f t="shared" si="62"/>
        <v>0</v>
      </c>
      <c r="F416" s="16">
        <f t="shared" si="62"/>
        <v>0</v>
      </c>
      <c r="G416" s="16">
        <f t="shared" si="62"/>
        <v>0</v>
      </c>
      <c r="H416" s="16">
        <f t="shared" si="62"/>
        <v>0</v>
      </c>
      <c r="I416" s="16">
        <f t="shared" si="62"/>
        <v>0</v>
      </c>
      <c r="J416" s="16">
        <f t="shared" si="62"/>
        <v>0</v>
      </c>
      <c r="K416" s="16">
        <f t="shared" si="62"/>
        <v>0</v>
      </c>
      <c r="L416" s="16">
        <f t="shared" si="62"/>
        <v>0</v>
      </c>
      <c r="M416" s="16">
        <f>M415</f>
        <v>0</v>
      </c>
      <c r="N416" s="16">
        <f>SUM(N409:N415)</f>
        <v>0</v>
      </c>
      <c r="O416" s="16"/>
      <c r="P416" s="16">
        <f>SUM(P409:P415)</f>
        <v>0</v>
      </c>
      <c r="Q416" s="16"/>
    </row>
    <row r="424" spans="1:17" x14ac:dyDescent="0.25">
      <c r="A424" s="16" t="s">
        <v>18</v>
      </c>
      <c r="B424" s="16" t="s">
        <v>15</v>
      </c>
      <c r="C424" s="16">
        <f t="shared" ref="C424:L424" si="63">SUM(C417:C423)</f>
        <v>0</v>
      </c>
      <c r="D424" s="16">
        <f t="shared" si="63"/>
        <v>0</v>
      </c>
      <c r="E424" s="16">
        <f t="shared" si="63"/>
        <v>0</v>
      </c>
      <c r="F424" s="16">
        <f t="shared" si="63"/>
        <v>0</v>
      </c>
      <c r="G424" s="16">
        <f t="shared" si="63"/>
        <v>0</v>
      </c>
      <c r="H424" s="16">
        <f t="shared" si="63"/>
        <v>0</v>
      </c>
      <c r="I424" s="16">
        <f t="shared" si="63"/>
        <v>0</v>
      </c>
      <c r="J424" s="16">
        <f t="shared" si="63"/>
        <v>0</v>
      </c>
      <c r="K424" s="16">
        <f t="shared" si="63"/>
        <v>0</v>
      </c>
      <c r="L424" s="16">
        <f t="shared" si="63"/>
        <v>0</v>
      </c>
      <c r="M424" s="16">
        <f>M423</f>
        <v>0</v>
      </c>
      <c r="N424" s="16">
        <f>SUM(N417:N423)</f>
        <v>0</v>
      </c>
      <c r="O424" s="16"/>
      <c r="P424" s="16">
        <f>SUM(P417:P423)</f>
        <v>0</v>
      </c>
      <c r="Q424" s="16"/>
    </row>
    <row r="432" spans="1:17" x14ac:dyDescent="0.25">
      <c r="A432" s="16" t="s">
        <v>19</v>
      </c>
      <c r="B432" s="16" t="s">
        <v>15</v>
      </c>
      <c r="C432" s="16">
        <f t="shared" ref="C432:L432" si="64">SUM(C425:C431)</f>
        <v>0</v>
      </c>
      <c r="D432" s="16">
        <f t="shared" si="64"/>
        <v>0</v>
      </c>
      <c r="E432" s="16">
        <f t="shared" si="64"/>
        <v>0</v>
      </c>
      <c r="F432" s="16">
        <f t="shared" si="64"/>
        <v>0</v>
      </c>
      <c r="G432" s="16">
        <f t="shared" si="64"/>
        <v>0</v>
      </c>
      <c r="H432" s="16">
        <f t="shared" si="64"/>
        <v>0</v>
      </c>
      <c r="I432" s="16">
        <f t="shared" si="64"/>
        <v>0</v>
      </c>
      <c r="J432" s="16">
        <f t="shared" si="64"/>
        <v>0</v>
      </c>
      <c r="K432" s="16">
        <f t="shared" si="64"/>
        <v>0</v>
      </c>
      <c r="L432" s="16">
        <f t="shared" si="64"/>
        <v>0</v>
      </c>
      <c r="M432" s="16">
        <f>M431</f>
        <v>0</v>
      </c>
      <c r="N432" s="16">
        <f>SUM(N425:N431)</f>
        <v>0</v>
      </c>
      <c r="O432" s="16"/>
      <c r="P432" s="16">
        <f>SUM(P425:P431)</f>
        <v>0</v>
      </c>
      <c r="Q432" s="16"/>
    </row>
    <row r="433" spans="1:17" x14ac:dyDescent="0.25">
      <c r="A433" s="17" t="s">
        <v>15</v>
      </c>
      <c r="B433" s="17" t="s">
        <v>20</v>
      </c>
      <c r="C433" s="17">
        <f t="shared" ref="C433:L433" si="65">C408+C416+C424+C432</f>
        <v>0</v>
      </c>
      <c r="D433" s="17">
        <f t="shared" si="65"/>
        <v>0</v>
      </c>
      <c r="E433" s="17">
        <f t="shared" si="65"/>
        <v>0</v>
      </c>
      <c r="F433" s="17">
        <f t="shared" si="65"/>
        <v>0</v>
      </c>
      <c r="G433" s="17">
        <f t="shared" si="65"/>
        <v>0</v>
      </c>
      <c r="H433" s="17">
        <f t="shared" si="65"/>
        <v>0</v>
      </c>
      <c r="I433" s="17">
        <f t="shared" si="65"/>
        <v>0</v>
      </c>
      <c r="J433" s="17">
        <f t="shared" si="65"/>
        <v>0</v>
      </c>
      <c r="K433" s="17">
        <f t="shared" si="65"/>
        <v>0</v>
      </c>
      <c r="L433" s="17">
        <f t="shared" si="65"/>
        <v>0</v>
      </c>
      <c r="M433" s="17">
        <f>M432</f>
        <v>0</v>
      </c>
      <c r="N433" s="17">
        <f>N408+N416+N424+N432</f>
        <v>0</v>
      </c>
      <c r="O433" s="17"/>
      <c r="P433" s="17">
        <f>P408+P416+P424+P432</f>
        <v>0</v>
      </c>
      <c r="Q433" s="17"/>
    </row>
    <row r="441" spans="1:17" x14ac:dyDescent="0.25">
      <c r="A441" s="16" t="s">
        <v>16</v>
      </c>
      <c r="B441" s="16" t="s">
        <v>15</v>
      </c>
      <c r="C441" s="16">
        <f t="shared" ref="C441:L441" si="66">SUM(C434:C440)</f>
        <v>0</v>
      </c>
      <c r="D441" s="16">
        <f t="shared" si="66"/>
        <v>0</v>
      </c>
      <c r="E441" s="16">
        <f t="shared" si="66"/>
        <v>0</v>
      </c>
      <c r="F441" s="16">
        <f t="shared" si="66"/>
        <v>0</v>
      </c>
      <c r="G441" s="16">
        <f t="shared" si="66"/>
        <v>0</v>
      </c>
      <c r="H441" s="16">
        <f t="shared" si="66"/>
        <v>0</v>
      </c>
      <c r="I441" s="16">
        <f t="shared" si="66"/>
        <v>0</v>
      </c>
      <c r="J441" s="16">
        <f t="shared" si="66"/>
        <v>0</v>
      </c>
      <c r="K441" s="16">
        <f t="shared" si="66"/>
        <v>0</v>
      </c>
      <c r="L441" s="16">
        <f t="shared" si="66"/>
        <v>0</v>
      </c>
      <c r="M441" s="16">
        <f>M440</f>
        <v>0</v>
      </c>
      <c r="N441" s="16">
        <f>SUM(N434:N440)</f>
        <v>0</v>
      </c>
      <c r="O441" s="16"/>
      <c r="P441" s="16">
        <f>SUM(P434:P440)</f>
        <v>0</v>
      </c>
      <c r="Q441" s="16"/>
    </row>
    <row r="449" spans="1:17" x14ac:dyDescent="0.25">
      <c r="A449" s="16" t="s">
        <v>17</v>
      </c>
      <c r="B449" s="16" t="s">
        <v>15</v>
      </c>
      <c r="C449" s="16">
        <f t="shared" ref="C449:L449" si="67">SUM(C442:C448)</f>
        <v>0</v>
      </c>
      <c r="D449" s="16">
        <f t="shared" si="67"/>
        <v>0</v>
      </c>
      <c r="E449" s="16">
        <f t="shared" si="67"/>
        <v>0</v>
      </c>
      <c r="F449" s="16">
        <f t="shared" si="67"/>
        <v>0</v>
      </c>
      <c r="G449" s="16">
        <f t="shared" si="67"/>
        <v>0</v>
      </c>
      <c r="H449" s="16">
        <f t="shared" si="67"/>
        <v>0</v>
      </c>
      <c r="I449" s="16">
        <f t="shared" si="67"/>
        <v>0</v>
      </c>
      <c r="J449" s="16">
        <f t="shared" si="67"/>
        <v>0</v>
      </c>
      <c r="K449" s="16">
        <f t="shared" si="67"/>
        <v>0</v>
      </c>
      <c r="L449" s="16">
        <f t="shared" si="67"/>
        <v>0</v>
      </c>
      <c r="M449" s="16">
        <f>M448</f>
        <v>0</v>
      </c>
      <c r="N449" s="16">
        <f>SUM(N442:N448)</f>
        <v>0</v>
      </c>
      <c r="O449" s="16"/>
      <c r="P449" s="16">
        <f>SUM(P442:P448)</f>
        <v>0</v>
      </c>
      <c r="Q449" s="16"/>
    </row>
    <row r="457" spans="1:17" x14ac:dyDescent="0.25">
      <c r="A457" s="16" t="s">
        <v>18</v>
      </c>
      <c r="B457" s="16" t="s">
        <v>15</v>
      </c>
      <c r="C457" s="16">
        <f t="shared" ref="C457:L457" si="68">SUM(C450:C456)</f>
        <v>0</v>
      </c>
      <c r="D457" s="16">
        <f t="shared" si="68"/>
        <v>0</v>
      </c>
      <c r="E457" s="16">
        <f t="shared" si="68"/>
        <v>0</v>
      </c>
      <c r="F457" s="16">
        <f t="shared" si="68"/>
        <v>0</v>
      </c>
      <c r="G457" s="16">
        <f t="shared" si="68"/>
        <v>0</v>
      </c>
      <c r="H457" s="16">
        <f t="shared" si="68"/>
        <v>0</v>
      </c>
      <c r="I457" s="16">
        <f t="shared" si="68"/>
        <v>0</v>
      </c>
      <c r="J457" s="16">
        <f t="shared" si="68"/>
        <v>0</v>
      </c>
      <c r="K457" s="16">
        <f t="shared" si="68"/>
        <v>0</v>
      </c>
      <c r="L457" s="16">
        <f t="shared" si="68"/>
        <v>0</v>
      </c>
      <c r="M457" s="16">
        <f>M456</f>
        <v>0</v>
      </c>
      <c r="N457" s="16">
        <f>SUM(N450:N456)</f>
        <v>0</v>
      </c>
      <c r="O457" s="16"/>
      <c r="P457" s="16">
        <f>SUM(P450:P456)</f>
        <v>0</v>
      </c>
      <c r="Q457" s="16"/>
    </row>
    <row r="465" spans="1:17" x14ac:dyDescent="0.25">
      <c r="A465" s="16" t="s">
        <v>19</v>
      </c>
      <c r="B465" s="16" t="s">
        <v>15</v>
      </c>
      <c r="C465" s="16">
        <f t="shared" ref="C465:L465" si="69">SUM(C458:C464)</f>
        <v>0</v>
      </c>
      <c r="D465" s="16">
        <f t="shared" si="69"/>
        <v>0</v>
      </c>
      <c r="E465" s="16">
        <f t="shared" si="69"/>
        <v>0</v>
      </c>
      <c r="F465" s="16">
        <f t="shared" si="69"/>
        <v>0</v>
      </c>
      <c r="G465" s="16">
        <f t="shared" si="69"/>
        <v>0</v>
      </c>
      <c r="H465" s="16">
        <f t="shared" si="69"/>
        <v>0</v>
      </c>
      <c r="I465" s="16">
        <f t="shared" si="69"/>
        <v>0</v>
      </c>
      <c r="J465" s="16">
        <f t="shared" si="69"/>
        <v>0</v>
      </c>
      <c r="K465" s="16">
        <f t="shared" si="69"/>
        <v>0</v>
      </c>
      <c r="L465" s="16">
        <f t="shared" si="69"/>
        <v>0</v>
      </c>
      <c r="M465" s="16">
        <f>M464</f>
        <v>0</v>
      </c>
      <c r="N465" s="16">
        <f>SUM(N458:N464)</f>
        <v>0</v>
      </c>
      <c r="O465" s="16"/>
      <c r="P465" s="16">
        <f>SUM(P458:P464)</f>
        <v>0</v>
      </c>
      <c r="Q465" s="16"/>
    </row>
    <row r="466" spans="1:17" x14ac:dyDescent="0.25">
      <c r="A466" s="17" t="s">
        <v>15</v>
      </c>
      <c r="B466" s="17" t="s">
        <v>20</v>
      </c>
      <c r="C466" s="17">
        <f t="shared" ref="C466:L466" si="70">C441+C449+C457+C465</f>
        <v>0</v>
      </c>
      <c r="D466" s="17">
        <f t="shared" si="70"/>
        <v>0</v>
      </c>
      <c r="E466" s="17">
        <f t="shared" si="70"/>
        <v>0</v>
      </c>
      <c r="F466" s="17">
        <f t="shared" si="70"/>
        <v>0</v>
      </c>
      <c r="G466" s="17">
        <f t="shared" si="70"/>
        <v>0</v>
      </c>
      <c r="H466" s="17">
        <f t="shared" si="70"/>
        <v>0</v>
      </c>
      <c r="I466" s="17">
        <f t="shared" si="70"/>
        <v>0</v>
      </c>
      <c r="J466" s="17">
        <f t="shared" si="70"/>
        <v>0</v>
      </c>
      <c r="K466" s="17">
        <f t="shared" si="70"/>
        <v>0</v>
      </c>
      <c r="L466" s="17">
        <f t="shared" si="70"/>
        <v>0</v>
      </c>
      <c r="M466" s="17">
        <f>M465</f>
        <v>0</v>
      </c>
      <c r="N466" s="17">
        <f>N441+N449+N457+N465</f>
        <v>0</v>
      </c>
      <c r="O466" s="17"/>
      <c r="P466" s="17">
        <f>P441+P449+P457+P465</f>
        <v>0</v>
      </c>
      <c r="Q466" s="17"/>
    </row>
    <row r="474" spans="1:17" x14ac:dyDescent="0.25">
      <c r="A474" s="16" t="s">
        <v>16</v>
      </c>
      <c r="B474" s="16" t="s">
        <v>15</v>
      </c>
      <c r="C474" s="16">
        <f t="shared" ref="C474:L474" si="71">SUM(C467:C473)</f>
        <v>0</v>
      </c>
      <c r="D474" s="16">
        <f t="shared" si="71"/>
        <v>0</v>
      </c>
      <c r="E474" s="16">
        <f t="shared" si="71"/>
        <v>0</v>
      </c>
      <c r="F474" s="16">
        <f t="shared" si="71"/>
        <v>0</v>
      </c>
      <c r="G474" s="16">
        <f t="shared" si="71"/>
        <v>0</v>
      </c>
      <c r="H474" s="16">
        <f t="shared" si="71"/>
        <v>0</v>
      </c>
      <c r="I474" s="16">
        <f t="shared" si="71"/>
        <v>0</v>
      </c>
      <c r="J474" s="16">
        <f t="shared" si="71"/>
        <v>0</v>
      </c>
      <c r="K474" s="16">
        <f t="shared" si="71"/>
        <v>0</v>
      </c>
      <c r="L474" s="16">
        <f t="shared" si="71"/>
        <v>0</v>
      </c>
      <c r="M474" s="16">
        <f>M473</f>
        <v>0</v>
      </c>
      <c r="N474" s="16">
        <f>SUM(N467:N473)</f>
        <v>0</v>
      </c>
      <c r="O474" s="16"/>
      <c r="P474" s="16">
        <f>SUM(P467:P473)</f>
        <v>0</v>
      </c>
      <c r="Q474" s="16"/>
    </row>
    <row r="482" spans="1:17" x14ac:dyDescent="0.25">
      <c r="A482" s="16" t="s">
        <v>17</v>
      </c>
      <c r="B482" s="16" t="s">
        <v>15</v>
      </c>
      <c r="C482" s="16">
        <f t="shared" ref="C482:L482" si="72">SUM(C475:C481)</f>
        <v>0</v>
      </c>
      <c r="D482" s="16">
        <f t="shared" si="72"/>
        <v>0</v>
      </c>
      <c r="E482" s="16">
        <f t="shared" si="72"/>
        <v>0</v>
      </c>
      <c r="F482" s="16">
        <f t="shared" si="72"/>
        <v>0</v>
      </c>
      <c r="G482" s="16">
        <f t="shared" si="72"/>
        <v>0</v>
      </c>
      <c r="H482" s="16">
        <f t="shared" si="72"/>
        <v>0</v>
      </c>
      <c r="I482" s="16">
        <f t="shared" si="72"/>
        <v>0</v>
      </c>
      <c r="J482" s="16">
        <f t="shared" si="72"/>
        <v>0</v>
      </c>
      <c r="K482" s="16">
        <f t="shared" si="72"/>
        <v>0</v>
      </c>
      <c r="L482" s="16">
        <f t="shared" si="72"/>
        <v>0</v>
      </c>
      <c r="M482" s="16">
        <f>M481</f>
        <v>0</v>
      </c>
      <c r="N482" s="16">
        <f>SUM(N475:N481)</f>
        <v>0</v>
      </c>
      <c r="O482" s="16"/>
      <c r="P482" s="16">
        <f>SUM(P475:P481)</f>
        <v>0</v>
      </c>
      <c r="Q482" s="16"/>
    </row>
    <row r="490" spans="1:17" x14ac:dyDescent="0.25">
      <c r="A490" s="16" t="s">
        <v>18</v>
      </c>
      <c r="B490" s="16" t="s">
        <v>15</v>
      </c>
      <c r="C490" s="16">
        <f t="shared" ref="C490:L490" si="73">SUM(C483:C489)</f>
        <v>0</v>
      </c>
      <c r="D490" s="16">
        <f t="shared" si="73"/>
        <v>0</v>
      </c>
      <c r="E490" s="16">
        <f t="shared" si="73"/>
        <v>0</v>
      </c>
      <c r="F490" s="16">
        <f t="shared" si="73"/>
        <v>0</v>
      </c>
      <c r="G490" s="16">
        <f t="shared" si="73"/>
        <v>0</v>
      </c>
      <c r="H490" s="16">
        <f t="shared" si="73"/>
        <v>0</v>
      </c>
      <c r="I490" s="16">
        <f t="shared" si="73"/>
        <v>0</v>
      </c>
      <c r="J490" s="16">
        <f t="shared" si="73"/>
        <v>0</v>
      </c>
      <c r="K490" s="16">
        <f t="shared" si="73"/>
        <v>0</v>
      </c>
      <c r="L490" s="16">
        <f t="shared" si="73"/>
        <v>0</v>
      </c>
      <c r="M490" s="16">
        <f>M489</f>
        <v>0</v>
      </c>
      <c r="N490" s="16">
        <f>SUM(N483:N489)</f>
        <v>0</v>
      </c>
      <c r="O490" s="16"/>
      <c r="P490" s="16">
        <f>SUM(P483:P489)</f>
        <v>0</v>
      </c>
      <c r="Q490" s="16"/>
    </row>
    <row r="498" spans="1:17" x14ac:dyDescent="0.25">
      <c r="A498" s="16" t="s">
        <v>19</v>
      </c>
      <c r="B498" s="16" t="s">
        <v>15</v>
      </c>
      <c r="C498" s="16">
        <f t="shared" ref="C498:L498" si="74">SUM(C491:C497)</f>
        <v>0</v>
      </c>
      <c r="D498" s="16">
        <f t="shared" si="74"/>
        <v>0</v>
      </c>
      <c r="E498" s="16">
        <f t="shared" si="74"/>
        <v>0</v>
      </c>
      <c r="F498" s="16">
        <f t="shared" si="74"/>
        <v>0</v>
      </c>
      <c r="G498" s="16">
        <f t="shared" si="74"/>
        <v>0</v>
      </c>
      <c r="H498" s="16">
        <f t="shared" si="74"/>
        <v>0</v>
      </c>
      <c r="I498" s="16">
        <f t="shared" si="74"/>
        <v>0</v>
      </c>
      <c r="J498" s="16">
        <f t="shared" si="74"/>
        <v>0</v>
      </c>
      <c r="K498" s="16">
        <f t="shared" si="74"/>
        <v>0</v>
      </c>
      <c r="L498" s="16">
        <f t="shared" si="74"/>
        <v>0</v>
      </c>
      <c r="M498" s="16">
        <f>M497</f>
        <v>0</v>
      </c>
      <c r="N498" s="16">
        <f>SUM(N491:N497)</f>
        <v>0</v>
      </c>
      <c r="O498" s="16"/>
      <c r="P498" s="16">
        <f>SUM(P491:P497)</f>
        <v>0</v>
      </c>
      <c r="Q498" s="16"/>
    </row>
    <row r="499" spans="1:17" x14ac:dyDescent="0.25">
      <c r="A499" s="17" t="s">
        <v>15</v>
      </c>
      <c r="B499" s="17" t="s">
        <v>20</v>
      </c>
      <c r="C499" s="17">
        <f t="shared" ref="C499:L499" si="75">C474+C482+C490+C498</f>
        <v>0</v>
      </c>
      <c r="D499" s="17">
        <f t="shared" si="75"/>
        <v>0</v>
      </c>
      <c r="E499" s="17">
        <f t="shared" si="75"/>
        <v>0</v>
      </c>
      <c r="F499" s="17">
        <f t="shared" si="75"/>
        <v>0</v>
      </c>
      <c r="G499" s="17">
        <f t="shared" si="75"/>
        <v>0</v>
      </c>
      <c r="H499" s="17">
        <f t="shared" si="75"/>
        <v>0</v>
      </c>
      <c r="I499" s="17">
        <f t="shared" si="75"/>
        <v>0</v>
      </c>
      <c r="J499" s="17">
        <f t="shared" si="75"/>
        <v>0</v>
      </c>
      <c r="K499" s="17">
        <f t="shared" si="75"/>
        <v>0</v>
      </c>
      <c r="L499" s="17">
        <f t="shared" si="75"/>
        <v>0</v>
      </c>
      <c r="M499" s="17">
        <f>M498</f>
        <v>0</v>
      </c>
      <c r="N499" s="17">
        <f>N474+N482+N490+N498</f>
        <v>0</v>
      </c>
      <c r="O499" s="17"/>
      <c r="P499" s="17">
        <f>P474+P482+P490+P498</f>
        <v>0</v>
      </c>
      <c r="Q499" s="17"/>
    </row>
    <row r="507" spans="1:17" x14ac:dyDescent="0.25">
      <c r="A507" s="16" t="s">
        <v>16</v>
      </c>
      <c r="B507" s="16" t="s">
        <v>15</v>
      </c>
      <c r="C507" s="16">
        <f t="shared" ref="C507:L507" si="76">SUM(C500:C506)</f>
        <v>0</v>
      </c>
      <c r="D507" s="16">
        <f t="shared" si="76"/>
        <v>0</v>
      </c>
      <c r="E507" s="16">
        <f t="shared" si="76"/>
        <v>0</v>
      </c>
      <c r="F507" s="16">
        <f t="shared" si="76"/>
        <v>0</v>
      </c>
      <c r="G507" s="16">
        <f t="shared" si="76"/>
        <v>0</v>
      </c>
      <c r="H507" s="16">
        <f t="shared" si="76"/>
        <v>0</v>
      </c>
      <c r="I507" s="16">
        <f t="shared" si="76"/>
        <v>0</v>
      </c>
      <c r="J507" s="16">
        <f t="shared" si="76"/>
        <v>0</v>
      </c>
      <c r="K507" s="16">
        <f t="shared" si="76"/>
        <v>0</v>
      </c>
      <c r="L507" s="16">
        <f t="shared" si="76"/>
        <v>0</v>
      </c>
      <c r="M507" s="16">
        <f>M506</f>
        <v>0</v>
      </c>
      <c r="N507" s="16">
        <f>SUM(N500:N506)</f>
        <v>0</v>
      </c>
      <c r="O507" s="16"/>
      <c r="P507" s="16">
        <f>SUM(P500:P506)</f>
        <v>0</v>
      </c>
      <c r="Q507" s="16"/>
    </row>
    <row r="515" spans="1:17" x14ac:dyDescent="0.25">
      <c r="A515" s="16" t="s">
        <v>17</v>
      </c>
      <c r="B515" s="16" t="s">
        <v>15</v>
      </c>
      <c r="C515" s="16">
        <f t="shared" ref="C515:L515" si="77">SUM(C508:C514)</f>
        <v>0</v>
      </c>
      <c r="D515" s="16">
        <f t="shared" si="77"/>
        <v>0</v>
      </c>
      <c r="E515" s="16">
        <f t="shared" si="77"/>
        <v>0</v>
      </c>
      <c r="F515" s="16">
        <f t="shared" si="77"/>
        <v>0</v>
      </c>
      <c r="G515" s="16">
        <f t="shared" si="77"/>
        <v>0</v>
      </c>
      <c r="H515" s="16">
        <f t="shared" si="77"/>
        <v>0</v>
      </c>
      <c r="I515" s="16">
        <f t="shared" si="77"/>
        <v>0</v>
      </c>
      <c r="J515" s="16">
        <f t="shared" si="77"/>
        <v>0</v>
      </c>
      <c r="K515" s="16">
        <f t="shared" si="77"/>
        <v>0</v>
      </c>
      <c r="L515" s="16">
        <f t="shared" si="77"/>
        <v>0</v>
      </c>
      <c r="M515" s="16">
        <f>M514</f>
        <v>0</v>
      </c>
      <c r="N515" s="16">
        <f>SUM(N508:N514)</f>
        <v>0</v>
      </c>
      <c r="O515" s="16"/>
      <c r="P515" s="16">
        <f>SUM(P508:P514)</f>
        <v>0</v>
      </c>
      <c r="Q515" s="16"/>
    </row>
    <row r="523" spans="1:17" x14ac:dyDescent="0.25">
      <c r="A523" s="16" t="s">
        <v>18</v>
      </c>
      <c r="B523" s="16" t="s">
        <v>15</v>
      </c>
      <c r="C523" s="16">
        <f t="shared" ref="C523:L523" si="78">SUM(C516:C522)</f>
        <v>0</v>
      </c>
      <c r="D523" s="16">
        <f t="shared" si="78"/>
        <v>0</v>
      </c>
      <c r="E523" s="16">
        <f t="shared" si="78"/>
        <v>0</v>
      </c>
      <c r="F523" s="16">
        <f t="shared" si="78"/>
        <v>0</v>
      </c>
      <c r="G523" s="16">
        <f t="shared" si="78"/>
        <v>0</v>
      </c>
      <c r="H523" s="16">
        <f t="shared" si="78"/>
        <v>0</v>
      </c>
      <c r="I523" s="16">
        <f t="shared" si="78"/>
        <v>0</v>
      </c>
      <c r="J523" s="16">
        <f t="shared" si="78"/>
        <v>0</v>
      </c>
      <c r="K523" s="16">
        <f t="shared" si="78"/>
        <v>0</v>
      </c>
      <c r="L523" s="16">
        <f t="shared" si="78"/>
        <v>0</v>
      </c>
      <c r="M523" s="16">
        <f>M522</f>
        <v>0</v>
      </c>
      <c r="N523" s="16">
        <f>SUM(N516:N522)</f>
        <v>0</v>
      </c>
      <c r="O523" s="16"/>
      <c r="P523" s="16">
        <f>SUM(P516:P522)</f>
        <v>0</v>
      </c>
      <c r="Q523" s="16"/>
    </row>
    <row r="531" spans="1:17" x14ac:dyDescent="0.25">
      <c r="A531" s="16" t="s">
        <v>19</v>
      </c>
      <c r="B531" s="16" t="s">
        <v>15</v>
      </c>
      <c r="C531" s="16">
        <f t="shared" ref="C531:L531" si="79">SUM(C524:C530)</f>
        <v>0</v>
      </c>
      <c r="D531" s="16">
        <f t="shared" si="79"/>
        <v>0</v>
      </c>
      <c r="E531" s="16">
        <f t="shared" si="79"/>
        <v>0</v>
      </c>
      <c r="F531" s="16">
        <f t="shared" si="79"/>
        <v>0</v>
      </c>
      <c r="G531" s="16">
        <f t="shared" si="79"/>
        <v>0</v>
      </c>
      <c r="H531" s="16">
        <f t="shared" si="79"/>
        <v>0</v>
      </c>
      <c r="I531" s="16">
        <f t="shared" si="79"/>
        <v>0</v>
      </c>
      <c r="J531" s="16">
        <f t="shared" si="79"/>
        <v>0</v>
      </c>
      <c r="K531" s="16">
        <f t="shared" si="79"/>
        <v>0</v>
      </c>
      <c r="L531" s="16">
        <f t="shared" si="79"/>
        <v>0</v>
      </c>
      <c r="M531" s="16">
        <f>M530</f>
        <v>0</v>
      </c>
      <c r="N531" s="16">
        <f>SUM(N524:N530)</f>
        <v>0</v>
      </c>
      <c r="O531" s="16"/>
      <c r="P531" s="16">
        <f>SUM(P524:P530)</f>
        <v>0</v>
      </c>
      <c r="Q531" s="16"/>
    </row>
    <row r="532" spans="1:17" x14ac:dyDescent="0.25">
      <c r="A532" s="17" t="s">
        <v>15</v>
      </c>
      <c r="B532" s="17" t="s">
        <v>20</v>
      </c>
      <c r="C532" s="17">
        <f t="shared" ref="C532:L532" si="80">C507+C515+C523+C531</f>
        <v>0</v>
      </c>
      <c r="D532" s="17">
        <f t="shared" si="80"/>
        <v>0</v>
      </c>
      <c r="E532" s="17">
        <f t="shared" si="80"/>
        <v>0</v>
      </c>
      <c r="F532" s="17">
        <f t="shared" si="80"/>
        <v>0</v>
      </c>
      <c r="G532" s="17">
        <f t="shared" si="80"/>
        <v>0</v>
      </c>
      <c r="H532" s="17">
        <f t="shared" si="80"/>
        <v>0</v>
      </c>
      <c r="I532" s="17">
        <f t="shared" si="80"/>
        <v>0</v>
      </c>
      <c r="J532" s="17">
        <f t="shared" si="80"/>
        <v>0</v>
      </c>
      <c r="K532" s="17">
        <f t="shared" si="80"/>
        <v>0</v>
      </c>
      <c r="L532" s="17">
        <f t="shared" si="80"/>
        <v>0</v>
      </c>
      <c r="M532" s="17">
        <f>M531</f>
        <v>0</v>
      </c>
      <c r="N532" s="17">
        <f>N507+N515+N523+N531</f>
        <v>0</v>
      </c>
      <c r="O532" s="17"/>
      <c r="P532" s="17">
        <f>P507+P515+P523+P531</f>
        <v>0</v>
      </c>
      <c r="Q532" s="17"/>
    </row>
    <row r="540" spans="1:17" x14ac:dyDescent="0.25">
      <c r="A540" s="16" t="s">
        <v>16</v>
      </c>
      <c r="B540" s="16" t="s">
        <v>15</v>
      </c>
      <c r="C540" s="16">
        <f t="shared" ref="C540:L540" si="81">SUM(C533:C539)</f>
        <v>0</v>
      </c>
      <c r="D540" s="16">
        <f t="shared" si="81"/>
        <v>0</v>
      </c>
      <c r="E540" s="16">
        <f t="shared" si="81"/>
        <v>0</v>
      </c>
      <c r="F540" s="16">
        <f t="shared" si="81"/>
        <v>0</v>
      </c>
      <c r="G540" s="16">
        <f t="shared" si="81"/>
        <v>0</v>
      </c>
      <c r="H540" s="16">
        <f t="shared" si="81"/>
        <v>0</v>
      </c>
      <c r="I540" s="16">
        <f t="shared" si="81"/>
        <v>0</v>
      </c>
      <c r="J540" s="16">
        <f t="shared" si="81"/>
        <v>0</v>
      </c>
      <c r="K540" s="16">
        <f t="shared" si="81"/>
        <v>0</v>
      </c>
      <c r="L540" s="16">
        <f t="shared" si="81"/>
        <v>0</v>
      </c>
      <c r="M540" s="16">
        <f>M539</f>
        <v>0</v>
      </c>
      <c r="N540" s="16">
        <f>SUM(N533:N539)</f>
        <v>0</v>
      </c>
      <c r="O540" s="16"/>
      <c r="P540" s="16">
        <f>SUM(P533:P539)</f>
        <v>0</v>
      </c>
      <c r="Q540" s="16"/>
    </row>
    <row r="548" spans="1:17" x14ac:dyDescent="0.25">
      <c r="A548" s="16" t="s">
        <v>17</v>
      </c>
      <c r="B548" s="16" t="s">
        <v>15</v>
      </c>
      <c r="C548" s="16">
        <f t="shared" ref="C548:L548" si="82">SUM(C541:C547)</f>
        <v>0</v>
      </c>
      <c r="D548" s="16">
        <f t="shared" si="82"/>
        <v>0</v>
      </c>
      <c r="E548" s="16">
        <f t="shared" si="82"/>
        <v>0</v>
      </c>
      <c r="F548" s="16">
        <f t="shared" si="82"/>
        <v>0</v>
      </c>
      <c r="G548" s="16">
        <f t="shared" si="82"/>
        <v>0</v>
      </c>
      <c r="H548" s="16">
        <f t="shared" si="82"/>
        <v>0</v>
      </c>
      <c r="I548" s="16">
        <f t="shared" si="82"/>
        <v>0</v>
      </c>
      <c r="J548" s="16">
        <f t="shared" si="82"/>
        <v>0</v>
      </c>
      <c r="K548" s="16">
        <f t="shared" si="82"/>
        <v>0</v>
      </c>
      <c r="L548" s="16">
        <f t="shared" si="82"/>
        <v>0</v>
      </c>
      <c r="M548" s="16">
        <f>M547</f>
        <v>0</v>
      </c>
      <c r="N548" s="16">
        <f>SUM(N541:N547)</f>
        <v>0</v>
      </c>
      <c r="O548" s="16"/>
      <c r="P548" s="16">
        <f>SUM(P541:P547)</f>
        <v>0</v>
      </c>
      <c r="Q548" s="16"/>
    </row>
    <row r="556" spans="1:17" x14ac:dyDescent="0.25">
      <c r="A556" s="16" t="s">
        <v>18</v>
      </c>
      <c r="B556" s="16" t="s">
        <v>15</v>
      </c>
      <c r="C556" s="16">
        <f t="shared" ref="C556:L556" si="83">SUM(C549:C555)</f>
        <v>0</v>
      </c>
      <c r="D556" s="16">
        <f t="shared" si="83"/>
        <v>0</v>
      </c>
      <c r="E556" s="16">
        <f t="shared" si="83"/>
        <v>0</v>
      </c>
      <c r="F556" s="16">
        <f t="shared" si="83"/>
        <v>0</v>
      </c>
      <c r="G556" s="16">
        <f t="shared" si="83"/>
        <v>0</v>
      </c>
      <c r="H556" s="16">
        <f t="shared" si="83"/>
        <v>0</v>
      </c>
      <c r="I556" s="16">
        <f t="shared" si="83"/>
        <v>0</v>
      </c>
      <c r="J556" s="16">
        <f t="shared" si="83"/>
        <v>0</v>
      </c>
      <c r="K556" s="16">
        <f t="shared" si="83"/>
        <v>0</v>
      </c>
      <c r="L556" s="16">
        <f t="shared" si="83"/>
        <v>0</v>
      </c>
      <c r="M556" s="16">
        <f>M555</f>
        <v>0</v>
      </c>
      <c r="N556" s="16">
        <f>SUM(N549:N555)</f>
        <v>0</v>
      </c>
      <c r="O556" s="16"/>
      <c r="P556" s="16">
        <f>SUM(P549:P555)</f>
        <v>0</v>
      </c>
      <c r="Q556" s="16"/>
    </row>
    <row r="564" spans="1:17" x14ac:dyDescent="0.25">
      <c r="A564" s="16" t="s">
        <v>19</v>
      </c>
      <c r="B564" s="16" t="s">
        <v>15</v>
      </c>
      <c r="C564" s="16">
        <f t="shared" ref="C564:L564" si="84">SUM(C557:C563)</f>
        <v>0</v>
      </c>
      <c r="D564" s="16">
        <f t="shared" si="84"/>
        <v>0</v>
      </c>
      <c r="E564" s="16">
        <f t="shared" si="84"/>
        <v>0</v>
      </c>
      <c r="F564" s="16">
        <f t="shared" si="84"/>
        <v>0</v>
      </c>
      <c r="G564" s="16">
        <f t="shared" si="84"/>
        <v>0</v>
      </c>
      <c r="H564" s="16">
        <f t="shared" si="84"/>
        <v>0</v>
      </c>
      <c r="I564" s="16">
        <f t="shared" si="84"/>
        <v>0</v>
      </c>
      <c r="J564" s="16">
        <f t="shared" si="84"/>
        <v>0</v>
      </c>
      <c r="K564" s="16">
        <f t="shared" si="84"/>
        <v>0</v>
      </c>
      <c r="L564" s="16">
        <f t="shared" si="84"/>
        <v>0</v>
      </c>
      <c r="M564" s="16">
        <f>M563</f>
        <v>0</v>
      </c>
      <c r="N564" s="16">
        <f>SUM(N557:N563)</f>
        <v>0</v>
      </c>
      <c r="O564" s="16"/>
      <c r="P564" s="16">
        <f>SUM(P557:P563)</f>
        <v>0</v>
      </c>
      <c r="Q564" s="16"/>
    </row>
    <row r="565" spans="1:17" x14ac:dyDescent="0.25">
      <c r="A565" s="17" t="s">
        <v>15</v>
      </c>
      <c r="B565" s="17" t="s">
        <v>20</v>
      </c>
      <c r="C565" s="17">
        <f t="shared" ref="C565:L565" si="85">C540+C548+C556+C564</f>
        <v>0</v>
      </c>
      <c r="D565" s="17">
        <f t="shared" si="85"/>
        <v>0</v>
      </c>
      <c r="E565" s="17">
        <f t="shared" si="85"/>
        <v>0</v>
      </c>
      <c r="F565" s="17">
        <f t="shared" si="85"/>
        <v>0</v>
      </c>
      <c r="G565" s="17">
        <f t="shared" si="85"/>
        <v>0</v>
      </c>
      <c r="H565" s="17">
        <f t="shared" si="85"/>
        <v>0</v>
      </c>
      <c r="I565" s="17">
        <f t="shared" si="85"/>
        <v>0</v>
      </c>
      <c r="J565" s="17">
        <f t="shared" si="85"/>
        <v>0</v>
      </c>
      <c r="K565" s="17">
        <f t="shared" si="85"/>
        <v>0</v>
      </c>
      <c r="L565" s="17">
        <f t="shared" si="85"/>
        <v>0</v>
      </c>
      <c r="M565" s="17">
        <f>M564</f>
        <v>0</v>
      </c>
      <c r="N565" s="17">
        <f>N540+N548+N556+N564</f>
        <v>0</v>
      </c>
      <c r="O565" s="17"/>
      <c r="P565" s="17">
        <f>P540+P548+P556+P564</f>
        <v>0</v>
      </c>
      <c r="Q565" s="17"/>
    </row>
    <row r="573" spans="1:17" x14ac:dyDescent="0.25">
      <c r="A573" s="16" t="s">
        <v>16</v>
      </c>
      <c r="B573" s="16" t="s">
        <v>15</v>
      </c>
      <c r="C573" s="16">
        <f t="shared" ref="C573:L573" si="86">SUM(C566:C572)</f>
        <v>0</v>
      </c>
      <c r="D573" s="16">
        <f t="shared" si="86"/>
        <v>0</v>
      </c>
      <c r="E573" s="16">
        <f t="shared" si="86"/>
        <v>0</v>
      </c>
      <c r="F573" s="16">
        <f t="shared" si="86"/>
        <v>0</v>
      </c>
      <c r="G573" s="16">
        <f t="shared" si="86"/>
        <v>0</v>
      </c>
      <c r="H573" s="16">
        <f t="shared" si="86"/>
        <v>0</v>
      </c>
      <c r="I573" s="16">
        <f t="shared" si="86"/>
        <v>0</v>
      </c>
      <c r="J573" s="16">
        <f t="shared" si="86"/>
        <v>0</v>
      </c>
      <c r="K573" s="16">
        <f t="shared" si="86"/>
        <v>0</v>
      </c>
      <c r="L573" s="16">
        <f t="shared" si="86"/>
        <v>0</v>
      </c>
      <c r="M573" s="16">
        <f>M572</f>
        <v>0</v>
      </c>
      <c r="N573" s="16">
        <f>SUM(N566:N572)</f>
        <v>0</v>
      </c>
      <c r="O573" s="16"/>
      <c r="P573" s="16">
        <f>SUM(P566:P572)</f>
        <v>0</v>
      </c>
      <c r="Q573" s="16"/>
    </row>
    <row r="581" spans="1:17" x14ac:dyDescent="0.25">
      <c r="A581" s="16" t="s">
        <v>17</v>
      </c>
      <c r="B581" s="16" t="s">
        <v>15</v>
      </c>
      <c r="C581" s="16">
        <f t="shared" ref="C581:L581" si="87">SUM(C574:C580)</f>
        <v>0</v>
      </c>
      <c r="D581" s="16">
        <f t="shared" si="87"/>
        <v>0</v>
      </c>
      <c r="E581" s="16">
        <f t="shared" si="87"/>
        <v>0</v>
      </c>
      <c r="F581" s="16">
        <f t="shared" si="87"/>
        <v>0</v>
      </c>
      <c r="G581" s="16">
        <f t="shared" si="87"/>
        <v>0</v>
      </c>
      <c r="H581" s="16">
        <f t="shared" si="87"/>
        <v>0</v>
      </c>
      <c r="I581" s="16">
        <f t="shared" si="87"/>
        <v>0</v>
      </c>
      <c r="J581" s="16">
        <f t="shared" si="87"/>
        <v>0</v>
      </c>
      <c r="K581" s="16">
        <f t="shared" si="87"/>
        <v>0</v>
      </c>
      <c r="L581" s="16">
        <f t="shared" si="87"/>
        <v>0</v>
      </c>
      <c r="M581" s="16">
        <f>M580</f>
        <v>0</v>
      </c>
      <c r="N581" s="16">
        <f>SUM(N574:N580)</f>
        <v>0</v>
      </c>
      <c r="O581" s="16"/>
      <c r="P581" s="16">
        <f>SUM(P574:P580)</f>
        <v>0</v>
      </c>
      <c r="Q581" s="16"/>
    </row>
    <row r="589" spans="1:17" x14ac:dyDescent="0.25">
      <c r="A589" s="16" t="s">
        <v>18</v>
      </c>
      <c r="B589" s="16" t="s">
        <v>15</v>
      </c>
      <c r="C589" s="16">
        <f t="shared" ref="C589:L589" si="88">SUM(C582:C588)</f>
        <v>0</v>
      </c>
      <c r="D589" s="16">
        <f t="shared" si="88"/>
        <v>0</v>
      </c>
      <c r="E589" s="16">
        <f t="shared" si="88"/>
        <v>0</v>
      </c>
      <c r="F589" s="16">
        <f t="shared" si="88"/>
        <v>0</v>
      </c>
      <c r="G589" s="16">
        <f t="shared" si="88"/>
        <v>0</v>
      </c>
      <c r="H589" s="16">
        <f t="shared" si="88"/>
        <v>0</v>
      </c>
      <c r="I589" s="16">
        <f t="shared" si="88"/>
        <v>0</v>
      </c>
      <c r="J589" s="16">
        <f t="shared" si="88"/>
        <v>0</v>
      </c>
      <c r="K589" s="16">
        <f t="shared" si="88"/>
        <v>0</v>
      </c>
      <c r="L589" s="16">
        <f t="shared" si="88"/>
        <v>0</v>
      </c>
      <c r="M589" s="16">
        <f>M588</f>
        <v>0</v>
      </c>
      <c r="N589" s="16">
        <f>SUM(N582:N588)</f>
        <v>0</v>
      </c>
      <c r="O589" s="16"/>
      <c r="P589" s="16">
        <f>SUM(P582:P588)</f>
        <v>0</v>
      </c>
      <c r="Q589" s="16"/>
    </row>
    <row r="597" spans="1:17" x14ac:dyDescent="0.25">
      <c r="A597" s="16" t="s">
        <v>19</v>
      </c>
      <c r="B597" s="16" t="s">
        <v>15</v>
      </c>
      <c r="C597" s="16">
        <f t="shared" ref="C597:L597" si="89">SUM(C590:C596)</f>
        <v>0</v>
      </c>
      <c r="D597" s="16">
        <f t="shared" si="89"/>
        <v>0</v>
      </c>
      <c r="E597" s="16">
        <f t="shared" si="89"/>
        <v>0</v>
      </c>
      <c r="F597" s="16">
        <f t="shared" si="89"/>
        <v>0</v>
      </c>
      <c r="G597" s="16">
        <f t="shared" si="89"/>
        <v>0</v>
      </c>
      <c r="H597" s="16">
        <f t="shared" si="89"/>
        <v>0</v>
      </c>
      <c r="I597" s="16">
        <f t="shared" si="89"/>
        <v>0</v>
      </c>
      <c r="J597" s="16">
        <f t="shared" si="89"/>
        <v>0</v>
      </c>
      <c r="K597" s="16">
        <f t="shared" si="89"/>
        <v>0</v>
      </c>
      <c r="L597" s="16">
        <f t="shared" si="89"/>
        <v>0</v>
      </c>
      <c r="M597" s="16">
        <f>M596</f>
        <v>0</v>
      </c>
      <c r="N597" s="16">
        <f>SUM(N590:N596)</f>
        <v>0</v>
      </c>
      <c r="O597" s="16"/>
      <c r="P597" s="16">
        <f>SUM(P590:P596)</f>
        <v>0</v>
      </c>
      <c r="Q597" s="16"/>
    </row>
    <row r="598" spans="1:17" x14ac:dyDescent="0.25">
      <c r="A598" s="17" t="s">
        <v>15</v>
      </c>
      <c r="B598" s="17" t="s">
        <v>20</v>
      </c>
      <c r="C598" s="17">
        <f t="shared" ref="C598:L598" si="90">C573+C581+C589+C597</f>
        <v>0</v>
      </c>
      <c r="D598" s="17">
        <f t="shared" si="90"/>
        <v>0</v>
      </c>
      <c r="E598" s="17">
        <f t="shared" si="90"/>
        <v>0</v>
      </c>
      <c r="F598" s="17">
        <f t="shared" si="90"/>
        <v>0</v>
      </c>
      <c r="G598" s="17">
        <f t="shared" si="90"/>
        <v>0</v>
      </c>
      <c r="H598" s="17">
        <f t="shared" si="90"/>
        <v>0</v>
      </c>
      <c r="I598" s="17">
        <f t="shared" si="90"/>
        <v>0</v>
      </c>
      <c r="J598" s="17">
        <f t="shared" si="90"/>
        <v>0</v>
      </c>
      <c r="K598" s="17">
        <f t="shared" si="90"/>
        <v>0</v>
      </c>
      <c r="L598" s="17">
        <f t="shared" si="90"/>
        <v>0</v>
      </c>
      <c r="M598" s="17">
        <f>M597</f>
        <v>0</v>
      </c>
      <c r="N598" s="17">
        <f>N573+N581+N589+N597</f>
        <v>0</v>
      </c>
      <c r="O598" s="17"/>
      <c r="P598" s="17">
        <f>P573+P581+P589+P597</f>
        <v>0</v>
      </c>
      <c r="Q598" s="17"/>
    </row>
    <row r="606" spans="1:17" x14ac:dyDescent="0.25">
      <c r="A606" s="16" t="s">
        <v>16</v>
      </c>
      <c r="B606" s="16" t="s">
        <v>15</v>
      </c>
      <c r="C606" s="16">
        <f t="shared" ref="C606:L606" si="91">SUM(C599:C605)</f>
        <v>0</v>
      </c>
      <c r="D606" s="16">
        <f t="shared" si="91"/>
        <v>0</v>
      </c>
      <c r="E606" s="16">
        <f t="shared" si="91"/>
        <v>0</v>
      </c>
      <c r="F606" s="16">
        <f t="shared" si="91"/>
        <v>0</v>
      </c>
      <c r="G606" s="16">
        <f t="shared" si="91"/>
        <v>0</v>
      </c>
      <c r="H606" s="16">
        <f t="shared" si="91"/>
        <v>0</v>
      </c>
      <c r="I606" s="16">
        <f t="shared" si="91"/>
        <v>0</v>
      </c>
      <c r="J606" s="16">
        <f t="shared" si="91"/>
        <v>0</v>
      </c>
      <c r="K606" s="16">
        <f t="shared" si="91"/>
        <v>0</v>
      </c>
      <c r="L606" s="16">
        <f t="shared" si="91"/>
        <v>0</v>
      </c>
      <c r="M606" s="16">
        <f>M605</f>
        <v>0</v>
      </c>
      <c r="N606" s="16">
        <f>SUM(N599:N605)</f>
        <v>0</v>
      </c>
      <c r="O606" s="16"/>
      <c r="P606" s="16">
        <f>SUM(P599:P605)</f>
        <v>0</v>
      </c>
      <c r="Q606" s="16"/>
    </row>
    <row r="614" spans="1:17" x14ac:dyDescent="0.25">
      <c r="A614" s="16" t="s">
        <v>17</v>
      </c>
      <c r="B614" s="16" t="s">
        <v>15</v>
      </c>
      <c r="C614" s="16">
        <f t="shared" ref="C614:L614" si="92">SUM(C607:C613)</f>
        <v>0</v>
      </c>
      <c r="D614" s="16">
        <f t="shared" si="92"/>
        <v>0</v>
      </c>
      <c r="E614" s="16">
        <f t="shared" si="92"/>
        <v>0</v>
      </c>
      <c r="F614" s="16">
        <f t="shared" si="92"/>
        <v>0</v>
      </c>
      <c r="G614" s="16">
        <f t="shared" si="92"/>
        <v>0</v>
      </c>
      <c r="H614" s="16">
        <f t="shared" si="92"/>
        <v>0</v>
      </c>
      <c r="I614" s="16">
        <f t="shared" si="92"/>
        <v>0</v>
      </c>
      <c r="J614" s="16">
        <f t="shared" si="92"/>
        <v>0</v>
      </c>
      <c r="K614" s="16">
        <f t="shared" si="92"/>
        <v>0</v>
      </c>
      <c r="L614" s="16">
        <f t="shared" si="92"/>
        <v>0</v>
      </c>
      <c r="M614" s="16">
        <f>M613</f>
        <v>0</v>
      </c>
      <c r="N614" s="16">
        <f>SUM(N607:N613)</f>
        <v>0</v>
      </c>
      <c r="O614" s="16"/>
      <c r="P614" s="16">
        <f>SUM(P607:P613)</f>
        <v>0</v>
      </c>
      <c r="Q614" s="16"/>
    </row>
    <row r="622" spans="1:17" x14ac:dyDescent="0.25">
      <c r="A622" s="16" t="s">
        <v>18</v>
      </c>
      <c r="B622" s="16" t="s">
        <v>15</v>
      </c>
      <c r="C622" s="16">
        <f t="shared" ref="C622:L622" si="93">SUM(C615:C621)</f>
        <v>0</v>
      </c>
      <c r="D622" s="16">
        <f t="shared" si="93"/>
        <v>0</v>
      </c>
      <c r="E622" s="16">
        <f t="shared" si="93"/>
        <v>0</v>
      </c>
      <c r="F622" s="16">
        <f t="shared" si="93"/>
        <v>0</v>
      </c>
      <c r="G622" s="16">
        <f t="shared" si="93"/>
        <v>0</v>
      </c>
      <c r="H622" s="16">
        <f t="shared" si="93"/>
        <v>0</v>
      </c>
      <c r="I622" s="16">
        <f t="shared" si="93"/>
        <v>0</v>
      </c>
      <c r="J622" s="16">
        <f t="shared" si="93"/>
        <v>0</v>
      </c>
      <c r="K622" s="16">
        <f t="shared" si="93"/>
        <v>0</v>
      </c>
      <c r="L622" s="16">
        <f t="shared" si="93"/>
        <v>0</v>
      </c>
      <c r="M622" s="16">
        <f>M621</f>
        <v>0</v>
      </c>
      <c r="N622" s="16">
        <f>SUM(N615:N621)</f>
        <v>0</v>
      </c>
      <c r="O622" s="16"/>
      <c r="P622" s="16">
        <f>SUM(P615:P621)</f>
        <v>0</v>
      </c>
      <c r="Q622" s="16"/>
    </row>
    <row r="630" spans="1:17" x14ac:dyDescent="0.25">
      <c r="A630" s="16" t="s">
        <v>19</v>
      </c>
      <c r="B630" s="16" t="s">
        <v>15</v>
      </c>
      <c r="C630" s="16">
        <f t="shared" ref="C630:L630" si="94">SUM(C623:C629)</f>
        <v>0</v>
      </c>
      <c r="D630" s="16">
        <f t="shared" si="94"/>
        <v>0</v>
      </c>
      <c r="E630" s="16">
        <f t="shared" si="94"/>
        <v>0</v>
      </c>
      <c r="F630" s="16">
        <f t="shared" si="94"/>
        <v>0</v>
      </c>
      <c r="G630" s="16">
        <f t="shared" si="94"/>
        <v>0</v>
      </c>
      <c r="H630" s="16">
        <f t="shared" si="94"/>
        <v>0</v>
      </c>
      <c r="I630" s="16">
        <f t="shared" si="94"/>
        <v>0</v>
      </c>
      <c r="J630" s="16">
        <f t="shared" si="94"/>
        <v>0</v>
      </c>
      <c r="K630" s="16">
        <f t="shared" si="94"/>
        <v>0</v>
      </c>
      <c r="L630" s="16">
        <f t="shared" si="94"/>
        <v>0</v>
      </c>
      <c r="M630" s="16">
        <f>M629</f>
        <v>0</v>
      </c>
      <c r="N630" s="16">
        <f>SUM(N623:N629)</f>
        <v>0</v>
      </c>
      <c r="O630" s="16"/>
      <c r="P630" s="16">
        <f>SUM(P623:P629)</f>
        <v>0</v>
      </c>
      <c r="Q630" s="16"/>
    </row>
    <row r="631" spans="1:17" x14ac:dyDescent="0.25">
      <c r="A631" s="17" t="s">
        <v>15</v>
      </c>
      <c r="B631" s="17" t="s">
        <v>20</v>
      </c>
      <c r="C631" s="17">
        <f t="shared" ref="C631:L631" si="95">C606+C614+C622+C630</f>
        <v>0</v>
      </c>
      <c r="D631" s="17">
        <f t="shared" si="95"/>
        <v>0</v>
      </c>
      <c r="E631" s="17">
        <f t="shared" si="95"/>
        <v>0</v>
      </c>
      <c r="F631" s="17">
        <f t="shared" si="95"/>
        <v>0</v>
      </c>
      <c r="G631" s="17">
        <f t="shared" si="95"/>
        <v>0</v>
      </c>
      <c r="H631" s="17">
        <f t="shared" si="95"/>
        <v>0</v>
      </c>
      <c r="I631" s="17">
        <f t="shared" si="95"/>
        <v>0</v>
      </c>
      <c r="J631" s="17">
        <f t="shared" si="95"/>
        <v>0</v>
      </c>
      <c r="K631" s="17">
        <f t="shared" si="95"/>
        <v>0</v>
      </c>
      <c r="L631" s="17">
        <f t="shared" si="95"/>
        <v>0</v>
      </c>
      <c r="M631" s="17">
        <f>M630</f>
        <v>0</v>
      </c>
      <c r="N631" s="17">
        <f>N606+N614+N622+N630</f>
        <v>0</v>
      </c>
      <c r="O631" s="17"/>
      <c r="P631" s="17">
        <f>P606+P614+P622+P630</f>
        <v>0</v>
      </c>
      <c r="Q631" s="17"/>
    </row>
    <row r="639" spans="1:17" x14ac:dyDescent="0.25">
      <c r="A639" s="16" t="s">
        <v>16</v>
      </c>
      <c r="B639" s="16" t="s">
        <v>15</v>
      </c>
      <c r="C639" s="16">
        <f t="shared" ref="C639:L639" si="96">SUM(C632:C638)</f>
        <v>0</v>
      </c>
      <c r="D639" s="16">
        <f t="shared" si="96"/>
        <v>0</v>
      </c>
      <c r="E639" s="16">
        <f t="shared" si="96"/>
        <v>0</v>
      </c>
      <c r="F639" s="16">
        <f t="shared" si="96"/>
        <v>0</v>
      </c>
      <c r="G639" s="16">
        <f t="shared" si="96"/>
        <v>0</v>
      </c>
      <c r="H639" s="16">
        <f t="shared" si="96"/>
        <v>0</v>
      </c>
      <c r="I639" s="16">
        <f t="shared" si="96"/>
        <v>0</v>
      </c>
      <c r="J639" s="16">
        <f t="shared" si="96"/>
        <v>0</v>
      </c>
      <c r="K639" s="16">
        <f t="shared" si="96"/>
        <v>0</v>
      </c>
      <c r="L639" s="16">
        <f t="shared" si="96"/>
        <v>0</v>
      </c>
      <c r="M639" s="16">
        <f>M638</f>
        <v>0</v>
      </c>
      <c r="N639" s="16">
        <f>SUM(N632:N638)</f>
        <v>0</v>
      </c>
      <c r="O639" s="16"/>
      <c r="P639" s="16">
        <f>SUM(P632:P638)</f>
        <v>0</v>
      </c>
      <c r="Q639" s="16"/>
    </row>
    <row r="647" spans="1:17" x14ac:dyDescent="0.25">
      <c r="A647" s="16" t="s">
        <v>17</v>
      </c>
      <c r="B647" s="16" t="s">
        <v>15</v>
      </c>
      <c r="C647" s="16">
        <f t="shared" ref="C647:L647" si="97">SUM(C640:C646)</f>
        <v>0</v>
      </c>
      <c r="D647" s="16">
        <f t="shared" si="97"/>
        <v>0</v>
      </c>
      <c r="E647" s="16">
        <f t="shared" si="97"/>
        <v>0</v>
      </c>
      <c r="F647" s="16">
        <f t="shared" si="97"/>
        <v>0</v>
      </c>
      <c r="G647" s="16">
        <f t="shared" si="97"/>
        <v>0</v>
      </c>
      <c r="H647" s="16">
        <f t="shared" si="97"/>
        <v>0</v>
      </c>
      <c r="I647" s="16">
        <f t="shared" si="97"/>
        <v>0</v>
      </c>
      <c r="J647" s="16">
        <f t="shared" si="97"/>
        <v>0</v>
      </c>
      <c r="K647" s="16">
        <f t="shared" si="97"/>
        <v>0</v>
      </c>
      <c r="L647" s="16">
        <f t="shared" si="97"/>
        <v>0</v>
      </c>
      <c r="M647" s="16">
        <f>M646</f>
        <v>0</v>
      </c>
      <c r="N647" s="16">
        <f>SUM(N640:N646)</f>
        <v>0</v>
      </c>
      <c r="O647" s="16"/>
      <c r="P647" s="16">
        <f>SUM(P640:P646)</f>
        <v>0</v>
      </c>
      <c r="Q647" s="16"/>
    </row>
    <row r="655" spans="1:17" x14ac:dyDescent="0.25">
      <c r="A655" s="16" t="s">
        <v>18</v>
      </c>
      <c r="B655" s="16" t="s">
        <v>15</v>
      </c>
      <c r="C655" s="16">
        <f t="shared" ref="C655:L655" si="98">SUM(C648:C654)</f>
        <v>0</v>
      </c>
      <c r="D655" s="16">
        <f t="shared" si="98"/>
        <v>0</v>
      </c>
      <c r="E655" s="16">
        <f t="shared" si="98"/>
        <v>0</v>
      </c>
      <c r="F655" s="16">
        <f t="shared" si="98"/>
        <v>0</v>
      </c>
      <c r="G655" s="16">
        <f t="shared" si="98"/>
        <v>0</v>
      </c>
      <c r="H655" s="16">
        <f t="shared" si="98"/>
        <v>0</v>
      </c>
      <c r="I655" s="16">
        <f t="shared" si="98"/>
        <v>0</v>
      </c>
      <c r="J655" s="16">
        <f t="shared" si="98"/>
        <v>0</v>
      </c>
      <c r="K655" s="16">
        <f t="shared" si="98"/>
        <v>0</v>
      </c>
      <c r="L655" s="16">
        <f t="shared" si="98"/>
        <v>0</v>
      </c>
      <c r="M655" s="16">
        <f>M654</f>
        <v>0</v>
      </c>
      <c r="N655" s="16">
        <f>SUM(N648:N654)</f>
        <v>0</v>
      </c>
      <c r="O655" s="16"/>
      <c r="P655" s="16">
        <f>SUM(P648:P654)</f>
        <v>0</v>
      </c>
      <c r="Q655" s="16"/>
    </row>
    <row r="663" spans="1:17" x14ac:dyDescent="0.25">
      <c r="A663" s="16" t="s">
        <v>19</v>
      </c>
      <c r="B663" s="16" t="s">
        <v>15</v>
      </c>
      <c r="C663" s="16">
        <f t="shared" ref="C663:L663" si="99">SUM(C656:C662)</f>
        <v>0</v>
      </c>
      <c r="D663" s="16">
        <f t="shared" si="99"/>
        <v>0</v>
      </c>
      <c r="E663" s="16">
        <f t="shared" si="99"/>
        <v>0</v>
      </c>
      <c r="F663" s="16">
        <f t="shared" si="99"/>
        <v>0</v>
      </c>
      <c r="G663" s="16">
        <f t="shared" si="99"/>
        <v>0</v>
      </c>
      <c r="H663" s="16">
        <f t="shared" si="99"/>
        <v>0</v>
      </c>
      <c r="I663" s="16">
        <f t="shared" si="99"/>
        <v>0</v>
      </c>
      <c r="J663" s="16">
        <f t="shared" si="99"/>
        <v>0</v>
      </c>
      <c r="K663" s="16">
        <f t="shared" si="99"/>
        <v>0</v>
      </c>
      <c r="L663" s="16">
        <f t="shared" si="99"/>
        <v>0</v>
      </c>
      <c r="M663" s="16">
        <f>M662</f>
        <v>0</v>
      </c>
      <c r="N663" s="16">
        <f>SUM(N656:N662)</f>
        <v>0</v>
      </c>
      <c r="O663" s="16"/>
      <c r="P663" s="16">
        <f>SUM(P656:P662)</f>
        <v>0</v>
      </c>
      <c r="Q663" s="16"/>
    </row>
    <row r="664" spans="1:17" x14ac:dyDescent="0.25">
      <c r="A664" s="17" t="s">
        <v>15</v>
      </c>
      <c r="B664" s="17" t="s">
        <v>20</v>
      </c>
      <c r="C664" s="17">
        <f t="shared" ref="C664:L664" si="100">C639+C647+C655+C663</f>
        <v>0</v>
      </c>
      <c r="D664" s="17">
        <f t="shared" si="100"/>
        <v>0</v>
      </c>
      <c r="E664" s="17">
        <f t="shared" si="100"/>
        <v>0</v>
      </c>
      <c r="F664" s="17">
        <f t="shared" si="100"/>
        <v>0</v>
      </c>
      <c r="G664" s="17">
        <f t="shared" si="100"/>
        <v>0</v>
      </c>
      <c r="H664" s="17">
        <f t="shared" si="100"/>
        <v>0</v>
      </c>
      <c r="I664" s="17">
        <f t="shared" si="100"/>
        <v>0</v>
      </c>
      <c r="J664" s="17">
        <f t="shared" si="100"/>
        <v>0</v>
      </c>
      <c r="K664" s="17">
        <f t="shared" si="100"/>
        <v>0</v>
      </c>
      <c r="L664" s="17">
        <f t="shared" si="100"/>
        <v>0</v>
      </c>
      <c r="M664" s="17">
        <f>M663</f>
        <v>0</v>
      </c>
      <c r="N664" s="17">
        <f>N639+N647+N655+N663</f>
        <v>0</v>
      </c>
      <c r="O664" s="17"/>
      <c r="P664" s="17">
        <f>P639+P647+P655+P663</f>
        <v>0</v>
      </c>
      <c r="Q664" s="17"/>
    </row>
    <row r="672" spans="1:17" x14ac:dyDescent="0.25">
      <c r="A672" s="16" t="s">
        <v>16</v>
      </c>
      <c r="B672" s="16" t="s">
        <v>15</v>
      </c>
      <c r="C672" s="16">
        <f t="shared" ref="C672:L672" si="101">SUM(C665:C671)</f>
        <v>0</v>
      </c>
      <c r="D672" s="16">
        <f t="shared" si="101"/>
        <v>0</v>
      </c>
      <c r="E672" s="16">
        <f t="shared" si="101"/>
        <v>0</v>
      </c>
      <c r="F672" s="16">
        <f t="shared" si="101"/>
        <v>0</v>
      </c>
      <c r="G672" s="16">
        <f t="shared" si="101"/>
        <v>0</v>
      </c>
      <c r="H672" s="16">
        <f t="shared" si="101"/>
        <v>0</v>
      </c>
      <c r="I672" s="16">
        <f t="shared" si="101"/>
        <v>0</v>
      </c>
      <c r="J672" s="16">
        <f t="shared" si="101"/>
        <v>0</v>
      </c>
      <c r="K672" s="16">
        <f t="shared" si="101"/>
        <v>0</v>
      </c>
      <c r="L672" s="16">
        <f t="shared" si="101"/>
        <v>0</v>
      </c>
      <c r="M672" s="16">
        <f>M671</f>
        <v>0</v>
      </c>
      <c r="N672" s="16">
        <f>SUM(N665:N671)</f>
        <v>0</v>
      </c>
      <c r="O672" s="16"/>
      <c r="P672" s="16">
        <f>SUM(P665:P671)</f>
        <v>0</v>
      </c>
      <c r="Q672" s="16"/>
    </row>
    <row r="680" spans="1:17" x14ac:dyDescent="0.25">
      <c r="A680" s="16" t="s">
        <v>17</v>
      </c>
      <c r="B680" s="16" t="s">
        <v>15</v>
      </c>
      <c r="C680" s="16">
        <f t="shared" ref="C680:L680" si="102">SUM(C673:C679)</f>
        <v>0</v>
      </c>
      <c r="D680" s="16">
        <f t="shared" si="102"/>
        <v>0</v>
      </c>
      <c r="E680" s="16">
        <f t="shared" si="102"/>
        <v>0</v>
      </c>
      <c r="F680" s="16">
        <f t="shared" si="102"/>
        <v>0</v>
      </c>
      <c r="G680" s="16">
        <f t="shared" si="102"/>
        <v>0</v>
      </c>
      <c r="H680" s="16">
        <f t="shared" si="102"/>
        <v>0</v>
      </c>
      <c r="I680" s="16">
        <f t="shared" si="102"/>
        <v>0</v>
      </c>
      <c r="J680" s="16">
        <f t="shared" si="102"/>
        <v>0</v>
      </c>
      <c r="K680" s="16">
        <f t="shared" si="102"/>
        <v>0</v>
      </c>
      <c r="L680" s="16">
        <f t="shared" si="102"/>
        <v>0</v>
      </c>
      <c r="M680" s="16">
        <f>M679</f>
        <v>0</v>
      </c>
      <c r="N680" s="16">
        <f>SUM(N673:N679)</f>
        <v>0</v>
      </c>
      <c r="O680" s="16"/>
      <c r="P680" s="16">
        <f>SUM(P673:P679)</f>
        <v>0</v>
      </c>
      <c r="Q680" s="16"/>
    </row>
    <row r="688" spans="1:17" x14ac:dyDescent="0.25">
      <c r="A688" s="16" t="s">
        <v>18</v>
      </c>
      <c r="B688" s="16" t="s">
        <v>15</v>
      </c>
      <c r="C688" s="16">
        <f t="shared" ref="C688:L688" si="103">SUM(C681:C687)</f>
        <v>0</v>
      </c>
      <c r="D688" s="16">
        <f t="shared" si="103"/>
        <v>0</v>
      </c>
      <c r="E688" s="16">
        <f t="shared" si="103"/>
        <v>0</v>
      </c>
      <c r="F688" s="16">
        <f t="shared" si="103"/>
        <v>0</v>
      </c>
      <c r="G688" s="16">
        <f t="shared" si="103"/>
        <v>0</v>
      </c>
      <c r="H688" s="16">
        <f t="shared" si="103"/>
        <v>0</v>
      </c>
      <c r="I688" s="16">
        <f t="shared" si="103"/>
        <v>0</v>
      </c>
      <c r="J688" s="16">
        <f t="shared" si="103"/>
        <v>0</v>
      </c>
      <c r="K688" s="16">
        <f t="shared" si="103"/>
        <v>0</v>
      </c>
      <c r="L688" s="16">
        <f t="shared" si="103"/>
        <v>0</v>
      </c>
      <c r="M688" s="16">
        <f>M687</f>
        <v>0</v>
      </c>
      <c r="N688" s="16">
        <f>SUM(N681:N687)</f>
        <v>0</v>
      </c>
      <c r="O688" s="16"/>
      <c r="P688" s="16">
        <f>SUM(P681:P687)</f>
        <v>0</v>
      </c>
      <c r="Q688" s="16"/>
    </row>
    <row r="696" spans="1:17" x14ac:dyDescent="0.25">
      <c r="A696" s="16" t="s">
        <v>19</v>
      </c>
      <c r="B696" s="16" t="s">
        <v>15</v>
      </c>
      <c r="C696" s="16">
        <f t="shared" ref="C696:L696" si="104">SUM(C689:C695)</f>
        <v>0</v>
      </c>
      <c r="D696" s="16">
        <f t="shared" si="104"/>
        <v>0</v>
      </c>
      <c r="E696" s="16">
        <f t="shared" si="104"/>
        <v>0</v>
      </c>
      <c r="F696" s="16">
        <f t="shared" si="104"/>
        <v>0</v>
      </c>
      <c r="G696" s="16">
        <f t="shared" si="104"/>
        <v>0</v>
      </c>
      <c r="H696" s="16">
        <f t="shared" si="104"/>
        <v>0</v>
      </c>
      <c r="I696" s="16">
        <f t="shared" si="104"/>
        <v>0</v>
      </c>
      <c r="J696" s="16">
        <f t="shared" si="104"/>
        <v>0</v>
      </c>
      <c r="K696" s="16">
        <f t="shared" si="104"/>
        <v>0</v>
      </c>
      <c r="L696" s="16">
        <f t="shared" si="104"/>
        <v>0</v>
      </c>
      <c r="M696" s="16">
        <f>M695</f>
        <v>0</v>
      </c>
      <c r="N696" s="16">
        <f>SUM(N689:N695)</f>
        <v>0</v>
      </c>
      <c r="O696" s="16"/>
      <c r="P696" s="16">
        <f>SUM(P689:P695)</f>
        <v>0</v>
      </c>
      <c r="Q696" s="16"/>
    </row>
    <row r="697" spans="1:17" x14ac:dyDescent="0.25">
      <c r="A697" s="17" t="s">
        <v>15</v>
      </c>
      <c r="B697" s="17" t="s">
        <v>20</v>
      </c>
      <c r="C697" s="17">
        <f t="shared" ref="C697:L697" si="105">C672+C680+C688+C696</f>
        <v>0</v>
      </c>
      <c r="D697" s="17">
        <f t="shared" si="105"/>
        <v>0</v>
      </c>
      <c r="E697" s="17">
        <f t="shared" si="105"/>
        <v>0</v>
      </c>
      <c r="F697" s="17">
        <f t="shared" si="105"/>
        <v>0</v>
      </c>
      <c r="G697" s="17">
        <f t="shared" si="105"/>
        <v>0</v>
      </c>
      <c r="H697" s="17">
        <f t="shared" si="105"/>
        <v>0</v>
      </c>
      <c r="I697" s="17">
        <f t="shared" si="105"/>
        <v>0</v>
      </c>
      <c r="J697" s="17">
        <f t="shared" si="105"/>
        <v>0</v>
      </c>
      <c r="K697" s="17">
        <f t="shared" si="105"/>
        <v>0</v>
      </c>
      <c r="L697" s="17">
        <f t="shared" si="105"/>
        <v>0</v>
      </c>
      <c r="M697" s="17">
        <f>M696</f>
        <v>0</v>
      </c>
      <c r="N697" s="17">
        <f>N672+N680+N688+N696</f>
        <v>0</v>
      </c>
      <c r="O697" s="17"/>
      <c r="P697" s="17">
        <f>P672+P680+P688+P696</f>
        <v>0</v>
      </c>
      <c r="Q697" s="17"/>
    </row>
    <row r="705" spans="1:17" x14ac:dyDescent="0.25">
      <c r="A705" s="16" t="s">
        <v>16</v>
      </c>
      <c r="B705" s="16" t="s">
        <v>15</v>
      </c>
      <c r="C705" s="16">
        <f t="shared" ref="C705:L705" si="106">SUM(C698:C704)</f>
        <v>0</v>
      </c>
      <c r="D705" s="16">
        <f t="shared" si="106"/>
        <v>0</v>
      </c>
      <c r="E705" s="16">
        <f t="shared" si="106"/>
        <v>0</v>
      </c>
      <c r="F705" s="16">
        <f t="shared" si="106"/>
        <v>0</v>
      </c>
      <c r="G705" s="16">
        <f t="shared" si="106"/>
        <v>0</v>
      </c>
      <c r="H705" s="16">
        <f t="shared" si="106"/>
        <v>0</v>
      </c>
      <c r="I705" s="16">
        <f t="shared" si="106"/>
        <v>0</v>
      </c>
      <c r="J705" s="16">
        <f t="shared" si="106"/>
        <v>0</v>
      </c>
      <c r="K705" s="16">
        <f t="shared" si="106"/>
        <v>0</v>
      </c>
      <c r="L705" s="16">
        <f t="shared" si="106"/>
        <v>0</v>
      </c>
      <c r="M705" s="16">
        <f>M704</f>
        <v>0</v>
      </c>
      <c r="N705" s="16">
        <f>SUM(N698:N704)</f>
        <v>0</v>
      </c>
      <c r="O705" s="16"/>
      <c r="P705" s="16">
        <f>SUM(P698:P704)</f>
        <v>0</v>
      </c>
      <c r="Q705" s="16"/>
    </row>
    <row r="713" spans="1:17" x14ac:dyDescent="0.25">
      <c r="A713" s="16" t="s">
        <v>17</v>
      </c>
      <c r="B713" s="16" t="s">
        <v>15</v>
      </c>
      <c r="C713" s="16">
        <f t="shared" ref="C713:L713" si="107">SUM(C706:C712)</f>
        <v>0</v>
      </c>
      <c r="D713" s="16">
        <f t="shared" si="107"/>
        <v>0</v>
      </c>
      <c r="E713" s="16">
        <f t="shared" si="107"/>
        <v>0</v>
      </c>
      <c r="F713" s="16">
        <f t="shared" si="107"/>
        <v>0</v>
      </c>
      <c r="G713" s="16">
        <f t="shared" si="107"/>
        <v>0</v>
      </c>
      <c r="H713" s="16">
        <f t="shared" si="107"/>
        <v>0</v>
      </c>
      <c r="I713" s="16">
        <f t="shared" si="107"/>
        <v>0</v>
      </c>
      <c r="J713" s="16">
        <f t="shared" si="107"/>
        <v>0</v>
      </c>
      <c r="K713" s="16">
        <f t="shared" si="107"/>
        <v>0</v>
      </c>
      <c r="L713" s="16">
        <f t="shared" si="107"/>
        <v>0</v>
      </c>
      <c r="M713" s="16">
        <f>M712</f>
        <v>0</v>
      </c>
      <c r="N713" s="16">
        <f>SUM(N706:N712)</f>
        <v>0</v>
      </c>
      <c r="O713" s="16"/>
      <c r="P713" s="16">
        <f>SUM(P706:P712)</f>
        <v>0</v>
      </c>
      <c r="Q713" s="16"/>
    </row>
    <row r="721" spans="1:17" x14ac:dyDescent="0.25">
      <c r="A721" s="16" t="s">
        <v>18</v>
      </c>
      <c r="B721" s="16" t="s">
        <v>15</v>
      </c>
      <c r="C721" s="16">
        <f t="shared" ref="C721:L721" si="108">SUM(C714:C720)</f>
        <v>0</v>
      </c>
      <c r="D721" s="16">
        <f t="shared" si="108"/>
        <v>0</v>
      </c>
      <c r="E721" s="16">
        <f t="shared" si="108"/>
        <v>0</v>
      </c>
      <c r="F721" s="16">
        <f t="shared" si="108"/>
        <v>0</v>
      </c>
      <c r="G721" s="16">
        <f t="shared" si="108"/>
        <v>0</v>
      </c>
      <c r="H721" s="16">
        <f t="shared" si="108"/>
        <v>0</v>
      </c>
      <c r="I721" s="16">
        <f t="shared" si="108"/>
        <v>0</v>
      </c>
      <c r="J721" s="16">
        <f t="shared" si="108"/>
        <v>0</v>
      </c>
      <c r="K721" s="16">
        <f t="shared" si="108"/>
        <v>0</v>
      </c>
      <c r="L721" s="16">
        <f t="shared" si="108"/>
        <v>0</v>
      </c>
      <c r="M721" s="16">
        <f>M720</f>
        <v>0</v>
      </c>
      <c r="N721" s="16">
        <f>SUM(N714:N720)</f>
        <v>0</v>
      </c>
      <c r="O721" s="16"/>
      <c r="P721" s="16">
        <f>SUM(P714:P720)</f>
        <v>0</v>
      </c>
      <c r="Q721" s="16"/>
    </row>
    <row r="729" spans="1:17" x14ac:dyDescent="0.25">
      <c r="A729" s="16" t="s">
        <v>19</v>
      </c>
      <c r="B729" s="16" t="s">
        <v>15</v>
      </c>
      <c r="C729" s="16">
        <f t="shared" ref="C729:L729" si="109">SUM(C722:C728)</f>
        <v>0</v>
      </c>
      <c r="D729" s="16">
        <f t="shared" si="109"/>
        <v>0</v>
      </c>
      <c r="E729" s="16">
        <f t="shared" si="109"/>
        <v>0</v>
      </c>
      <c r="F729" s="16">
        <f t="shared" si="109"/>
        <v>0</v>
      </c>
      <c r="G729" s="16">
        <f t="shared" si="109"/>
        <v>0</v>
      </c>
      <c r="H729" s="16">
        <f t="shared" si="109"/>
        <v>0</v>
      </c>
      <c r="I729" s="16">
        <f t="shared" si="109"/>
        <v>0</v>
      </c>
      <c r="J729" s="16">
        <f t="shared" si="109"/>
        <v>0</v>
      </c>
      <c r="K729" s="16">
        <f t="shared" si="109"/>
        <v>0</v>
      </c>
      <c r="L729" s="16">
        <f t="shared" si="109"/>
        <v>0</v>
      </c>
      <c r="M729" s="16">
        <f>M728</f>
        <v>0</v>
      </c>
      <c r="N729" s="16">
        <f>SUM(N722:N728)</f>
        <v>0</v>
      </c>
      <c r="O729" s="16"/>
      <c r="P729" s="16">
        <f>SUM(P722:P728)</f>
        <v>0</v>
      </c>
      <c r="Q729" s="16"/>
    </row>
    <row r="730" spans="1:17" x14ac:dyDescent="0.25">
      <c r="A730" s="17" t="s">
        <v>15</v>
      </c>
      <c r="B730" s="17" t="s">
        <v>20</v>
      </c>
      <c r="C730" s="17">
        <f t="shared" ref="C730:L730" si="110">C705+C713+C721+C729</f>
        <v>0</v>
      </c>
      <c r="D730" s="17">
        <f t="shared" si="110"/>
        <v>0</v>
      </c>
      <c r="E730" s="17">
        <f t="shared" si="110"/>
        <v>0</v>
      </c>
      <c r="F730" s="17">
        <f t="shared" si="110"/>
        <v>0</v>
      </c>
      <c r="G730" s="17">
        <f t="shared" si="110"/>
        <v>0</v>
      </c>
      <c r="H730" s="17">
        <f t="shared" si="110"/>
        <v>0</v>
      </c>
      <c r="I730" s="17">
        <f t="shared" si="110"/>
        <v>0</v>
      </c>
      <c r="J730" s="17">
        <f t="shared" si="110"/>
        <v>0</v>
      </c>
      <c r="K730" s="17">
        <f t="shared" si="110"/>
        <v>0</v>
      </c>
      <c r="L730" s="17">
        <f t="shared" si="110"/>
        <v>0</v>
      </c>
      <c r="M730" s="17">
        <f>M729</f>
        <v>0</v>
      </c>
      <c r="N730" s="17">
        <f>N705+N713+N721+N729</f>
        <v>0</v>
      </c>
      <c r="O730" s="17"/>
      <c r="P730" s="17">
        <f>P705+P713+P721+P729</f>
        <v>0</v>
      </c>
      <c r="Q730" s="17"/>
    </row>
    <row r="738" spans="1:17" x14ac:dyDescent="0.25">
      <c r="A738" s="16" t="s">
        <v>16</v>
      </c>
      <c r="B738" s="16" t="s">
        <v>15</v>
      </c>
      <c r="C738" s="16">
        <f t="shared" ref="C738:L738" si="111">SUM(C731:C737)</f>
        <v>0</v>
      </c>
      <c r="D738" s="16">
        <f t="shared" si="111"/>
        <v>0</v>
      </c>
      <c r="E738" s="16">
        <f t="shared" si="111"/>
        <v>0</v>
      </c>
      <c r="F738" s="16">
        <f t="shared" si="111"/>
        <v>0</v>
      </c>
      <c r="G738" s="16">
        <f t="shared" si="111"/>
        <v>0</v>
      </c>
      <c r="H738" s="16">
        <f t="shared" si="111"/>
        <v>0</v>
      </c>
      <c r="I738" s="16">
        <f t="shared" si="111"/>
        <v>0</v>
      </c>
      <c r="J738" s="16">
        <f t="shared" si="111"/>
        <v>0</v>
      </c>
      <c r="K738" s="16">
        <f t="shared" si="111"/>
        <v>0</v>
      </c>
      <c r="L738" s="16">
        <f t="shared" si="111"/>
        <v>0</v>
      </c>
      <c r="M738" s="16">
        <f>M737</f>
        <v>0</v>
      </c>
      <c r="N738" s="16">
        <f>SUM(N731:N737)</f>
        <v>0</v>
      </c>
      <c r="O738" s="16"/>
      <c r="P738" s="16">
        <f>SUM(P731:P737)</f>
        <v>0</v>
      </c>
      <c r="Q738" s="16"/>
    </row>
    <row r="746" spans="1:17" x14ac:dyDescent="0.25">
      <c r="A746" s="16" t="s">
        <v>17</v>
      </c>
      <c r="B746" s="16" t="s">
        <v>15</v>
      </c>
      <c r="C746" s="16">
        <f t="shared" ref="C746:L746" si="112">SUM(C739:C745)</f>
        <v>0</v>
      </c>
      <c r="D746" s="16">
        <f t="shared" si="112"/>
        <v>0</v>
      </c>
      <c r="E746" s="16">
        <f t="shared" si="112"/>
        <v>0</v>
      </c>
      <c r="F746" s="16">
        <f t="shared" si="112"/>
        <v>0</v>
      </c>
      <c r="G746" s="16">
        <f t="shared" si="112"/>
        <v>0</v>
      </c>
      <c r="H746" s="16">
        <f t="shared" si="112"/>
        <v>0</v>
      </c>
      <c r="I746" s="16">
        <f t="shared" si="112"/>
        <v>0</v>
      </c>
      <c r="J746" s="16">
        <f t="shared" si="112"/>
        <v>0</v>
      </c>
      <c r="K746" s="16">
        <f t="shared" si="112"/>
        <v>0</v>
      </c>
      <c r="L746" s="16">
        <f t="shared" si="112"/>
        <v>0</v>
      </c>
      <c r="M746" s="16">
        <f>M745</f>
        <v>0</v>
      </c>
      <c r="N746" s="16">
        <f>SUM(N739:N745)</f>
        <v>0</v>
      </c>
      <c r="O746" s="16"/>
      <c r="P746" s="16">
        <f>SUM(P739:P745)</f>
        <v>0</v>
      </c>
      <c r="Q746" s="16"/>
    </row>
    <row r="754" spans="1:17" x14ac:dyDescent="0.25">
      <c r="A754" s="16" t="s">
        <v>18</v>
      </c>
      <c r="B754" s="16" t="s">
        <v>15</v>
      </c>
      <c r="C754" s="16">
        <f t="shared" ref="C754:L754" si="113">SUM(C747:C753)</f>
        <v>0</v>
      </c>
      <c r="D754" s="16">
        <f t="shared" si="113"/>
        <v>0</v>
      </c>
      <c r="E754" s="16">
        <f t="shared" si="113"/>
        <v>0</v>
      </c>
      <c r="F754" s="16">
        <f t="shared" si="113"/>
        <v>0</v>
      </c>
      <c r="G754" s="16">
        <f t="shared" si="113"/>
        <v>0</v>
      </c>
      <c r="H754" s="16">
        <f t="shared" si="113"/>
        <v>0</v>
      </c>
      <c r="I754" s="16">
        <f t="shared" si="113"/>
        <v>0</v>
      </c>
      <c r="J754" s="16">
        <f t="shared" si="113"/>
        <v>0</v>
      </c>
      <c r="K754" s="16">
        <f t="shared" si="113"/>
        <v>0</v>
      </c>
      <c r="L754" s="16">
        <f t="shared" si="113"/>
        <v>0</v>
      </c>
      <c r="M754" s="16">
        <f>M753</f>
        <v>0</v>
      </c>
      <c r="N754" s="16">
        <f>SUM(N747:N753)</f>
        <v>0</v>
      </c>
      <c r="O754" s="16"/>
      <c r="P754" s="16">
        <f>SUM(P747:P753)</f>
        <v>0</v>
      </c>
      <c r="Q754" s="16"/>
    </row>
    <row r="762" spans="1:17" x14ac:dyDescent="0.25">
      <c r="A762" s="16" t="s">
        <v>19</v>
      </c>
      <c r="B762" s="16" t="s">
        <v>15</v>
      </c>
      <c r="C762" s="16">
        <f t="shared" ref="C762:L762" si="114">SUM(C755:C761)</f>
        <v>0</v>
      </c>
      <c r="D762" s="16">
        <f t="shared" si="114"/>
        <v>0</v>
      </c>
      <c r="E762" s="16">
        <f t="shared" si="114"/>
        <v>0</v>
      </c>
      <c r="F762" s="16">
        <f t="shared" si="114"/>
        <v>0</v>
      </c>
      <c r="G762" s="16">
        <f t="shared" si="114"/>
        <v>0</v>
      </c>
      <c r="H762" s="16">
        <f t="shared" si="114"/>
        <v>0</v>
      </c>
      <c r="I762" s="16">
        <f t="shared" si="114"/>
        <v>0</v>
      </c>
      <c r="J762" s="16">
        <f t="shared" si="114"/>
        <v>0</v>
      </c>
      <c r="K762" s="16">
        <f t="shared" si="114"/>
        <v>0</v>
      </c>
      <c r="L762" s="16">
        <f t="shared" si="114"/>
        <v>0</v>
      </c>
      <c r="M762" s="16">
        <f>M761</f>
        <v>0</v>
      </c>
      <c r="N762" s="16">
        <f>SUM(N755:N761)</f>
        <v>0</v>
      </c>
      <c r="O762" s="16"/>
      <c r="P762" s="16">
        <f>SUM(P755:P761)</f>
        <v>0</v>
      </c>
      <c r="Q762" s="16"/>
    </row>
    <row r="763" spans="1:17" x14ac:dyDescent="0.25">
      <c r="A763" s="17" t="s">
        <v>15</v>
      </c>
      <c r="B763" s="17" t="s">
        <v>20</v>
      </c>
      <c r="C763" s="17">
        <f t="shared" ref="C763:L763" si="115">C738+C746+C754+C762</f>
        <v>0</v>
      </c>
      <c r="D763" s="17">
        <f t="shared" si="115"/>
        <v>0</v>
      </c>
      <c r="E763" s="17">
        <f t="shared" si="115"/>
        <v>0</v>
      </c>
      <c r="F763" s="17">
        <f t="shared" si="115"/>
        <v>0</v>
      </c>
      <c r="G763" s="17">
        <f t="shared" si="115"/>
        <v>0</v>
      </c>
      <c r="H763" s="17">
        <f t="shared" si="115"/>
        <v>0</v>
      </c>
      <c r="I763" s="17">
        <f t="shared" si="115"/>
        <v>0</v>
      </c>
      <c r="J763" s="17">
        <f t="shared" si="115"/>
        <v>0</v>
      </c>
      <c r="K763" s="17">
        <f t="shared" si="115"/>
        <v>0</v>
      </c>
      <c r="L763" s="17">
        <f t="shared" si="115"/>
        <v>0</v>
      </c>
      <c r="M763" s="17">
        <f>M762</f>
        <v>0</v>
      </c>
      <c r="N763" s="17">
        <f>N738+N746+N754+N762</f>
        <v>0</v>
      </c>
      <c r="O763" s="17"/>
      <c r="P763" s="17">
        <f>P738+P746+P754+P762</f>
        <v>0</v>
      </c>
      <c r="Q763" s="17"/>
    </row>
    <row r="771" spans="1:17" x14ac:dyDescent="0.25">
      <c r="A771" s="16" t="s">
        <v>16</v>
      </c>
      <c r="B771" s="16" t="s">
        <v>15</v>
      </c>
      <c r="C771" s="16">
        <f t="shared" ref="C771:L771" si="116">SUM(C764:C770)</f>
        <v>0</v>
      </c>
      <c r="D771" s="16">
        <f t="shared" si="116"/>
        <v>0</v>
      </c>
      <c r="E771" s="16">
        <f t="shared" si="116"/>
        <v>0</v>
      </c>
      <c r="F771" s="16">
        <f t="shared" si="116"/>
        <v>0</v>
      </c>
      <c r="G771" s="16">
        <f t="shared" si="116"/>
        <v>0</v>
      </c>
      <c r="H771" s="16">
        <f t="shared" si="116"/>
        <v>0</v>
      </c>
      <c r="I771" s="16">
        <f t="shared" si="116"/>
        <v>0</v>
      </c>
      <c r="J771" s="16">
        <f t="shared" si="116"/>
        <v>0</v>
      </c>
      <c r="K771" s="16">
        <f t="shared" si="116"/>
        <v>0</v>
      </c>
      <c r="L771" s="16">
        <f t="shared" si="116"/>
        <v>0</v>
      </c>
      <c r="M771" s="16">
        <f>M770</f>
        <v>0</v>
      </c>
      <c r="N771" s="16">
        <f>SUM(N764:N770)</f>
        <v>0</v>
      </c>
      <c r="O771" s="16"/>
      <c r="P771" s="16">
        <f>SUM(P764:P770)</f>
        <v>0</v>
      </c>
      <c r="Q771" s="16"/>
    </row>
    <row r="779" spans="1:17" x14ac:dyDescent="0.25">
      <c r="A779" s="16" t="s">
        <v>17</v>
      </c>
      <c r="B779" s="16" t="s">
        <v>15</v>
      </c>
      <c r="C779" s="16">
        <f t="shared" ref="C779:L779" si="117">SUM(C772:C778)</f>
        <v>0</v>
      </c>
      <c r="D779" s="16">
        <f t="shared" si="117"/>
        <v>0</v>
      </c>
      <c r="E779" s="16">
        <f t="shared" si="117"/>
        <v>0</v>
      </c>
      <c r="F779" s="16">
        <f t="shared" si="117"/>
        <v>0</v>
      </c>
      <c r="G779" s="16">
        <f t="shared" si="117"/>
        <v>0</v>
      </c>
      <c r="H779" s="16">
        <f t="shared" si="117"/>
        <v>0</v>
      </c>
      <c r="I779" s="16">
        <f t="shared" si="117"/>
        <v>0</v>
      </c>
      <c r="J779" s="16">
        <f t="shared" si="117"/>
        <v>0</v>
      </c>
      <c r="K779" s="16">
        <f t="shared" si="117"/>
        <v>0</v>
      </c>
      <c r="L779" s="16">
        <f t="shared" si="117"/>
        <v>0</v>
      </c>
      <c r="M779" s="16">
        <f>M778</f>
        <v>0</v>
      </c>
      <c r="N779" s="16">
        <f>SUM(N772:N778)</f>
        <v>0</v>
      </c>
      <c r="O779" s="16"/>
      <c r="P779" s="16">
        <f>SUM(P772:P778)</f>
        <v>0</v>
      </c>
      <c r="Q779" s="16"/>
    </row>
    <row r="787" spans="1:17" x14ac:dyDescent="0.25">
      <c r="A787" s="16" t="s">
        <v>18</v>
      </c>
      <c r="B787" s="16" t="s">
        <v>15</v>
      </c>
      <c r="C787" s="16">
        <f t="shared" ref="C787:L787" si="118">SUM(C780:C786)</f>
        <v>0</v>
      </c>
      <c r="D787" s="16">
        <f t="shared" si="118"/>
        <v>0</v>
      </c>
      <c r="E787" s="16">
        <f t="shared" si="118"/>
        <v>0</v>
      </c>
      <c r="F787" s="16">
        <f t="shared" si="118"/>
        <v>0</v>
      </c>
      <c r="G787" s="16">
        <f t="shared" si="118"/>
        <v>0</v>
      </c>
      <c r="H787" s="16">
        <f t="shared" si="118"/>
        <v>0</v>
      </c>
      <c r="I787" s="16">
        <f t="shared" si="118"/>
        <v>0</v>
      </c>
      <c r="J787" s="16">
        <f t="shared" si="118"/>
        <v>0</v>
      </c>
      <c r="K787" s="16">
        <f t="shared" si="118"/>
        <v>0</v>
      </c>
      <c r="L787" s="16">
        <f t="shared" si="118"/>
        <v>0</v>
      </c>
      <c r="M787" s="16">
        <f>M786</f>
        <v>0</v>
      </c>
      <c r="N787" s="16">
        <f>SUM(N780:N786)</f>
        <v>0</v>
      </c>
      <c r="O787" s="16"/>
      <c r="P787" s="16">
        <f>SUM(P780:P786)</f>
        <v>0</v>
      </c>
      <c r="Q787" s="16"/>
    </row>
    <row r="795" spans="1:17" x14ac:dyDescent="0.25">
      <c r="A795" s="16" t="s">
        <v>19</v>
      </c>
      <c r="B795" s="16" t="s">
        <v>15</v>
      </c>
      <c r="C795" s="16">
        <f t="shared" ref="C795:L795" si="119">SUM(C788:C794)</f>
        <v>0</v>
      </c>
      <c r="D795" s="16">
        <f t="shared" si="119"/>
        <v>0</v>
      </c>
      <c r="E795" s="16">
        <f t="shared" si="119"/>
        <v>0</v>
      </c>
      <c r="F795" s="16">
        <f t="shared" si="119"/>
        <v>0</v>
      </c>
      <c r="G795" s="16">
        <f t="shared" si="119"/>
        <v>0</v>
      </c>
      <c r="H795" s="16">
        <f t="shared" si="119"/>
        <v>0</v>
      </c>
      <c r="I795" s="16">
        <f t="shared" si="119"/>
        <v>0</v>
      </c>
      <c r="J795" s="16">
        <f t="shared" si="119"/>
        <v>0</v>
      </c>
      <c r="K795" s="16">
        <f t="shared" si="119"/>
        <v>0</v>
      </c>
      <c r="L795" s="16">
        <f t="shared" si="119"/>
        <v>0</v>
      </c>
      <c r="M795" s="16">
        <f>M794</f>
        <v>0</v>
      </c>
      <c r="N795" s="16">
        <f>SUM(N788:N794)</f>
        <v>0</v>
      </c>
      <c r="O795" s="16"/>
      <c r="P795" s="16">
        <f>SUM(P788:P794)</f>
        <v>0</v>
      </c>
      <c r="Q795" s="16"/>
    </row>
    <row r="796" spans="1:17" x14ac:dyDescent="0.25">
      <c r="A796" s="17" t="s">
        <v>15</v>
      </c>
      <c r="B796" s="17" t="s">
        <v>20</v>
      </c>
      <c r="C796" s="17">
        <f t="shared" ref="C796:L796" si="120">C771+C779+C787+C795</f>
        <v>0</v>
      </c>
      <c r="D796" s="17">
        <f t="shared" si="120"/>
        <v>0</v>
      </c>
      <c r="E796" s="17">
        <f t="shared" si="120"/>
        <v>0</v>
      </c>
      <c r="F796" s="17">
        <f t="shared" si="120"/>
        <v>0</v>
      </c>
      <c r="G796" s="17">
        <f t="shared" si="120"/>
        <v>0</v>
      </c>
      <c r="H796" s="17">
        <f t="shared" si="120"/>
        <v>0</v>
      </c>
      <c r="I796" s="17">
        <f t="shared" si="120"/>
        <v>0</v>
      </c>
      <c r="J796" s="17">
        <f t="shared" si="120"/>
        <v>0</v>
      </c>
      <c r="K796" s="17">
        <f t="shared" si="120"/>
        <v>0</v>
      </c>
      <c r="L796" s="17">
        <f t="shared" si="120"/>
        <v>0</v>
      </c>
      <c r="M796" s="17">
        <f>M795</f>
        <v>0</v>
      </c>
      <c r="N796" s="17">
        <f>N771+N779+N787+N795</f>
        <v>0</v>
      </c>
      <c r="O796" s="17"/>
      <c r="P796" s="17">
        <f>P771+P779+P787+P795</f>
        <v>0</v>
      </c>
      <c r="Q796" s="17"/>
    </row>
    <row r="804" spans="1:17" x14ac:dyDescent="0.25">
      <c r="A804" s="16" t="s">
        <v>16</v>
      </c>
      <c r="B804" s="16" t="s">
        <v>15</v>
      </c>
      <c r="C804" s="16">
        <f t="shared" ref="C804:L804" si="121">SUM(C797:C803)</f>
        <v>0</v>
      </c>
      <c r="D804" s="16">
        <f t="shared" si="121"/>
        <v>0</v>
      </c>
      <c r="E804" s="16">
        <f t="shared" si="121"/>
        <v>0</v>
      </c>
      <c r="F804" s="16">
        <f t="shared" si="121"/>
        <v>0</v>
      </c>
      <c r="G804" s="16">
        <f t="shared" si="121"/>
        <v>0</v>
      </c>
      <c r="H804" s="16">
        <f t="shared" si="121"/>
        <v>0</v>
      </c>
      <c r="I804" s="16">
        <f t="shared" si="121"/>
        <v>0</v>
      </c>
      <c r="J804" s="16">
        <f t="shared" si="121"/>
        <v>0</v>
      </c>
      <c r="K804" s="16">
        <f t="shared" si="121"/>
        <v>0</v>
      </c>
      <c r="L804" s="16">
        <f t="shared" si="121"/>
        <v>0</v>
      </c>
      <c r="M804" s="16">
        <f>M803</f>
        <v>0</v>
      </c>
      <c r="N804" s="16">
        <f>SUM(N797:N803)</f>
        <v>0</v>
      </c>
      <c r="O804" s="16"/>
      <c r="P804" s="16">
        <f>SUM(P797:P803)</f>
        <v>0</v>
      </c>
      <c r="Q804" s="16"/>
    </row>
    <row r="812" spans="1:17" x14ac:dyDescent="0.25">
      <c r="A812" s="16" t="s">
        <v>17</v>
      </c>
      <c r="B812" s="16" t="s">
        <v>15</v>
      </c>
      <c r="C812" s="16">
        <f t="shared" ref="C812:L812" si="122">SUM(C805:C811)</f>
        <v>0</v>
      </c>
      <c r="D812" s="16">
        <f t="shared" si="122"/>
        <v>0</v>
      </c>
      <c r="E812" s="16">
        <f t="shared" si="122"/>
        <v>0</v>
      </c>
      <c r="F812" s="16">
        <f t="shared" si="122"/>
        <v>0</v>
      </c>
      <c r="G812" s="16">
        <f t="shared" si="122"/>
        <v>0</v>
      </c>
      <c r="H812" s="16">
        <f t="shared" si="122"/>
        <v>0</v>
      </c>
      <c r="I812" s="16">
        <f t="shared" si="122"/>
        <v>0</v>
      </c>
      <c r="J812" s="16">
        <f t="shared" si="122"/>
        <v>0</v>
      </c>
      <c r="K812" s="16">
        <f t="shared" si="122"/>
        <v>0</v>
      </c>
      <c r="L812" s="16">
        <f t="shared" si="122"/>
        <v>0</v>
      </c>
      <c r="M812" s="16">
        <f>M811</f>
        <v>0</v>
      </c>
      <c r="N812" s="16">
        <f>SUM(N805:N811)</f>
        <v>0</v>
      </c>
      <c r="O812" s="16"/>
      <c r="P812" s="16">
        <f>SUM(P805:P811)</f>
        <v>0</v>
      </c>
      <c r="Q812" s="16"/>
    </row>
    <row r="820" spans="1:17" x14ac:dyDescent="0.25">
      <c r="A820" s="16" t="s">
        <v>18</v>
      </c>
      <c r="B820" s="16" t="s">
        <v>15</v>
      </c>
      <c r="C820" s="16">
        <f t="shared" ref="C820:L820" si="123">SUM(C813:C819)</f>
        <v>0</v>
      </c>
      <c r="D820" s="16">
        <f t="shared" si="123"/>
        <v>0</v>
      </c>
      <c r="E820" s="16">
        <f t="shared" si="123"/>
        <v>0</v>
      </c>
      <c r="F820" s="16">
        <f t="shared" si="123"/>
        <v>0</v>
      </c>
      <c r="G820" s="16">
        <f t="shared" si="123"/>
        <v>0</v>
      </c>
      <c r="H820" s="16">
        <f t="shared" si="123"/>
        <v>0</v>
      </c>
      <c r="I820" s="16">
        <f t="shared" si="123"/>
        <v>0</v>
      </c>
      <c r="J820" s="16">
        <f t="shared" si="123"/>
        <v>0</v>
      </c>
      <c r="K820" s="16">
        <f t="shared" si="123"/>
        <v>0</v>
      </c>
      <c r="L820" s="16">
        <f t="shared" si="123"/>
        <v>0</v>
      </c>
      <c r="M820" s="16">
        <f>M819</f>
        <v>0</v>
      </c>
      <c r="N820" s="16">
        <f>SUM(N813:N819)</f>
        <v>0</v>
      </c>
      <c r="O820" s="16"/>
      <c r="P820" s="16">
        <f>SUM(P813:P819)</f>
        <v>0</v>
      </c>
      <c r="Q820" s="16"/>
    </row>
    <row r="828" spans="1:17" x14ac:dyDescent="0.25">
      <c r="A828" s="16" t="s">
        <v>19</v>
      </c>
      <c r="B828" s="16" t="s">
        <v>15</v>
      </c>
      <c r="C828" s="16">
        <f t="shared" ref="C828:L828" si="124">SUM(C821:C827)</f>
        <v>0</v>
      </c>
      <c r="D828" s="16">
        <f t="shared" si="124"/>
        <v>0</v>
      </c>
      <c r="E828" s="16">
        <f t="shared" si="124"/>
        <v>0</v>
      </c>
      <c r="F828" s="16">
        <f t="shared" si="124"/>
        <v>0</v>
      </c>
      <c r="G828" s="16">
        <f t="shared" si="124"/>
        <v>0</v>
      </c>
      <c r="H828" s="16">
        <f t="shared" si="124"/>
        <v>0</v>
      </c>
      <c r="I828" s="16">
        <f t="shared" si="124"/>
        <v>0</v>
      </c>
      <c r="J828" s="16">
        <f t="shared" si="124"/>
        <v>0</v>
      </c>
      <c r="K828" s="16">
        <f t="shared" si="124"/>
        <v>0</v>
      </c>
      <c r="L828" s="16">
        <f t="shared" si="124"/>
        <v>0</v>
      </c>
      <c r="M828" s="16">
        <f>M827</f>
        <v>0</v>
      </c>
      <c r="N828" s="16">
        <f>SUM(N821:N827)</f>
        <v>0</v>
      </c>
      <c r="O828" s="16"/>
      <c r="P828" s="16">
        <f>SUM(P821:P827)</f>
        <v>0</v>
      </c>
      <c r="Q828" s="16"/>
    </row>
    <row r="829" spans="1:17" x14ac:dyDescent="0.25">
      <c r="A829" s="17" t="s">
        <v>15</v>
      </c>
      <c r="B829" s="17" t="s">
        <v>20</v>
      </c>
      <c r="C829" s="17">
        <f t="shared" ref="C829:L829" si="125">C804+C812+C820+C828</f>
        <v>0</v>
      </c>
      <c r="D829" s="17">
        <f t="shared" si="125"/>
        <v>0</v>
      </c>
      <c r="E829" s="17">
        <f t="shared" si="125"/>
        <v>0</v>
      </c>
      <c r="F829" s="17">
        <f t="shared" si="125"/>
        <v>0</v>
      </c>
      <c r="G829" s="17">
        <f t="shared" si="125"/>
        <v>0</v>
      </c>
      <c r="H829" s="17">
        <f t="shared" si="125"/>
        <v>0</v>
      </c>
      <c r="I829" s="17">
        <f t="shared" si="125"/>
        <v>0</v>
      </c>
      <c r="J829" s="17">
        <f t="shared" si="125"/>
        <v>0</v>
      </c>
      <c r="K829" s="17">
        <f t="shared" si="125"/>
        <v>0</v>
      </c>
      <c r="L829" s="17">
        <f t="shared" si="125"/>
        <v>0</v>
      </c>
      <c r="M829" s="17">
        <f>M828</f>
        <v>0</v>
      </c>
      <c r="N829" s="17">
        <f>N804+N812+N820+N828</f>
        <v>0</v>
      </c>
      <c r="O829" s="17"/>
      <c r="P829" s="17">
        <f>P804+P812+P820+P828</f>
        <v>0</v>
      </c>
      <c r="Q829" s="17"/>
    </row>
    <row r="837" spans="1:17" x14ac:dyDescent="0.25">
      <c r="A837" s="16" t="s">
        <v>16</v>
      </c>
      <c r="B837" s="16" t="s">
        <v>15</v>
      </c>
      <c r="C837" s="16">
        <f t="shared" ref="C837:L837" si="126">SUM(C830:C836)</f>
        <v>0</v>
      </c>
      <c r="D837" s="16">
        <f t="shared" si="126"/>
        <v>0</v>
      </c>
      <c r="E837" s="16">
        <f t="shared" si="126"/>
        <v>0</v>
      </c>
      <c r="F837" s="16">
        <f t="shared" si="126"/>
        <v>0</v>
      </c>
      <c r="G837" s="16">
        <f t="shared" si="126"/>
        <v>0</v>
      </c>
      <c r="H837" s="16">
        <f t="shared" si="126"/>
        <v>0</v>
      </c>
      <c r="I837" s="16">
        <f t="shared" si="126"/>
        <v>0</v>
      </c>
      <c r="J837" s="16">
        <f t="shared" si="126"/>
        <v>0</v>
      </c>
      <c r="K837" s="16">
        <f t="shared" si="126"/>
        <v>0</v>
      </c>
      <c r="L837" s="16">
        <f t="shared" si="126"/>
        <v>0</v>
      </c>
      <c r="M837" s="16">
        <f>M836</f>
        <v>0</v>
      </c>
      <c r="N837" s="16">
        <f>SUM(N830:N836)</f>
        <v>0</v>
      </c>
      <c r="O837" s="16"/>
      <c r="P837" s="16">
        <f>SUM(P830:P836)</f>
        <v>0</v>
      </c>
      <c r="Q837" s="16"/>
    </row>
    <row r="845" spans="1:17" x14ac:dyDescent="0.25">
      <c r="A845" s="16" t="s">
        <v>17</v>
      </c>
      <c r="B845" s="16" t="s">
        <v>15</v>
      </c>
      <c r="C845" s="16">
        <f t="shared" ref="C845:L845" si="127">SUM(C838:C844)</f>
        <v>0</v>
      </c>
      <c r="D845" s="16">
        <f t="shared" si="127"/>
        <v>0</v>
      </c>
      <c r="E845" s="16">
        <f t="shared" si="127"/>
        <v>0</v>
      </c>
      <c r="F845" s="16">
        <f t="shared" si="127"/>
        <v>0</v>
      </c>
      <c r="G845" s="16">
        <f t="shared" si="127"/>
        <v>0</v>
      </c>
      <c r="H845" s="16">
        <f t="shared" si="127"/>
        <v>0</v>
      </c>
      <c r="I845" s="16">
        <f t="shared" si="127"/>
        <v>0</v>
      </c>
      <c r="J845" s="16">
        <f t="shared" si="127"/>
        <v>0</v>
      </c>
      <c r="K845" s="16">
        <f t="shared" si="127"/>
        <v>0</v>
      </c>
      <c r="L845" s="16">
        <f t="shared" si="127"/>
        <v>0</v>
      </c>
      <c r="M845" s="16">
        <f>M844</f>
        <v>0</v>
      </c>
      <c r="N845" s="16">
        <f>SUM(N838:N844)</f>
        <v>0</v>
      </c>
      <c r="O845" s="16"/>
      <c r="P845" s="16">
        <f>SUM(P838:P844)</f>
        <v>0</v>
      </c>
      <c r="Q845" s="16"/>
    </row>
    <row r="853" spans="1:17" x14ac:dyDescent="0.25">
      <c r="A853" s="16" t="s">
        <v>18</v>
      </c>
      <c r="B853" s="16" t="s">
        <v>15</v>
      </c>
      <c r="C853" s="16">
        <f t="shared" ref="C853:L853" si="128">SUM(C846:C852)</f>
        <v>0</v>
      </c>
      <c r="D853" s="16">
        <f t="shared" si="128"/>
        <v>0</v>
      </c>
      <c r="E853" s="16">
        <f t="shared" si="128"/>
        <v>0</v>
      </c>
      <c r="F853" s="16">
        <f t="shared" si="128"/>
        <v>0</v>
      </c>
      <c r="G853" s="16">
        <f t="shared" si="128"/>
        <v>0</v>
      </c>
      <c r="H853" s="16">
        <f t="shared" si="128"/>
        <v>0</v>
      </c>
      <c r="I853" s="16">
        <f t="shared" si="128"/>
        <v>0</v>
      </c>
      <c r="J853" s="16">
        <f t="shared" si="128"/>
        <v>0</v>
      </c>
      <c r="K853" s="16">
        <f t="shared" si="128"/>
        <v>0</v>
      </c>
      <c r="L853" s="16">
        <f t="shared" si="128"/>
        <v>0</v>
      </c>
      <c r="M853" s="16">
        <f>M852</f>
        <v>0</v>
      </c>
      <c r="N853" s="16">
        <f>SUM(N846:N852)</f>
        <v>0</v>
      </c>
      <c r="O853" s="16"/>
      <c r="P853" s="16">
        <f>SUM(P846:P852)</f>
        <v>0</v>
      </c>
      <c r="Q853" s="16"/>
    </row>
    <row r="861" spans="1:17" x14ac:dyDescent="0.25">
      <c r="A861" s="16" t="s">
        <v>19</v>
      </c>
      <c r="B861" s="16" t="s">
        <v>15</v>
      </c>
      <c r="C861" s="16">
        <f t="shared" ref="C861:L861" si="129">SUM(C854:C860)</f>
        <v>0</v>
      </c>
      <c r="D861" s="16">
        <f t="shared" si="129"/>
        <v>0</v>
      </c>
      <c r="E861" s="16">
        <f t="shared" si="129"/>
        <v>0</v>
      </c>
      <c r="F861" s="16">
        <f t="shared" si="129"/>
        <v>0</v>
      </c>
      <c r="G861" s="16">
        <f t="shared" si="129"/>
        <v>0</v>
      </c>
      <c r="H861" s="16">
        <f t="shared" si="129"/>
        <v>0</v>
      </c>
      <c r="I861" s="16">
        <f t="shared" si="129"/>
        <v>0</v>
      </c>
      <c r="J861" s="16">
        <f t="shared" si="129"/>
        <v>0</v>
      </c>
      <c r="K861" s="16">
        <f t="shared" si="129"/>
        <v>0</v>
      </c>
      <c r="L861" s="16">
        <f t="shared" si="129"/>
        <v>0</v>
      </c>
      <c r="M861" s="16">
        <f>M860</f>
        <v>0</v>
      </c>
      <c r="N861" s="16">
        <f>SUM(N854:N860)</f>
        <v>0</v>
      </c>
      <c r="O861" s="16"/>
      <c r="P861" s="16">
        <f>SUM(P854:P860)</f>
        <v>0</v>
      </c>
      <c r="Q861" s="16"/>
    </row>
    <row r="862" spans="1:17" x14ac:dyDescent="0.25">
      <c r="A862" s="17" t="s">
        <v>15</v>
      </c>
      <c r="B862" s="17" t="s">
        <v>20</v>
      </c>
      <c r="C862" s="17">
        <f t="shared" ref="C862:L862" si="130">C837+C845+C853+C861</f>
        <v>0</v>
      </c>
      <c r="D862" s="17">
        <f t="shared" si="130"/>
        <v>0</v>
      </c>
      <c r="E862" s="17">
        <f t="shared" si="130"/>
        <v>0</v>
      </c>
      <c r="F862" s="17">
        <f t="shared" si="130"/>
        <v>0</v>
      </c>
      <c r="G862" s="17">
        <f t="shared" si="130"/>
        <v>0</v>
      </c>
      <c r="H862" s="17">
        <f t="shared" si="130"/>
        <v>0</v>
      </c>
      <c r="I862" s="17">
        <f t="shared" si="130"/>
        <v>0</v>
      </c>
      <c r="J862" s="17">
        <f t="shared" si="130"/>
        <v>0</v>
      </c>
      <c r="K862" s="17">
        <f t="shared" si="130"/>
        <v>0</v>
      </c>
      <c r="L862" s="17">
        <f t="shared" si="130"/>
        <v>0</v>
      </c>
      <c r="M862" s="17">
        <f>M861</f>
        <v>0</v>
      </c>
      <c r="N862" s="17">
        <f>N837+N845+N853+N861</f>
        <v>0</v>
      </c>
      <c r="O862" s="17"/>
      <c r="P862" s="17">
        <f>P837+P845+P853+P861</f>
        <v>0</v>
      </c>
      <c r="Q862" s="17"/>
    </row>
    <row r="870" spans="1:17" x14ac:dyDescent="0.25">
      <c r="A870" s="16" t="s">
        <v>16</v>
      </c>
      <c r="B870" s="16" t="s">
        <v>15</v>
      </c>
      <c r="C870" s="16">
        <f t="shared" ref="C870:L870" si="131">SUM(C863:C869)</f>
        <v>0</v>
      </c>
      <c r="D870" s="16">
        <f t="shared" si="131"/>
        <v>0</v>
      </c>
      <c r="E870" s="16">
        <f t="shared" si="131"/>
        <v>0</v>
      </c>
      <c r="F870" s="16">
        <f t="shared" si="131"/>
        <v>0</v>
      </c>
      <c r="G870" s="16">
        <f t="shared" si="131"/>
        <v>0</v>
      </c>
      <c r="H870" s="16">
        <f t="shared" si="131"/>
        <v>0</v>
      </c>
      <c r="I870" s="16">
        <f t="shared" si="131"/>
        <v>0</v>
      </c>
      <c r="J870" s="16">
        <f t="shared" si="131"/>
        <v>0</v>
      </c>
      <c r="K870" s="16">
        <f t="shared" si="131"/>
        <v>0</v>
      </c>
      <c r="L870" s="16">
        <f t="shared" si="131"/>
        <v>0</v>
      </c>
      <c r="M870" s="16">
        <f>M869</f>
        <v>0</v>
      </c>
      <c r="N870" s="16">
        <f>SUM(N863:N869)</f>
        <v>0</v>
      </c>
      <c r="O870" s="16"/>
      <c r="P870" s="16">
        <f>SUM(P863:P869)</f>
        <v>0</v>
      </c>
      <c r="Q870" s="16"/>
    </row>
    <row r="878" spans="1:17" x14ac:dyDescent="0.25">
      <c r="A878" s="16" t="s">
        <v>17</v>
      </c>
      <c r="B878" s="16" t="s">
        <v>15</v>
      </c>
      <c r="C878" s="16">
        <f t="shared" ref="C878:L878" si="132">SUM(C871:C877)</f>
        <v>0</v>
      </c>
      <c r="D878" s="16">
        <f t="shared" si="132"/>
        <v>0</v>
      </c>
      <c r="E878" s="16">
        <f t="shared" si="132"/>
        <v>0</v>
      </c>
      <c r="F878" s="16">
        <f t="shared" si="132"/>
        <v>0</v>
      </c>
      <c r="G878" s="16">
        <f t="shared" si="132"/>
        <v>0</v>
      </c>
      <c r="H878" s="16">
        <f t="shared" si="132"/>
        <v>0</v>
      </c>
      <c r="I878" s="16">
        <f t="shared" si="132"/>
        <v>0</v>
      </c>
      <c r="J878" s="16">
        <f t="shared" si="132"/>
        <v>0</v>
      </c>
      <c r="K878" s="16">
        <f t="shared" si="132"/>
        <v>0</v>
      </c>
      <c r="L878" s="16">
        <f t="shared" si="132"/>
        <v>0</v>
      </c>
      <c r="M878" s="16">
        <f>M877</f>
        <v>0</v>
      </c>
      <c r="N878" s="16">
        <f>SUM(N871:N877)</f>
        <v>0</v>
      </c>
      <c r="O878" s="16"/>
      <c r="P878" s="16">
        <f>SUM(P871:P877)</f>
        <v>0</v>
      </c>
      <c r="Q878" s="16"/>
    </row>
    <row r="886" spans="1:17" x14ac:dyDescent="0.25">
      <c r="A886" s="16" t="s">
        <v>18</v>
      </c>
      <c r="B886" s="16" t="s">
        <v>15</v>
      </c>
      <c r="C886" s="16">
        <f t="shared" ref="C886:L886" si="133">SUM(C879:C885)</f>
        <v>0</v>
      </c>
      <c r="D886" s="16">
        <f t="shared" si="133"/>
        <v>0</v>
      </c>
      <c r="E886" s="16">
        <f t="shared" si="133"/>
        <v>0</v>
      </c>
      <c r="F886" s="16">
        <f t="shared" si="133"/>
        <v>0</v>
      </c>
      <c r="G886" s="16">
        <f t="shared" si="133"/>
        <v>0</v>
      </c>
      <c r="H886" s="16">
        <f t="shared" si="133"/>
        <v>0</v>
      </c>
      <c r="I886" s="16">
        <f t="shared" si="133"/>
        <v>0</v>
      </c>
      <c r="J886" s="16">
        <f t="shared" si="133"/>
        <v>0</v>
      </c>
      <c r="K886" s="16">
        <f t="shared" si="133"/>
        <v>0</v>
      </c>
      <c r="L886" s="16">
        <f t="shared" si="133"/>
        <v>0</v>
      </c>
      <c r="M886" s="16">
        <f>M885</f>
        <v>0</v>
      </c>
      <c r="N886" s="16">
        <f>SUM(N879:N885)</f>
        <v>0</v>
      </c>
      <c r="O886" s="16"/>
      <c r="P886" s="16">
        <f>SUM(P879:P885)</f>
        <v>0</v>
      </c>
      <c r="Q886" s="16"/>
    </row>
    <row r="894" spans="1:17" x14ac:dyDescent="0.25">
      <c r="A894" s="16" t="s">
        <v>19</v>
      </c>
      <c r="B894" s="16" t="s">
        <v>15</v>
      </c>
      <c r="C894" s="16">
        <f t="shared" ref="C894:L894" si="134">SUM(C887:C893)</f>
        <v>0</v>
      </c>
      <c r="D894" s="16">
        <f t="shared" si="134"/>
        <v>0</v>
      </c>
      <c r="E894" s="16">
        <f t="shared" si="134"/>
        <v>0</v>
      </c>
      <c r="F894" s="16">
        <f t="shared" si="134"/>
        <v>0</v>
      </c>
      <c r="G894" s="16">
        <f t="shared" si="134"/>
        <v>0</v>
      </c>
      <c r="H894" s="16">
        <f t="shared" si="134"/>
        <v>0</v>
      </c>
      <c r="I894" s="16">
        <f t="shared" si="134"/>
        <v>0</v>
      </c>
      <c r="J894" s="16">
        <f t="shared" si="134"/>
        <v>0</v>
      </c>
      <c r="K894" s="16">
        <f t="shared" si="134"/>
        <v>0</v>
      </c>
      <c r="L894" s="16">
        <f t="shared" si="134"/>
        <v>0</v>
      </c>
      <c r="M894" s="16">
        <f>M893</f>
        <v>0</v>
      </c>
      <c r="N894" s="16">
        <f>SUM(N887:N893)</f>
        <v>0</v>
      </c>
      <c r="O894" s="16"/>
      <c r="P894" s="16">
        <f>SUM(P887:P893)</f>
        <v>0</v>
      </c>
      <c r="Q894" s="16"/>
    </row>
    <row r="895" spans="1:17" x14ac:dyDescent="0.25">
      <c r="A895" s="17" t="s">
        <v>15</v>
      </c>
      <c r="B895" s="17" t="s">
        <v>20</v>
      </c>
      <c r="C895" s="17">
        <f t="shared" ref="C895:L895" si="135">C870+C878+C886+C894</f>
        <v>0</v>
      </c>
      <c r="D895" s="17">
        <f t="shared" si="135"/>
        <v>0</v>
      </c>
      <c r="E895" s="17">
        <f t="shared" si="135"/>
        <v>0</v>
      </c>
      <c r="F895" s="17">
        <f t="shared" si="135"/>
        <v>0</v>
      </c>
      <c r="G895" s="17">
        <f t="shared" si="135"/>
        <v>0</v>
      </c>
      <c r="H895" s="17">
        <f t="shared" si="135"/>
        <v>0</v>
      </c>
      <c r="I895" s="17">
        <f t="shared" si="135"/>
        <v>0</v>
      </c>
      <c r="J895" s="17">
        <f t="shared" si="135"/>
        <v>0</v>
      </c>
      <c r="K895" s="17">
        <f t="shared" si="135"/>
        <v>0</v>
      </c>
      <c r="L895" s="17">
        <f t="shared" si="135"/>
        <v>0</v>
      </c>
      <c r="M895" s="17">
        <f>M894</f>
        <v>0</v>
      </c>
      <c r="N895" s="17">
        <f>N870+N878+N886+N894</f>
        <v>0</v>
      </c>
      <c r="O895" s="17"/>
      <c r="P895" s="17">
        <f>P870+P878+P886+P894</f>
        <v>0</v>
      </c>
      <c r="Q895" s="17"/>
    </row>
    <row r="903" spans="1:17" x14ac:dyDescent="0.25">
      <c r="A903" s="16" t="s">
        <v>16</v>
      </c>
      <c r="B903" s="16" t="s">
        <v>15</v>
      </c>
      <c r="C903" s="16">
        <f t="shared" ref="C903:L903" si="136">SUM(C896:C902)</f>
        <v>0</v>
      </c>
      <c r="D903" s="16">
        <f t="shared" si="136"/>
        <v>0</v>
      </c>
      <c r="E903" s="16">
        <f t="shared" si="136"/>
        <v>0</v>
      </c>
      <c r="F903" s="16">
        <f t="shared" si="136"/>
        <v>0</v>
      </c>
      <c r="G903" s="16">
        <f t="shared" si="136"/>
        <v>0</v>
      </c>
      <c r="H903" s="16">
        <f t="shared" si="136"/>
        <v>0</v>
      </c>
      <c r="I903" s="16">
        <f t="shared" si="136"/>
        <v>0</v>
      </c>
      <c r="J903" s="16">
        <f t="shared" si="136"/>
        <v>0</v>
      </c>
      <c r="K903" s="16">
        <f t="shared" si="136"/>
        <v>0</v>
      </c>
      <c r="L903" s="16">
        <f t="shared" si="136"/>
        <v>0</v>
      </c>
      <c r="M903" s="16">
        <f>M902</f>
        <v>0</v>
      </c>
      <c r="N903" s="16">
        <f>SUM(N896:N902)</f>
        <v>0</v>
      </c>
      <c r="O903" s="16"/>
      <c r="P903" s="16">
        <f>SUM(P896:P902)</f>
        <v>0</v>
      </c>
      <c r="Q903" s="16"/>
    </row>
    <row r="911" spans="1:17" x14ac:dyDescent="0.25">
      <c r="A911" s="16" t="s">
        <v>17</v>
      </c>
      <c r="B911" s="16" t="s">
        <v>15</v>
      </c>
      <c r="C911" s="16">
        <f t="shared" ref="C911:L911" si="137">SUM(C904:C910)</f>
        <v>0</v>
      </c>
      <c r="D911" s="16">
        <f t="shared" si="137"/>
        <v>0</v>
      </c>
      <c r="E911" s="16">
        <f t="shared" si="137"/>
        <v>0</v>
      </c>
      <c r="F911" s="16">
        <f t="shared" si="137"/>
        <v>0</v>
      </c>
      <c r="G911" s="16">
        <f t="shared" si="137"/>
        <v>0</v>
      </c>
      <c r="H911" s="16">
        <f t="shared" si="137"/>
        <v>0</v>
      </c>
      <c r="I911" s="16">
        <f t="shared" si="137"/>
        <v>0</v>
      </c>
      <c r="J911" s="16">
        <f t="shared" si="137"/>
        <v>0</v>
      </c>
      <c r="K911" s="16">
        <f t="shared" si="137"/>
        <v>0</v>
      </c>
      <c r="L911" s="16">
        <f t="shared" si="137"/>
        <v>0</v>
      </c>
      <c r="M911" s="16">
        <f>M910</f>
        <v>0</v>
      </c>
      <c r="N911" s="16">
        <f>SUM(N904:N910)</f>
        <v>0</v>
      </c>
      <c r="O911" s="16"/>
      <c r="P911" s="16">
        <f>SUM(P904:P910)</f>
        <v>0</v>
      </c>
      <c r="Q911" s="16"/>
    </row>
    <row r="919" spans="1:17" x14ac:dyDescent="0.25">
      <c r="A919" s="16" t="s">
        <v>18</v>
      </c>
      <c r="B919" s="16" t="s">
        <v>15</v>
      </c>
      <c r="C919" s="16">
        <f t="shared" ref="C919:L919" si="138">SUM(C912:C918)</f>
        <v>0</v>
      </c>
      <c r="D919" s="16">
        <f t="shared" si="138"/>
        <v>0</v>
      </c>
      <c r="E919" s="16">
        <f t="shared" si="138"/>
        <v>0</v>
      </c>
      <c r="F919" s="16">
        <f t="shared" si="138"/>
        <v>0</v>
      </c>
      <c r="G919" s="16">
        <f t="shared" si="138"/>
        <v>0</v>
      </c>
      <c r="H919" s="16">
        <f t="shared" si="138"/>
        <v>0</v>
      </c>
      <c r="I919" s="16">
        <f t="shared" si="138"/>
        <v>0</v>
      </c>
      <c r="J919" s="16">
        <f t="shared" si="138"/>
        <v>0</v>
      </c>
      <c r="K919" s="16">
        <f t="shared" si="138"/>
        <v>0</v>
      </c>
      <c r="L919" s="16">
        <f t="shared" si="138"/>
        <v>0</v>
      </c>
      <c r="M919" s="16">
        <f>M918</f>
        <v>0</v>
      </c>
      <c r="N919" s="16">
        <f>SUM(N912:N918)</f>
        <v>0</v>
      </c>
      <c r="O919" s="16"/>
      <c r="P919" s="16">
        <f>SUM(P912:P918)</f>
        <v>0</v>
      </c>
      <c r="Q919" s="16"/>
    </row>
    <row r="927" spans="1:17" x14ac:dyDescent="0.25">
      <c r="A927" s="16" t="s">
        <v>19</v>
      </c>
      <c r="B927" s="16" t="s">
        <v>15</v>
      </c>
      <c r="C927" s="16">
        <f t="shared" ref="C927:L927" si="139">SUM(C920:C926)</f>
        <v>0</v>
      </c>
      <c r="D927" s="16">
        <f t="shared" si="139"/>
        <v>0</v>
      </c>
      <c r="E927" s="16">
        <f t="shared" si="139"/>
        <v>0</v>
      </c>
      <c r="F927" s="16">
        <f t="shared" si="139"/>
        <v>0</v>
      </c>
      <c r="G927" s="16">
        <f t="shared" si="139"/>
        <v>0</v>
      </c>
      <c r="H927" s="16">
        <f t="shared" si="139"/>
        <v>0</v>
      </c>
      <c r="I927" s="16">
        <f t="shared" si="139"/>
        <v>0</v>
      </c>
      <c r="J927" s="16">
        <f t="shared" si="139"/>
        <v>0</v>
      </c>
      <c r="K927" s="16">
        <f t="shared" si="139"/>
        <v>0</v>
      </c>
      <c r="L927" s="16">
        <f t="shared" si="139"/>
        <v>0</v>
      </c>
      <c r="M927" s="16">
        <f>M926</f>
        <v>0</v>
      </c>
      <c r="N927" s="16">
        <f>SUM(N920:N926)</f>
        <v>0</v>
      </c>
      <c r="O927" s="16"/>
      <c r="P927" s="16">
        <f>SUM(P920:P926)</f>
        <v>0</v>
      </c>
      <c r="Q927" s="16"/>
    </row>
    <row r="928" spans="1:17" x14ac:dyDescent="0.25">
      <c r="A928" s="17" t="s">
        <v>15</v>
      </c>
      <c r="B928" s="17" t="s">
        <v>20</v>
      </c>
      <c r="C928" s="17">
        <f t="shared" ref="C928:L928" si="140">C903+C911+C919+C927</f>
        <v>0</v>
      </c>
      <c r="D928" s="17">
        <f t="shared" si="140"/>
        <v>0</v>
      </c>
      <c r="E928" s="17">
        <f t="shared" si="140"/>
        <v>0</v>
      </c>
      <c r="F928" s="17">
        <f t="shared" si="140"/>
        <v>0</v>
      </c>
      <c r="G928" s="17">
        <f t="shared" si="140"/>
        <v>0</v>
      </c>
      <c r="H928" s="17">
        <f t="shared" si="140"/>
        <v>0</v>
      </c>
      <c r="I928" s="17">
        <f t="shared" si="140"/>
        <v>0</v>
      </c>
      <c r="J928" s="17">
        <f t="shared" si="140"/>
        <v>0</v>
      </c>
      <c r="K928" s="17">
        <f t="shared" si="140"/>
        <v>0</v>
      </c>
      <c r="L928" s="17">
        <f t="shared" si="140"/>
        <v>0</v>
      </c>
      <c r="M928" s="17">
        <f>M927</f>
        <v>0</v>
      </c>
      <c r="N928" s="17">
        <f>N903+N911+N919+N927</f>
        <v>0</v>
      </c>
      <c r="O928" s="17"/>
      <c r="P928" s="17">
        <f>P903+P911+P919+P927</f>
        <v>0</v>
      </c>
      <c r="Q928" s="17"/>
    </row>
    <row r="936" spans="1:17" x14ac:dyDescent="0.25">
      <c r="A936" s="16" t="s">
        <v>16</v>
      </c>
      <c r="B936" s="16" t="s">
        <v>15</v>
      </c>
      <c r="C936" s="16">
        <f t="shared" ref="C936:L936" si="141">SUM(C929:C935)</f>
        <v>0</v>
      </c>
      <c r="D936" s="16">
        <f t="shared" si="141"/>
        <v>0</v>
      </c>
      <c r="E936" s="16">
        <f t="shared" si="141"/>
        <v>0</v>
      </c>
      <c r="F936" s="16">
        <f t="shared" si="141"/>
        <v>0</v>
      </c>
      <c r="G936" s="16">
        <f t="shared" si="141"/>
        <v>0</v>
      </c>
      <c r="H936" s="16">
        <f t="shared" si="141"/>
        <v>0</v>
      </c>
      <c r="I936" s="16">
        <f t="shared" si="141"/>
        <v>0</v>
      </c>
      <c r="J936" s="16">
        <f t="shared" si="141"/>
        <v>0</v>
      </c>
      <c r="K936" s="16">
        <f t="shared" si="141"/>
        <v>0</v>
      </c>
      <c r="L936" s="16">
        <f t="shared" si="141"/>
        <v>0</v>
      </c>
      <c r="M936" s="16">
        <f>M935</f>
        <v>0</v>
      </c>
      <c r="N936" s="16">
        <f>SUM(N929:N935)</f>
        <v>0</v>
      </c>
      <c r="O936" s="16"/>
      <c r="P936" s="16">
        <f>SUM(P929:P935)</f>
        <v>0</v>
      </c>
      <c r="Q936" s="16"/>
    </row>
    <row r="944" spans="1:17" x14ac:dyDescent="0.25">
      <c r="A944" s="16" t="s">
        <v>17</v>
      </c>
      <c r="B944" s="16" t="s">
        <v>15</v>
      </c>
      <c r="C944" s="16">
        <f t="shared" ref="C944:L944" si="142">SUM(C937:C943)</f>
        <v>0</v>
      </c>
      <c r="D944" s="16">
        <f t="shared" si="142"/>
        <v>0</v>
      </c>
      <c r="E944" s="16">
        <f t="shared" si="142"/>
        <v>0</v>
      </c>
      <c r="F944" s="16">
        <f t="shared" si="142"/>
        <v>0</v>
      </c>
      <c r="G944" s="16">
        <f t="shared" si="142"/>
        <v>0</v>
      </c>
      <c r="H944" s="16">
        <f t="shared" si="142"/>
        <v>0</v>
      </c>
      <c r="I944" s="16">
        <f t="shared" si="142"/>
        <v>0</v>
      </c>
      <c r="J944" s="16">
        <f t="shared" si="142"/>
        <v>0</v>
      </c>
      <c r="K944" s="16">
        <f t="shared" si="142"/>
        <v>0</v>
      </c>
      <c r="L944" s="16">
        <f t="shared" si="142"/>
        <v>0</v>
      </c>
      <c r="M944" s="16">
        <f>M943</f>
        <v>0</v>
      </c>
      <c r="N944" s="16">
        <f>SUM(N937:N943)</f>
        <v>0</v>
      </c>
      <c r="O944" s="16"/>
      <c r="P944" s="16">
        <f>SUM(P937:P943)</f>
        <v>0</v>
      </c>
      <c r="Q944" s="16"/>
    </row>
    <row r="952" spans="1:17" x14ac:dyDescent="0.25">
      <c r="A952" s="16" t="s">
        <v>18</v>
      </c>
      <c r="B952" s="16" t="s">
        <v>15</v>
      </c>
      <c r="C952" s="16">
        <f t="shared" ref="C952:L952" si="143">SUM(C945:C951)</f>
        <v>0</v>
      </c>
      <c r="D952" s="16">
        <f t="shared" si="143"/>
        <v>0</v>
      </c>
      <c r="E952" s="16">
        <f t="shared" si="143"/>
        <v>0</v>
      </c>
      <c r="F952" s="16">
        <f t="shared" si="143"/>
        <v>0</v>
      </c>
      <c r="G952" s="16">
        <f t="shared" si="143"/>
        <v>0</v>
      </c>
      <c r="H952" s="16">
        <f t="shared" si="143"/>
        <v>0</v>
      </c>
      <c r="I952" s="16">
        <f t="shared" si="143"/>
        <v>0</v>
      </c>
      <c r="J952" s="16">
        <f t="shared" si="143"/>
        <v>0</v>
      </c>
      <c r="K952" s="16">
        <f t="shared" si="143"/>
        <v>0</v>
      </c>
      <c r="L952" s="16">
        <f t="shared" si="143"/>
        <v>0</v>
      </c>
      <c r="M952" s="16">
        <f>M951</f>
        <v>0</v>
      </c>
      <c r="N952" s="16">
        <f>SUM(N945:N951)</f>
        <v>0</v>
      </c>
      <c r="O952" s="16"/>
      <c r="P952" s="16">
        <f>SUM(P945:P951)</f>
        <v>0</v>
      </c>
      <c r="Q952" s="16"/>
    </row>
    <row r="960" spans="1:17" x14ac:dyDescent="0.25">
      <c r="A960" s="16" t="s">
        <v>19</v>
      </c>
      <c r="B960" s="16" t="s">
        <v>15</v>
      </c>
      <c r="C960" s="16">
        <f t="shared" ref="C960:L960" si="144">SUM(C953:C959)</f>
        <v>0</v>
      </c>
      <c r="D960" s="16">
        <f t="shared" si="144"/>
        <v>0</v>
      </c>
      <c r="E960" s="16">
        <f t="shared" si="144"/>
        <v>0</v>
      </c>
      <c r="F960" s="16">
        <f t="shared" si="144"/>
        <v>0</v>
      </c>
      <c r="G960" s="16">
        <f t="shared" si="144"/>
        <v>0</v>
      </c>
      <c r="H960" s="16">
        <f t="shared" si="144"/>
        <v>0</v>
      </c>
      <c r="I960" s="16">
        <f t="shared" si="144"/>
        <v>0</v>
      </c>
      <c r="J960" s="16">
        <f t="shared" si="144"/>
        <v>0</v>
      </c>
      <c r="K960" s="16">
        <f t="shared" si="144"/>
        <v>0</v>
      </c>
      <c r="L960" s="16">
        <f t="shared" si="144"/>
        <v>0</v>
      </c>
      <c r="M960" s="16">
        <f>M959</f>
        <v>0</v>
      </c>
      <c r="N960" s="16">
        <f>SUM(N953:N959)</f>
        <v>0</v>
      </c>
      <c r="O960" s="16"/>
      <c r="P960" s="16">
        <f>SUM(P953:P959)</f>
        <v>0</v>
      </c>
      <c r="Q960" s="16"/>
    </row>
    <row r="961" spans="1:17" x14ac:dyDescent="0.25">
      <c r="A961" s="17" t="s">
        <v>15</v>
      </c>
      <c r="B961" s="17" t="s">
        <v>20</v>
      </c>
      <c r="C961" s="17">
        <f t="shared" ref="C961:L961" si="145">C936+C944+C952+C960</f>
        <v>0</v>
      </c>
      <c r="D961" s="17">
        <f t="shared" si="145"/>
        <v>0</v>
      </c>
      <c r="E961" s="17">
        <f t="shared" si="145"/>
        <v>0</v>
      </c>
      <c r="F961" s="17">
        <f t="shared" si="145"/>
        <v>0</v>
      </c>
      <c r="G961" s="17">
        <f t="shared" si="145"/>
        <v>0</v>
      </c>
      <c r="H961" s="17">
        <f t="shared" si="145"/>
        <v>0</v>
      </c>
      <c r="I961" s="17">
        <f t="shared" si="145"/>
        <v>0</v>
      </c>
      <c r="J961" s="17">
        <f t="shared" si="145"/>
        <v>0</v>
      </c>
      <c r="K961" s="17">
        <f t="shared" si="145"/>
        <v>0</v>
      </c>
      <c r="L961" s="17">
        <f t="shared" si="145"/>
        <v>0</v>
      </c>
      <c r="M961" s="17">
        <f>M960</f>
        <v>0</v>
      </c>
      <c r="N961" s="17">
        <f>N936+N944+N952+N960</f>
        <v>0</v>
      </c>
      <c r="O961" s="17"/>
      <c r="P961" s="17">
        <f>P936+P944+P952+P960</f>
        <v>0</v>
      </c>
      <c r="Q961" s="17"/>
    </row>
    <row r="969" spans="1:17" x14ac:dyDescent="0.25">
      <c r="A969" s="16" t="s">
        <v>16</v>
      </c>
      <c r="B969" s="16" t="s">
        <v>15</v>
      </c>
      <c r="C969" s="16">
        <f t="shared" ref="C969:L969" si="146">SUM(C962:C968)</f>
        <v>0</v>
      </c>
      <c r="D969" s="16">
        <f t="shared" si="146"/>
        <v>0</v>
      </c>
      <c r="E969" s="16">
        <f t="shared" si="146"/>
        <v>0</v>
      </c>
      <c r="F969" s="16">
        <f t="shared" si="146"/>
        <v>0</v>
      </c>
      <c r="G969" s="16">
        <f t="shared" si="146"/>
        <v>0</v>
      </c>
      <c r="H969" s="16">
        <f t="shared" si="146"/>
        <v>0</v>
      </c>
      <c r="I969" s="16">
        <f t="shared" si="146"/>
        <v>0</v>
      </c>
      <c r="J969" s="16">
        <f t="shared" si="146"/>
        <v>0</v>
      </c>
      <c r="K969" s="16">
        <f t="shared" si="146"/>
        <v>0</v>
      </c>
      <c r="L969" s="16">
        <f t="shared" si="146"/>
        <v>0</v>
      </c>
      <c r="M969" s="16">
        <f>M968</f>
        <v>0</v>
      </c>
      <c r="N969" s="16">
        <f>SUM(N962:N968)</f>
        <v>0</v>
      </c>
      <c r="O969" s="16"/>
      <c r="P969" s="16">
        <f>SUM(P962:P968)</f>
        <v>0</v>
      </c>
      <c r="Q969" s="16"/>
    </row>
    <row r="977" spans="1:17" x14ac:dyDescent="0.25">
      <c r="A977" s="16" t="s">
        <v>17</v>
      </c>
      <c r="B977" s="16" t="s">
        <v>15</v>
      </c>
      <c r="C977" s="16">
        <f t="shared" ref="C977:L977" si="147">SUM(C970:C976)</f>
        <v>0</v>
      </c>
      <c r="D977" s="16">
        <f t="shared" si="147"/>
        <v>0</v>
      </c>
      <c r="E977" s="16">
        <f t="shared" si="147"/>
        <v>0</v>
      </c>
      <c r="F977" s="16">
        <f t="shared" si="147"/>
        <v>0</v>
      </c>
      <c r="G977" s="16">
        <f t="shared" si="147"/>
        <v>0</v>
      </c>
      <c r="H977" s="16">
        <f t="shared" si="147"/>
        <v>0</v>
      </c>
      <c r="I977" s="16">
        <f t="shared" si="147"/>
        <v>0</v>
      </c>
      <c r="J977" s="16">
        <f t="shared" si="147"/>
        <v>0</v>
      </c>
      <c r="K977" s="16">
        <f t="shared" si="147"/>
        <v>0</v>
      </c>
      <c r="L977" s="16">
        <f t="shared" si="147"/>
        <v>0</v>
      </c>
      <c r="M977" s="16">
        <f>M976</f>
        <v>0</v>
      </c>
      <c r="N977" s="16">
        <f>SUM(N970:N976)</f>
        <v>0</v>
      </c>
      <c r="O977" s="16"/>
      <c r="P977" s="16">
        <f>SUM(P970:P976)</f>
        <v>0</v>
      </c>
      <c r="Q977" s="16"/>
    </row>
    <row r="985" spans="1:17" x14ac:dyDescent="0.25">
      <c r="A985" s="16" t="s">
        <v>18</v>
      </c>
      <c r="B985" s="16" t="s">
        <v>15</v>
      </c>
      <c r="C985" s="16">
        <f t="shared" ref="C985:L985" si="148">SUM(C978:C984)</f>
        <v>0</v>
      </c>
      <c r="D985" s="16">
        <f t="shared" si="148"/>
        <v>0</v>
      </c>
      <c r="E985" s="16">
        <f t="shared" si="148"/>
        <v>0</v>
      </c>
      <c r="F985" s="16">
        <f t="shared" si="148"/>
        <v>0</v>
      </c>
      <c r="G985" s="16">
        <f t="shared" si="148"/>
        <v>0</v>
      </c>
      <c r="H985" s="16">
        <f t="shared" si="148"/>
        <v>0</v>
      </c>
      <c r="I985" s="16">
        <f t="shared" si="148"/>
        <v>0</v>
      </c>
      <c r="J985" s="16">
        <f t="shared" si="148"/>
        <v>0</v>
      </c>
      <c r="K985" s="16">
        <f t="shared" si="148"/>
        <v>0</v>
      </c>
      <c r="L985" s="16">
        <f t="shared" si="148"/>
        <v>0</v>
      </c>
      <c r="M985" s="16">
        <f>M984</f>
        <v>0</v>
      </c>
      <c r="N985" s="16">
        <f>SUM(N978:N984)</f>
        <v>0</v>
      </c>
      <c r="O985" s="16"/>
      <c r="P985" s="16">
        <f>SUM(P978:P984)</f>
        <v>0</v>
      </c>
      <c r="Q985" s="16"/>
    </row>
    <row r="993" spans="1:17" x14ac:dyDescent="0.25">
      <c r="A993" s="16" t="s">
        <v>19</v>
      </c>
      <c r="B993" s="16" t="s">
        <v>15</v>
      </c>
      <c r="C993" s="16">
        <f t="shared" ref="C993:L993" si="149">SUM(C986:C992)</f>
        <v>0</v>
      </c>
      <c r="D993" s="16">
        <f t="shared" si="149"/>
        <v>0</v>
      </c>
      <c r="E993" s="16">
        <f t="shared" si="149"/>
        <v>0</v>
      </c>
      <c r="F993" s="16">
        <f t="shared" si="149"/>
        <v>0</v>
      </c>
      <c r="G993" s="16">
        <f t="shared" si="149"/>
        <v>0</v>
      </c>
      <c r="H993" s="16">
        <f t="shared" si="149"/>
        <v>0</v>
      </c>
      <c r="I993" s="16">
        <f t="shared" si="149"/>
        <v>0</v>
      </c>
      <c r="J993" s="16">
        <f t="shared" si="149"/>
        <v>0</v>
      </c>
      <c r="K993" s="16">
        <f t="shared" si="149"/>
        <v>0</v>
      </c>
      <c r="L993" s="16">
        <f t="shared" si="149"/>
        <v>0</v>
      </c>
      <c r="M993" s="16">
        <f>M992</f>
        <v>0</v>
      </c>
      <c r="N993" s="16">
        <f>SUM(N986:N992)</f>
        <v>0</v>
      </c>
      <c r="O993" s="16"/>
      <c r="P993" s="16">
        <f>SUM(P986:P992)</f>
        <v>0</v>
      </c>
      <c r="Q993" s="16"/>
    </row>
    <row r="994" spans="1:17" x14ac:dyDescent="0.25">
      <c r="A994" s="17" t="s">
        <v>15</v>
      </c>
      <c r="B994" s="17" t="s">
        <v>20</v>
      </c>
      <c r="C994" s="17">
        <f t="shared" ref="C994:L994" si="150">C969+C977+C985+C993</f>
        <v>0</v>
      </c>
      <c r="D994" s="17">
        <f t="shared" si="150"/>
        <v>0</v>
      </c>
      <c r="E994" s="17">
        <f t="shared" si="150"/>
        <v>0</v>
      </c>
      <c r="F994" s="17">
        <f t="shared" si="150"/>
        <v>0</v>
      </c>
      <c r="G994" s="17">
        <f t="shared" si="150"/>
        <v>0</v>
      </c>
      <c r="H994" s="17">
        <f t="shared" si="150"/>
        <v>0</v>
      </c>
      <c r="I994" s="17">
        <f t="shared" si="150"/>
        <v>0</v>
      </c>
      <c r="J994" s="17">
        <f t="shared" si="150"/>
        <v>0</v>
      </c>
      <c r="K994" s="17">
        <f t="shared" si="150"/>
        <v>0</v>
      </c>
      <c r="L994" s="17">
        <f t="shared" si="150"/>
        <v>0</v>
      </c>
      <c r="M994" s="17">
        <f>M993</f>
        <v>0</v>
      </c>
      <c r="N994" s="17">
        <f>N969+N977+N985+N993</f>
        <v>0</v>
      </c>
      <c r="O994" s="17"/>
      <c r="P994" s="17">
        <f>P969+P977+P985+P993</f>
        <v>0</v>
      </c>
      <c r="Q994" s="17"/>
    </row>
    <row r="1002" spans="1:17" x14ac:dyDescent="0.25">
      <c r="A1002" s="16" t="s">
        <v>16</v>
      </c>
      <c r="B1002" s="16" t="s">
        <v>15</v>
      </c>
      <c r="C1002" s="16">
        <f t="shared" ref="C1002:L1002" si="151">SUM(C995:C1001)</f>
        <v>0</v>
      </c>
      <c r="D1002" s="16">
        <f t="shared" si="151"/>
        <v>0</v>
      </c>
      <c r="E1002" s="16">
        <f t="shared" si="151"/>
        <v>0</v>
      </c>
      <c r="F1002" s="16">
        <f t="shared" si="151"/>
        <v>0</v>
      </c>
      <c r="G1002" s="16">
        <f t="shared" si="151"/>
        <v>0</v>
      </c>
      <c r="H1002" s="16">
        <f t="shared" si="151"/>
        <v>0</v>
      </c>
      <c r="I1002" s="16">
        <f t="shared" si="151"/>
        <v>0</v>
      </c>
      <c r="J1002" s="16">
        <f t="shared" si="151"/>
        <v>0</v>
      </c>
      <c r="K1002" s="16">
        <f t="shared" si="151"/>
        <v>0</v>
      </c>
      <c r="L1002" s="16">
        <f t="shared" si="151"/>
        <v>0</v>
      </c>
      <c r="M1002" s="16">
        <f>M1001</f>
        <v>0</v>
      </c>
      <c r="N1002" s="16">
        <f>SUM(N995:N1001)</f>
        <v>0</v>
      </c>
      <c r="O1002" s="16"/>
      <c r="P1002" s="16">
        <f>SUM(P995:P1001)</f>
        <v>0</v>
      </c>
      <c r="Q1002" s="16"/>
    </row>
    <row r="1010" spans="1:17" x14ac:dyDescent="0.25">
      <c r="A1010" s="16" t="s">
        <v>17</v>
      </c>
      <c r="B1010" s="16" t="s">
        <v>15</v>
      </c>
      <c r="C1010" s="16">
        <f t="shared" ref="C1010:L1010" si="152">SUM(C1003:C1009)</f>
        <v>0</v>
      </c>
      <c r="D1010" s="16">
        <f t="shared" si="152"/>
        <v>0</v>
      </c>
      <c r="E1010" s="16">
        <f t="shared" si="152"/>
        <v>0</v>
      </c>
      <c r="F1010" s="16">
        <f t="shared" si="152"/>
        <v>0</v>
      </c>
      <c r="G1010" s="16">
        <f t="shared" si="152"/>
        <v>0</v>
      </c>
      <c r="H1010" s="16">
        <f t="shared" si="152"/>
        <v>0</v>
      </c>
      <c r="I1010" s="16">
        <f t="shared" si="152"/>
        <v>0</v>
      </c>
      <c r="J1010" s="16">
        <f t="shared" si="152"/>
        <v>0</v>
      </c>
      <c r="K1010" s="16">
        <f t="shared" si="152"/>
        <v>0</v>
      </c>
      <c r="L1010" s="16">
        <f t="shared" si="152"/>
        <v>0</v>
      </c>
      <c r="M1010" s="16">
        <f>M1009</f>
        <v>0</v>
      </c>
      <c r="N1010" s="16">
        <f>SUM(N1003:N1009)</f>
        <v>0</v>
      </c>
      <c r="O1010" s="16"/>
      <c r="P1010" s="16">
        <f>SUM(P1003:P1009)</f>
        <v>0</v>
      </c>
      <c r="Q1010" s="16"/>
    </row>
    <row r="1018" spans="1:17" x14ac:dyDescent="0.25">
      <c r="A1018" s="16" t="s">
        <v>18</v>
      </c>
      <c r="B1018" s="16" t="s">
        <v>15</v>
      </c>
      <c r="C1018" s="16">
        <f t="shared" ref="C1018:L1018" si="153">SUM(C1011:C1017)</f>
        <v>0</v>
      </c>
      <c r="D1018" s="16">
        <f t="shared" si="153"/>
        <v>0</v>
      </c>
      <c r="E1018" s="16">
        <f t="shared" si="153"/>
        <v>0</v>
      </c>
      <c r="F1018" s="16">
        <f t="shared" si="153"/>
        <v>0</v>
      </c>
      <c r="G1018" s="16">
        <f t="shared" si="153"/>
        <v>0</v>
      </c>
      <c r="H1018" s="16">
        <f t="shared" si="153"/>
        <v>0</v>
      </c>
      <c r="I1018" s="16">
        <f t="shared" si="153"/>
        <v>0</v>
      </c>
      <c r="J1018" s="16">
        <f t="shared" si="153"/>
        <v>0</v>
      </c>
      <c r="K1018" s="16">
        <f t="shared" si="153"/>
        <v>0</v>
      </c>
      <c r="L1018" s="16">
        <f t="shared" si="153"/>
        <v>0</v>
      </c>
      <c r="M1018" s="16">
        <f>M1017</f>
        <v>0</v>
      </c>
      <c r="N1018" s="16">
        <f>SUM(N1011:N1017)</f>
        <v>0</v>
      </c>
      <c r="O1018" s="16"/>
      <c r="P1018" s="16">
        <f>SUM(P1011:P1017)</f>
        <v>0</v>
      </c>
      <c r="Q1018" s="16"/>
    </row>
    <row r="1026" spans="1:17" x14ac:dyDescent="0.25">
      <c r="A1026" s="16" t="s">
        <v>19</v>
      </c>
      <c r="B1026" s="16" t="s">
        <v>15</v>
      </c>
      <c r="C1026" s="16">
        <f t="shared" ref="C1026:L1026" si="154">SUM(C1019:C1025)</f>
        <v>0</v>
      </c>
      <c r="D1026" s="16">
        <f t="shared" si="154"/>
        <v>0</v>
      </c>
      <c r="E1026" s="16">
        <f t="shared" si="154"/>
        <v>0</v>
      </c>
      <c r="F1026" s="16">
        <f t="shared" si="154"/>
        <v>0</v>
      </c>
      <c r="G1026" s="16">
        <f t="shared" si="154"/>
        <v>0</v>
      </c>
      <c r="H1026" s="16">
        <f t="shared" si="154"/>
        <v>0</v>
      </c>
      <c r="I1026" s="16">
        <f t="shared" si="154"/>
        <v>0</v>
      </c>
      <c r="J1026" s="16">
        <f t="shared" si="154"/>
        <v>0</v>
      </c>
      <c r="K1026" s="16">
        <f t="shared" si="154"/>
        <v>0</v>
      </c>
      <c r="L1026" s="16">
        <f t="shared" si="154"/>
        <v>0</v>
      </c>
      <c r="M1026" s="16">
        <f>M1025</f>
        <v>0</v>
      </c>
      <c r="N1026" s="16">
        <f>SUM(N1019:N1025)</f>
        <v>0</v>
      </c>
      <c r="O1026" s="16"/>
      <c r="P1026" s="16">
        <f>SUM(P1019:P1025)</f>
        <v>0</v>
      </c>
      <c r="Q1026" s="16"/>
    </row>
    <row r="1027" spans="1:17" x14ac:dyDescent="0.25">
      <c r="A1027" s="17" t="s">
        <v>15</v>
      </c>
      <c r="B1027" s="17" t="s">
        <v>20</v>
      </c>
      <c r="C1027" s="17">
        <f t="shared" ref="C1027:L1027" si="155">C1002+C1010+C1018+C1026</f>
        <v>0</v>
      </c>
      <c r="D1027" s="17">
        <f t="shared" si="155"/>
        <v>0</v>
      </c>
      <c r="E1027" s="17">
        <f t="shared" si="155"/>
        <v>0</v>
      </c>
      <c r="F1027" s="17">
        <f t="shared" si="155"/>
        <v>0</v>
      </c>
      <c r="G1027" s="17">
        <f t="shared" si="155"/>
        <v>0</v>
      </c>
      <c r="H1027" s="17">
        <f t="shared" si="155"/>
        <v>0</v>
      </c>
      <c r="I1027" s="17">
        <f t="shared" si="155"/>
        <v>0</v>
      </c>
      <c r="J1027" s="17">
        <f t="shared" si="155"/>
        <v>0</v>
      </c>
      <c r="K1027" s="17">
        <f t="shared" si="155"/>
        <v>0</v>
      </c>
      <c r="L1027" s="17">
        <f t="shared" si="155"/>
        <v>0</v>
      </c>
      <c r="M1027" s="17">
        <f>M1026</f>
        <v>0</v>
      </c>
      <c r="N1027" s="17">
        <f>N1002+N1010+N1018+N1026</f>
        <v>0</v>
      </c>
      <c r="O1027" s="17"/>
      <c r="P1027" s="17">
        <f>P1002+P1010+P1018+P1026</f>
        <v>0</v>
      </c>
      <c r="Q1027" s="17"/>
    </row>
    <row r="1035" spans="1:17" x14ac:dyDescent="0.25">
      <c r="A1035" s="16" t="s">
        <v>16</v>
      </c>
      <c r="B1035" s="16" t="s">
        <v>15</v>
      </c>
      <c r="C1035" s="16">
        <f t="shared" ref="C1035:L1035" si="156">SUM(C1028:C1034)</f>
        <v>0</v>
      </c>
      <c r="D1035" s="16">
        <f t="shared" si="156"/>
        <v>0</v>
      </c>
      <c r="E1035" s="16">
        <f t="shared" si="156"/>
        <v>0</v>
      </c>
      <c r="F1035" s="16">
        <f t="shared" si="156"/>
        <v>0</v>
      </c>
      <c r="G1035" s="16">
        <f t="shared" si="156"/>
        <v>0</v>
      </c>
      <c r="H1035" s="16">
        <f t="shared" si="156"/>
        <v>0</v>
      </c>
      <c r="I1035" s="16">
        <f t="shared" si="156"/>
        <v>0</v>
      </c>
      <c r="J1035" s="16">
        <f t="shared" si="156"/>
        <v>0</v>
      </c>
      <c r="K1035" s="16">
        <f t="shared" si="156"/>
        <v>0</v>
      </c>
      <c r="L1035" s="16">
        <f t="shared" si="156"/>
        <v>0</v>
      </c>
      <c r="M1035" s="16">
        <f>M1034</f>
        <v>0</v>
      </c>
      <c r="N1035" s="16">
        <f>SUM(N1028:N1034)</f>
        <v>0</v>
      </c>
      <c r="O1035" s="16"/>
      <c r="P1035" s="16">
        <f>SUM(P1028:P1034)</f>
        <v>0</v>
      </c>
      <c r="Q1035" s="16"/>
    </row>
    <row r="1043" spans="1:17" x14ac:dyDescent="0.25">
      <c r="A1043" s="16" t="s">
        <v>17</v>
      </c>
      <c r="B1043" s="16" t="s">
        <v>15</v>
      </c>
      <c r="C1043" s="16">
        <f t="shared" ref="C1043:L1043" si="157">SUM(C1036:C1042)</f>
        <v>0</v>
      </c>
      <c r="D1043" s="16">
        <f t="shared" si="157"/>
        <v>0</v>
      </c>
      <c r="E1043" s="16">
        <f t="shared" si="157"/>
        <v>0</v>
      </c>
      <c r="F1043" s="16">
        <f t="shared" si="157"/>
        <v>0</v>
      </c>
      <c r="G1043" s="16">
        <f t="shared" si="157"/>
        <v>0</v>
      </c>
      <c r="H1043" s="16">
        <f t="shared" si="157"/>
        <v>0</v>
      </c>
      <c r="I1043" s="16">
        <f t="shared" si="157"/>
        <v>0</v>
      </c>
      <c r="J1043" s="16">
        <f t="shared" si="157"/>
        <v>0</v>
      </c>
      <c r="K1043" s="16">
        <f t="shared" si="157"/>
        <v>0</v>
      </c>
      <c r="L1043" s="16">
        <f t="shared" si="157"/>
        <v>0</v>
      </c>
      <c r="M1043" s="16">
        <f>M1042</f>
        <v>0</v>
      </c>
      <c r="N1043" s="16">
        <f>SUM(N1036:N1042)</f>
        <v>0</v>
      </c>
      <c r="O1043" s="16"/>
      <c r="P1043" s="16">
        <f>SUM(P1036:P1042)</f>
        <v>0</v>
      </c>
      <c r="Q1043" s="16"/>
    </row>
    <row r="1051" spans="1:17" x14ac:dyDescent="0.25">
      <c r="A1051" s="16" t="s">
        <v>18</v>
      </c>
      <c r="B1051" s="16" t="s">
        <v>15</v>
      </c>
      <c r="C1051" s="16">
        <f t="shared" ref="C1051:L1051" si="158">SUM(C1044:C1050)</f>
        <v>0</v>
      </c>
      <c r="D1051" s="16">
        <f t="shared" si="158"/>
        <v>0</v>
      </c>
      <c r="E1051" s="16">
        <f t="shared" si="158"/>
        <v>0</v>
      </c>
      <c r="F1051" s="16">
        <f t="shared" si="158"/>
        <v>0</v>
      </c>
      <c r="G1051" s="16">
        <f t="shared" si="158"/>
        <v>0</v>
      </c>
      <c r="H1051" s="16">
        <f t="shared" si="158"/>
        <v>0</v>
      </c>
      <c r="I1051" s="16">
        <f t="shared" si="158"/>
        <v>0</v>
      </c>
      <c r="J1051" s="16">
        <f t="shared" si="158"/>
        <v>0</v>
      </c>
      <c r="K1051" s="16">
        <f t="shared" si="158"/>
        <v>0</v>
      </c>
      <c r="L1051" s="16">
        <f t="shared" si="158"/>
        <v>0</v>
      </c>
      <c r="M1051" s="16">
        <f>M1050</f>
        <v>0</v>
      </c>
      <c r="N1051" s="16">
        <f>SUM(N1044:N1050)</f>
        <v>0</v>
      </c>
      <c r="O1051" s="16"/>
      <c r="P1051" s="16">
        <f>SUM(P1044:P1050)</f>
        <v>0</v>
      </c>
      <c r="Q1051" s="16"/>
    </row>
    <row r="1059" spans="1:17" x14ac:dyDescent="0.25">
      <c r="A1059" s="16" t="s">
        <v>19</v>
      </c>
      <c r="B1059" s="16" t="s">
        <v>15</v>
      </c>
      <c r="C1059" s="16">
        <f t="shared" ref="C1059:L1059" si="159">SUM(C1052:C1058)</f>
        <v>0</v>
      </c>
      <c r="D1059" s="16">
        <f t="shared" si="159"/>
        <v>0</v>
      </c>
      <c r="E1059" s="16">
        <f t="shared" si="159"/>
        <v>0</v>
      </c>
      <c r="F1059" s="16">
        <f t="shared" si="159"/>
        <v>0</v>
      </c>
      <c r="G1059" s="16">
        <f t="shared" si="159"/>
        <v>0</v>
      </c>
      <c r="H1059" s="16">
        <f t="shared" si="159"/>
        <v>0</v>
      </c>
      <c r="I1059" s="16">
        <f t="shared" si="159"/>
        <v>0</v>
      </c>
      <c r="J1059" s="16">
        <f t="shared" si="159"/>
        <v>0</v>
      </c>
      <c r="K1059" s="16">
        <f t="shared" si="159"/>
        <v>0</v>
      </c>
      <c r="L1059" s="16">
        <f t="shared" si="159"/>
        <v>0</v>
      </c>
      <c r="M1059" s="16">
        <f>M1058</f>
        <v>0</v>
      </c>
      <c r="N1059" s="16">
        <f>SUM(N1052:N1058)</f>
        <v>0</v>
      </c>
      <c r="O1059" s="16"/>
      <c r="P1059" s="16">
        <f>SUM(P1052:P1058)</f>
        <v>0</v>
      </c>
      <c r="Q1059" s="16"/>
    </row>
    <row r="1060" spans="1:17" x14ac:dyDescent="0.25">
      <c r="A1060" s="17" t="s">
        <v>15</v>
      </c>
      <c r="B1060" s="17" t="s">
        <v>20</v>
      </c>
      <c r="C1060" s="17">
        <f t="shared" ref="C1060:L1060" si="160">C1035+C1043+C1051+C1059</f>
        <v>0</v>
      </c>
      <c r="D1060" s="17">
        <f t="shared" si="160"/>
        <v>0</v>
      </c>
      <c r="E1060" s="17">
        <f t="shared" si="160"/>
        <v>0</v>
      </c>
      <c r="F1060" s="17">
        <f t="shared" si="160"/>
        <v>0</v>
      </c>
      <c r="G1060" s="17">
        <f t="shared" si="160"/>
        <v>0</v>
      </c>
      <c r="H1060" s="17">
        <f t="shared" si="160"/>
        <v>0</v>
      </c>
      <c r="I1060" s="17">
        <f t="shared" si="160"/>
        <v>0</v>
      </c>
      <c r="J1060" s="17">
        <f t="shared" si="160"/>
        <v>0</v>
      </c>
      <c r="K1060" s="17">
        <f t="shared" si="160"/>
        <v>0</v>
      </c>
      <c r="L1060" s="17">
        <f t="shared" si="160"/>
        <v>0</v>
      </c>
      <c r="M1060" s="17">
        <f>M1059</f>
        <v>0</v>
      </c>
      <c r="N1060" s="17">
        <f>N1035+N1043+N1051+N1059</f>
        <v>0</v>
      </c>
      <c r="O1060" s="17"/>
      <c r="P1060" s="17">
        <f>P1035+P1043+P1051+P1059</f>
        <v>0</v>
      </c>
      <c r="Q1060" s="17"/>
    </row>
    <row r="1068" spans="1:17" x14ac:dyDescent="0.25">
      <c r="A1068" s="16" t="s">
        <v>16</v>
      </c>
      <c r="B1068" s="16" t="s">
        <v>15</v>
      </c>
      <c r="C1068" s="16">
        <f t="shared" ref="C1068:L1068" si="161">SUM(C1061:C1067)</f>
        <v>0</v>
      </c>
      <c r="D1068" s="16">
        <f t="shared" si="161"/>
        <v>0</v>
      </c>
      <c r="E1068" s="16">
        <f t="shared" si="161"/>
        <v>0</v>
      </c>
      <c r="F1068" s="16">
        <f t="shared" si="161"/>
        <v>0</v>
      </c>
      <c r="G1068" s="16">
        <f t="shared" si="161"/>
        <v>0</v>
      </c>
      <c r="H1068" s="16">
        <f t="shared" si="161"/>
        <v>0</v>
      </c>
      <c r="I1068" s="16">
        <f t="shared" si="161"/>
        <v>0</v>
      </c>
      <c r="J1068" s="16">
        <f t="shared" si="161"/>
        <v>0</v>
      </c>
      <c r="K1068" s="16">
        <f t="shared" si="161"/>
        <v>0</v>
      </c>
      <c r="L1068" s="16">
        <f t="shared" si="161"/>
        <v>0</v>
      </c>
      <c r="M1068" s="16">
        <f>M1067</f>
        <v>0</v>
      </c>
      <c r="N1068" s="16">
        <f>SUM(N1061:N1067)</f>
        <v>0</v>
      </c>
      <c r="O1068" s="16"/>
      <c r="P1068" s="16">
        <f>SUM(P1061:P1067)</f>
        <v>0</v>
      </c>
      <c r="Q1068" s="16"/>
    </row>
    <row r="1076" spans="1:17" x14ac:dyDescent="0.25">
      <c r="A1076" s="16" t="s">
        <v>17</v>
      </c>
      <c r="B1076" s="16" t="s">
        <v>15</v>
      </c>
      <c r="C1076" s="16">
        <f t="shared" ref="C1076:L1076" si="162">SUM(C1069:C1075)</f>
        <v>0</v>
      </c>
      <c r="D1076" s="16">
        <f t="shared" si="162"/>
        <v>0</v>
      </c>
      <c r="E1076" s="16">
        <f t="shared" si="162"/>
        <v>0</v>
      </c>
      <c r="F1076" s="16">
        <f t="shared" si="162"/>
        <v>0</v>
      </c>
      <c r="G1076" s="16">
        <f t="shared" si="162"/>
        <v>0</v>
      </c>
      <c r="H1076" s="16">
        <f t="shared" si="162"/>
        <v>0</v>
      </c>
      <c r="I1076" s="16">
        <f t="shared" si="162"/>
        <v>0</v>
      </c>
      <c r="J1076" s="16">
        <f t="shared" si="162"/>
        <v>0</v>
      </c>
      <c r="K1076" s="16">
        <f t="shared" si="162"/>
        <v>0</v>
      </c>
      <c r="L1076" s="16">
        <f t="shared" si="162"/>
        <v>0</v>
      </c>
      <c r="M1076" s="16">
        <f>M1075</f>
        <v>0</v>
      </c>
      <c r="N1076" s="16">
        <f>SUM(N1069:N1075)</f>
        <v>0</v>
      </c>
      <c r="O1076" s="16"/>
      <c r="P1076" s="16">
        <f>SUM(P1069:P1075)</f>
        <v>0</v>
      </c>
      <c r="Q1076" s="16"/>
    </row>
    <row r="1084" spans="1:17" x14ac:dyDescent="0.25">
      <c r="A1084" s="16" t="s">
        <v>18</v>
      </c>
      <c r="B1084" s="16" t="s">
        <v>15</v>
      </c>
      <c r="C1084" s="16">
        <f t="shared" ref="C1084:L1084" si="163">SUM(C1077:C1083)</f>
        <v>0</v>
      </c>
      <c r="D1084" s="16">
        <f t="shared" si="163"/>
        <v>0</v>
      </c>
      <c r="E1084" s="16">
        <f t="shared" si="163"/>
        <v>0</v>
      </c>
      <c r="F1084" s="16">
        <f t="shared" si="163"/>
        <v>0</v>
      </c>
      <c r="G1084" s="16">
        <f t="shared" si="163"/>
        <v>0</v>
      </c>
      <c r="H1084" s="16">
        <f t="shared" si="163"/>
        <v>0</v>
      </c>
      <c r="I1084" s="16">
        <f t="shared" si="163"/>
        <v>0</v>
      </c>
      <c r="J1084" s="16">
        <f t="shared" si="163"/>
        <v>0</v>
      </c>
      <c r="K1084" s="16">
        <f t="shared" si="163"/>
        <v>0</v>
      </c>
      <c r="L1084" s="16">
        <f t="shared" si="163"/>
        <v>0</v>
      </c>
      <c r="M1084" s="16">
        <f>M1083</f>
        <v>0</v>
      </c>
      <c r="N1084" s="16">
        <f>SUM(N1077:N1083)</f>
        <v>0</v>
      </c>
      <c r="O1084" s="16"/>
      <c r="P1084" s="16">
        <f>SUM(P1077:P1083)</f>
        <v>0</v>
      </c>
      <c r="Q1084" s="16"/>
    </row>
    <row r="1092" spans="1:17" x14ac:dyDescent="0.25">
      <c r="A1092" s="16" t="s">
        <v>19</v>
      </c>
      <c r="B1092" s="16" t="s">
        <v>15</v>
      </c>
      <c r="C1092" s="16">
        <f t="shared" ref="C1092:L1092" si="164">SUM(C1085:C1091)</f>
        <v>0</v>
      </c>
      <c r="D1092" s="16">
        <f t="shared" si="164"/>
        <v>0</v>
      </c>
      <c r="E1092" s="16">
        <f t="shared" si="164"/>
        <v>0</v>
      </c>
      <c r="F1092" s="16">
        <f t="shared" si="164"/>
        <v>0</v>
      </c>
      <c r="G1092" s="16">
        <f t="shared" si="164"/>
        <v>0</v>
      </c>
      <c r="H1092" s="16">
        <f t="shared" si="164"/>
        <v>0</v>
      </c>
      <c r="I1092" s="16">
        <f t="shared" si="164"/>
        <v>0</v>
      </c>
      <c r="J1092" s="16">
        <f t="shared" si="164"/>
        <v>0</v>
      </c>
      <c r="K1092" s="16">
        <f t="shared" si="164"/>
        <v>0</v>
      </c>
      <c r="L1092" s="16">
        <f t="shared" si="164"/>
        <v>0</v>
      </c>
      <c r="M1092" s="16">
        <f>M1091</f>
        <v>0</v>
      </c>
      <c r="N1092" s="16">
        <f>SUM(N1085:N1091)</f>
        <v>0</v>
      </c>
      <c r="O1092" s="16"/>
      <c r="P1092" s="16">
        <f>SUM(P1085:P1091)</f>
        <v>0</v>
      </c>
      <c r="Q1092" s="16"/>
    </row>
    <row r="1093" spans="1:17" x14ac:dyDescent="0.25">
      <c r="A1093" s="17" t="s">
        <v>15</v>
      </c>
      <c r="B1093" s="17" t="s">
        <v>20</v>
      </c>
      <c r="C1093" s="17">
        <f t="shared" ref="C1093:L1093" si="165">C1068+C1076+C1084+C1092</f>
        <v>0</v>
      </c>
      <c r="D1093" s="17">
        <f t="shared" si="165"/>
        <v>0</v>
      </c>
      <c r="E1093" s="17">
        <f t="shared" si="165"/>
        <v>0</v>
      </c>
      <c r="F1093" s="17">
        <f t="shared" si="165"/>
        <v>0</v>
      </c>
      <c r="G1093" s="17">
        <f t="shared" si="165"/>
        <v>0</v>
      </c>
      <c r="H1093" s="17">
        <f t="shared" si="165"/>
        <v>0</v>
      </c>
      <c r="I1093" s="17">
        <f t="shared" si="165"/>
        <v>0</v>
      </c>
      <c r="J1093" s="17">
        <f t="shared" si="165"/>
        <v>0</v>
      </c>
      <c r="K1093" s="17">
        <f t="shared" si="165"/>
        <v>0</v>
      </c>
      <c r="L1093" s="17">
        <f t="shared" si="165"/>
        <v>0</v>
      </c>
      <c r="M1093" s="17">
        <f>M1092</f>
        <v>0</v>
      </c>
      <c r="N1093" s="17">
        <f>N1068+N1076+N1084+N1092</f>
        <v>0</v>
      </c>
      <c r="O1093" s="17"/>
      <c r="P1093" s="17">
        <f>P1068+P1076+P1084+P1092</f>
        <v>0</v>
      </c>
      <c r="Q1093" s="17"/>
    </row>
    <row r="1101" spans="1:17" x14ac:dyDescent="0.25">
      <c r="A1101" s="16" t="s">
        <v>16</v>
      </c>
      <c r="B1101" s="16" t="s">
        <v>15</v>
      </c>
      <c r="C1101" s="16">
        <f t="shared" ref="C1101:L1101" si="166">SUM(C1094:C1100)</f>
        <v>0</v>
      </c>
      <c r="D1101" s="16">
        <f t="shared" si="166"/>
        <v>0</v>
      </c>
      <c r="E1101" s="16">
        <f t="shared" si="166"/>
        <v>0</v>
      </c>
      <c r="F1101" s="16">
        <f t="shared" si="166"/>
        <v>0</v>
      </c>
      <c r="G1101" s="16">
        <f t="shared" si="166"/>
        <v>0</v>
      </c>
      <c r="H1101" s="16">
        <f t="shared" si="166"/>
        <v>0</v>
      </c>
      <c r="I1101" s="16">
        <f t="shared" si="166"/>
        <v>0</v>
      </c>
      <c r="J1101" s="16">
        <f t="shared" si="166"/>
        <v>0</v>
      </c>
      <c r="K1101" s="16">
        <f t="shared" si="166"/>
        <v>0</v>
      </c>
      <c r="L1101" s="16">
        <f t="shared" si="166"/>
        <v>0</v>
      </c>
      <c r="M1101" s="16">
        <f>M1100</f>
        <v>0</v>
      </c>
      <c r="N1101" s="16">
        <f>SUM(N1094:N1100)</f>
        <v>0</v>
      </c>
      <c r="O1101" s="16"/>
      <c r="P1101" s="16">
        <f>SUM(P1094:P1100)</f>
        <v>0</v>
      </c>
      <c r="Q1101" s="16"/>
    </row>
    <row r="1109" spans="1:17" x14ac:dyDescent="0.25">
      <c r="A1109" s="16" t="s">
        <v>17</v>
      </c>
      <c r="B1109" s="16" t="s">
        <v>15</v>
      </c>
      <c r="C1109" s="16">
        <f t="shared" ref="C1109:L1109" si="167">SUM(C1102:C1108)</f>
        <v>0</v>
      </c>
      <c r="D1109" s="16">
        <f t="shared" si="167"/>
        <v>0</v>
      </c>
      <c r="E1109" s="16">
        <f t="shared" si="167"/>
        <v>0</v>
      </c>
      <c r="F1109" s="16">
        <f t="shared" si="167"/>
        <v>0</v>
      </c>
      <c r="G1109" s="16">
        <f t="shared" si="167"/>
        <v>0</v>
      </c>
      <c r="H1109" s="16">
        <f t="shared" si="167"/>
        <v>0</v>
      </c>
      <c r="I1109" s="16">
        <f t="shared" si="167"/>
        <v>0</v>
      </c>
      <c r="J1109" s="16">
        <f t="shared" si="167"/>
        <v>0</v>
      </c>
      <c r="K1109" s="16">
        <f t="shared" si="167"/>
        <v>0</v>
      </c>
      <c r="L1109" s="16">
        <f t="shared" si="167"/>
        <v>0</v>
      </c>
      <c r="M1109" s="16">
        <f>M1108</f>
        <v>0</v>
      </c>
      <c r="N1109" s="16">
        <f>SUM(N1102:N1108)</f>
        <v>0</v>
      </c>
      <c r="O1109" s="16"/>
      <c r="P1109" s="16">
        <f>SUM(P1102:P1108)</f>
        <v>0</v>
      </c>
      <c r="Q1109" s="16"/>
    </row>
    <row r="1117" spans="1:17" x14ac:dyDescent="0.25">
      <c r="A1117" s="16" t="s">
        <v>18</v>
      </c>
      <c r="B1117" s="16" t="s">
        <v>15</v>
      </c>
      <c r="C1117" s="16">
        <f t="shared" ref="C1117:L1117" si="168">SUM(C1110:C1116)</f>
        <v>0</v>
      </c>
      <c r="D1117" s="16">
        <f t="shared" si="168"/>
        <v>0</v>
      </c>
      <c r="E1117" s="16">
        <f t="shared" si="168"/>
        <v>0</v>
      </c>
      <c r="F1117" s="16">
        <f t="shared" si="168"/>
        <v>0</v>
      </c>
      <c r="G1117" s="16">
        <f t="shared" si="168"/>
        <v>0</v>
      </c>
      <c r="H1117" s="16">
        <f t="shared" si="168"/>
        <v>0</v>
      </c>
      <c r="I1117" s="16">
        <f t="shared" si="168"/>
        <v>0</v>
      </c>
      <c r="J1117" s="16">
        <f t="shared" si="168"/>
        <v>0</v>
      </c>
      <c r="K1117" s="16">
        <f t="shared" si="168"/>
        <v>0</v>
      </c>
      <c r="L1117" s="16">
        <f t="shared" si="168"/>
        <v>0</v>
      </c>
      <c r="M1117" s="16">
        <f>M1116</f>
        <v>0</v>
      </c>
      <c r="N1117" s="16">
        <f>SUM(N1110:N1116)</f>
        <v>0</v>
      </c>
      <c r="O1117" s="16"/>
      <c r="P1117" s="16">
        <f>SUM(P1110:P1116)</f>
        <v>0</v>
      </c>
      <c r="Q1117" s="16"/>
    </row>
    <row r="1125" spans="1:17" x14ac:dyDescent="0.25">
      <c r="A1125" s="16" t="s">
        <v>19</v>
      </c>
      <c r="B1125" s="16" t="s">
        <v>15</v>
      </c>
      <c r="C1125" s="16">
        <f t="shared" ref="C1125:L1125" si="169">SUM(C1118:C1124)</f>
        <v>0</v>
      </c>
      <c r="D1125" s="16">
        <f t="shared" si="169"/>
        <v>0</v>
      </c>
      <c r="E1125" s="16">
        <f t="shared" si="169"/>
        <v>0</v>
      </c>
      <c r="F1125" s="16">
        <f t="shared" si="169"/>
        <v>0</v>
      </c>
      <c r="G1125" s="16">
        <f t="shared" si="169"/>
        <v>0</v>
      </c>
      <c r="H1125" s="16">
        <f t="shared" si="169"/>
        <v>0</v>
      </c>
      <c r="I1125" s="16">
        <f t="shared" si="169"/>
        <v>0</v>
      </c>
      <c r="J1125" s="16">
        <f t="shared" si="169"/>
        <v>0</v>
      </c>
      <c r="K1125" s="16">
        <f t="shared" si="169"/>
        <v>0</v>
      </c>
      <c r="L1125" s="16">
        <f t="shared" si="169"/>
        <v>0</v>
      </c>
      <c r="M1125" s="16">
        <f>M1124</f>
        <v>0</v>
      </c>
      <c r="N1125" s="16">
        <f>SUM(N1118:N1124)</f>
        <v>0</v>
      </c>
      <c r="O1125" s="16"/>
      <c r="P1125" s="16">
        <f>SUM(P1118:P1124)</f>
        <v>0</v>
      </c>
      <c r="Q1125" s="16"/>
    </row>
    <row r="1126" spans="1:17" x14ac:dyDescent="0.25">
      <c r="A1126" s="17" t="s">
        <v>15</v>
      </c>
      <c r="B1126" s="17" t="s">
        <v>20</v>
      </c>
      <c r="C1126" s="17">
        <f t="shared" ref="C1126:L1126" si="170">C1101+C1109+C1117+C1125</f>
        <v>0</v>
      </c>
      <c r="D1126" s="17">
        <f t="shared" si="170"/>
        <v>0</v>
      </c>
      <c r="E1126" s="17">
        <f t="shared" si="170"/>
        <v>0</v>
      </c>
      <c r="F1126" s="17">
        <f t="shared" si="170"/>
        <v>0</v>
      </c>
      <c r="G1126" s="17">
        <f t="shared" si="170"/>
        <v>0</v>
      </c>
      <c r="H1126" s="17">
        <f t="shared" si="170"/>
        <v>0</v>
      </c>
      <c r="I1126" s="17">
        <f t="shared" si="170"/>
        <v>0</v>
      </c>
      <c r="J1126" s="17">
        <f t="shared" si="170"/>
        <v>0</v>
      </c>
      <c r="K1126" s="17">
        <f t="shared" si="170"/>
        <v>0</v>
      </c>
      <c r="L1126" s="17">
        <f t="shared" si="170"/>
        <v>0</v>
      </c>
      <c r="M1126" s="17">
        <f>M1125</f>
        <v>0</v>
      </c>
      <c r="N1126" s="17">
        <f>N1101+N1109+N1117+N1125</f>
        <v>0</v>
      </c>
      <c r="O1126" s="17"/>
      <c r="P1126" s="17">
        <f>P1101+P1109+P1117+P1125</f>
        <v>0</v>
      </c>
      <c r="Q1126" s="17"/>
    </row>
    <row r="1134" spans="1:17" x14ac:dyDescent="0.25">
      <c r="A1134" s="16" t="s">
        <v>16</v>
      </c>
      <c r="B1134" s="16" t="s">
        <v>15</v>
      </c>
      <c r="C1134" s="16">
        <f t="shared" ref="C1134:L1134" si="171">SUM(C1127:C1133)</f>
        <v>0</v>
      </c>
      <c r="D1134" s="16">
        <f t="shared" si="171"/>
        <v>0</v>
      </c>
      <c r="E1134" s="16">
        <f t="shared" si="171"/>
        <v>0</v>
      </c>
      <c r="F1134" s="16">
        <f t="shared" si="171"/>
        <v>0</v>
      </c>
      <c r="G1134" s="16">
        <f t="shared" si="171"/>
        <v>0</v>
      </c>
      <c r="H1134" s="16">
        <f t="shared" si="171"/>
        <v>0</v>
      </c>
      <c r="I1134" s="16">
        <f t="shared" si="171"/>
        <v>0</v>
      </c>
      <c r="J1134" s="16">
        <f t="shared" si="171"/>
        <v>0</v>
      </c>
      <c r="K1134" s="16">
        <f t="shared" si="171"/>
        <v>0</v>
      </c>
      <c r="L1134" s="16">
        <f t="shared" si="171"/>
        <v>0</v>
      </c>
      <c r="M1134" s="16">
        <f>M1133</f>
        <v>0</v>
      </c>
      <c r="N1134" s="16">
        <f>SUM(N1127:N1133)</f>
        <v>0</v>
      </c>
      <c r="O1134" s="16"/>
      <c r="P1134" s="16">
        <f>SUM(P1127:P1133)</f>
        <v>0</v>
      </c>
      <c r="Q1134" s="16"/>
    </row>
    <row r="1142" spans="1:17" x14ac:dyDescent="0.25">
      <c r="A1142" s="16" t="s">
        <v>17</v>
      </c>
      <c r="B1142" s="16" t="s">
        <v>15</v>
      </c>
      <c r="C1142" s="16">
        <f t="shared" ref="C1142:L1142" si="172">SUM(C1135:C1141)</f>
        <v>0</v>
      </c>
      <c r="D1142" s="16">
        <f t="shared" si="172"/>
        <v>0</v>
      </c>
      <c r="E1142" s="16">
        <f t="shared" si="172"/>
        <v>0</v>
      </c>
      <c r="F1142" s="16">
        <f t="shared" si="172"/>
        <v>0</v>
      </c>
      <c r="G1142" s="16">
        <f t="shared" si="172"/>
        <v>0</v>
      </c>
      <c r="H1142" s="16">
        <f t="shared" si="172"/>
        <v>0</v>
      </c>
      <c r="I1142" s="16">
        <f t="shared" si="172"/>
        <v>0</v>
      </c>
      <c r="J1142" s="16">
        <f t="shared" si="172"/>
        <v>0</v>
      </c>
      <c r="K1142" s="16">
        <f t="shared" si="172"/>
        <v>0</v>
      </c>
      <c r="L1142" s="16">
        <f t="shared" si="172"/>
        <v>0</v>
      </c>
      <c r="M1142" s="16">
        <f>M1141</f>
        <v>0</v>
      </c>
      <c r="N1142" s="16">
        <f>SUM(N1135:N1141)</f>
        <v>0</v>
      </c>
      <c r="O1142" s="16"/>
      <c r="P1142" s="16">
        <f>SUM(P1135:P1141)</f>
        <v>0</v>
      </c>
      <c r="Q1142" s="16"/>
    </row>
    <row r="1150" spans="1:17" x14ac:dyDescent="0.25">
      <c r="A1150" s="16" t="s">
        <v>18</v>
      </c>
      <c r="B1150" s="16" t="s">
        <v>15</v>
      </c>
      <c r="C1150" s="16">
        <f t="shared" ref="C1150:L1150" si="173">SUM(C1143:C1149)</f>
        <v>0</v>
      </c>
      <c r="D1150" s="16">
        <f t="shared" si="173"/>
        <v>0</v>
      </c>
      <c r="E1150" s="16">
        <f t="shared" si="173"/>
        <v>0</v>
      </c>
      <c r="F1150" s="16">
        <f t="shared" si="173"/>
        <v>0</v>
      </c>
      <c r="G1150" s="16">
        <f t="shared" si="173"/>
        <v>0</v>
      </c>
      <c r="H1150" s="16">
        <f t="shared" si="173"/>
        <v>0</v>
      </c>
      <c r="I1150" s="16">
        <f t="shared" si="173"/>
        <v>0</v>
      </c>
      <c r="J1150" s="16">
        <f t="shared" si="173"/>
        <v>0</v>
      </c>
      <c r="K1150" s="16">
        <f t="shared" si="173"/>
        <v>0</v>
      </c>
      <c r="L1150" s="16">
        <f t="shared" si="173"/>
        <v>0</v>
      </c>
      <c r="M1150" s="16">
        <f>M1149</f>
        <v>0</v>
      </c>
      <c r="N1150" s="16">
        <f>SUM(N1143:N1149)</f>
        <v>0</v>
      </c>
      <c r="O1150" s="16"/>
      <c r="P1150" s="16">
        <f>SUM(P1143:P1149)</f>
        <v>0</v>
      </c>
      <c r="Q1150" s="16"/>
    </row>
    <row r="1158" spans="1:17" x14ac:dyDescent="0.25">
      <c r="A1158" s="16" t="s">
        <v>19</v>
      </c>
      <c r="B1158" s="16" t="s">
        <v>15</v>
      </c>
      <c r="C1158" s="16">
        <f t="shared" ref="C1158:L1158" si="174">SUM(C1151:C1157)</f>
        <v>0</v>
      </c>
      <c r="D1158" s="16">
        <f t="shared" si="174"/>
        <v>0</v>
      </c>
      <c r="E1158" s="16">
        <f t="shared" si="174"/>
        <v>0</v>
      </c>
      <c r="F1158" s="16">
        <f t="shared" si="174"/>
        <v>0</v>
      </c>
      <c r="G1158" s="16">
        <f t="shared" si="174"/>
        <v>0</v>
      </c>
      <c r="H1158" s="16">
        <f t="shared" si="174"/>
        <v>0</v>
      </c>
      <c r="I1158" s="16">
        <f t="shared" si="174"/>
        <v>0</v>
      </c>
      <c r="J1158" s="16">
        <f t="shared" si="174"/>
        <v>0</v>
      </c>
      <c r="K1158" s="16">
        <f t="shared" si="174"/>
        <v>0</v>
      </c>
      <c r="L1158" s="16">
        <f t="shared" si="174"/>
        <v>0</v>
      </c>
      <c r="M1158" s="16">
        <f>M1157</f>
        <v>0</v>
      </c>
      <c r="N1158" s="16">
        <f>SUM(N1151:N1157)</f>
        <v>0</v>
      </c>
      <c r="O1158" s="16"/>
      <c r="P1158" s="16">
        <f>SUM(P1151:P1157)</f>
        <v>0</v>
      </c>
      <c r="Q1158" s="16"/>
    </row>
    <row r="1159" spans="1:17" x14ac:dyDescent="0.25">
      <c r="A1159" s="17" t="s">
        <v>15</v>
      </c>
      <c r="B1159" s="17" t="s">
        <v>20</v>
      </c>
      <c r="C1159" s="17">
        <f t="shared" ref="C1159:L1159" si="175">C1134+C1142+C1150+C1158</f>
        <v>0</v>
      </c>
      <c r="D1159" s="17">
        <f t="shared" si="175"/>
        <v>0</v>
      </c>
      <c r="E1159" s="17">
        <f t="shared" si="175"/>
        <v>0</v>
      </c>
      <c r="F1159" s="17">
        <f t="shared" si="175"/>
        <v>0</v>
      </c>
      <c r="G1159" s="17">
        <f t="shared" si="175"/>
        <v>0</v>
      </c>
      <c r="H1159" s="17">
        <f t="shared" si="175"/>
        <v>0</v>
      </c>
      <c r="I1159" s="17">
        <f t="shared" si="175"/>
        <v>0</v>
      </c>
      <c r="J1159" s="17">
        <f t="shared" si="175"/>
        <v>0</v>
      </c>
      <c r="K1159" s="17">
        <f t="shared" si="175"/>
        <v>0</v>
      </c>
      <c r="L1159" s="17">
        <f t="shared" si="175"/>
        <v>0</v>
      </c>
      <c r="M1159" s="17">
        <f>M1158</f>
        <v>0</v>
      </c>
      <c r="N1159" s="17">
        <f>N1134+N1142+N1150+N1158</f>
        <v>0</v>
      </c>
      <c r="O1159" s="17"/>
      <c r="P1159" s="17">
        <f>P1134+P1142+P1150+P1158</f>
        <v>0</v>
      </c>
      <c r="Q1159" s="17"/>
    </row>
    <row r="1167" spans="1:17" x14ac:dyDescent="0.25">
      <c r="A1167" s="16" t="s">
        <v>16</v>
      </c>
      <c r="B1167" s="16" t="s">
        <v>15</v>
      </c>
      <c r="C1167" s="16">
        <f t="shared" ref="C1167:L1167" si="176">SUM(C1160:C1166)</f>
        <v>0</v>
      </c>
      <c r="D1167" s="16">
        <f t="shared" si="176"/>
        <v>0</v>
      </c>
      <c r="E1167" s="16">
        <f t="shared" si="176"/>
        <v>0</v>
      </c>
      <c r="F1167" s="16">
        <f t="shared" si="176"/>
        <v>0</v>
      </c>
      <c r="G1167" s="16">
        <f t="shared" si="176"/>
        <v>0</v>
      </c>
      <c r="H1167" s="16">
        <f t="shared" si="176"/>
        <v>0</v>
      </c>
      <c r="I1167" s="16">
        <f t="shared" si="176"/>
        <v>0</v>
      </c>
      <c r="J1167" s="16">
        <f t="shared" si="176"/>
        <v>0</v>
      </c>
      <c r="K1167" s="16">
        <f t="shared" si="176"/>
        <v>0</v>
      </c>
      <c r="L1167" s="16">
        <f t="shared" si="176"/>
        <v>0</v>
      </c>
      <c r="M1167" s="16">
        <f>M1166</f>
        <v>0</v>
      </c>
      <c r="N1167" s="16">
        <f>SUM(N1160:N1166)</f>
        <v>0</v>
      </c>
      <c r="O1167" s="16"/>
      <c r="P1167" s="16">
        <f>SUM(P1160:P1166)</f>
        <v>0</v>
      </c>
      <c r="Q1167" s="16"/>
    </row>
    <row r="1175" spans="1:17" x14ac:dyDescent="0.25">
      <c r="A1175" s="16" t="s">
        <v>17</v>
      </c>
      <c r="B1175" s="16" t="s">
        <v>15</v>
      </c>
      <c r="C1175" s="16">
        <f t="shared" ref="C1175:L1175" si="177">SUM(C1168:C1174)</f>
        <v>0</v>
      </c>
      <c r="D1175" s="16">
        <f t="shared" si="177"/>
        <v>0</v>
      </c>
      <c r="E1175" s="16">
        <f t="shared" si="177"/>
        <v>0</v>
      </c>
      <c r="F1175" s="16">
        <f t="shared" si="177"/>
        <v>0</v>
      </c>
      <c r="G1175" s="16">
        <f t="shared" si="177"/>
        <v>0</v>
      </c>
      <c r="H1175" s="16">
        <f t="shared" si="177"/>
        <v>0</v>
      </c>
      <c r="I1175" s="16">
        <f t="shared" si="177"/>
        <v>0</v>
      </c>
      <c r="J1175" s="16">
        <f t="shared" si="177"/>
        <v>0</v>
      </c>
      <c r="K1175" s="16">
        <f t="shared" si="177"/>
        <v>0</v>
      </c>
      <c r="L1175" s="16">
        <f t="shared" si="177"/>
        <v>0</v>
      </c>
      <c r="M1175" s="16">
        <f>M1174</f>
        <v>0</v>
      </c>
      <c r="N1175" s="16">
        <f>SUM(N1168:N1174)</f>
        <v>0</v>
      </c>
      <c r="O1175" s="16"/>
      <c r="P1175" s="16">
        <f>SUM(P1168:P1174)</f>
        <v>0</v>
      </c>
      <c r="Q1175" s="16"/>
    </row>
    <row r="1183" spans="1:17" x14ac:dyDescent="0.25">
      <c r="A1183" s="16" t="s">
        <v>18</v>
      </c>
      <c r="B1183" s="16" t="s">
        <v>15</v>
      </c>
      <c r="C1183" s="16">
        <f t="shared" ref="C1183:L1183" si="178">SUM(C1176:C1182)</f>
        <v>0</v>
      </c>
      <c r="D1183" s="16">
        <f t="shared" si="178"/>
        <v>0</v>
      </c>
      <c r="E1183" s="16">
        <f t="shared" si="178"/>
        <v>0</v>
      </c>
      <c r="F1183" s="16">
        <f t="shared" si="178"/>
        <v>0</v>
      </c>
      <c r="G1183" s="16">
        <f t="shared" si="178"/>
        <v>0</v>
      </c>
      <c r="H1183" s="16">
        <f t="shared" si="178"/>
        <v>0</v>
      </c>
      <c r="I1183" s="16">
        <f t="shared" si="178"/>
        <v>0</v>
      </c>
      <c r="J1183" s="16">
        <f t="shared" si="178"/>
        <v>0</v>
      </c>
      <c r="K1183" s="16">
        <f t="shared" si="178"/>
        <v>0</v>
      </c>
      <c r="L1183" s="16">
        <f t="shared" si="178"/>
        <v>0</v>
      </c>
      <c r="M1183" s="16">
        <f>M1182</f>
        <v>0</v>
      </c>
      <c r="N1183" s="16">
        <f>SUM(N1176:N1182)</f>
        <v>0</v>
      </c>
      <c r="O1183" s="16"/>
      <c r="P1183" s="16">
        <f>SUM(P1176:P1182)</f>
        <v>0</v>
      </c>
      <c r="Q1183" s="16"/>
    </row>
    <row r="1191" spans="1:17" x14ac:dyDescent="0.25">
      <c r="A1191" s="16" t="s">
        <v>19</v>
      </c>
      <c r="B1191" s="16" t="s">
        <v>15</v>
      </c>
      <c r="C1191" s="16">
        <f t="shared" ref="C1191:L1191" si="179">SUM(C1184:C1190)</f>
        <v>0</v>
      </c>
      <c r="D1191" s="16">
        <f t="shared" si="179"/>
        <v>0</v>
      </c>
      <c r="E1191" s="16">
        <f t="shared" si="179"/>
        <v>0</v>
      </c>
      <c r="F1191" s="16">
        <f t="shared" si="179"/>
        <v>0</v>
      </c>
      <c r="G1191" s="16">
        <f t="shared" si="179"/>
        <v>0</v>
      </c>
      <c r="H1191" s="16">
        <f t="shared" si="179"/>
        <v>0</v>
      </c>
      <c r="I1191" s="16">
        <f t="shared" si="179"/>
        <v>0</v>
      </c>
      <c r="J1191" s="16">
        <f t="shared" si="179"/>
        <v>0</v>
      </c>
      <c r="K1191" s="16">
        <f t="shared" si="179"/>
        <v>0</v>
      </c>
      <c r="L1191" s="16">
        <f t="shared" si="179"/>
        <v>0</v>
      </c>
      <c r="M1191" s="16">
        <f>M1190</f>
        <v>0</v>
      </c>
      <c r="N1191" s="16">
        <f>SUM(N1184:N1190)</f>
        <v>0</v>
      </c>
      <c r="O1191" s="16"/>
      <c r="P1191" s="16">
        <f>SUM(P1184:P1190)</f>
        <v>0</v>
      </c>
      <c r="Q1191" s="16"/>
    </row>
    <row r="1192" spans="1:17" x14ac:dyDescent="0.25">
      <c r="A1192" s="17" t="s">
        <v>15</v>
      </c>
      <c r="B1192" s="17" t="s">
        <v>20</v>
      </c>
      <c r="C1192" s="17">
        <f t="shared" ref="C1192:L1192" si="180">C1167+C1175+C1183+C1191</f>
        <v>0</v>
      </c>
      <c r="D1192" s="17">
        <f t="shared" si="180"/>
        <v>0</v>
      </c>
      <c r="E1192" s="17">
        <f t="shared" si="180"/>
        <v>0</v>
      </c>
      <c r="F1192" s="17">
        <f t="shared" si="180"/>
        <v>0</v>
      </c>
      <c r="G1192" s="17">
        <f t="shared" si="180"/>
        <v>0</v>
      </c>
      <c r="H1192" s="17">
        <f t="shared" si="180"/>
        <v>0</v>
      </c>
      <c r="I1192" s="17">
        <f t="shared" si="180"/>
        <v>0</v>
      </c>
      <c r="J1192" s="17">
        <f t="shared" si="180"/>
        <v>0</v>
      </c>
      <c r="K1192" s="17">
        <f t="shared" si="180"/>
        <v>0</v>
      </c>
      <c r="L1192" s="17">
        <f t="shared" si="180"/>
        <v>0</v>
      </c>
      <c r="M1192" s="17">
        <f>M1191</f>
        <v>0</v>
      </c>
      <c r="N1192" s="17">
        <f>N1167+N1175+N1183+N1191</f>
        <v>0</v>
      </c>
      <c r="O1192" s="17"/>
      <c r="P1192" s="17">
        <f>P1167+P1175+P1183+P1191</f>
        <v>0</v>
      </c>
      <c r="Q1192" s="17"/>
    </row>
    <row r="1200" spans="1:17" x14ac:dyDescent="0.25">
      <c r="A1200" s="16" t="s">
        <v>16</v>
      </c>
      <c r="B1200" s="16" t="s">
        <v>15</v>
      </c>
      <c r="C1200" s="16">
        <f t="shared" ref="C1200:L1200" si="181">SUM(C1193:C1199)</f>
        <v>0</v>
      </c>
      <c r="D1200" s="16">
        <f t="shared" si="181"/>
        <v>0</v>
      </c>
      <c r="E1200" s="16">
        <f t="shared" si="181"/>
        <v>0</v>
      </c>
      <c r="F1200" s="16">
        <f t="shared" si="181"/>
        <v>0</v>
      </c>
      <c r="G1200" s="16">
        <f t="shared" si="181"/>
        <v>0</v>
      </c>
      <c r="H1200" s="16">
        <f t="shared" si="181"/>
        <v>0</v>
      </c>
      <c r="I1200" s="16">
        <f t="shared" si="181"/>
        <v>0</v>
      </c>
      <c r="J1200" s="16">
        <f t="shared" si="181"/>
        <v>0</v>
      </c>
      <c r="K1200" s="16">
        <f t="shared" si="181"/>
        <v>0</v>
      </c>
      <c r="L1200" s="16">
        <f t="shared" si="181"/>
        <v>0</v>
      </c>
      <c r="M1200" s="16">
        <f>M1199</f>
        <v>0</v>
      </c>
      <c r="N1200" s="16">
        <f>SUM(N1193:N1199)</f>
        <v>0</v>
      </c>
      <c r="O1200" s="16"/>
      <c r="P1200" s="16">
        <f>SUM(P1193:P1199)</f>
        <v>0</v>
      </c>
      <c r="Q1200" s="16"/>
    </row>
    <row r="1208" spans="1:17" x14ac:dyDescent="0.25">
      <c r="A1208" s="16" t="s">
        <v>17</v>
      </c>
      <c r="B1208" s="16" t="s">
        <v>15</v>
      </c>
      <c r="C1208" s="16">
        <f t="shared" ref="C1208:L1208" si="182">SUM(C1201:C1207)</f>
        <v>0</v>
      </c>
      <c r="D1208" s="16">
        <f t="shared" si="182"/>
        <v>0</v>
      </c>
      <c r="E1208" s="16">
        <f t="shared" si="182"/>
        <v>0</v>
      </c>
      <c r="F1208" s="16">
        <f t="shared" si="182"/>
        <v>0</v>
      </c>
      <c r="G1208" s="16">
        <f t="shared" si="182"/>
        <v>0</v>
      </c>
      <c r="H1208" s="16">
        <f t="shared" si="182"/>
        <v>0</v>
      </c>
      <c r="I1208" s="16">
        <f t="shared" si="182"/>
        <v>0</v>
      </c>
      <c r="J1208" s="16">
        <f t="shared" si="182"/>
        <v>0</v>
      </c>
      <c r="K1208" s="16">
        <f t="shared" si="182"/>
        <v>0</v>
      </c>
      <c r="L1208" s="16">
        <f t="shared" si="182"/>
        <v>0</v>
      </c>
      <c r="M1208" s="16">
        <f>M1207</f>
        <v>0</v>
      </c>
      <c r="N1208" s="16">
        <f>SUM(N1201:N1207)</f>
        <v>0</v>
      </c>
      <c r="O1208" s="16"/>
      <c r="P1208" s="16">
        <f>SUM(P1201:P1207)</f>
        <v>0</v>
      </c>
      <c r="Q1208" s="16"/>
    </row>
    <row r="1216" spans="1:17" x14ac:dyDescent="0.25">
      <c r="A1216" s="16" t="s">
        <v>18</v>
      </c>
      <c r="B1216" s="16" t="s">
        <v>15</v>
      </c>
      <c r="C1216" s="16">
        <f t="shared" ref="C1216:L1216" si="183">SUM(C1209:C1215)</f>
        <v>0</v>
      </c>
      <c r="D1216" s="16">
        <f t="shared" si="183"/>
        <v>0</v>
      </c>
      <c r="E1216" s="16">
        <f t="shared" si="183"/>
        <v>0</v>
      </c>
      <c r="F1216" s="16">
        <f t="shared" si="183"/>
        <v>0</v>
      </c>
      <c r="G1216" s="16">
        <f t="shared" si="183"/>
        <v>0</v>
      </c>
      <c r="H1216" s="16">
        <f t="shared" si="183"/>
        <v>0</v>
      </c>
      <c r="I1216" s="16">
        <f t="shared" si="183"/>
        <v>0</v>
      </c>
      <c r="J1216" s="16">
        <f t="shared" si="183"/>
        <v>0</v>
      </c>
      <c r="K1216" s="16">
        <f t="shared" si="183"/>
        <v>0</v>
      </c>
      <c r="L1216" s="16">
        <f t="shared" si="183"/>
        <v>0</v>
      </c>
      <c r="M1216" s="16">
        <f>M1215</f>
        <v>0</v>
      </c>
      <c r="N1216" s="16">
        <f>SUM(N1209:N1215)</f>
        <v>0</v>
      </c>
      <c r="O1216" s="16"/>
      <c r="P1216" s="16">
        <f>SUM(P1209:P1215)</f>
        <v>0</v>
      </c>
      <c r="Q1216" s="16"/>
    </row>
    <row r="1224" spans="1:17" x14ac:dyDescent="0.25">
      <c r="A1224" s="16" t="s">
        <v>19</v>
      </c>
      <c r="B1224" s="16" t="s">
        <v>15</v>
      </c>
      <c r="C1224" s="16">
        <f t="shared" ref="C1224:L1224" si="184">SUM(C1217:C1223)</f>
        <v>0</v>
      </c>
      <c r="D1224" s="16">
        <f t="shared" si="184"/>
        <v>0</v>
      </c>
      <c r="E1224" s="16">
        <f t="shared" si="184"/>
        <v>0</v>
      </c>
      <c r="F1224" s="16">
        <f t="shared" si="184"/>
        <v>0</v>
      </c>
      <c r="G1224" s="16">
        <f t="shared" si="184"/>
        <v>0</v>
      </c>
      <c r="H1224" s="16">
        <f t="shared" si="184"/>
        <v>0</v>
      </c>
      <c r="I1224" s="16">
        <f t="shared" si="184"/>
        <v>0</v>
      </c>
      <c r="J1224" s="16">
        <f t="shared" si="184"/>
        <v>0</v>
      </c>
      <c r="K1224" s="16">
        <f t="shared" si="184"/>
        <v>0</v>
      </c>
      <c r="L1224" s="16">
        <f t="shared" si="184"/>
        <v>0</v>
      </c>
      <c r="M1224" s="16">
        <f>M1223</f>
        <v>0</v>
      </c>
      <c r="N1224" s="16">
        <f>SUM(N1217:N1223)</f>
        <v>0</v>
      </c>
      <c r="O1224" s="16"/>
      <c r="P1224" s="16">
        <f>SUM(P1217:P1223)</f>
        <v>0</v>
      </c>
      <c r="Q1224" s="16"/>
    </row>
    <row r="1225" spans="1:17" x14ac:dyDescent="0.25">
      <c r="A1225" s="17" t="s">
        <v>15</v>
      </c>
      <c r="B1225" s="17" t="s">
        <v>20</v>
      </c>
      <c r="C1225" s="17">
        <f t="shared" ref="C1225:L1225" si="185">C1200+C1208+C1216+C1224</f>
        <v>0</v>
      </c>
      <c r="D1225" s="17">
        <f t="shared" si="185"/>
        <v>0</v>
      </c>
      <c r="E1225" s="17">
        <f t="shared" si="185"/>
        <v>0</v>
      </c>
      <c r="F1225" s="17">
        <f t="shared" si="185"/>
        <v>0</v>
      </c>
      <c r="G1225" s="17">
        <f t="shared" si="185"/>
        <v>0</v>
      </c>
      <c r="H1225" s="17">
        <f t="shared" si="185"/>
        <v>0</v>
      </c>
      <c r="I1225" s="17">
        <f t="shared" si="185"/>
        <v>0</v>
      </c>
      <c r="J1225" s="17">
        <f t="shared" si="185"/>
        <v>0</v>
      </c>
      <c r="K1225" s="17">
        <f t="shared" si="185"/>
        <v>0</v>
      </c>
      <c r="L1225" s="17">
        <f t="shared" si="185"/>
        <v>0</v>
      </c>
      <c r="M1225" s="17">
        <f>M1224</f>
        <v>0</v>
      </c>
      <c r="N1225" s="17">
        <f>N1200+N1208+N1216+N1224</f>
        <v>0</v>
      </c>
      <c r="O1225" s="17"/>
      <c r="P1225" s="17">
        <f>P1200+P1208+P1216+P1224</f>
        <v>0</v>
      </c>
      <c r="Q1225" s="17"/>
    </row>
    <row r="1233" spans="1:17" x14ac:dyDescent="0.25">
      <c r="A1233" s="16" t="s">
        <v>16</v>
      </c>
      <c r="B1233" s="16" t="s">
        <v>15</v>
      </c>
      <c r="C1233" s="16">
        <f t="shared" ref="C1233:L1233" si="186">SUM(C1226:C1232)</f>
        <v>0</v>
      </c>
      <c r="D1233" s="16">
        <f t="shared" si="186"/>
        <v>0</v>
      </c>
      <c r="E1233" s="16">
        <f t="shared" si="186"/>
        <v>0</v>
      </c>
      <c r="F1233" s="16">
        <f t="shared" si="186"/>
        <v>0</v>
      </c>
      <c r="G1233" s="16">
        <f t="shared" si="186"/>
        <v>0</v>
      </c>
      <c r="H1233" s="16">
        <f t="shared" si="186"/>
        <v>0</v>
      </c>
      <c r="I1233" s="16">
        <f t="shared" si="186"/>
        <v>0</v>
      </c>
      <c r="J1233" s="16">
        <f t="shared" si="186"/>
        <v>0</v>
      </c>
      <c r="K1233" s="16">
        <f t="shared" si="186"/>
        <v>0</v>
      </c>
      <c r="L1233" s="16">
        <f t="shared" si="186"/>
        <v>0</v>
      </c>
      <c r="M1233" s="16">
        <f>M1232</f>
        <v>0</v>
      </c>
      <c r="N1233" s="16">
        <f>SUM(N1226:N1232)</f>
        <v>0</v>
      </c>
      <c r="O1233" s="16"/>
      <c r="P1233" s="16">
        <f>SUM(P1226:P1232)</f>
        <v>0</v>
      </c>
      <c r="Q1233" s="16"/>
    </row>
    <row r="1241" spans="1:17" x14ac:dyDescent="0.25">
      <c r="A1241" s="16" t="s">
        <v>17</v>
      </c>
      <c r="B1241" s="16" t="s">
        <v>15</v>
      </c>
      <c r="C1241" s="16">
        <f t="shared" ref="C1241:L1241" si="187">SUM(C1234:C1240)</f>
        <v>0</v>
      </c>
      <c r="D1241" s="16">
        <f t="shared" si="187"/>
        <v>0</v>
      </c>
      <c r="E1241" s="16">
        <f t="shared" si="187"/>
        <v>0</v>
      </c>
      <c r="F1241" s="16">
        <f t="shared" si="187"/>
        <v>0</v>
      </c>
      <c r="G1241" s="16">
        <f t="shared" si="187"/>
        <v>0</v>
      </c>
      <c r="H1241" s="16">
        <f t="shared" si="187"/>
        <v>0</v>
      </c>
      <c r="I1241" s="16">
        <f t="shared" si="187"/>
        <v>0</v>
      </c>
      <c r="J1241" s="16">
        <f t="shared" si="187"/>
        <v>0</v>
      </c>
      <c r="K1241" s="16">
        <f t="shared" si="187"/>
        <v>0</v>
      </c>
      <c r="L1241" s="16">
        <f t="shared" si="187"/>
        <v>0</v>
      </c>
      <c r="M1241" s="16">
        <f>M1240</f>
        <v>0</v>
      </c>
      <c r="N1241" s="16">
        <f>SUM(N1234:N1240)</f>
        <v>0</v>
      </c>
      <c r="O1241" s="16"/>
      <c r="P1241" s="16">
        <f>SUM(P1234:P1240)</f>
        <v>0</v>
      </c>
      <c r="Q1241" s="16"/>
    </row>
    <row r="1249" spans="1:17" x14ac:dyDescent="0.25">
      <c r="A1249" s="16" t="s">
        <v>18</v>
      </c>
      <c r="B1249" s="16" t="s">
        <v>15</v>
      </c>
      <c r="C1249" s="16">
        <f t="shared" ref="C1249:L1249" si="188">SUM(C1242:C1248)</f>
        <v>0</v>
      </c>
      <c r="D1249" s="16">
        <f t="shared" si="188"/>
        <v>0</v>
      </c>
      <c r="E1249" s="16">
        <f t="shared" si="188"/>
        <v>0</v>
      </c>
      <c r="F1249" s="16">
        <f t="shared" si="188"/>
        <v>0</v>
      </c>
      <c r="G1249" s="16">
        <f t="shared" si="188"/>
        <v>0</v>
      </c>
      <c r="H1249" s="16">
        <f t="shared" si="188"/>
        <v>0</v>
      </c>
      <c r="I1249" s="16">
        <f t="shared" si="188"/>
        <v>0</v>
      </c>
      <c r="J1249" s="16">
        <f t="shared" si="188"/>
        <v>0</v>
      </c>
      <c r="K1249" s="16">
        <f t="shared" si="188"/>
        <v>0</v>
      </c>
      <c r="L1249" s="16">
        <f t="shared" si="188"/>
        <v>0</v>
      </c>
      <c r="M1249" s="16">
        <f>M1248</f>
        <v>0</v>
      </c>
      <c r="N1249" s="16">
        <f>SUM(N1242:N1248)</f>
        <v>0</v>
      </c>
      <c r="O1249" s="16"/>
      <c r="P1249" s="16">
        <f>SUM(P1242:P1248)</f>
        <v>0</v>
      </c>
      <c r="Q1249" s="16"/>
    </row>
    <row r="1257" spans="1:17" x14ac:dyDescent="0.25">
      <c r="A1257" s="16" t="s">
        <v>19</v>
      </c>
      <c r="B1257" s="16" t="s">
        <v>15</v>
      </c>
      <c r="C1257" s="16">
        <f t="shared" ref="C1257:L1257" si="189">SUM(C1250:C1256)</f>
        <v>0</v>
      </c>
      <c r="D1257" s="16">
        <f t="shared" si="189"/>
        <v>0</v>
      </c>
      <c r="E1257" s="16">
        <f t="shared" si="189"/>
        <v>0</v>
      </c>
      <c r="F1257" s="16">
        <f t="shared" si="189"/>
        <v>0</v>
      </c>
      <c r="G1257" s="16">
        <f t="shared" si="189"/>
        <v>0</v>
      </c>
      <c r="H1257" s="16">
        <f t="shared" si="189"/>
        <v>0</v>
      </c>
      <c r="I1257" s="16">
        <f t="shared" si="189"/>
        <v>0</v>
      </c>
      <c r="J1257" s="16">
        <f t="shared" si="189"/>
        <v>0</v>
      </c>
      <c r="K1257" s="16">
        <f t="shared" si="189"/>
        <v>0</v>
      </c>
      <c r="L1257" s="16">
        <f t="shared" si="189"/>
        <v>0</v>
      </c>
      <c r="M1257" s="16">
        <f>M1256</f>
        <v>0</v>
      </c>
      <c r="N1257" s="16">
        <f>SUM(N1250:N1256)</f>
        <v>0</v>
      </c>
      <c r="O1257" s="16"/>
      <c r="P1257" s="16">
        <f>SUM(P1250:P1256)</f>
        <v>0</v>
      </c>
      <c r="Q1257" s="16"/>
    </row>
    <row r="1258" spans="1:17" x14ac:dyDescent="0.25">
      <c r="A1258" s="17" t="s">
        <v>15</v>
      </c>
      <c r="B1258" s="17" t="s">
        <v>20</v>
      </c>
      <c r="C1258" s="17">
        <f t="shared" ref="C1258:L1258" si="190">C1233+C1241+C1249+C1257</f>
        <v>0</v>
      </c>
      <c r="D1258" s="17">
        <f t="shared" si="190"/>
        <v>0</v>
      </c>
      <c r="E1258" s="17">
        <f t="shared" si="190"/>
        <v>0</v>
      </c>
      <c r="F1258" s="17">
        <f t="shared" si="190"/>
        <v>0</v>
      </c>
      <c r="G1258" s="17">
        <f t="shared" si="190"/>
        <v>0</v>
      </c>
      <c r="H1258" s="17">
        <f t="shared" si="190"/>
        <v>0</v>
      </c>
      <c r="I1258" s="17">
        <f t="shared" si="190"/>
        <v>0</v>
      </c>
      <c r="J1258" s="17">
        <f t="shared" si="190"/>
        <v>0</v>
      </c>
      <c r="K1258" s="17">
        <f t="shared" si="190"/>
        <v>0</v>
      </c>
      <c r="L1258" s="17">
        <f t="shared" si="190"/>
        <v>0</v>
      </c>
      <c r="M1258" s="17">
        <f>M1257</f>
        <v>0</v>
      </c>
      <c r="N1258" s="17">
        <f>N1233+N1241+N1249+N1257</f>
        <v>0</v>
      </c>
      <c r="O1258" s="17"/>
      <c r="P1258" s="17">
        <f>P1233+P1241+P1249+P1257</f>
        <v>0</v>
      </c>
      <c r="Q1258" s="17"/>
    </row>
    <row r="1266" spans="1:17" x14ac:dyDescent="0.25">
      <c r="A1266" s="16" t="s">
        <v>16</v>
      </c>
      <c r="B1266" s="16" t="s">
        <v>15</v>
      </c>
      <c r="C1266" s="16">
        <f t="shared" ref="C1266:L1266" si="191">SUM(C1259:C1265)</f>
        <v>0</v>
      </c>
      <c r="D1266" s="16">
        <f t="shared" si="191"/>
        <v>0</v>
      </c>
      <c r="E1266" s="16">
        <f t="shared" si="191"/>
        <v>0</v>
      </c>
      <c r="F1266" s="16">
        <f t="shared" si="191"/>
        <v>0</v>
      </c>
      <c r="G1266" s="16">
        <f t="shared" si="191"/>
        <v>0</v>
      </c>
      <c r="H1266" s="16">
        <f t="shared" si="191"/>
        <v>0</v>
      </c>
      <c r="I1266" s="16">
        <f t="shared" si="191"/>
        <v>0</v>
      </c>
      <c r="J1266" s="16">
        <f t="shared" si="191"/>
        <v>0</v>
      </c>
      <c r="K1266" s="16">
        <f t="shared" si="191"/>
        <v>0</v>
      </c>
      <c r="L1266" s="16">
        <f t="shared" si="191"/>
        <v>0</v>
      </c>
      <c r="M1266" s="16">
        <f>M1265</f>
        <v>0</v>
      </c>
      <c r="N1266" s="16">
        <f>SUM(N1259:N1265)</f>
        <v>0</v>
      </c>
      <c r="O1266" s="16"/>
      <c r="P1266" s="16">
        <f>SUM(P1259:P1265)</f>
        <v>0</v>
      </c>
      <c r="Q1266" s="16"/>
    </row>
    <row r="1274" spans="1:17" x14ac:dyDescent="0.25">
      <c r="A1274" s="16" t="s">
        <v>17</v>
      </c>
      <c r="B1274" s="16" t="s">
        <v>15</v>
      </c>
      <c r="C1274" s="16">
        <f t="shared" ref="C1274:L1274" si="192">SUM(C1267:C1273)</f>
        <v>0</v>
      </c>
      <c r="D1274" s="16">
        <f t="shared" si="192"/>
        <v>0</v>
      </c>
      <c r="E1274" s="16">
        <f t="shared" si="192"/>
        <v>0</v>
      </c>
      <c r="F1274" s="16">
        <f t="shared" si="192"/>
        <v>0</v>
      </c>
      <c r="G1274" s="16">
        <f t="shared" si="192"/>
        <v>0</v>
      </c>
      <c r="H1274" s="16">
        <f t="shared" si="192"/>
        <v>0</v>
      </c>
      <c r="I1274" s="16">
        <f t="shared" si="192"/>
        <v>0</v>
      </c>
      <c r="J1274" s="16">
        <f t="shared" si="192"/>
        <v>0</v>
      </c>
      <c r="K1274" s="16">
        <f t="shared" si="192"/>
        <v>0</v>
      </c>
      <c r="L1274" s="16">
        <f t="shared" si="192"/>
        <v>0</v>
      </c>
      <c r="M1274" s="16">
        <f>M1273</f>
        <v>0</v>
      </c>
      <c r="N1274" s="16">
        <f>SUM(N1267:N1273)</f>
        <v>0</v>
      </c>
      <c r="O1274" s="16"/>
      <c r="P1274" s="16">
        <f>SUM(P1267:P1273)</f>
        <v>0</v>
      </c>
      <c r="Q1274" s="16"/>
    </row>
    <row r="1282" spans="1:17" x14ac:dyDescent="0.25">
      <c r="A1282" s="16" t="s">
        <v>18</v>
      </c>
      <c r="B1282" s="16" t="s">
        <v>15</v>
      </c>
      <c r="C1282" s="16">
        <f t="shared" ref="C1282:L1282" si="193">SUM(C1275:C1281)</f>
        <v>0</v>
      </c>
      <c r="D1282" s="16">
        <f t="shared" si="193"/>
        <v>0</v>
      </c>
      <c r="E1282" s="16">
        <f t="shared" si="193"/>
        <v>0</v>
      </c>
      <c r="F1282" s="16">
        <f t="shared" si="193"/>
        <v>0</v>
      </c>
      <c r="G1282" s="16">
        <f t="shared" si="193"/>
        <v>0</v>
      </c>
      <c r="H1282" s="16">
        <f t="shared" si="193"/>
        <v>0</v>
      </c>
      <c r="I1282" s="16">
        <f t="shared" si="193"/>
        <v>0</v>
      </c>
      <c r="J1282" s="16">
        <f t="shared" si="193"/>
        <v>0</v>
      </c>
      <c r="K1282" s="16">
        <f t="shared" si="193"/>
        <v>0</v>
      </c>
      <c r="L1282" s="16">
        <f t="shared" si="193"/>
        <v>0</v>
      </c>
      <c r="M1282" s="16">
        <f>M1281</f>
        <v>0</v>
      </c>
      <c r="N1282" s="16">
        <f>SUM(N1275:N1281)</f>
        <v>0</v>
      </c>
      <c r="O1282" s="16"/>
      <c r="P1282" s="16">
        <f>SUM(P1275:P1281)</f>
        <v>0</v>
      </c>
      <c r="Q1282" s="16"/>
    </row>
    <row r="1290" spans="1:17" x14ac:dyDescent="0.25">
      <c r="A1290" s="16" t="s">
        <v>19</v>
      </c>
      <c r="B1290" s="16" t="s">
        <v>15</v>
      </c>
      <c r="C1290" s="16">
        <f t="shared" ref="C1290:L1290" si="194">SUM(C1283:C1289)</f>
        <v>0</v>
      </c>
      <c r="D1290" s="16">
        <f t="shared" si="194"/>
        <v>0</v>
      </c>
      <c r="E1290" s="16">
        <f t="shared" si="194"/>
        <v>0</v>
      </c>
      <c r="F1290" s="16">
        <f t="shared" si="194"/>
        <v>0</v>
      </c>
      <c r="G1290" s="16">
        <f t="shared" si="194"/>
        <v>0</v>
      </c>
      <c r="H1290" s="16">
        <f t="shared" si="194"/>
        <v>0</v>
      </c>
      <c r="I1290" s="16">
        <f t="shared" si="194"/>
        <v>0</v>
      </c>
      <c r="J1290" s="16">
        <f t="shared" si="194"/>
        <v>0</v>
      </c>
      <c r="K1290" s="16">
        <f t="shared" si="194"/>
        <v>0</v>
      </c>
      <c r="L1290" s="16">
        <f t="shared" si="194"/>
        <v>0</v>
      </c>
      <c r="M1290" s="16">
        <f>M1289</f>
        <v>0</v>
      </c>
      <c r="N1290" s="16">
        <f>SUM(N1283:N1289)</f>
        <v>0</v>
      </c>
      <c r="O1290" s="16"/>
      <c r="P1290" s="16">
        <f>SUM(P1283:P1289)</f>
        <v>0</v>
      </c>
      <c r="Q1290" s="16"/>
    </row>
    <row r="1291" spans="1:17" x14ac:dyDescent="0.25">
      <c r="A1291" s="17" t="s">
        <v>15</v>
      </c>
      <c r="B1291" s="17" t="s">
        <v>20</v>
      </c>
      <c r="C1291" s="17">
        <f t="shared" ref="C1291:L1291" si="195">C1266+C1274+C1282+C1290</f>
        <v>0</v>
      </c>
      <c r="D1291" s="17">
        <f t="shared" si="195"/>
        <v>0</v>
      </c>
      <c r="E1291" s="17">
        <f t="shared" si="195"/>
        <v>0</v>
      </c>
      <c r="F1291" s="17">
        <f t="shared" si="195"/>
        <v>0</v>
      </c>
      <c r="G1291" s="17">
        <f t="shared" si="195"/>
        <v>0</v>
      </c>
      <c r="H1291" s="17">
        <f t="shared" si="195"/>
        <v>0</v>
      </c>
      <c r="I1291" s="17">
        <f t="shared" si="195"/>
        <v>0</v>
      </c>
      <c r="J1291" s="17">
        <f t="shared" si="195"/>
        <v>0</v>
      </c>
      <c r="K1291" s="17">
        <f t="shared" si="195"/>
        <v>0</v>
      </c>
      <c r="L1291" s="17">
        <f t="shared" si="195"/>
        <v>0</v>
      </c>
      <c r="M1291" s="17">
        <f>M1290</f>
        <v>0</v>
      </c>
      <c r="N1291" s="17">
        <f>N1266+N1274+N1282+N1290</f>
        <v>0</v>
      </c>
      <c r="O1291" s="17"/>
      <c r="P1291" s="17">
        <f>P1266+P1274+P1282+P1290</f>
        <v>0</v>
      </c>
      <c r="Q1291" s="17"/>
    </row>
    <row r="1299" spans="1:17" x14ac:dyDescent="0.25">
      <c r="A1299" s="16" t="s">
        <v>16</v>
      </c>
      <c r="B1299" s="16" t="s">
        <v>15</v>
      </c>
      <c r="C1299" s="16">
        <f t="shared" ref="C1299:L1299" si="196">SUM(C1292:C1298)</f>
        <v>0</v>
      </c>
      <c r="D1299" s="16">
        <f t="shared" si="196"/>
        <v>0</v>
      </c>
      <c r="E1299" s="16">
        <f t="shared" si="196"/>
        <v>0</v>
      </c>
      <c r="F1299" s="16">
        <f t="shared" si="196"/>
        <v>0</v>
      </c>
      <c r="G1299" s="16">
        <f t="shared" si="196"/>
        <v>0</v>
      </c>
      <c r="H1299" s="16">
        <f t="shared" si="196"/>
        <v>0</v>
      </c>
      <c r="I1299" s="16">
        <f t="shared" si="196"/>
        <v>0</v>
      </c>
      <c r="J1299" s="16">
        <f t="shared" si="196"/>
        <v>0</v>
      </c>
      <c r="K1299" s="16">
        <f t="shared" si="196"/>
        <v>0</v>
      </c>
      <c r="L1299" s="16">
        <f t="shared" si="196"/>
        <v>0</v>
      </c>
      <c r="M1299" s="16">
        <f>M1298</f>
        <v>0</v>
      </c>
      <c r="N1299" s="16">
        <f>SUM(N1292:N1298)</f>
        <v>0</v>
      </c>
      <c r="O1299" s="16"/>
      <c r="P1299" s="16">
        <f>SUM(P1292:P1298)</f>
        <v>0</v>
      </c>
      <c r="Q1299" s="16"/>
    </row>
    <row r="1307" spans="1:17" x14ac:dyDescent="0.25">
      <c r="A1307" s="16" t="s">
        <v>17</v>
      </c>
      <c r="B1307" s="16" t="s">
        <v>15</v>
      </c>
      <c r="C1307" s="16">
        <f t="shared" ref="C1307:L1307" si="197">SUM(C1300:C1306)</f>
        <v>0</v>
      </c>
      <c r="D1307" s="16">
        <f t="shared" si="197"/>
        <v>0</v>
      </c>
      <c r="E1307" s="16">
        <f t="shared" si="197"/>
        <v>0</v>
      </c>
      <c r="F1307" s="16">
        <f t="shared" si="197"/>
        <v>0</v>
      </c>
      <c r="G1307" s="16">
        <f t="shared" si="197"/>
        <v>0</v>
      </c>
      <c r="H1307" s="16">
        <f t="shared" si="197"/>
        <v>0</v>
      </c>
      <c r="I1307" s="16">
        <f t="shared" si="197"/>
        <v>0</v>
      </c>
      <c r="J1307" s="16">
        <f t="shared" si="197"/>
        <v>0</v>
      </c>
      <c r="K1307" s="16">
        <f t="shared" si="197"/>
        <v>0</v>
      </c>
      <c r="L1307" s="16">
        <f t="shared" si="197"/>
        <v>0</v>
      </c>
      <c r="M1307" s="16">
        <f>M1306</f>
        <v>0</v>
      </c>
      <c r="N1307" s="16">
        <f>SUM(N1300:N1306)</f>
        <v>0</v>
      </c>
      <c r="O1307" s="16"/>
      <c r="P1307" s="16">
        <f>SUM(P1300:P1306)</f>
        <v>0</v>
      </c>
      <c r="Q1307" s="16"/>
    </row>
    <row r="1315" spans="1:17" x14ac:dyDescent="0.25">
      <c r="A1315" s="16" t="s">
        <v>18</v>
      </c>
      <c r="B1315" s="16" t="s">
        <v>15</v>
      </c>
      <c r="C1315" s="16">
        <f t="shared" ref="C1315:L1315" si="198">SUM(C1308:C1314)</f>
        <v>0</v>
      </c>
      <c r="D1315" s="16">
        <f t="shared" si="198"/>
        <v>0</v>
      </c>
      <c r="E1315" s="16">
        <f t="shared" si="198"/>
        <v>0</v>
      </c>
      <c r="F1315" s="16">
        <f t="shared" si="198"/>
        <v>0</v>
      </c>
      <c r="G1315" s="16">
        <f t="shared" si="198"/>
        <v>0</v>
      </c>
      <c r="H1315" s="16">
        <f t="shared" si="198"/>
        <v>0</v>
      </c>
      <c r="I1315" s="16">
        <f t="shared" si="198"/>
        <v>0</v>
      </c>
      <c r="J1315" s="16">
        <f t="shared" si="198"/>
        <v>0</v>
      </c>
      <c r="K1315" s="16">
        <f t="shared" si="198"/>
        <v>0</v>
      </c>
      <c r="L1315" s="16">
        <f t="shared" si="198"/>
        <v>0</v>
      </c>
      <c r="M1315" s="16">
        <f>M1314</f>
        <v>0</v>
      </c>
      <c r="N1315" s="16">
        <f>SUM(N1308:N1314)</f>
        <v>0</v>
      </c>
      <c r="O1315" s="16"/>
      <c r="P1315" s="16">
        <f>SUM(P1308:P1314)</f>
        <v>0</v>
      </c>
      <c r="Q1315" s="16"/>
    </row>
    <row r="1323" spans="1:17" x14ac:dyDescent="0.25">
      <c r="A1323" s="16" t="s">
        <v>19</v>
      </c>
      <c r="B1323" s="16" t="s">
        <v>15</v>
      </c>
      <c r="C1323" s="16">
        <f t="shared" ref="C1323:L1323" si="199">SUM(C1316:C1322)</f>
        <v>0</v>
      </c>
      <c r="D1323" s="16">
        <f t="shared" si="199"/>
        <v>0</v>
      </c>
      <c r="E1323" s="16">
        <f t="shared" si="199"/>
        <v>0</v>
      </c>
      <c r="F1323" s="16">
        <f t="shared" si="199"/>
        <v>0</v>
      </c>
      <c r="G1323" s="16">
        <f t="shared" si="199"/>
        <v>0</v>
      </c>
      <c r="H1323" s="16">
        <f t="shared" si="199"/>
        <v>0</v>
      </c>
      <c r="I1323" s="16">
        <f t="shared" si="199"/>
        <v>0</v>
      </c>
      <c r="J1323" s="16">
        <f t="shared" si="199"/>
        <v>0</v>
      </c>
      <c r="K1323" s="16">
        <f t="shared" si="199"/>
        <v>0</v>
      </c>
      <c r="L1323" s="16">
        <f t="shared" si="199"/>
        <v>0</v>
      </c>
      <c r="M1323" s="16">
        <f>M1322</f>
        <v>0</v>
      </c>
      <c r="N1323" s="16">
        <f>SUM(N1316:N1322)</f>
        <v>0</v>
      </c>
      <c r="O1323" s="16"/>
      <c r="P1323" s="16">
        <f>SUM(P1316:P1322)</f>
        <v>0</v>
      </c>
      <c r="Q1323" s="16"/>
    </row>
    <row r="1324" spans="1:17" x14ac:dyDescent="0.25">
      <c r="A1324" s="17" t="s">
        <v>15</v>
      </c>
      <c r="B1324" s="17" t="s">
        <v>20</v>
      </c>
      <c r="C1324" s="17">
        <f t="shared" ref="C1324:L1324" si="200">C1299+C1307+C1315+C1323</f>
        <v>0</v>
      </c>
      <c r="D1324" s="17">
        <f t="shared" si="200"/>
        <v>0</v>
      </c>
      <c r="E1324" s="17">
        <f t="shared" si="200"/>
        <v>0</v>
      </c>
      <c r="F1324" s="17">
        <f t="shared" si="200"/>
        <v>0</v>
      </c>
      <c r="G1324" s="17">
        <f t="shared" si="200"/>
        <v>0</v>
      </c>
      <c r="H1324" s="17">
        <f t="shared" si="200"/>
        <v>0</v>
      </c>
      <c r="I1324" s="17">
        <f t="shared" si="200"/>
        <v>0</v>
      </c>
      <c r="J1324" s="17">
        <f t="shared" si="200"/>
        <v>0</v>
      </c>
      <c r="K1324" s="17">
        <f t="shared" si="200"/>
        <v>0</v>
      </c>
      <c r="L1324" s="17">
        <f t="shared" si="200"/>
        <v>0</v>
      </c>
      <c r="M1324" s="17">
        <f>M1323</f>
        <v>0</v>
      </c>
      <c r="N1324" s="17">
        <f>N1299+N1307+N1315+N1323</f>
        <v>0</v>
      </c>
      <c r="O1324" s="17"/>
      <c r="P1324" s="17">
        <f>P1299+P1307+P1315+P1323</f>
        <v>0</v>
      </c>
      <c r="Q1324" s="17"/>
    </row>
    <row r="1332" spans="1:17" x14ac:dyDescent="0.25">
      <c r="A1332" s="16" t="s">
        <v>16</v>
      </c>
      <c r="B1332" s="16" t="s">
        <v>15</v>
      </c>
      <c r="C1332" s="16">
        <f t="shared" ref="C1332:L1332" si="201">SUM(C1325:C1331)</f>
        <v>0</v>
      </c>
      <c r="D1332" s="16">
        <f t="shared" si="201"/>
        <v>0</v>
      </c>
      <c r="E1332" s="16">
        <f t="shared" si="201"/>
        <v>0</v>
      </c>
      <c r="F1332" s="16">
        <f t="shared" si="201"/>
        <v>0</v>
      </c>
      <c r="G1332" s="16">
        <f t="shared" si="201"/>
        <v>0</v>
      </c>
      <c r="H1332" s="16">
        <f t="shared" si="201"/>
        <v>0</v>
      </c>
      <c r="I1332" s="16">
        <f t="shared" si="201"/>
        <v>0</v>
      </c>
      <c r="J1332" s="16">
        <f t="shared" si="201"/>
        <v>0</v>
      </c>
      <c r="K1332" s="16">
        <f t="shared" si="201"/>
        <v>0</v>
      </c>
      <c r="L1332" s="16">
        <f t="shared" si="201"/>
        <v>0</v>
      </c>
      <c r="M1332" s="16">
        <f>M1331</f>
        <v>0</v>
      </c>
      <c r="N1332" s="16">
        <f>SUM(N1325:N1331)</f>
        <v>0</v>
      </c>
      <c r="O1332" s="16"/>
      <c r="P1332" s="16">
        <f>SUM(P1325:P1331)</f>
        <v>0</v>
      </c>
      <c r="Q1332" s="16"/>
    </row>
    <row r="1340" spans="1:17" x14ac:dyDescent="0.25">
      <c r="A1340" s="16" t="s">
        <v>17</v>
      </c>
      <c r="B1340" s="16" t="s">
        <v>15</v>
      </c>
      <c r="C1340" s="16">
        <f t="shared" ref="C1340:L1340" si="202">SUM(C1333:C1339)</f>
        <v>0</v>
      </c>
      <c r="D1340" s="16">
        <f t="shared" si="202"/>
        <v>0</v>
      </c>
      <c r="E1340" s="16">
        <f t="shared" si="202"/>
        <v>0</v>
      </c>
      <c r="F1340" s="16">
        <f t="shared" si="202"/>
        <v>0</v>
      </c>
      <c r="G1340" s="16">
        <f t="shared" si="202"/>
        <v>0</v>
      </c>
      <c r="H1340" s="16">
        <f t="shared" si="202"/>
        <v>0</v>
      </c>
      <c r="I1340" s="16">
        <f t="shared" si="202"/>
        <v>0</v>
      </c>
      <c r="J1340" s="16">
        <f t="shared" si="202"/>
        <v>0</v>
      </c>
      <c r="K1340" s="16">
        <f t="shared" si="202"/>
        <v>0</v>
      </c>
      <c r="L1340" s="16">
        <f t="shared" si="202"/>
        <v>0</v>
      </c>
      <c r="M1340" s="16">
        <f>M1339</f>
        <v>0</v>
      </c>
      <c r="N1340" s="16">
        <f>SUM(N1333:N1339)</f>
        <v>0</v>
      </c>
      <c r="O1340" s="16"/>
      <c r="P1340" s="16">
        <f>SUM(P1333:P1339)</f>
        <v>0</v>
      </c>
      <c r="Q1340" s="16"/>
    </row>
    <row r="1348" spans="1:17" x14ac:dyDescent="0.25">
      <c r="A1348" s="16" t="s">
        <v>18</v>
      </c>
      <c r="B1348" s="16" t="s">
        <v>15</v>
      </c>
      <c r="C1348" s="16">
        <f t="shared" ref="C1348:L1348" si="203">SUM(C1341:C1347)</f>
        <v>0</v>
      </c>
      <c r="D1348" s="16">
        <f t="shared" si="203"/>
        <v>0</v>
      </c>
      <c r="E1348" s="16">
        <f t="shared" si="203"/>
        <v>0</v>
      </c>
      <c r="F1348" s="16">
        <f t="shared" si="203"/>
        <v>0</v>
      </c>
      <c r="G1348" s="16">
        <f t="shared" si="203"/>
        <v>0</v>
      </c>
      <c r="H1348" s="16">
        <f t="shared" si="203"/>
        <v>0</v>
      </c>
      <c r="I1348" s="16">
        <f t="shared" si="203"/>
        <v>0</v>
      </c>
      <c r="J1348" s="16">
        <f t="shared" si="203"/>
        <v>0</v>
      </c>
      <c r="K1348" s="16">
        <f t="shared" si="203"/>
        <v>0</v>
      </c>
      <c r="L1348" s="16">
        <f t="shared" si="203"/>
        <v>0</v>
      </c>
      <c r="M1348" s="16">
        <f>M1347</f>
        <v>0</v>
      </c>
      <c r="N1348" s="16">
        <f>SUM(N1341:N1347)</f>
        <v>0</v>
      </c>
      <c r="O1348" s="16"/>
      <c r="P1348" s="16">
        <f>SUM(P1341:P1347)</f>
        <v>0</v>
      </c>
      <c r="Q1348" s="16"/>
    </row>
    <row r="1356" spans="1:17" x14ac:dyDescent="0.25">
      <c r="A1356" s="16" t="s">
        <v>19</v>
      </c>
      <c r="B1356" s="16" t="s">
        <v>15</v>
      </c>
      <c r="C1356" s="16">
        <f t="shared" ref="C1356:L1356" si="204">SUM(C1349:C1355)</f>
        <v>0</v>
      </c>
      <c r="D1356" s="16">
        <f t="shared" si="204"/>
        <v>0</v>
      </c>
      <c r="E1356" s="16">
        <f t="shared" si="204"/>
        <v>0</v>
      </c>
      <c r="F1356" s="16">
        <f t="shared" si="204"/>
        <v>0</v>
      </c>
      <c r="G1356" s="16">
        <f t="shared" si="204"/>
        <v>0</v>
      </c>
      <c r="H1356" s="16">
        <f t="shared" si="204"/>
        <v>0</v>
      </c>
      <c r="I1356" s="16">
        <f t="shared" si="204"/>
        <v>0</v>
      </c>
      <c r="J1356" s="16">
        <f t="shared" si="204"/>
        <v>0</v>
      </c>
      <c r="K1356" s="16">
        <f t="shared" si="204"/>
        <v>0</v>
      </c>
      <c r="L1356" s="16">
        <f t="shared" si="204"/>
        <v>0</v>
      </c>
      <c r="M1356" s="16">
        <f>M1355</f>
        <v>0</v>
      </c>
      <c r="N1356" s="16">
        <f>SUM(N1349:N1355)</f>
        <v>0</v>
      </c>
      <c r="O1356" s="16"/>
      <c r="P1356" s="16">
        <f>SUM(P1349:P1355)</f>
        <v>0</v>
      </c>
      <c r="Q1356" s="16"/>
    </row>
    <row r="1357" spans="1:17" x14ac:dyDescent="0.25">
      <c r="A1357" s="17" t="s">
        <v>15</v>
      </c>
      <c r="B1357" s="17" t="s">
        <v>20</v>
      </c>
      <c r="C1357" s="17">
        <f t="shared" ref="C1357:L1357" si="205">C1332+C1340+C1348+C1356</f>
        <v>0</v>
      </c>
      <c r="D1357" s="17">
        <f t="shared" si="205"/>
        <v>0</v>
      </c>
      <c r="E1357" s="17">
        <f t="shared" si="205"/>
        <v>0</v>
      </c>
      <c r="F1357" s="17">
        <f t="shared" si="205"/>
        <v>0</v>
      </c>
      <c r="G1357" s="17">
        <f t="shared" si="205"/>
        <v>0</v>
      </c>
      <c r="H1357" s="17">
        <f t="shared" si="205"/>
        <v>0</v>
      </c>
      <c r="I1357" s="17">
        <f t="shared" si="205"/>
        <v>0</v>
      </c>
      <c r="J1357" s="17">
        <f t="shared" si="205"/>
        <v>0</v>
      </c>
      <c r="K1357" s="17">
        <f t="shared" si="205"/>
        <v>0</v>
      </c>
      <c r="L1357" s="17">
        <f t="shared" si="205"/>
        <v>0</v>
      </c>
      <c r="M1357" s="17">
        <f>M1356</f>
        <v>0</v>
      </c>
      <c r="N1357" s="17">
        <f>N1332+N1340+N1348+N1356</f>
        <v>0</v>
      </c>
      <c r="O1357" s="17"/>
      <c r="P1357" s="17">
        <f>P1332+P1340+P1348+P1356</f>
        <v>0</v>
      </c>
      <c r="Q1357" s="17"/>
    </row>
    <row r="1365" spans="1:17" x14ac:dyDescent="0.25">
      <c r="A1365" s="16" t="s">
        <v>16</v>
      </c>
      <c r="B1365" s="16" t="s">
        <v>15</v>
      </c>
      <c r="C1365" s="16">
        <f t="shared" ref="C1365:L1365" si="206">SUM(C1358:C1364)</f>
        <v>0</v>
      </c>
      <c r="D1365" s="16">
        <f t="shared" si="206"/>
        <v>0</v>
      </c>
      <c r="E1365" s="16">
        <f t="shared" si="206"/>
        <v>0</v>
      </c>
      <c r="F1365" s="16">
        <f t="shared" si="206"/>
        <v>0</v>
      </c>
      <c r="G1365" s="16">
        <f t="shared" si="206"/>
        <v>0</v>
      </c>
      <c r="H1365" s="16">
        <f t="shared" si="206"/>
        <v>0</v>
      </c>
      <c r="I1365" s="16">
        <f t="shared" si="206"/>
        <v>0</v>
      </c>
      <c r="J1365" s="16">
        <f t="shared" si="206"/>
        <v>0</v>
      </c>
      <c r="K1365" s="16">
        <f t="shared" si="206"/>
        <v>0</v>
      </c>
      <c r="L1365" s="16">
        <f t="shared" si="206"/>
        <v>0</v>
      </c>
      <c r="M1365" s="16">
        <f>M1364</f>
        <v>0</v>
      </c>
      <c r="N1365" s="16">
        <f>SUM(N1358:N1364)</f>
        <v>0</v>
      </c>
      <c r="O1365" s="16"/>
      <c r="P1365" s="16">
        <f>SUM(P1358:P1364)</f>
        <v>0</v>
      </c>
      <c r="Q1365" s="16"/>
    </row>
    <row r="1373" spans="1:17" x14ac:dyDescent="0.25">
      <c r="A1373" s="16" t="s">
        <v>17</v>
      </c>
      <c r="B1373" s="16" t="s">
        <v>15</v>
      </c>
      <c r="C1373" s="16">
        <f t="shared" ref="C1373:L1373" si="207">SUM(C1366:C1372)</f>
        <v>0</v>
      </c>
      <c r="D1373" s="16">
        <f t="shared" si="207"/>
        <v>0</v>
      </c>
      <c r="E1373" s="16">
        <f t="shared" si="207"/>
        <v>0</v>
      </c>
      <c r="F1373" s="16">
        <f t="shared" si="207"/>
        <v>0</v>
      </c>
      <c r="G1373" s="16">
        <f t="shared" si="207"/>
        <v>0</v>
      </c>
      <c r="H1373" s="16">
        <f t="shared" si="207"/>
        <v>0</v>
      </c>
      <c r="I1373" s="16">
        <f t="shared" si="207"/>
        <v>0</v>
      </c>
      <c r="J1373" s="16">
        <f t="shared" si="207"/>
        <v>0</v>
      </c>
      <c r="K1373" s="16">
        <f t="shared" si="207"/>
        <v>0</v>
      </c>
      <c r="L1373" s="16">
        <f t="shared" si="207"/>
        <v>0</v>
      </c>
      <c r="M1373" s="16">
        <f>M1372</f>
        <v>0</v>
      </c>
      <c r="N1373" s="16">
        <f>SUM(N1366:N1372)</f>
        <v>0</v>
      </c>
      <c r="O1373" s="16"/>
      <c r="P1373" s="16">
        <f>SUM(P1366:P1372)</f>
        <v>0</v>
      </c>
      <c r="Q1373" s="16"/>
    </row>
    <row r="1381" spans="1:17" x14ac:dyDescent="0.25">
      <c r="A1381" s="16" t="s">
        <v>18</v>
      </c>
      <c r="B1381" s="16" t="s">
        <v>15</v>
      </c>
      <c r="C1381" s="16">
        <f t="shared" ref="C1381:L1381" si="208">SUM(C1374:C1380)</f>
        <v>0</v>
      </c>
      <c r="D1381" s="16">
        <f t="shared" si="208"/>
        <v>0</v>
      </c>
      <c r="E1381" s="16">
        <f t="shared" si="208"/>
        <v>0</v>
      </c>
      <c r="F1381" s="16">
        <f t="shared" si="208"/>
        <v>0</v>
      </c>
      <c r="G1381" s="16">
        <f t="shared" si="208"/>
        <v>0</v>
      </c>
      <c r="H1381" s="16">
        <f t="shared" si="208"/>
        <v>0</v>
      </c>
      <c r="I1381" s="16">
        <f t="shared" si="208"/>
        <v>0</v>
      </c>
      <c r="J1381" s="16">
        <f t="shared" si="208"/>
        <v>0</v>
      </c>
      <c r="K1381" s="16">
        <f t="shared" si="208"/>
        <v>0</v>
      </c>
      <c r="L1381" s="16">
        <f t="shared" si="208"/>
        <v>0</v>
      </c>
      <c r="M1381" s="16">
        <f>M1380</f>
        <v>0</v>
      </c>
      <c r="N1381" s="16">
        <f>SUM(N1374:N1380)</f>
        <v>0</v>
      </c>
      <c r="O1381" s="16"/>
      <c r="P1381" s="16">
        <f>SUM(P1374:P1380)</f>
        <v>0</v>
      </c>
      <c r="Q1381" s="16"/>
    </row>
    <row r="1389" spans="1:17" x14ac:dyDescent="0.25">
      <c r="A1389" s="16" t="s">
        <v>19</v>
      </c>
      <c r="B1389" s="16" t="s">
        <v>15</v>
      </c>
      <c r="C1389" s="16">
        <f t="shared" ref="C1389:L1389" si="209">SUM(C1382:C1388)</f>
        <v>0</v>
      </c>
      <c r="D1389" s="16">
        <f t="shared" si="209"/>
        <v>0</v>
      </c>
      <c r="E1389" s="16">
        <f t="shared" si="209"/>
        <v>0</v>
      </c>
      <c r="F1389" s="16">
        <f t="shared" si="209"/>
        <v>0</v>
      </c>
      <c r="G1389" s="16">
        <f t="shared" si="209"/>
        <v>0</v>
      </c>
      <c r="H1389" s="16">
        <f t="shared" si="209"/>
        <v>0</v>
      </c>
      <c r="I1389" s="16">
        <f t="shared" si="209"/>
        <v>0</v>
      </c>
      <c r="J1389" s="16">
        <f t="shared" si="209"/>
        <v>0</v>
      </c>
      <c r="K1389" s="16">
        <f t="shared" si="209"/>
        <v>0</v>
      </c>
      <c r="L1389" s="16">
        <f t="shared" si="209"/>
        <v>0</v>
      </c>
      <c r="M1389" s="16">
        <f>M1388</f>
        <v>0</v>
      </c>
      <c r="N1389" s="16">
        <f>SUM(N1382:N1388)</f>
        <v>0</v>
      </c>
      <c r="O1389" s="16"/>
      <c r="P1389" s="16">
        <f>SUM(P1382:P1388)</f>
        <v>0</v>
      </c>
      <c r="Q1389" s="16"/>
    </row>
    <row r="1390" spans="1:17" x14ac:dyDescent="0.25">
      <c r="A1390" s="17" t="s">
        <v>15</v>
      </c>
      <c r="B1390" s="17" t="s">
        <v>20</v>
      </c>
      <c r="C1390" s="17">
        <f t="shared" ref="C1390:L1390" si="210">C1365+C1373+C1381+C1389</f>
        <v>0</v>
      </c>
      <c r="D1390" s="17">
        <f t="shared" si="210"/>
        <v>0</v>
      </c>
      <c r="E1390" s="17">
        <f t="shared" si="210"/>
        <v>0</v>
      </c>
      <c r="F1390" s="17">
        <f t="shared" si="210"/>
        <v>0</v>
      </c>
      <c r="G1390" s="17">
        <f t="shared" si="210"/>
        <v>0</v>
      </c>
      <c r="H1390" s="17">
        <f t="shared" si="210"/>
        <v>0</v>
      </c>
      <c r="I1390" s="17">
        <f t="shared" si="210"/>
        <v>0</v>
      </c>
      <c r="J1390" s="17">
        <f t="shared" si="210"/>
        <v>0</v>
      </c>
      <c r="K1390" s="17">
        <f t="shared" si="210"/>
        <v>0</v>
      </c>
      <c r="L1390" s="17">
        <f t="shared" si="210"/>
        <v>0</v>
      </c>
      <c r="M1390" s="17">
        <f>M1389</f>
        <v>0</v>
      </c>
      <c r="N1390" s="17">
        <f>N1365+N1373+N1381+N1389</f>
        <v>0</v>
      </c>
      <c r="O1390" s="17"/>
      <c r="P1390" s="17">
        <f>P1365+P1373+P1381+P1389</f>
        <v>0</v>
      </c>
      <c r="Q1390" s="17"/>
    </row>
    <row r="1398" spans="1:17" x14ac:dyDescent="0.25">
      <c r="A1398" s="16" t="s">
        <v>16</v>
      </c>
      <c r="B1398" s="16" t="s">
        <v>15</v>
      </c>
      <c r="C1398" s="16">
        <f t="shared" ref="C1398:L1398" si="211">SUM(C1391:C1397)</f>
        <v>0</v>
      </c>
      <c r="D1398" s="16">
        <f t="shared" si="211"/>
        <v>0</v>
      </c>
      <c r="E1398" s="16">
        <f t="shared" si="211"/>
        <v>0</v>
      </c>
      <c r="F1398" s="16">
        <f t="shared" si="211"/>
        <v>0</v>
      </c>
      <c r="G1398" s="16">
        <f t="shared" si="211"/>
        <v>0</v>
      </c>
      <c r="H1398" s="16">
        <f t="shared" si="211"/>
        <v>0</v>
      </c>
      <c r="I1398" s="16">
        <f t="shared" si="211"/>
        <v>0</v>
      </c>
      <c r="J1398" s="16">
        <f t="shared" si="211"/>
        <v>0</v>
      </c>
      <c r="K1398" s="16">
        <f t="shared" si="211"/>
        <v>0</v>
      </c>
      <c r="L1398" s="16">
        <f t="shared" si="211"/>
        <v>0</v>
      </c>
      <c r="M1398" s="16">
        <f>M1397</f>
        <v>0</v>
      </c>
      <c r="N1398" s="16">
        <f>SUM(N1391:N1397)</f>
        <v>0</v>
      </c>
      <c r="O1398" s="16"/>
      <c r="P1398" s="16">
        <f>SUM(P1391:P1397)</f>
        <v>0</v>
      </c>
      <c r="Q1398" s="16"/>
    </row>
    <row r="1406" spans="1:17" x14ac:dyDescent="0.25">
      <c r="A1406" s="16" t="s">
        <v>17</v>
      </c>
      <c r="B1406" s="16" t="s">
        <v>15</v>
      </c>
      <c r="C1406" s="16">
        <f t="shared" ref="C1406:L1406" si="212">SUM(C1399:C1405)</f>
        <v>0</v>
      </c>
      <c r="D1406" s="16">
        <f t="shared" si="212"/>
        <v>0</v>
      </c>
      <c r="E1406" s="16">
        <f t="shared" si="212"/>
        <v>0</v>
      </c>
      <c r="F1406" s="16">
        <f t="shared" si="212"/>
        <v>0</v>
      </c>
      <c r="G1406" s="16">
        <f t="shared" si="212"/>
        <v>0</v>
      </c>
      <c r="H1406" s="16">
        <f t="shared" si="212"/>
        <v>0</v>
      </c>
      <c r="I1406" s="16">
        <f t="shared" si="212"/>
        <v>0</v>
      </c>
      <c r="J1406" s="16">
        <f t="shared" si="212"/>
        <v>0</v>
      </c>
      <c r="K1406" s="16">
        <f t="shared" si="212"/>
        <v>0</v>
      </c>
      <c r="L1406" s="16">
        <f t="shared" si="212"/>
        <v>0</v>
      </c>
      <c r="M1406" s="16">
        <f>M1405</f>
        <v>0</v>
      </c>
      <c r="N1406" s="16">
        <f>SUM(N1399:N1405)</f>
        <v>0</v>
      </c>
      <c r="O1406" s="16"/>
      <c r="P1406" s="16">
        <f>SUM(P1399:P1405)</f>
        <v>0</v>
      </c>
      <c r="Q1406" s="16"/>
    </row>
    <row r="1414" spans="1:17" x14ac:dyDescent="0.25">
      <c r="A1414" s="16" t="s">
        <v>18</v>
      </c>
      <c r="B1414" s="16" t="s">
        <v>15</v>
      </c>
      <c r="C1414" s="16">
        <f t="shared" ref="C1414:L1414" si="213">SUM(C1407:C1413)</f>
        <v>0</v>
      </c>
      <c r="D1414" s="16">
        <f t="shared" si="213"/>
        <v>0</v>
      </c>
      <c r="E1414" s="16">
        <f t="shared" si="213"/>
        <v>0</v>
      </c>
      <c r="F1414" s="16">
        <f t="shared" si="213"/>
        <v>0</v>
      </c>
      <c r="G1414" s="16">
        <f t="shared" si="213"/>
        <v>0</v>
      </c>
      <c r="H1414" s="16">
        <f t="shared" si="213"/>
        <v>0</v>
      </c>
      <c r="I1414" s="16">
        <f t="shared" si="213"/>
        <v>0</v>
      </c>
      <c r="J1414" s="16">
        <f t="shared" si="213"/>
        <v>0</v>
      </c>
      <c r="K1414" s="16">
        <f t="shared" si="213"/>
        <v>0</v>
      </c>
      <c r="L1414" s="16">
        <f t="shared" si="213"/>
        <v>0</v>
      </c>
      <c r="M1414" s="16">
        <f>M1413</f>
        <v>0</v>
      </c>
      <c r="N1414" s="16">
        <f>SUM(N1407:N1413)</f>
        <v>0</v>
      </c>
      <c r="O1414" s="16"/>
      <c r="P1414" s="16">
        <f>SUM(P1407:P1413)</f>
        <v>0</v>
      </c>
      <c r="Q1414" s="16"/>
    </row>
    <row r="1422" spans="1:17" x14ac:dyDescent="0.25">
      <c r="A1422" s="16" t="s">
        <v>19</v>
      </c>
      <c r="B1422" s="16" t="s">
        <v>15</v>
      </c>
      <c r="C1422" s="16">
        <f t="shared" ref="C1422:L1422" si="214">SUM(C1415:C1421)</f>
        <v>0</v>
      </c>
      <c r="D1422" s="16">
        <f t="shared" si="214"/>
        <v>0</v>
      </c>
      <c r="E1422" s="16">
        <f t="shared" si="214"/>
        <v>0</v>
      </c>
      <c r="F1422" s="16">
        <f t="shared" si="214"/>
        <v>0</v>
      </c>
      <c r="G1422" s="16">
        <f t="shared" si="214"/>
        <v>0</v>
      </c>
      <c r="H1422" s="16">
        <f t="shared" si="214"/>
        <v>0</v>
      </c>
      <c r="I1422" s="16">
        <f t="shared" si="214"/>
        <v>0</v>
      </c>
      <c r="J1422" s="16">
        <f t="shared" si="214"/>
        <v>0</v>
      </c>
      <c r="K1422" s="16">
        <f t="shared" si="214"/>
        <v>0</v>
      </c>
      <c r="L1422" s="16">
        <f t="shared" si="214"/>
        <v>0</v>
      </c>
      <c r="M1422" s="16">
        <f>M1421</f>
        <v>0</v>
      </c>
      <c r="N1422" s="16">
        <f>SUM(N1415:N1421)</f>
        <v>0</v>
      </c>
      <c r="O1422" s="16"/>
      <c r="P1422" s="16">
        <f>SUM(P1415:P1421)</f>
        <v>0</v>
      </c>
      <c r="Q1422" s="16"/>
    </row>
    <row r="1423" spans="1:17" x14ac:dyDescent="0.25">
      <c r="A1423" s="17" t="s">
        <v>15</v>
      </c>
      <c r="B1423" s="17" t="s">
        <v>20</v>
      </c>
      <c r="C1423" s="17">
        <f t="shared" ref="C1423:L1423" si="215">C1398+C1406+C1414+C1422</f>
        <v>0</v>
      </c>
      <c r="D1423" s="17">
        <f t="shared" si="215"/>
        <v>0</v>
      </c>
      <c r="E1423" s="17">
        <f t="shared" si="215"/>
        <v>0</v>
      </c>
      <c r="F1423" s="17">
        <f t="shared" si="215"/>
        <v>0</v>
      </c>
      <c r="G1423" s="17">
        <f t="shared" si="215"/>
        <v>0</v>
      </c>
      <c r="H1423" s="17">
        <f t="shared" si="215"/>
        <v>0</v>
      </c>
      <c r="I1423" s="17">
        <f t="shared" si="215"/>
        <v>0</v>
      </c>
      <c r="J1423" s="17">
        <f t="shared" si="215"/>
        <v>0</v>
      </c>
      <c r="K1423" s="17">
        <f t="shared" si="215"/>
        <v>0</v>
      </c>
      <c r="L1423" s="17">
        <f t="shared" si="215"/>
        <v>0</v>
      </c>
      <c r="M1423" s="17">
        <f>M1422</f>
        <v>0</v>
      </c>
      <c r="N1423" s="17">
        <f>N1398+N1406+N1414+N1422</f>
        <v>0</v>
      </c>
      <c r="O1423" s="17"/>
      <c r="P1423" s="17">
        <f>P1398+P1406+P1414+P1422</f>
        <v>0</v>
      </c>
      <c r="Q1423" s="17"/>
    </row>
    <row r="1431" spans="1:17" x14ac:dyDescent="0.25">
      <c r="A1431" s="16" t="s">
        <v>16</v>
      </c>
      <c r="B1431" s="16" t="s">
        <v>15</v>
      </c>
      <c r="C1431" s="16">
        <f t="shared" ref="C1431:L1431" si="216">SUM(C1424:C1430)</f>
        <v>0</v>
      </c>
      <c r="D1431" s="16">
        <f t="shared" si="216"/>
        <v>0</v>
      </c>
      <c r="E1431" s="16">
        <f t="shared" si="216"/>
        <v>0</v>
      </c>
      <c r="F1431" s="16">
        <f t="shared" si="216"/>
        <v>0</v>
      </c>
      <c r="G1431" s="16">
        <f t="shared" si="216"/>
        <v>0</v>
      </c>
      <c r="H1431" s="16">
        <f t="shared" si="216"/>
        <v>0</v>
      </c>
      <c r="I1431" s="16">
        <f t="shared" si="216"/>
        <v>0</v>
      </c>
      <c r="J1431" s="16">
        <f t="shared" si="216"/>
        <v>0</v>
      </c>
      <c r="K1431" s="16">
        <f t="shared" si="216"/>
        <v>0</v>
      </c>
      <c r="L1431" s="16">
        <f t="shared" si="216"/>
        <v>0</v>
      </c>
      <c r="M1431" s="16">
        <f>M1430</f>
        <v>0</v>
      </c>
      <c r="N1431" s="16">
        <f>SUM(N1424:N1430)</f>
        <v>0</v>
      </c>
      <c r="O1431" s="16"/>
      <c r="P1431" s="16">
        <f>SUM(P1424:P1430)</f>
        <v>0</v>
      </c>
      <c r="Q1431" s="16"/>
    </row>
    <row r="1439" spans="1:17" x14ac:dyDescent="0.25">
      <c r="A1439" s="16" t="s">
        <v>17</v>
      </c>
      <c r="B1439" s="16" t="s">
        <v>15</v>
      </c>
      <c r="C1439" s="16">
        <f t="shared" ref="C1439:L1439" si="217">SUM(C1432:C1438)</f>
        <v>0</v>
      </c>
      <c r="D1439" s="16">
        <f t="shared" si="217"/>
        <v>0</v>
      </c>
      <c r="E1439" s="16">
        <f t="shared" si="217"/>
        <v>0</v>
      </c>
      <c r="F1439" s="16">
        <f t="shared" si="217"/>
        <v>0</v>
      </c>
      <c r="G1439" s="16">
        <f t="shared" si="217"/>
        <v>0</v>
      </c>
      <c r="H1439" s="16">
        <f t="shared" si="217"/>
        <v>0</v>
      </c>
      <c r="I1439" s="16">
        <f t="shared" si="217"/>
        <v>0</v>
      </c>
      <c r="J1439" s="16">
        <f t="shared" si="217"/>
        <v>0</v>
      </c>
      <c r="K1439" s="16">
        <f t="shared" si="217"/>
        <v>0</v>
      </c>
      <c r="L1439" s="16">
        <f t="shared" si="217"/>
        <v>0</v>
      </c>
      <c r="M1439" s="16">
        <f>M1438</f>
        <v>0</v>
      </c>
      <c r="N1439" s="16">
        <f>SUM(N1432:N1438)</f>
        <v>0</v>
      </c>
      <c r="O1439" s="16"/>
      <c r="P1439" s="16">
        <f>SUM(P1432:P1438)</f>
        <v>0</v>
      </c>
      <c r="Q1439" s="16"/>
    </row>
    <row r="1447" spans="1:17" x14ac:dyDescent="0.25">
      <c r="A1447" s="16" t="s">
        <v>18</v>
      </c>
      <c r="B1447" s="16" t="s">
        <v>15</v>
      </c>
      <c r="C1447" s="16">
        <f t="shared" ref="C1447:L1447" si="218">SUM(C1440:C1446)</f>
        <v>0</v>
      </c>
      <c r="D1447" s="16">
        <f t="shared" si="218"/>
        <v>0</v>
      </c>
      <c r="E1447" s="16">
        <f t="shared" si="218"/>
        <v>0</v>
      </c>
      <c r="F1447" s="16">
        <f t="shared" si="218"/>
        <v>0</v>
      </c>
      <c r="G1447" s="16">
        <f t="shared" si="218"/>
        <v>0</v>
      </c>
      <c r="H1447" s="16">
        <f t="shared" si="218"/>
        <v>0</v>
      </c>
      <c r="I1447" s="16">
        <f t="shared" si="218"/>
        <v>0</v>
      </c>
      <c r="J1447" s="16">
        <f t="shared" si="218"/>
        <v>0</v>
      </c>
      <c r="K1447" s="16">
        <f t="shared" si="218"/>
        <v>0</v>
      </c>
      <c r="L1447" s="16">
        <f t="shared" si="218"/>
        <v>0</v>
      </c>
      <c r="M1447" s="16">
        <f>M1446</f>
        <v>0</v>
      </c>
      <c r="N1447" s="16">
        <f>SUM(N1440:N1446)</f>
        <v>0</v>
      </c>
      <c r="O1447" s="16"/>
      <c r="P1447" s="16">
        <f>SUM(P1440:P1446)</f>
        <v>0</v>
      </c>
      <c r="Q1447" s="16"/>
    </row>
    <row r="1455" spans="1:17" x14ac:dyDescent="0.25">
      <c r="A1455" s="16" t="s">
        <v>19</v>
      </c>
      <c r="B1455" s="16" t="s">
        <v>15</v>
      </c>
      <c r="C1455" s="16">
        <f t="shared" ref="C1455:L1455" si="219">SUM(C1448:C1454)</f>
        <v>0</v>
      </c>
      <c r="D1455" s="16">
        <f t="shared" si="219"/>
        <v>0</v>
      </c>
      <c r="E1455" s="16">
        <f t="shared" si="219"/>
        <v>0</v>
      </c>
      <c r="F1455" s="16">
        <f t="shared" si="219"/>
        <v>0</v>
      </c>
      <c r="G1455" s="16">
        <f t="shared" si="219"/>
        <v>0</v>
      </c>
      <c r="H1455" s="16">
        <f t="shared" si="219"/>
        <v>0</v>
      </c>
      <c r="I1455" s="16">
        <f t="shared" si="219"/>
        <v>0</v>
      </c>
      <c r="J1455" s="16">
        <f t="shared" si="219"/>
        <v>0</v>
      </c>
      <c r="K1455" s="16">
        <f t="shared" si="219"/>
        <v>0</v>
      </c>
      <c r="L1455" s="16">
        <f t="shared" si="219"/>
        <v>0</v>
      </c>
      <c r="M1455" s="16">
        <f>M1454</f>
        <v>0</v>
      </c>
      <c r="N1455" s="16">
        <f>SUM(N1448:N1454)</f>
        <v>0</v>
      </c>
      <c r="O1455" s="16"/>
      <c r="P1455" s="16">
        <f>SUM(P1448:P1454)</f>
        <v>0</v>
      </c>
      <c r="Q1455" s="16"/>
    </row>
    <row r="1456" spans="1:17" x14ac:dyDescent="0.25">
      <c r="A1456" s="17" t="s">
        <v>15</v>
      </c>
      <c r="B1456" s="17" t="s">
        <v>20</v>
      </c>
      <c r="C1456" s="17">
        <f t="shared" ref="C1456:L1456" si="220">C1431+C1439+C1447+C1455</f>
        <v>0</v>
      </c>
      <c r="D1456" s="17">
        <f t="shared" si="220"/>
        <v>0</v>
      </c>
      <c r="E1456" s="17">
        <f t="shared" si="220"/>
        <v>0</v>
      </c>
      <c r="F1456" s="17">
        <f t="shared" si="220"/>
        <v>0</v>
      </c>
      <c r="G1456" s="17">
        <f t="shared" si="220"/>
        <v>0</v>
      </c>
      <c r="H1456" s="17">
        <f t="shared" si="220"/>
        <v>0</v>
      </c>
      <c r="I1456" s="17">
        <f t="shared" si="220"/>
        <v>0</v>
      </c>
      <c r="J1456" s="17">
        <f t="shared" si="220"/>
        <v>0</v>
      </c>
      <c r="K1456" s="17">
        <f t="shared" si="220"/>
        <v>0</v>
      </c>
      <c r="L1456" s="17">
        <f t="shared" si="220"/>
        <v>0</v>
      </c>
      <c r="M1456" s="17">
        <f>M1455</f>
        <v>0</v>
      </c>
      <c r="N1456" s="17">
        <f>N1431+N1439+N1447+N1455</f>
        <v>0</v>
      </c>
      <c r="O1456" s="17"/>
      <c r="P1456" s="17">
        <f>P1431+P1439+P1447+P1455</f>
        <v>0</v>
      </c>
      <c r="Q1456" s="17"/>
    </row>
    <row r="1464" spans="1:17" x14ac:dyDescent="0.25">
      <c r="A1464" s="16" t="s">
        <v>16</v>
      </c>
      <c r="B1464" s="16" t="s">
        <v>15</v>
      </c>
      <c r="C1464" s="16">
        <f t="shared" ref="C1464:L1464" si="221">SUM(C1457:C1463)</f>
        <v>0</v>
      </c>
      <c r="D1464" s="16">
        <f t="shared" si="221"/>
        <v>0</v>
      </c>
      <c r="E1464" s="16">
        <f t="shared" si="221"/>
        <v>0</v>
      </c>
      <c r="F1464" s="16">
        <f t="shared" si="221"/>
        <v>0</v>
      </c>
      <c r="G1464" s="16">
        <f t="shared" si="221"/>
        <v>0</v>
      </c>
      <c r="H1464" s="16">
        <f t="shared" si="221"/>
        <v>0</v>
      </c>
      <c r="I1464" s="16">
        <f t="shared" si="221"/>
        <v>0</v>
      </c>
      <c r="J1464" s="16">
        <f t="shared" si="221"/>
        <v>0</v>
      </c>
      <c r="K1464" s="16">
        <f t="shared" si="221"/>
        <v>0</v>
      </c>
      <c r="L1464" s="16">
        <f t="shared" si="221"/>
        <v>0</v>
      </c>
      <c r="M1464" s="16">
        <f>M1463</f>
        <v>0</v>
      </c>
      <c r="N1464" s="16">
        <f>SUM(N1457:N1463)</f>
        <v>0</v>
      </c>
      <c r="O1464" s="16"/>
      <c r="P1464" s="16">
        <f>SUM(P1457:P1463)</f>
        <v>0</v>
      </c>
      <c r="Q1464" s="16"/>
    </row>
    <row r="1472" spans="1:17" x14ac:dyDescent="0.25">
      <c r="A1472" s="16" t="s">
        <v>17</v>
      </c>
      <c r="B1472" s="16" t="s">
        <v>15</v>
      </c>
      <c r="C1472" s="16">
        <f t="shared" ref="C1472:L1472" si="222">SUM(C1465:C1471)</f>
        <v>0</v>
      </c>
      <c r="D1472" s="16">
        <f t="shared" si="222"/>
        <v>0</v>
      </c>
      <c r="E1472" s="16">
        <f t="shared" si="222"/>
        <v>0</v>
      </c>
      <c r="F1472" s="16">
        <f t="shared" si="222"/>
        <v>0</v>
      </c>
      <c r="G1472" s="16">
        <f t="shared" si="222"/>
        <v>0</v>
      </c>
      <c r="H1472" s="16">
        <f t="shared" si="222"/>
        <v>0</v>
      </c>
      <c r="I1472" s="16">
        <f t="shared" si="222"/>
        <v>0</v>
      </c>
      <c r="J1472" s="16">
        <f t="shared" si="222"/>
        <v>0</v>
      </c>
      <c r="K1472" s="16">
        <f t="shared" si="222"/>
        <v>0</v>
      </c>
      <c r="L1472" s="16">
        <f t="shared" si="222"/>
        <v>0</v>
      </c>
      <c r="M1472" s="16">
        <f>M1471</f>
        <v>0</v>
      </c>
      <c r="N1472" s="16">
        <f>SUM(N1465:N1471)</f>
        <v>0</v>
      </c>
      <c r="O1472" s="16"/>
      <c r="P1472" s="16">
        <f>SUM(P1465:P1471)</f>
        <v>0</v>
      </c>
      <c r="Q1472" s="16"/>
    </row>
    <row r="1480" spans="1:17" x14ac:dyDescent="0.25">
      <c r="A1480" s="16" t="s">
        <v>18</v>
      </c>
      <c r="B1480" s="16" t="s">
        <v>15</v>
      </c>
      <c r="C1480" s="16">
        <f t="shared" ref="C1480:L1480" si="223">SUM(C1473:C1479)</f>
        <v>0</v>
      </c>
      <c r="D1480" s="16">
        <f t="shared" si="223"/>
        <v>0</v>
      </c>
      <c r="E1480" s="16">
        <f t="shared" si="223"/>
        <v>0</v>
      </c>
      <c r="F1480" s="16">
        <f t="shared" si="223"/>
        <v>0</v>
      </c>
      <c r="G1480" s="16">
        <f t="shared" si="223"/>
        <v>0</v>
      </c>
      <c r="H1480" s="16">
        <f t="shared" si="223"/>
        <v>0</v>
      </c>
      <c r="I1480" s="16">
        <f t="shared" si="223"/>
        <v>0</v>
      </c>
      <c r="J1480" s="16">
        <f t="shared" si="223"/>
        <v>0</v>
      </c>
      <c r="K1480" s="16">
        <f t="shared" si="223"/>
        <v>0</v>
      </c>
      <c r="L1480" s="16">
        <f t="shared" si="223"/>
        <v>0</v>
      </c>
      <c r="M1480" s="16">
        <f>M1479</f>
        <v>0</v>
      </c>
      <c r="N1480" s="16">
        <f>SUM(N1473:N1479)</f>
        <v>0</v>
      </c>
      <c r="O1480" s="16"/>
      <c r="P1480" s="16">
        <f>SUM(P1473:P1479)</f>
        <v>0</v>
      </c>
      <c r="Q1480" s="16"/>
    </row>
    <row r="1488" spans="1:17" x14ac:dyDescent="0.25">
      <c r="A1488" s="16" t="s">
        <v>19</v>
      </c>
      <c r="B1488" s="16" t="s">
        <v>15</v>
      </c>
      <c r="C1488" s="16">
        <f t="shared" ref="C1488:L1488" si="224">SUM(C1481:C1487)</f>
        <v>0</v>
      </c>
      <c r="D1488" s="16">
        <f t="shared" si="224"/>
        <v>0</v>
      </c>
      <c r="E1488" s="16">
        <f t="shared" si="224"/>
        <v>0</v>
      </c>
      <c r="F1488" s="16">
        <f t="shared" si="224"/>
        <v>0</v>
      </c>
      <c r="G1488" s="16">
        <f t="shared" si="224"/>
        <v>0</v>
      </c>
      <c r="H1488" s="16">
        <f t="shared" si="224"/>
        <v>0</v>
      </c>
      <c r="I1488" s="16">
        <f t="shared" si="224"/>
        <v>0</v>
      </c>
      <c r="J1488" s="16">
        <f t="shared" si="224"/>
        <v>0</v>
      </c>
      <c r="K1488" s="16">
        <f t="shared" si="224"/>
        <v>0</v>
      </c>
      <c r="L1488" s="16">
        <f t="shared" si="224"/>
        <v>0</v>
      </c>
      <c r="M1488" s="16">
        <f>M1487</f>
        <v>0</v>
      </c>
      <c r="N1488" s="16">
        <f>SUM(N1481:N1487)</f>
        <v>0</v>
      </c>
      <c r="O1488" s="16"/>
      <c r="P1488" s="16">
        <f>SUM(P1481:P1487)</f>
        <v>0</v>
      </c>
      <c r="Q1488" s="16"/>
    </row>
    <row r="1489" spans="1:17" x14ac:dyDescent="0.25">
      <c r="A1489" s="17" t="s">
        <v>15</v>
      </c>
      <c r="B1489" s="17" t="s">
        <v>20</v>
      </c>
      <c r="C1489" s="17">
        <f t="shared" ref="C1489:L1489" si="225">C1464+C1472+C1480+C1488</f>
        <v>0</v>
      </c>
      <c r="D1489" s="17">
        <f t="shared" si="225"/>
        <v>0</v>
      </c>
      <c r="E1489" s="17">
        <f t="shared" si="225"/>
        <v>0</v>
      </c>
      <c r="F1489" s="17">
        <f t="shared" si="225"/>
        <v>0</v>
      </c>
      <c r="G1489" s="17">
        <f t="shared" si="225"/>
        <v>0</v>
      </c>
      <c r="H1489" s="17">
        <f t="shared" si="225"/>
        <v>0</v>
      </c>
      <c r="I1489" s="17">
        <f t="shared" si="225"/>
        <v>0</v>
      </c>
      <c r="J1489" s="17">
        <f t="shared" si="225"/>
        <v>0</v>
      </c>
      <c r="K1489" s="17">
        <f t="shared" si="225"/>
        <v>0</v>
      </c>
      <c r="L1489" s="17">
        <f t="shared" si="225"/>
        <v>0</v>
      </c>
      <c r="M1489" s="17">
        <f>M1488</f>
        <v>0</v>
      </c>
      <c r="N1489" s="17">
        <f>N1464+N1472+N1480+N1488</f>
        <v>0</v>
      </c>
      <c r="O1489" s="17"/>
      <c r="P1489" s="17">
        <f>P1464+P1472+P1480+P1488</f>
        <v>0</v>
      </c>
      <c r="Q1489" s="17"/>
    </row>
    <row r="1497" spans="1:17" x14ac:dyDescent="0.25">
      <c r="A1497" s="16" t="s">
        <v>16</v>
      </c>
      <c r="B1497" s="16" t="s">
        <v>15</v>
      </c>
      <c r="C1497" s="16">
        <f t="shared" ref="C1497:L1497" si="226">SUM(C1490:C1496)</f>
        <v>0</v>
      </c>
      <c r="D1497" s="16">
        <f t="shared" si="226"/>
        <v>0</v>
      </c>
      <c r="E1497" s="16">
        <f t="shared" si="226"/>
        <v>0</v>
      </c>
      <c r="F1497" s="16">
        <f t="shared" si="226"/>
        <v>0</v>
      </c>
      <c r="G1497" s="16">
        <f t="shared" si="226"/>
        <v>0</v>
      </c>
      <c r="H1497" s="16">
        <f t="shared" si="226"/>
        <v>0</v>
      </c>
      <c r="I1497" s="16">
        <f t="shared" si="226"/>
        <v>0</v>
      </c>
      <c r="J1497" s="16">
        <f t="shared" si="226"/>
        <v>0</v>
      </c>
      <c r="K1497" s="16">
        <f t="shared" si="226"/>
        <v>0</v>
      </c>
      <c r="L1497" s="16">
        <f t="shared" si="226"/>
        <v>0</v>
      </c>
      <c r="M1497" s="16">
        <f>M1496</f>
        <v>0</v>
      </c>
      <c r="N1497" s="16">
        <f>SUM(N1490:N1496)</f>
        <v>0</v>
      </c>
      <c r="O1497" s="16"/>
      <c r="P1497" s="16">
        <f>SUM(P1490:P1496)</f>
        <v>0</v>
      </c>
      <c r="Q1497" s="16"/>
    </row>
    <row r="1505" spans="1:17" x14ac:dyDescent="0.25">
      <c r="A1505" s="16" t="s">
        <v>17</v>
      </c>
      <c r="B1505" s="16" t="s">
        <v>15</v>
      </c>
      <c r="C1505" s="16">
        <f t="shared" ref="C1505:L1505" si="227">SUM(C1498:C1504)</f>
        <v>0</v>
      </c>
      <c r="D1505" s="16">
        <f t="shared" si="227"/>
        <v>0</v>
      </c>
      <c r="E1505" s="16">
        <f t="shared" si="227"/>
        <v>0</v>
      </c>
      <c r="F1505" s="16">
        <f t="shared" si="227"/>
        <v>0</v>
      </c>
      <c r="G1505" s="16">
        <f t="shared" si="227"/>
        <v>0</v>
      </c>
      <c r="H1505" s="16">
        <f t="shared" si="227"/>
        <v>0</v>
      </c>
      <c r="I1505" s="16">
        <f t="shared" si="227"/>
        <v>0</v>
      </c>
      <c r="J1505" s="16">
        <f t="shared" si="227"/>
        <v>0</v>
      </c>
      <c r="K1505" s="16">
        <f t="shared" si="227"/>
        <v>0</v>
      </c>
      <c r="L1505" s="16">
        <f t="shared" si="227"/>
        <v>0</v>
      </c>
      <c r="M1505" s="16">
        <f>M1504</f>
        <v>0</v>
      </c>
      <c r="N1505" s="16">
        <f>SUM(N1498:N1504)</f>
        <v>0</v>
      </c>
      <c r="O1505" s="16"/>
      <c r="P1505" s="16">
        <f>SUM(P1498:P1504)</f>
        <v>0</v>
      </c>
      <c r="Q1505" s="16"/>
    </row>
    <row r="1513" spans="1:17" x14ac:dyDescent="0.25">
      <c r="A1513" s="16" t="s">
        <v>18</v>
      </c>
      <c r="B1513" s="16" t="s">
        <v>15</v>
      </c>
      <c r="C1513" s="16">
        <f t="shared" ref="C1513:L1513" si="228">SUM(C1506:C1512)</f>
        <v>0</v>
      </c>
      <c r="D1513" s="16">
        <f t="shared" si="228"/>
        <v>0</v>
      </c>
      <c r="E1513" s="16">
        <f t="shared" si="228"/>
        <v>0</v>
      </c>
      <c r="F1513" s="16">
        <f t="shared" si="228"/>
        <v>0</v>
      </c>
      <c r="G1513" s="16">
        <f t="shared" si="228"/>
        <v>0</v>
      </c>
      <c r="H1513" s="16">
        <f t="shared" si="228"/>
        <v>0</v>
      </c>
      <c r="I1513" s="16">
        <f t="shared" si="228"/>
        <v>0</v>
      </c>
      <c r="J1513" s="16">
        <f t="shared" si="228"/>
        <v>0</v>
      </c>
      <c r="K1513" s="16">
        <f t="shared" si="228"/>
        <v>0</v>
      </c>
      <c r="L1513" s="16">
        <f t="shared" si="228"/>
        <v>0</v>
      </c>
      <c r="M1513" s="16">
        <f>M1512</f>
        <v>0</v>
      </c>
      <c r="N1513" s="16">
        <f>SUM(N1506:N1512)</f>
        <v>0</v>
      </c>
      <c r="O1513" s="16"/>
      <c r="P1513" s="16">
        <f>SUM(P1506:P1512)</f>
        <v>0</v>
      </c>
      <c r="Q1513" s="16"/>
    </row>
    <row r="1521" spans="1:17" x14ac:dyDescent="0.25">
      <c r="A1521" s="16" t="s">
        <v>19</v>
      </c>
      <c r="B1521" s="16" t="s">
        <v>15</v>
      </c>
      <c r="C1521" s="16">
        <f t="shared" ref="C1521:L1521" si="229">SUM(C1514:C1520)</f>
        <v>0</v>
      </c>
      <c r="D1521" s="16">
        <f t="shared" si="229"/>
        <v>0</v>
      </c>
      <c r="E1521" s="16">
        <f t="shared" si="229"/>
        <v>0</v>
      </c>
      <c r="F1521" s="16">
        <f t="shared" si="229"/>
        <v>0</v>
      </c>
      <c r="G1521" s="16">
        <f t="shared" si="229"/>
        <v>0</v>
      </c>
      <c r="H1521" s="16">
        <f t="shared" si="229"/>
        <v>0</v>
      </c>
      <c r="I1521" s="16">
        <f t="shared" si="229"/>
        <v>0</v>
      </c>
      <c r="J1521" s="16">
        <f t="shared" si="229"/>
        <v>0</v>
      </c>
      <c r="K1521" s="16">
        <f t="shared" si="229"/>
        <v>0</v>
      </c>
      <c r="L1521" s="16">
        <f t="shared" si="229"/>
        <v>0</v>
      </c>
      <c r="M1521" s="16">
        <f>M1520</f>
        <v>0</v>
      </c>
      <c r="N1521" s="16">
        <f>SUM(N1514:N1520)</f>
        <v>0</v>
      </c>
      <c r="O1521" s="16"/>
      <c r="P1521" s="16">
        <f>SUM(P1514:P1520)</f>
        <v>0</v>
      </c>
      <c r="Q1521" s="16"/>
    </row>
    <row r="1522" spans="1:17" x14ac:dyDescent="0.25">
      <c r="A1522" s="17" t="s">
        <v>15</v>
      </c>
      <c r="B1522" s="17" t="s">
        <v>20</v>
      </c>
      <c r="C1522" s="17">
        <f t="shared" ref="C1522:L1522" si="230">C1497+C1505+C1513+C1521</f>
        <v>0</v>
      </c>
      <c r="D1522" s="17">
        <f t="shared" si="230"/>
        <v>0</v>
      </c>
      <c r="E1522" s="17">
        <f t="shared" si="230"/>
        <v>0</v>
      </c>
      <c r="F1522" s="17">
        <f t="shared" si="230"/>
        <v>0</v>
      </c>
      <c r="G1522" s="17">
        <f t="shared" si="230"/>
        <v>0</v>
      </c>
      <c r="H1522" s="17">
        <f t="shared" si="230"/>
        <v>0</v>
      </c>
      <c r="I1522" s="17">
        <f t="shared" si="230"/>
        <v>0</v>
      </c>
      <c r="J1522" s="17">
        <f t="shared" si="230"/>
        <v>0</v>
      </c>
      <c r="K1522" s="17">
        <f t="shared" si="230"/>
        <v>0</v>
      </c>
      <c r="L1522" s="17">
        <f t="shared" si="230"/>
        <v>0</v>
      </c>
      <c r="M1522" s="17">
        <f>M1521</f>
        <v>0</v>
      </c>
      <c r="N1522" s="17">
        <f>N1497+N1505+N1513+N1521</f>
        <v>0</v>
      </c>
      <c r="O1522" s="17"/>
      <c r="P1522" s="17">
        <f>P1497+P1505+P1513+P1521</f>
        <v>0</v>
      </c>
      <c r="Q1522" s="17"/>
    </row>
    <row r="1530" spans="1:17" x14ac:dyDescent="0.25">
      <c r="A1530" s="16" t="s">
        <v>16</v>
      </c>
      <c r="B1530" s="16" t="s">
        <v>15</v>
      </c>
      <c r="C1530" s="16">
        <f t="shared" ref="C1530:L1530" si="231">SUM(C1523:C1529)</f>
        <v>0</v>
      </c>
      <c r="D1530" s="16">
        <f t="shared" si="231"/>
        <v>0</v>
      </c>
      <c r="E1530" s="16">
        <f t="shared" si="231"/>
        <v>0</v>
      </c>
      <c r="F1530" s="16">
        <f t="shared" si="231"/>
        <v>0</v>
      </c>
      <c r="G1530" s="16">
        <f t="shared" si="231"/>
        <v>0</v>
      </c>
      <c r="H1530" s="16">
        <f t="shared" si="231"/>
        <v>0</v>
      </c>
      <c r="I1530" s="16">
        <f t="shared" si="231"/>
        <v>0</v>
      </c>
      <c r="J1530" s="16">
        <f t="shared" si="231"/>
        <v>0</v>
      </c>
      <c r="K1530" s="16">
        <f t="shared" si="231"/>
        <v>0</v>
      </c>
      <c r="L1530" s="16">
        <f t="shared" si="231"/>
        <v>0</v>
      </c>
      <c r="M1530" s="16">
        <f>M1529</f>
        <v>0</v>
      </c>
      <c r="N1530" s="16">
        <f>SUM(N1523:N1529)</f>
        <v>0</v>
      </c>
      <c r="O1530" s="16"/>
      <c r="P1530" s="16">
        <f>SUM(P1523:P1529)</f>
        <v>0</v>
      </c>
      <c r="Q1530" s="16"/>
    </row>
    <row r="1538" spans="1:17" x14ac:dyDescent="0.25">
      <c r="A1538" s="16" t="s">
        <v>17</v>
      </c>
      <c r="B1538" s="16" t="s">
        <v>15</v>
      </c>
      <c r="C1538" s="16">
        <f t="shared" ref="C1538:L1538" si="232">SUM(C1531:C1537)</f>
        <v>0</v>
      </c>
      <c r="D1538" s="16">
        <f t="shared" si="232"/>
        <v>0</v>
      </c>
      <c r="E1538" s="16">
        <f t="shared" si="232"/>
        <v>0</v>
      </c>
      <c r="F1538" s="16">
        <f t="shared" si="232"/>
        <v>0</v>
      </c>
      <c r="G1538" s="16">
        <f t="shared" si="232"/>
        <v>0</v>
      </c>
      <c r="H1538" s="16">
        <f t="shared" si="232"/>
        <v>0</v>
      </c>
      <c r="I1538" s="16">
        <f t="shared" si="232"/>
        <v>0</v>
      </c>
      <c r="J1538" s="16">
        <f t="shared" si="232"/>
        <v>0</v>
      </c>
      <c r="K1538" s="16">
        <f t="shared" si="232"/>
        <v>0</v>
      </c>
      <c r="L1538" s="16">
        <f t="shared" si="232"/>
        <v>0</v>
      </c>
      <c r="M1538" s="16">
        <f>M1537</f>
        <v>0</v>
      </c>
      <c r="N1538" s="16">
        <f>SUM(N1531:N1537)</f>
        <v>0</v>
      </c>
      <c r="O1538" s="16"/>
      <c r="P1538" s="16">
        <f>SUM(P1531:P1537)</f>
        <v>0</v>
      </c>
      <c r="Q1538" s="16"/>
    </row>
    <row r="1546" spans="1:17" x14ac:dyDescent="0.25">
      <c r="A1546" s="16" t="s">
        <v>18</v>
      </c>
      <c r="B1546" s="16" t="s">
        <v>15</v>
      </c>
      <c r="C1546" s="16">
        <f t="shared" ref="C1546:L1546" si="233">SUM(C1539:C1545)</f>
        <v>0</v>
      </c>
      <c r="D1546" s="16">
        <f t="shared" si="233"/>
        <v>0</v>
      </c>
      <c r="E1546" s="16">
        <f t="shared" si="233"/>
        <v>0</v>
      </c>
      <c r="F1546" s="16">
        <f t="shared" si="233"/>
        <v>0</v>
      </c>
      <c r="G1546" s="16">
        <f t="shared" si="233"/>
        <v>0</v>
      </c>
      <c r="H1546" s="16">
        <f t="shared" si="233"/>
        <v>0</v>
      </c>
      <c r="I1546" s="16">
        <f t="shared" si="233"/>
        <v>0</v>
      </c>
      <c r="J1546" s="16">
        <f t="shared" si="233"/>
        <v>0</v>
      </c>
      <c r="K1546" s="16">
        <f t="shared" si="233"/>
        <v>0</v>
      </c>
      <c r="L1546" s="16">
        <f t="shared" si="233"/>
        <v>0</v>
      </c>
      <c r="M1546" s="16">
        <f>M1545</f>
        <v>0</v>
      </c>
      <c r="N1546" s="16">
        <f>SUM(N1539:N1545)</f>
        <v>0</v>
      </c>
      <c r="O1546" s="16"/>
      <c r="P1546" s="16">
        <f>SUM(P1539:P1545)</f>
        <v>0</v>
      </c>
      <c r="Q1546" s="16"/>
    </row>
    <row r="1554" spans="1:17" x14ac:dyDescent="0.25">
      <c r="A1554" s="16" t="s">
        <v>19</v>
      </c>
      <c r="B1554" s="16" t="s">
        <v>15</v>
      </c>
      <c r="C1554" s="16">
        <f t="shared" ref="C1554:L1554" si="234">SUM(C1547:C1553)</f>
        <v>0</v>
      </c>
      <c r="D1554" s="16">
        <f t="shared" si="234"/>
        <v>0</v>
      </c>
      <c r="E1554" s="16">
        <f t="shared" si="234"/>
        <v>0</v>
      </c>
      <c r="F1554" s="16">
        <f t="shared" si="234"/>
        <v>0</v>
      </c>
      <c r="G1554" s="16">
        <f t="shared" si="234"/>
        <v>0</v>
      </c>
      <c r="H1554" s="16">
        <f t="shared" si="234"/>
        <v>0</v>
      </c>
      <c r="I1554" s="16">
        <f t="shared" si="234"/>
        <v>0</v>
      </c>
      <c r="J1554" s="16">
        <f t="shared" si="234"/>
        <v>0</v>
      </c>
      <c r="K1554" s="16">
        <f t="shared" si="234"/>
        <v>0</v>
      </c>
      <c r="L1554" s="16">
        <f t="shared" si="234"/>
        <v>0</v>
      </c>
      <c r="M1554" s="16">
        <f>M1553</f>
        <v>0</v>
      </c>
      <c r="N1554" s="16">
        <f>SUM(N1547:N1553)</f>
        <v>0</v>
      </c>
      <c r="O1554" s="16"/>
      <c r="P1554" s="16">
        <f>SUM(P1547:P1553)</f>
        <v>0</v>
      </c>
      <c r="Q1554" s="16"/>
    </row>
    <row r="1555" spans="1:17" x14ac:dyDescent="0.25">
      <c r="A1555" s="17" t="s">
        <v>15</v>
      </c>
      <c r="B1555" s="17" t="s">
        <v>20</v>
      </c>
      <c r="C1555" s="17">
        <f t="shared" ref="C1555:L1555" si="235">C1530+C1538+C1546+C1554</f>
        <v>0</v>
      </c>
      <c r="D1555" s="17">
        <f t="shared" si="235"/>
        <v>0</v>
      </c>
      <c r="E1555" s="17">
        <f t="shared" si="235"/>
        <v>0</v>
      </c>
      <c r="F1555" s="17">
        <f t="shared" si="235"/>
        <v>0</v>
      </c>
      <c r="G1555" s="17">
        <f t="shared" si="235"/>
        <v>0</v>
      </c>
      <c r="H1555" s="17">
        <f t="shared" si="235"/>
        <v>0</v>
      </c>
      <c r="I1555" s="17">
        <f t="shared" si="235"/>
        <v>0</v>
      </c>
      <c r="J1555" s="17">
        <f t="shared" si="235"/>
        <v>0</v>
      </c>
      <c r="K1555" s="17">
        <f t="shared" si="235"/>
        <v>0</v>
      </c>
      <c r="L1555" s="17">
        <f t="shared" si="235"/>
        <v>0</v>
      </c>
      <c r="M1555" s="17">
        <f>M1554</f>
        <v>0</v>
      </c>
      <c r="N1555" s="17">
        <f>N1530+N1538+N1546+N1554</f>
        <v>0</v>
      </c>
      <c r="O1555" s="17"/>
      <c r="P1555" s="17">
        <f>P1530+P1538+P1546+P1554</f>
        <v>0</v>
      </c>
      <c r="Q1555" s="17"/>
    </row>
    <row r="1563" spans="1:17" x14ac:dyDescent="0.25">
      <c r="A1563" s="16" t="s">
        <v>16</v>
      </c>
      <c r="B1563" s="16" t="s">
        <v>15</v>
      </c>
      <c r="C1563" s="16">
        <f t="shared" ref="C1563:L1563" si="236">SUM(C1556:C1562)</f>
        <v>0</v>
      </c>
      <c r="D1563" s="16">
        <f t="shared" si="236"/>
        <v>0</v>
      </c>
      <c r="E1563" s="16">
        <f t="shared" si="236"/>
        <v>0</v>
      </c>
      <c r="F1563" s="16">
        <f t="shared" si="236"/>
        <v>0</v>
      </c>
      <c r="G1563" s="16">
        <f t="shared" si="236"/>
        <v>0</v>
      </c>
      <c r="H1563" s="16">
        <f t="shared" si="236"/>
        <v>0</v>
      </c>
      <c r="I1563" s="16">
        <f t="shared" si="236"/>
        <v>0</v>
      </c>
      <c r="J1563" s="16">
        <f t="shared" si="236"/>
        <v>0</v>
      </c>
      <c r="K1563" s="16">
        <f t="shared" si="236"/>
        <v>0</v>
      </c>
      <c r="L1563" s="16">
        <f t="shared" si="236"/>
        <v>0</v>
      </c>
      <c r="M1563" s="16">
        <f>M1562</f>
        <v>0</v>
      </c>
      <c r="N1563" s="16">
        <f>SUM(N1556:N1562)</f>
        <v>0</v>
      </c>
      <c r="O1563" s="16"/>
      <c r="P1563" s="16">
        <f>SUM(P1556:P1562)</f>
        <v>0</v>
      </c>
      <c r="Q1563" s="16"/>
    </row>
    <row r="1571" spans="1:17" x14ac:dyDescent="0.25">
      <c r="A1571" s="16" t="s">
        <v>17</v>
      </c>
      <c r="B1571" s="16" t="s">
        <v>15</v>
      </c>
      <c r="C1571" s="16">
        <f t="shared" ref="C1571:L1571" si="237">SUM(C1564:C1570)</f>
        <v>0</v>
      </c>
      <c r="D1571" s="16">
        <f t="shared" si="237"/>
        <v>0</v>
      </c>
      <c r="E1571" s="16">
        <f t="shared" si="237"/>
        <v>0</v>
      </c>
      <c r="F1571" s="16">
        <f t="shared" si="237"/>
        <v>0</v>
      </c>
      <c r="G1571" s="16">
        <f t="shared" si="237"/>
        <v>0</v>
      </c>
      <c r="H1571" s="16">
        <f t="shared" si="237"/>
        <v>0</v>
      </c>
      <c r="I1571" s="16">
        <f t="shared" si="237"/>
        <v>0</v>
      </c>
      <c r="J1571" s="16">
        <f t="shared" si="237"/>
        <v>0</v>
      </c>
      <c r="K1571" s="16">
        <f t="shared" si="237"/>
        <v>0</v>
      </c>
      <c r="L1571" s="16">
        <f t="shared" si="237"/>
        <v>0</v>
      </c>
      <c r="M1571" s="16">
        <f>M1570</f>
        <v>0</v>
      </c>
      <c r="N1571" s="16">
        <f>SUM(N1564:N1570)</f>
        <v>0</v>
      </c>
      <c r="O1571" s="16"/>
      <c r="P1571" s="16">
        <f>SUM(P1564:P1570)</f>
        <v>0</v>
      </c>
      <c r="Q1571" s="16"/>
    </row>
    <row r="1579" spans="1:17" x14ac:dyDescent="0.25">
      <c r="A1579" s="16" t="s">
        <v>18</v>
      </c>
      <c r="B1579" s="16" t="s">
        <v>15</v>
      </c>
      <c r="C1579" s="16">
        <f t="shared" ref="C1579:L1579" si="238">SUM(C1572:C1578)</f>
        <v>0</v>
      </c>
      <c r="D1579" s="16">
        <f t="shared" si="238"/>
        <v>0</v>
      </c>
      <c r="E1579" s="16">
        <f t="shared" si="238"/>
        <v>0</v>
      </c>
      <c r="F1579" s="16">
        <f t="shared" si="238"/>
        <v>0</v>
      </c>
      <c r="G1579" s="16">
        <f t="shared" si="238"/>
        <v>0</v>
      </c>
      <c r="H1579" s="16">
        <f t="shared" si="238"/>
        <v>0</v>
      </c>
      <c r="I1579" s="16">
        <f t="shared" si="238"/>
        <v>0</v>
      </c>
      <c r="J1579" s="16">
        <f t="shared" si="238"/>
        <v>0</v>
      </c>
      <c r="K1579" s="16">
        <f t="shared" si="238"/>
        <v>0</v>
      </c>
      <c r="L1579" s="16">
        <f t="shared" si="238"/>
        <v>0</v>
      </c>
      <c r="M1579" s="16">
        <f>M1578</f>
        <v>0</v>
      </c>
      <c r="N1579" s="16">
        <f>SUM(N1572:N1578)</f>
        <v>0</v>
      </c>
      <c r="O1579" s="16"/>
      <c r="P1579" s="16">
        <f>SUM(P1572:P1578)</f>
        <v>0</v>
      </c>
      <c r="Q1579" s="16"/>
    </row>
    <row r="1587" spans="1:17" x14ac:dyDescent="0.25">
      <c r="A1587" s="16" t="s">
        <v>19</v>
      </c>
      <c r="B1587" s="16" t="s">
        <v>15</v>
      </c>
      <c r="C1587" s="16">
        <f t="shared" ref="C1587:L1587" si="239">SUM(C1580:C1586)</f>
        <v>0</v>
      </c>
      <c r="D1587" s="16">
        <f t="shared" si="239"/>
        <v>0</v>
      </c>
      <c r="E1587" s="16">
        <f t="shared" si="239"/>
        <v>0</v>
      </c>
      <c r="F1587" s="16">
        <f t="shared" si="239"/>
        <v>0</v>
      </c>
      <c r="G1587" s="16">
        <f t="shared" si="239"/>
        <v>0</v>
      </c>
      <c r="H1587" s="16">
        <f t="shared" si="239"/>
        <v>0</v>
      </c>
      <c r="I1587" s="16">
        <f t="shared" si="239"/>
        <v>0</v>
      </c>
      <c r="J1587" s="16">
        <f t="shared" si="239"/>
        <v>0</v>
      </c>
      <c r="K1587" s="16">
        <f t="shared" si="239"/>
        <v>0</v>
      </c>
      <c r="L1587" s="16">
        <f t="shared" si="239"/>
        <v>0</v>
      </c>
      <c r="M1587" s="16">
        <f>M1586</f>
        <v>0</v>
      </c>
      <c r="N1587" s="16">
        <f>SUM(N1580:N1586)</f>
        <v>0</v>
      </c>
      <c r="O1587" s="16"/>
      <c r="P1587" s="16">
        <f>SUM(P1580:P1586)</f>
        <v>0</v>
      </c>
      <c r="Q1587" s="16"/>
    </row>
    <row r="1588" spans="1:17" x14ac:dyDescent="0.25">
      <c r="A1588" s="17" t="s">
        <v>15</v>
      </c>
      <c r="B1588" s="17" t="s">
        <v>20</v>
      </c>
      <c r="C1588" s="17">
        <f t="shared" ref="C1588:L1588" si="240">C1563+C1571+C1579+C1587</f>
        <v>0</v>
      </c>
      <c r="D1588" s="17">
        <f t="shared" si="240"/>
        <v>0</v>
      </c>
      <c r="E1588" s="17">
        <f t="shared" si="240"/>
        <v>0</v>
      </c>
      <c r="F1588" s="17">
        <f t="shared" si="240"/>
        <v>0</v>
      </c>
      <c r="G1588" s="17">
        <f t="shared" si="240"/>
        <v>0</v>
      </c>
      <c r="H1588" s="17">
        <f t="shared" si="240"/>
        <v>0</v>
      </c>
      <c r="I1588" s="17">
        <f t="shared" si="240"/>
        <v>0</v>
      </c>
      <c r="J1588" s="17">
        <f t="shared" si="240"/>
        <v>0</v>
      </c>
      <c r="K1588" s="17">
        <f t="shared" si="240"/>
        <v>0</v>
      </c>
      <c r="L1588" s="17">
        <f t="shared" si="240"/>
        <v>0</v>
      </c>
      <c r="M1588" s="17">
        <f>M1587</f>
        <v>0</v>
      </c>
      <c r="N1588" s="17">
        <f>N1563+N1571+N1579+N1587</f>
        <v>0</v>
      </c>
      <c r="O1588" s="17"/>
      <c r="P1588" s="17">
        <f>P1563+P1571+P1579+P1587</f>
        <v>0</v>
      </c>
      <c r="Q1588" s="17"/>
    </row>
    <row r="1596" spans="1:17" x14ac:dyDescent="0.25">
      <c r="A1596" s="16" t="s">
        <v>16</v>
      </c>
      <c r="B1596" s="16" t="s">
        <v>15</v>
      </c>
      <c r="C1596" s="16">
        <f t="shared" ref="C1596:L1596" si="241">SUM(C1589:C1595)</f>
        <v>0</v>
      </c>
      <c r="D1596" s="16">
        <f t="shared" si="241"/>
        <v>0</v>
      </c>
      <c r="E1596" s="16">
        <f t="shared" si="241"/>
        <v>0</v>
      </c>
      <c r="F1596" s="16">
        <f t="shared" si="241"/>
        <v>0</v>
      </c>
      <c r="G1596" s="16">
        <f t="shared" si="241"/>
        <v>0</v>
      </c>
      <c r="H1596" s="16">
        <f t="shared" si="241"/>
        <v>0</v>
      </c>
      <c r="I1596" s="16">
        <f t="shared" si="241"/>
        <v>0</v>
      </c>
      <c r="J1596" s="16">
        <f t="shared" si="241"/>
        <v>0</v>
      </c>
      <c r="K1596" s="16">
        <f t="shared" si="241"/>
        <v>0</v>
      </c>
      <c r="L1596" s="16">
        <f t="shared" si="241"/>
        <v>0</v>
      </c>
      <c r="M1596" s="16">
        <f>M1595</f>
        <v>0</v>
      </c>
      <c r="N1596" s="16">
        <f>SUM(N1589:N1595)</f>
        <v>0</v>
      </c>
      <c r="O1596" s="16"/>
      <c r="P1596" s="16">
        <f>SUM(P1589:P1595)</f>
        <v>0</v>
      </c>
      <c r="Q1596" s="16"/>
    </row>
    <row r="1604" spans="1:17" x14ac:dyDescent="0.25">
      <c r="A1604" s="16" t="s">
        <v>17</v>
      </c>
      <c r="B1604" s="16" t="s">
        <v>15</v>
      </c>
      <c r="C1604" s="16">
        <f t="shared" ref="C1604:L1604" si="242">SUM(C1597:C1603)</f>
        <v>0</v>
      </c>
      <c r="D1604" s="16">
        <f t="shared" si="242"/>
        <v>0</v>
      </c>
      <c r="E1604" s="16">
        <f t="shared" si="242"/>
        <v>0</v>
      </c>
      <c r="F1604" s="16">
        <f t="shared" si="242"/>
        <v>0</v>
      </c>
      <c r="G1604" s="16">
        <f t="shared" si="242"/>
        <v>0</v>
      </c>
      <c r="H1604" s="16">
        <f t="shared" si="242"/>
        <v>0</v>
      </c>
      <c r="I1604" s="16">
        <f t="shared" si="242"/>
        <v>0</v>
      </c>
      <c r="J1604" s="16">
        <f t="shared" si="242"/>
        <v>0</v>
      </c>
      <c r="K1604" s="16">
        <f t="shared" si="242"/>
        <v>0</v>
      </c>
      <c r="L1604" s="16">
        <f t="shared" si="242"/>
        <v>0</v>
      </c>
      <c r="M1604" s="16">
        <f>M1603</f>
        <v>0</v>
      </c>
      <c r="N1604" s="16">
        <f>SUM(N1597:N1603)</f>
        <v>0</v>
      </c>
      <c r="O1604" s="16"/>
      <c r="P1604" s="16">
        <f>SUM(P1597:P1603)</f>
        <v>0</v>
      </c>
      <c r="Q1604" s="16"/>
    </row>
    <row r="1612" spans="1:17" x14ac:dyDescent="0.25">
      <c r="A1612" s="16" t="s">
        <v>18</v>
      </c>
      <c r="B1612" s="16" t="s">
        <v>15</v>
      </c>
      <c r="C1612" s="16">
        <f t="shared" ref="C1612:L1612" si="243">SUM(C1605:C1611)</f>
        <v>0</v>
      </c>
      <c r="D1612" s="16">
        <f t="shared" si="243"/>
        <v>0</v>
      </c>
      <c r="E1612" s="16">
        <f t="shared" si="243"/>
        <v>0</v>
      </c>
      <c r="F1612" s="16">
        <f t="shared" si="243"/>
        <v>0</v>
      </c>
      <c r="G1612" s="16">
        <f t="shared" si="243"/>
        <v>0</v>
      </c>
      <c r="H1612" s="16">
        <f t="shared" si="243"/>
        <v>0</v>
      </c>
      <c r="I1612" s="16">
        <f t="shared" si="243"/>
        <v>0</v>
      </c>
      <c r="J1612" s="16">
        <f t="shared" si="243"/>
        <v>0</v>
      </c>
      <c r="K1612" s="16">
        <f t="shared" si="243"/>
        <v>0</v>
      </c>
      <c r="L1612" s="16">
        <f t="shared" si="243"/>
        <v>0</v>
      </c>
      <c r="M1612" s="16">
        <f>M1611</f>
        <v>0</v>
      </c>
      <c r="N1612" s="16">
        <f>SUM(N1605:N1611)</f>
        <v>0</v>
      </c>
      <c r="O1612" s="16"/>
      <c r="P1612" s="16">
        <f>SUM(P1605:P1611)</f>
        <v>0</v>
      </c>
      <c r="Q1612" s="16"/>
    </row>
    <row r="1620" spans="1:17" x14ac:dyDescent="0.25">
      <c r="A1620" s="16" t="s">
        <v>19</v>
      </c>
      <c r="B1620" s="16" t="s">
        <v>15</v>
      </c>
      <c r="C1620" s="16">
        <f t="shared" ref="C1620:L1620" si="244">SUM(C1613:C1619)</f>
        <v>0</v>
      </c>
      <c r="D1620" s="16">
        <f t="shared" si="244"/>
        <v>0</v>
      </c>
      <c r="E1620" s="16">
        <f t="shared" si="244"/>
        <v>0</v>
      </c>
      <c r="F1620" s="16">
        <f t="shared" si="244"/>
        <v>0</v>
      </c>
      <c r="G1620" s="16">
        <f t="shared" si="244"/>
        <v>0</v>
      </c>
      <c r="H1620" s="16">
        <f t="shared" si="244"/>
        <v>0</v>
      </c>
      <c r="I1620" s="16">
        <f t="shared" si="244"/>
        <v>0</v>
      </c>
      <c r="J1620" s="16">
        <f t="shared" si="244"/>
        <v>0</v>
      </c>
      <c r="K1620" s="16">
        <f t="shared" si="244"/>
        <v>0</v>
      </c>
      <c r="L1620" s="16">
        <f t="shared" si="244"/>
        <v>0</v>
      </c>
      <c r="M1620" s="16">
        <f>M1619</f>
        <v>0</v>
      </c>
      <c r="N1620" s="16">
        <f>SUM(N1613:N1619)</f>
        <v>0</v>
      </c>
      <c r="O1620" s="16"/>
      <c r="P1620" s="16">
        <f>SUM(P1613:P1619)</f>
        <v>0</v>
      </c>
      <c r="Q1620" s="16"/>
    </row>
    <row r="1621" spans="1:17" x14ac:dyDescent="0.25">
      <c r="A1621" s="17" t="s">
        <v>15</v>
      </c>
      <c r="B1621" s="17" t="s">
        <v>20</v>
      </c>
      <c r="C1621" s="17">
        <f t="shared" ref="C1621:L1621" si="245">C1596+C1604+C1612+C1620</f>
        <v>0</v>
      </c>
      <c r="D1621" s="17">
        <f t="shared" si="245"/>
        <v>0</v>
      </c>
      <c r="E1621" s="17">
        <f t="shared" si="245"/>
        <v>0</v>
      </c>
      <c r="F1621" s="17">
        <f t="shared" si="245"/>
        <v>0</v>
      </c>
      <c r="G1621" s="17">
        <f t="shared" si="245"/>
        <v>0</v>
      </c>
      <c r="H1621" s="17">
        <f t="shared" si="245"/>
        <v>0</v>
      </c>
      <c r="I1621" s="17">
        <f t="shared" si="245"/>
        <v>0</v>
      </c>
      <c r="J1621" s="17">
        <f t="shared" si="245"/>
        <v>0</v>
      </c>
      <c r="K1621" s="17">
        <f t="shared" si="245"/>
        <v>0</v>
      </c>
      <c r="L1621" s="17">
        <f t="shared" si="245"/>
        <v>0</v>
      </c>
      <c r="M1621" s="17">
        <f>M1620</f>
        <v>0</v>
      </c>
      <c r="N1621" s="17">
        <f>N1596+N1604+N1612+N1620</f>
        <v>0</v>
      </c>
      <c r="O1621" s="17"/>
      <c r="P1621" s="17">
        <f>P1596+P1604+P1612+P1620</f>
        <v>0</v>
      </c>
      <c r="Q1621" s="17"/>
    </row>
    <row r="1629" spans="1:17" x14ac:dyDescent="0.25">
      <c r="A1629" s="16" t="s">
        <v>16</v>
      </c>
      <c r="B1629" s="16" t="s">
        <v>15</v>
      </c>
      <c r="C1629" s="16">
        <f t="shared" ref="C1629:L1629" si="246">SUM(C1622:C1628)</f>
        <v>0</v>
      </c>
      <c r="D1629" s="16">
        <f t="shared" si="246"/>
        <v>0</v>
      </c>
      <c r="E1629" s="16">
        <f t="shared" si="246"/>
        <v>0</v>
      </c>
      <c r="F1629" s="16">
        <f t="shared" si="246"/>
        <v>0</v>
      </c>
      <c r="G1629" s="16">
        <f t="shared" si="246"/>
        <v>0</v>
      </c>
      <c r="H1629" s="16">
        <f t="shared" si="246"/>
        <v>0</v>
      </c>
      <c r="I1629" s="16">
        <f t="shared" si="246"/>
        <v>0</v>
      </c>
      <c r="J1629" s="16">
        <f t="shared" si="246"/>
        <v>0</v>
      </c>
      <c r="K1629" s="16">
        <f t="shared" si="246"/>
        <v>0</v>
      </c>
      <c r="L1629" s="16">
        <f t="shared" si="246"/>
        <v>0</v>
      </c>
      <c r="M1629" s="16">
        <f>M1628</f>
        <v>0</v>
      </c>
      <c r="N1629" s="16">
        <f>SUM(N1622:N1628)</f>
        <v>0</v>
      </c>
      <c r="O1629" s="16"/>
      <c r="P1629" s="16">
        <f>SUM(P1622:P1628)</f>
        <v>0</v>
      </c>
      <c r="Q1629" s="16"/>
    </row>
    <row r="1637" spans="1:17" x14ac:dyDescent="0.25">
      <c r="A1637" s="16" t="s">
        <v>17</v>
      </c>
      <c r="B1637" s="16" t="s">
        <v>15</v>
      </c>
      <c r="C1637" s="16">
        <f t="shared" ref="C1637:L1637" si="247">SUM(C1630:C1636)</f>
        <v>0</v>
      </c>
      <c r="D1637" s="16">
        <f t="shared" si="247"/>
        <v>0</v>
      </c>
      <c r="E1637" s="16">
        <f t="shared" si="247"/>
        <v>0</v>
      </c>
      <c r="F1637" s="16">
        <f t="shared" si="247"/>
        <v>0</v>
      </c>
      <c r="G1637" s="16">
        <f t="shared" si="247"/>
        <v>0</v>
      </c>
      <c r="H1637" s="16">
        <f t="shared" si="247"/>
        <v>0</v>
      </c>
      <c r="I1637" s="16">
        <f t="shared" si="247"/>
        <v>0</v>
      </c>
      <c r="J1637" s="16">
        <f t="shared" si="247"/>
        <v>0</v>
      </c>
      <c r="K1637" s="16">
        <f t="shared" si="247"/>
        <v>0</v>
      </c>
      <c r="L1637" s="16">
        <f t="shared" si="247"/>
        <v>0</v>
      </c>
      <c r="M1637" s="16">
        <f>M1636</f>
        <v>0</v>
      </c>
      <c r="N1637" s="16">
        <f>SUM(N1630:N1636)</f>
        <v>0</v>
      </c>
      <c r="O1637" s="16"/>
      <c r="P1637" s="16">
        <f>SUM(P1630:P1636)</f>
        <v>0</v>
      </c>
      <c r="Q1637" s="16"/>
    </row>
    <row r="1645" spans="1:17" x14ac:dyDescent="0.25">
      <c r="A1645" s="16" t="s">
        <v>18</v>
      </c>
      <c r="B1645" s="16" t="s">
        <v>15</v>
      </c>
      <c r="C1645" s="16">
        <f t="shared" ref="C1645:L1645" si="248">SUM(C1638:C1644)</f>
        <v>0</v>
      </c>
      <c r="D1645" s="16">
        <f t="shared" si="248"/>
        <v>0</v>
      </c>
      <c r="E1645" s="16">
        <f t="shared" si="248"/>
        <v>0</v>
      </c>
      <c r="F1645" s="16">
        <f t="shared" si="248"/>
        <v>0</v>
      </c>
      <c r="G1645" s="16">
        <f t="shared" si="248"/>
        <v>0</v>
      </c>
      <c r="H1645" s="16">
        <f t="shared" si="248"/>
        <v>0</v>
      </c>
      <c r="I1645" s="16">
        <f t="shared" si="248"/>
        <v>0</v>
      </c>
      <c r="J1645" s="16">
        <f t="shared" si="248"/>
        <v>0</v>
      </c>
      <c r="K1645" s="16">
        <f t="shared" si="248"/>
        <v>0</v>
      </c>
      <c r="L1645" s="16">
        <f t="shared" si="248"/>
        <v>0</v>
      </c>
      <c r="M1645" s="16">
        <f>M1644</f>
        <v>0</v>
      </c>
      <c r="N1645" s="16">
        <f>SUM(N1638:N1644)</f>
        <v>0</v>
      </c>
      <c r="O1645" s="16"/>
      <c r="P1645" s="16">
        <f>SUM(P1638:P1644)</f>
        <v>0</v>
      </c>
      <c r="Q1645" s="16"/>
    </row>
    <row r="1653" spans="1:17" x14ac:dyDescent="0.25">
      <c r="A1653" s="16" t="s">
        <v>19</v>
      </c>
      <c r="B1653" s="16" t="s">
        <v>15</v>
      </c>
      <c r="C1653" s="16">
        <f t="shared" ref="C1653:L1653" si="249">SUM(C1646:C1652)</f>
        <v>0</v>
      </c>
      <c r="D1653" s="16">
        <f t="shared" si="249"/>
        <v>0</v>
      </c>
      <c r="E1653" s="16">
        <f t="shared" si="249"/>
        <v>0</v>
      </c>
      <c r="F1653" s="16">
        <f t="shared" si="249"/>
        <v>0</v>
      </c>
      <c r="G1653" s="16">
        <f t="shared" si="249"/>
        <v>0</v>
      </c>
      <c r="H1653" s="16">
        <f t="shared" si="249"/>
        <v>0</v>
      </c>
      <c r="I1653" s="16">
        <f t="shared" si="249"/>
        <v>0</v>
      </c>
      <c r="J1653" s="16">
        <f t="shared" si="249"/>
        <v>0</v>
      </c>
      <c r="K1653" s="16">
        <f t="shared" si="249"/>
        <v>0</v>
      </c>
      <c r="L1653" s="16">
        <f t="shared" si="249"/>
        <v>0</v>
      </c>
      <c r="M1653" s="16">
        <f>M1652</f>
        <v>0</v>
      </c>
      <c r="N1653" s="16">
        <f>SUM(N1646:N1652)</f>
        <v>0</v>
      </c>
      <c r="O1653" s="16"/>
      <c r="P1653" s="16">
        <f>SUM(P1646:P1652)</f>
        <v>0</v>
      </c>
      <c r="Q1653" s="16"/>
    </row>
    <row r="1654" spans="1:17" x14ac:dyDescent="0.25">
      <c r="A1654" s="17" t="s">
        <v>15</v>
      </c>
      <c r="B1654" s="17" t="s">
        <v>20</v>
      </c>
      <c r="C1654" s="17">
        <f t="shared" ref="C1654:L1654" si="250">C1629+C1637+C1645+C1653</f>
        <v>0</v>
      </c>
      <c r="D1654" s="17">
        <f t="shared" si="250"/>
        <v>0</v>
      </c>
      <c r="E1654" s="17">
        <f t="shared" si="250"/>
        <v>0</v>
      </c>
      <c r="F1654" s="17">
        <f t="shared" si="250"/>
        <v>0</v>
      </c>
      <c r="G1654" s="17">
        <f t="shared" si="250"/>
        <v>0</v>
      </c>
      <c r="H1654" s="17">
        <f t="shared" si="250"/>
        <v>0</v>
      </c>
      <c r="I1654" s="17">
        <f t="shared" si="250"/>
        <v>0</v>
      </c>
      <c r="J1654" s="17">
        <f t="shared" si="250"/>
        <v>0</v>
      </c>
      <c r="K1654" s="17">
        <f t="shared" si="250"/>
        <v>0</v>
      </c>
      <c r="L1654" s="17">
        <f t="shared" si="250"/>
        <v>0</v>
      </c>
      <c r="M1654" s="17">
        <f>M1653</f>
        <v>0</v>
      </c>
      <c r="N1654" s="17">
        <f>N1629+N1637+N1645+N1653</f>
        <v>0</v>
      </c>
      <c r="O1654" s="17"/>
      <c r="P1654" s="17">
        <f>P1629+P1637+P1645+P1653</f>
        <v>0</v>
      </c>
      <c r="Q1654" s="17"/>
    </row>
    <row r="1662" spans="1:17" x14ac:dyDescent="0.25">
      <c r="A1662" s="16" t="s">
        <v>16</v>
      </c>
      <c r="B1662" s="16" t="s">
        <v>15</v>
      </c>
      <c r="C1662" s="16">
        <f t="shared" ref="C1662:L1662" si="251">SUM(C1655:C1661)</f>
        <v>0</v>
      </c>
      <c r="D1662" s="16">
        <f t="shared" si="251"/>
        <v>0</v>
      </c>
      <c r="E1662" s="16">
        <f t="shared" si="251"/>
        <v>0</v>
      </c>
      <c r="F1662" s="16">
        <f t="shared" si="251"/>
        <v>0</v>
      </c>
      <c r="G1662" s="16">
        <f t="shared" si="251"/>
        <v>0</v>
      </c>
      <c r="H1662" s="16">
        <f t="shared" si="251"/>
        <v>0</v>
      </c>
      <c r="I1662" s="16">
        <f t="shared" si="251"/>
        <v>0</v>
      </c>
      <c r="J1662" s="16">
        <f t="shared" si="251"/>
        <v>0</v>
      </c>
      <c r="K1662" s="16">
        <f t="shared" si="251"/>
        <v>0</v>
      </c>
      <c r="L1662" s="16">
        <f t="shared" si="251"/>
        <v>0</v>
      </c>
      <c r="M1662" s="16">
        <f>M1661</f>
        <v>0</v>
      </c>
      <c r="N1662" s="16">
        <f>SUM(N1655:N1661)</f>
        <v>0</v>
      </c>
      <c r="O1662" s="16"/>
      <c r="P1662" s="16">
        <f>SUM(P1655:P1661)</f>
        <v>0</v>
      </c>
      <c r="Q1662" s="16"/>
    </row>
    <row r="1670" spans="1:17" x14ac:dyDescent="0.25">
      <c r="A1670" s="16" t="s">
        <v>17</v>
      </c>
      <c r="B1670" s="16" t="s">
        <v>15</v>
      </c>
      <c r="C1670" s="16">
        <f t="shared" ref="C1670:L1670" si="252">SUM(C1663:C1669)</f>
        <v>0</v>
      </c>
      <c r="D1670" s="16">
        <f t="shared" si="252"/>
        <v>0</v>
      </c>
      <c r="E1670" s="16">
        <f t="shared" si="252"/>
        <v>0</v>
      </c>
      <c r="F1670" s="16">
        <f t="shared" si="252"/>
        <v>0</v>
      </c>
      <c r="G1670" s="16">
        <f t="shared" si="252"/>
        <v>0</v>
      </c>
      <c r="H1670" s="16">
        <f t="shared" si="252"/>
        <v>0</v>
      </c>
      <c r="I1670" s="16">
        <f t="shared" si="252"/>
        <v>0</v>
      </c>
      <c r="J1670" s="16">
        <f t="shared" si="252"/>
        <v>0</v>
      </c>
      <c r="K1670" s="16">
        <f t="shared" si="252"/>
        <v>0</v>
      </c>
      <c r="L1670" s="16">
        <f t="shared" si="252"/>
        <v>0</v>
      </c>
      <c r="M1670" s="16">
        <f>M1669</f>
        <v>0</v>
      </c>
      <c r="N1670" s="16">
        <f>SUM(N1663:N1669)</f>
        <v>0</v>
      </c>
      <c r="O1670" s="16"/>
      <c r="P1670" s="16">
        <f>SUM(P1663:P1669)</f>
        <v>0</v>
      </c>
      <c r="Q1670" s="16"/>
    </row>
    <row r="1678" spans="1:17" x14ac:dyDescent="0.25">
      <c r="A1678" s="16" t="s">
        <v>18</v>
      </c>
      <c r="B1678" s="16" t="s">
        <v>15</v>
      </c>
      <c r="C1678" s="16">
        <f t="shared" ref="C1678:L1678" si="253">SUM(C1671:C1677)</f>
        <v>0</v>
      </c>
      <c r="D1678" s="16">
        <f t="shared" si="253"/>
        <v>0</v>
      </c>
      <c r="E1678" s="16">
        <f t="shared" si="253"/>
        <v>0</v>
      </c>
      <c r="F1678" s="16">
        <f t="shared" si="253"/>
        <v>0</v>
      </c>
      <c r="G1678" s="16">
        <f t="shared" si="253"/>
        <v>0</v>
      </c>
      <c r="H1678" s="16">
        <f t="shared" si="253"/>
        <v>0</v>
      </c>
      <c r="I1678" s="16">
        <f t="shared" si="253"/>
        <v>0</v>
      </c>
      <c r="J1678" s="16">
        <f t="shared" si="253"/>
        <v>0</v>
      </c>
      <c r="K1678" s="16">
        <f t="shared" si="253"/>
        <v>0</v>
      </c>
      <c r="L1678" s="16">
        <f t="shared" si="253"/>
        <v>0</v>
      </c>
      <c r="M1678" s="16">
        <f>M1677</f>
        <v>0</v>
      </c>
      <c r="N1678" s="16">
        <f>SUM(N1671:N1677)</f>
        <v>0</v>
      </c>
      <c r="O1678" s="16"/>
      <c r="P1678" s="16">
        <f>SUM(P1671:P1677)</f>
        <v>0</v>
      </c>
      <c r="Q1678" s="16"/>
    </row>
    <row r="1686" spans="1:17" x14ac:dyDescent="0.25">
      <c r="A1686" s="16" t="s">
        <v>19</v>
      </c>
      <c r="B1686" s="16" t="s">
        <v>15</v>
      </c>
      <c r="C1686" s="16">
        <f t="shared" ref="C1686:L1686" si="254">SUM(C1679:C1685)</f>
        <v>0</v>
      </c>
      <c r="D1686" s="16">
        <f t="shared" si="254"/>
        <v>0</v>
      </c>
      <c r="E1686" s="16">
        <f t="shared" si="254"/>
        <v>0</v>
      </c>
      <c r="F1686" s="16">
        <f t="shared" si="254"/>
        <v>0</v>
      </c>
      <c r="G1686" s="16">
        <f t="shared" si="254"/>
        <v>0</v>
      </c>
      <c r="H1686" s="16">
        <f t="shared" si="254"/>
        <v>0</v>
      </c>
      <c r="I1686" s="16">
        <f t="shared" si="254"/>
        <v>0</v>
      </c>
      <c r="J1686" s="16">
        <f t="shared" si="254"/>
        <v>0</v>
      </c>
      <c r="K1686" s="16">
        <f t="shared" si="254"/>
        <v>0</v>
      </c>
      <c r="L1686" s="16">
        <f t="shared" si="254"/>
        <v>0</v>
      </c>
      <c r="M1686" s="16">
        <f>M1685</f>
        <v>0</v>
      </c>
      <c r="N1686" s="16">
        <f>SUM(N1679:N1685)</f>
        <v>0</v>
      </c>
      <c r="O1686" s="16"/>
      <c r="P1686" s="16">
        <f>SUM(P1679:P1685)</f>
        <v>0</v>
      </c>
      <c r="Q1686" s="16"/>
    </row>
    <row r="1687" spans="1:17" x14ac:dyDescent="0.25">
      <c r="A1687" s="17" t="s">
        <v>15</v>
      </c>
      <c r="B1687" s="17" t="s">
        <v>20</v>
      </c>
      <c r="C1687" s="17">
        <f t="shared" ref="C1687:L1687" si="255">C1662+C1670+C1678+C1686</f>
        <v>0</v>
      </c>
      <c r="D1687" s="17">
        <f t="shared" si="255"/>
        <v>0</v>
      </c>
      <c r="E1687" s="17">
        <f t="shared" si="255"/>
        <v>0</v>
      </c>
      <c r="F1687" s="17">
        <f t="shared" si="255"/>
        <v>0</v>
      </c>
      <c r="G1687" s="17">
        <f t="shared" si="255"/>
        <v>0</v>
      </c>
      <c r="H1687" s="17">
        <f t="shared" si="255"/>
        <v>0</v>
      </c>
      <c r="I1687" s="17">
        <f t="shared" si="255"/>
        <v>0</v>
      </c>
      <c r="J1687" s="17">
        <f t="shared" si="255"/>
        <v>0</v>
      </c>
      <c r="K1687" s="17">
        <f t="shared" si="255"/>
        <v>0</v>
      </c>
      <c r="L1687" s="17">
        <f t="shared" si="255"/>
        <v>0</v>
      </c>
      <c r="M1687" s="17">
        <f>M1686</f>
        <v>0</v>
      </c>
      <c r="N1687" s="17">
        <f>N1662+N1670+N1678+N1686</f>
        <v>0</v>
      </c>
      <c r="O1687" s="17"/>
      <c r="P1687" s="17">
        <f>P1662+P1670+P1678+P1686</f>
        <v>0</v>
      </c>
      <c r="Q1687" s="17"/>
    </row>
    <row r="1695" spans="1:17" x14ac:dyDescent="0.25">
      <c r="A1695" s="16" t="s">
        <v>16</v>
      </c>
      <c r="B1695" s="16" t="s">
        <v>15</v>
      </c>
      <c r="C1695" s="16">
        <f t="shared" ref="C1695:L1695" si="256">SUM(C1688:C1694)</f>
        <v>0</v>
      </c>
      <c r="D1695" s="16">
        <f t="shared" si="256"/>
        <v>0</v>
      </c>
      <c r="E1695" s="16">
        <f t="shared" si="256"/>
        <v>0</v>
      </c>
      <c r="F1695" s="16">
        <f t="shared" si="256"/>
        <v>0</v>
      </c>
      <c r="G1695" s="16">
        <f t="shared" si="256"/>
        <v>0</v>
      </c>
      <c r="H1695" s="16">
        <f t="shared" si="256"/>
        <v>0</v>
      </c>
      <c r="I1695" s="16">
        <f t="shared" si="256"/>
        <v>0</v>
      </c>
      <c r="J1695" s="16">
        <f t="shared" si="256"/>
        <v>0</v>
      </c>
      <c r="K1695" s="16">
        <f t="shared" si="256"/>
        <v>0</v>
      </c>
      <c r="L1695" s="16">
        <f t="shared" si="256"/>
        <v>0</v>
      </c>
      <c r="M1695" s="16">
        <f>M1694</f>
        <v>0</v>
      </c>
      <c r="N1695" s="16">
        <f>SUM(N1688:N1694)</f>
        <v>0</v>
      </c>
      <c r="O1695" s="16"/>
      <c r="P1695" s="16">
        <f>SUM(P1688:P1694)</f>
        <v>0</v>
      </c>
      <c r="Q1695" s="16"/>
    </row>
    <row r="1703" spans="1:17" x14ac:dyDescent="0.25">
      <c r="A1703" s="16" t="s">
        <v>17</v>
      </c>
      <c r="B1703" s="16" t="s">
        <v>15</v>
      </c>
      <c r="C1703" s="16">
        <f t="shared" ref="C1703:L1703" si="257">SUM(C1696:C1702)</f>
        <v>0</v>
      </c>
      <c r="D1703" s="16">
        <f t="shared" si="257"/>
        <v>0</v>
      </c>
      <c r="E1703" s="16">
        <f t="shared" si="257"/>
        <v>0</v>
      </c>
      <c r="F1703" s="16">
        <f t="shared" si="257"/>
        <v>0</v>
      </c>
      <c r="G1703" s="16">
        <f t="shared" si="257"/>
        <v>0</v>
      </c>
      <c r="H1703" s="16">
        <f t="shared" si="257"/>
        <v>0</v>
      </c>
      <c r="I1703" s="16">
        <f t="shared" si="257"/>
        <v>0</v>
      </c>
      <c r="J1703" s="16">
        <f t="shared" si="257"/>
        <v>0</v>
      </c>
      <c r="K1703" s="16">
        <f t="shared" si="257"/>
        <v>0</v>
      </c>
      <c r="L1703" s="16">
        <f t="shared" si="257"/>
        <v>0</v>
      </c>
      <c r="M1703" s="16">
        <f>M1702</f>
        <v>0</v>
      </c>
      <c r="N1703" s="16">
        <f>SUM(N1696:N1702)</f>
        <v>0</v>
      </c>
      <c r="O1703" s="16"/>
      <c r="P1703" s="16">
        <f>SUM(P1696:P1702)</f>
        <v>0</v>
      </c>
      <c r="Q1703" s="16"/>
    </row>
    <row r="1711" spans="1:17" x14ac:dyDescent="0.25">
      <c r="A1711" s="16" t="s">
        <v>18</v>
      </c>
      <c r="B1711" s="16" t="s">
        <v>15</v>
      </c>
      <c r="C1711" s="16">
        <f t="shared" ref="C1711:L1711" si="258">SUM(C1704:C1710)</f>
        <v>0</v>
      </c>
      <c r="D1711" s="16">
        <f t="shared" si="258"/>
        <v>0</v>
      </c>
      <c r="E1711" s="16">
        <f t="shared" si="258"/>
        <v>0</v>
      </c>
      <c r="F1711" s="16">
        <f t="shared" si="258"/>
        <v>0</v>
      </c>
      <c r="G1711" s="16">
        <f t="shared" si="258"/>
        <v>0</v>
      </c>
      <c r="H1711" s="16">
        <f t="shared" si="258"/>
        <v>0</v>
      </c>
      <c r="I1711" s="16">
        <f t="shared" si="258"/>
        <v>0</v>
      </c>
      <c r="J1711" s="16">
        <f t="shared" si="258"/>
        <v>0</v>
      </c>
      <c r="K1711" s="16">
        <f t="shared" si="258"/>
        <v>0</v>
      </c>
      <c r="L1711" s="16">
        <f t="shared" si="258"/>
        <v>0</v>
      </c>
      <c r="M1711" s="16">
        <f>M1710</f>
        <v>0</v>
      </c>
      <c r="N1711" s="16">
        <f>SUM(N1704:N1710)</f>
        <v>0</v>
      </c>
      <c r="O1711" s="16"/>
      <c r="P1711" s="16">
        <f>SUM(P1704:P1710)</f>
        <v>0</v>
      </c>
      <c r="Q1711" s="16"/>
    </row>
    <row r="1719" spans="1:17" x14ac:dyDescent="0.25">
      <c r="A1719" s="16" t="s">
        <v>19</v>
      </c>
      <c r="B1719" s="16" t="s">
        <v>15</v>
      </c>
      <c r="C1719" s="16">
        <f t="shared" ref="C1719:L1719" si="259">SUM(C1712:C1718)</f>
        <v>0</v>
      </c>
      <c r="D1719" s="16">
        <f t="shared" si="259"/>
        <v>0</v>
      </c>
      <c r="E1719" s="16">
        <f t="shared" si="259"/>
        <v>0</v>
      </c>
      <c r="F1719" s="16">
        <f t="shared" si="259"/>
        <v>0</v>
      </c>
      <c r="G1719" s="16">
        <f t="shared" si="259"/>
        <v>0</v>
      </c>
      <c r="H1719" s="16">
        <f t="shared" si="259"/>
        <v>0</v>
      </c>
      <c r="I1719" s="16">
        <f t="shared" si="259"/>
        <v>0</v>
      </c>
      <c r="J1719" s="16">
        <f t="shared" si="259"/>
        <v>0</v>
      </c>
      <c r="K1719" s="16">
        <f t="shared" si="259"/>
        <v>0</v>
      </c>
      <c r="L1719" s="16">
        <f t="shared" si="259"/>
        <v>0</v>
      </c>
      <c r="M1719" s="16">
        <f>M1718</f>
        <v>0</v>
      </c>
      <c r="N1719" s="16">
        <f>SUM(N1712:N1718)</f>
        <v>0</v>
      </c>
      <c r="O1719" s="16"/>
      <c r="P1719" s="16">
        <f>SUM(P1712:P1718)</f>
        <v>0</v>
      </c>
      <c r="Q1719" s="16"/>
    </row>
    <row r="1720" spans="1:17" x14ac:dyDescent="0.25">
      <c r="A1720" s="17" t="s">
        <v>15</v>
      </c>
      <c r="B1720" s="17" t="s">
        <v>20</v>
      </c>
      <c r="C1720" s="17">
        <f t="shared" ref="C1720:L1720" si="260">C1695+C1703+C1711+C1719</f>
        <v>0</v>
      </c>
      <c r="D1720" s="17">
        <f t="shared" si="260"/>
        <v>0</v>
      </c>
      <c r="E1720" s="17">
        <f t="shared" si="260"/>
        <v>0</v>
      </c>
      <c r="F1720" s="17">
        <f t="shared" si="260"/>
        <v>0</v>
      </c>
      <c r="G1720" s="17">
        <f t="shared" si="260"/>
        <v>0</v>
      </c>
      <c r="H1720" s="17">
        <f t="shared" si="260"/>
        <v>0</v>
      </c>
      <c r="I1720" s="17">
        <f t="shared" si="260"/>
        <v>0</v>
      </c>
      <c r="J1720" s="17">
        <f t="shared" si="260"/>
        <v>0</v>
      </c>
      <c r="K1720" s="17">
        <f t="shared" si="260"/>
        <v>0</v>
      </c>
      <c r="L1720" s="17">
        <f t="shared" si="260"/>
        <v>0</v>
      </c>
      <c r="M1720" s="17">
        <f>M1719</f>
        <v>0</v>
      </c>
      <c r="N1720" s="17">
        <f>N1695+N1703+N1711+N1719</f>
        <v>0</v>
      </c>
      <c r="O1720" s="17"/>
      <c r="P1720" s="17">
        <f>P1695+P1703+P1711+P1719</f>
        <v>0</v>
      </c>
      <c r="Q1720" s="17"/>
    </row>
    <row r="1728" spans="1:17" x14ac:dyDescent="0.25">
      <c r="A1728" s="16" t="s">
        <v>16</v>
      </c>
      <c r="B1728" s="16" t="s">
        <v>15</v>
      </c>
      <c r="C1728" s="16">
        <f t="shared" ref="C1728:L1728" si="261">SUM(C1721:C1727)</f>
        <v>0</v>
      </c>
      <c r="D1728" s="16">
        <f t="shared" si="261"/>
        <v>0</v>
      </c>
      <c r="E1728" s="16">
        <f t="shared" si="261"/>
        <v>0</v>
      </c>
      <c r="F1728" s="16">
        <f t="shared" si="261"/>
        <v>0</v>
      </c>
      <c r="G1728" s="16">
        <f t="shared" si="261"/>
        <v>0</v>
      </c>
      <c r="H1728" s="16">
        <f t="shared" si="261"/>
        <v>0</v>
      </c>
      <c r="I1728" s="16">
        <f t="shared" si="261"/>
        <v>0</v>
      </c>
      <c r="J1728" s="16">
        <f t="shared" si="261"/>
        <v>0</v>
      </c>
      <c r="K1728" s="16">
        <f t="shared" si="261"/>
        <v>0</v>
      </c>
      <c r="L1728" s="16">
        <f t="shared" si="261"/>
        <v>0</v>
      </c>
      <c r="M1728" s="16">
        <f>M1727</f>
        <v>0</v>
      </c>
      <c r="N1728" s="16">
        <f>SUM(N1721:N1727)</f>
        <v>0</v>
      </c>
      <c r="O1728" s="16"/>
      <c r="P1728" s="16">
        <f>SUM(P1721:P1727)</f>
        <v>0</v>
      </c>
      <c r="Q1728" s="16"/>
    </row>
    <row r="1736" spans="1:17" x14ac:dyDescent="0.25">
      <c r="A1736" s="16" t="s">
        <v>17</v>
      </c>
      <c r="B1736" s="16" t="s">
        <v>15</v>
      </c>
      <c r="C1736" s="16">
        <f t="shared" ref="C1736:L1736" si="262">SUM(C1729:C1735)</f>
        <v>0</v>
      </c>
      <c r="D1736" s="16">
        <f t="shared" si="262"/>
        <v>0</v>
      </c>
      <c r="E1736" s="16">
        <f t="shared" si="262"/>
        <v>0</v>
      </c>
      <c r="F1736" s="16">
        <f t="shared" si="262"/>
        <v>0</v>
      </c>
      <c r="G1736" s="16">
        <f t="shared" si="262"/>
        <v>0</v>
      </c>
      <c r="H1736" s="16">
        <f t="shared" si="262"/>
        <v>0</v>
      </c>
      <c r="I1736" s="16">
        <f t="shared" si="262"/>
        <v>0</v>
      </c>
      <c r="J1736" s="16">
        <f t="shared" si="262"/>
        <v>0</v>
      </c>
      <c r="K1736" s="16">
        <f t="shared" si="262"/>
        <v>0</v>
      </c>
      <c r="L1736" s="16">
        <f t="shared" si="262"/>
        <v>0</v>
      </c>
      <c r="M1736" s="16">
        <f>M1735</f>
        <v>0</v>
      </c>
      <c r="N1736" s="16">
        <f>SUM(N1729:N1735)</f>
        <v>0</v>
      </c>
      <c r="O1736" s="16"/>
      <c r="P1736" s="16">
        <f>SUM(P1729:P1735)</f>
        <v>0</v>
      </c>
      <c r="Q1736" s="16"/>
    </row>
    <row r="1744" spans="1:17" x14ac:dyDescent="0.25">
      <c r="A1744" s="16" t="s">
        <v>18</v>
      </c>
      <c r="B1744" s="16" t="s">
        <v>15</v>
      </c>
      <c r="C1744" s="16">
        <f t="shared" ref="C1744:L1744" si="263">SUM(C1737:C1743)</f>
        <v>0</v>
      </c>
      <c r="D1744" s="16">
        <f t="shared" si="263"/>
        <v>0</v>
      </c>
      <c r="E1744" s="16">
        <f t="shared" si="263"/>
        <v>0</v>
      </c>
      <c r="F1744" s="16">
        <f t="shared" si="263"/>
        <v>0</v>
      </c>
      <c r="G1744" s="16">
        <f t="shared" si="263"/>
        <v>0</v>
      </c>
      <c r="H1744" s="16">
        <f t="shared" si="263"/>
        <v>0</v>
      </c>
      <c r="I1744" s="16">
        <f t="shared" si="263"/>
        <v>0</v>
      </c>
      <c r="J1744" s="16">
        <f t="shared" si="263"/>
        <v>0</v>
      </c>
      <c r="K1744" s="16">
        <f t="shared" si="263"/>
        <v>0</v>
      </c>
      <c r="L1744" s="16">
        <f t="shared" si="263"/>
        <v>0</v>
      </c>
      <c r="M1744" s="16">
        <f>M1743</f>
        <v>0</v>
      </c>
      <c r="N1744" s="16">
        <f>SUM(N1737:N1743)</f>
        <v>0</v>
      </c>
      <c r="O1744" s="16"/>
      <c r="P1744" s="16">
        <f>SUM(P1737:P1743)</f>
        <v>0</v>
      </c>
      <c r="Q1744" s="16"/>
    </row>
    <row r="1752" spans="1:17" x14ac:dyDescent="0.25">
      <c r="A1752" s="16" t="s">
        <v>19</v>
      </c>
      <c r="B1752" s="16" t="s">
        <v>15</v>
      </c>
      <c r="C1752" s="16">
        <f t="shared" ref="C1752:L1752" si="264">SUM(C1745:C1751)</f>
        <v>0</v>
      </c>
      <c r="D1752" s="16">
        <f t="shared" si="264"/>
        <v>0</v>
      </c>
      <c r="E1752" s="16">
        <f t="shared" si="264"/>
        <v>0</v>
      </c>
      <c r="F1752" s="16">
        <f t="shared" si="264"/>
        <v>0</v>
      </c>
      <c r="G1752" s="16">
        <f t="shared" si="264"/>
        <v>0</v>
      </c>
      <c r="H1752" s="16">
        <f t="shared" si="264"/>
        <v>0</v>
      </c>
      <c r="I1752" s="16">
        <f t="shared" si="264"/>
        <v>0</v>
      </c>
      <c r="J1752" s="16">
        <f t="shared" si="264"/>
        <v>0</v>
      </c>
      <c r="K1752" s="16">
        <f t="shared" si="264"/>
        <v>0</v>
      </c>
      <c r="L1752" s="16">
        <f t="shared" si="264"/>
        <v>0</v>
      </c>
      <c r="M1752" s="16">
        <f>M1751</f>
        <v>0</v>
      </c>
      <c r="N1752" s="16">
        <f>SUM(N1745:N1751)</f>
        <v>0</v>
      </c>
      <c r="O1752" s="16"/>
      <c r="P1752" s="16">
        <f>SUM(P1745:P1751)</f>
        <v>0</v>
      </c>
      <c r="Q1752" s="16"/>
    </row>
    <row r="1753" spans="1:17" x14ac:dyDescent="0.25">
      <c r="A1753" s="17" t="s">
        <v>15</v>
      </c>
      <c r="B1753" s="17" t="s">
        <v>20</v>
      </c>
      <c r="C1753" s="17">
        <f t="shared" ref="C1753:L1753" si="265">C1728+C1736+C1744+C1752</f>
        <v>0</v>
      </c>
      <c r="D1753" s="17">
        <f t="shared" si="265"/>
        <v>0</v>
      </c>
      <c r="E1753" s="17">
        <f t="shared" si="265"/>
        <v>0</v>
      </c>
      <c r="F1753" s="17">
        <f t="shared" si="265"/>
        <v>0</v>
      </c>
      <c r="G1753" s="17">
        <f t="shared" si="265"/>
        <v>0</v>
      </c>
      <c r="H1753" s="17">
        <f t="shared" si="265"/>
        <v>0</v>
      </c>
      <c r="I1753" s="17">
        <f t="shared" si="265"/>
        <v>0</v>
      </c>
      <c r="J1753" s="17">
        <f t="shared" si="265"/>
        <v>0</v>
      </c>
      <c r="K1753" s="17">
        <f t="shared" si="265"/>
        <v>0</v>
      </c>
      <c r="L1753" s="17">
        <f t="shared" si="265"/>
        <v>0</v>
      </c>
      <c r="M1753" s="17">
        <f>M1752</f>
        <v>0</v>
      </c>
      <c r="N1753" s="17">
        <f>N1728+N1736+N1744+N1752</f>
        <v>0</v>
      </c>
      <c r="O1753" s="17"/>
      <c r="P1753" s="17">
        <f>P1728+P1736+P1744+P1752</f>
        <v>0</v>
      </c>
      <c r="Q1753" s="17"/>
    </row>
    <row r="1761" spans="1:17" x14ac:dyDescent="0.25">
      <c r="A1761" s="16" t="s">
        <v>16</v>
      </c>
      <c r="B1761" s="16" t="s">
        <v>15</v>
      </c>
      <c r="C1761" s="16">
        <f t="shared" ref="C1761:L1761" si="266">SUM(C1754:C1760)</f>
        <v>0</v>
      </c>
      <c r="D1761" s="16">
        <f t="shared" si="266"/>
        <v>0</v>
      </c>
      <c r="E1761" s="16">
        <f t="shared" si="266"/>
        <v>0</v>
      </c>
      <c r="F1761" s="16">
        <f t="shared" si="266"/>
        <v>0</v>
      </c>
      <c r="G1761" s="16">
        <f t="shared" si="266"/>
        <v>0</v>
      </c>
      <c r="H1761" s="16">
        <f t="shared" si="266"/>
        <v>0</v>
      </c>
      <c r="I1761" s="16">
        <f t="shared" si="266"/>
        <v>0</v>
      </c>
      <c r="J1761" s="16">
        <f t="shared" si="266"/>
        <v>0</v>
      </c>
      <c r="K1761" s="16">
        <f t="shared" si="266"/>
        <v>0</v>
      </c>
      <c r="L1761" s="16">
        <f t="shared" si="266"/>
        <v>0</v>
      </c>
      <c r="M1761" s="16">
        <f>M1760</f>
        <v>0</v>
      </c>
      <c r="N1761" s="16">
        <f>SUM(N1754:N1760)</f>
        <v>0</v>
      </c>
      <c r="O1761" s="16"/>
      <c r="P1761" s="16">
        <f>SUM(P1754:P1760)</f>
        <v>0</v>
      </c>
      <c r="Q1761" s="16"/>
    </row>
    <row r="1769" spans="1:17" x14ac:dyDescent="0.25">
      <c r="A1769" s="16" t="s">
        <v>17</v>
      </c>
      <c r="B1769" s="16" t="s">
        <v>15</v>
      </c>
      <c r="C1769" s="16">
        <f t="shared" ref="C1769:L1769" si="267">SUM(C1762:C1768)</f>
        <v>0</v>
      </c>
      <c r="D1769" s="16">
        <f t="shared" si="267"/>
        <v>0</v>
      </c>
      <c r="E1769" s="16">
        <f t="shared" si="267"/>
        <v>0</v>
      </c>
      <c r="F1769" s="16">
        <f t="shared" si="267"/>
        <v>0</v>
      </c>
      <c r="G1769" s="16">
        <f t="shared" si="267"/>
        <v>0</v>
      </c>
      <c r="H1769" s="16">
        <f t="shared" si="267"/>
        <v>0</v>
      </c>
      <c r="I1769" s="16">
        <f t="shared" si="267"/>
        <v>0</v>
      </c>
      <c r="J1769" s="16">
        <f t="shared" si="267"/>
        <v>0</v>
      </c>
      <c r="K1769" s="16">
        <f t="shared" si="267"/>
        <v>0</v>
      </c>
      <c r="L1769" s="16">
        <f t="shared" si="267"/>
        <v>0</v>
      </c>
      <c r="M1769" s="16">
        <f>M1768</f>
        <v>0</v>
      </c>
      <c r="N1769" s="16">
        <f>SUM(N1762:N1768)</f>
        <v>0</v>
      </c>
      <c r="O1769" s="16"/>
      <c r="P1769" s="16">
        <f>SUM(P1762:P1768)</f>
        <v>0</v>
      </c>
      <c r="Q1769" s="16"/>
    </row>
    <row r="1777" spans="1:17" x14ac:dyDescent="0.25">
      <c r="A1777" s="16" t="s">
        <v>18</v>
      </c>
      <c r="B1777" s="16" t="s">
        <v>15</v>
      </c>
      <c r="C1777" s="16">
        <f t="shared" ref="C1777:L1777" si="268">SUM(C1770:C1776)</f>
        <v>0</v>
      </c>
      <c r="D1777" s="16">
        <f t="shared" si="268"/>
        <v>0</v>
      </c>
      <c r="E1777" s="16">
        <f t="shared" si="268"/>
        <v>0</v>
      </c>
      <c r="F1777" s="16">
        <f t="shared" si="268"/>
        <v>0</v>
      </c>
      <c r="G1777" s="16">
        <f t="shared" si="268"/>
        <v>0</v>
      </c>
      <c r="H1777" s="16">
        <f t="shared" si="268"/>
        <v>0</v>
      </c>
      <c r="I1777" s="16">
        <f t="shared" si="268"/>
        <v>0</v>
      </c>
      <c r="J1777" s="16">
        <f t="shared" si="268"/>
        <v>0</v>
      </c>
      <c r="K1777" s="16">
        <f t="shared" si="268"/>
        <v>0</v>
      </c>
      <c r="L1777" s="16">
        <f t="shared" si="268"/>
        <v>0</v>
      </c>
      <c r="M1777" s="16">
        <f>M1776</f>
        <v>0</v>
      </c>
      <c r="N1777" s="16">
        <f>SUM(N1770:N1776)</f>
        <v>0</v>
      </c>
      <c r="O1777" s="16"/>
      <c r="P1777" s="16">
        <f>SUM(P1770:P1776)</f>
        <v>0</v>
      </c>
      <c r="Q1777" s="16"/>
    </row>
    <row r="1785" spans="1:17" x14ac:dyDescent="0.25">
      <c r="A1785" s="16" t="s">
        <v>19</v>
      </c>
      <c r="B1785" s="16" t="s">
        <v>15</v>
      </c>
      <c r="C1785" s="16">
        <f t="shared" ref="C1785:L1785" si="269">SUM(C1778:C1784)</f>
        <v>0</v>
      </c>
      <c r="D1785" s="16">
        <f t="shared" si="269"/>
        <v>0</v>
      </c>
      <c r="E1785" s="16">
        <f t="shared" si="269"/>
        <v>0</v>
      </c>
      <c r="F1785" s="16">
        <f t="shared" si="269"/>
        <v>0</v>
      </c>
      <c r="G1785" s="16">
        <f t="shared" si="269"/>
        <v>0</v>
      </c>
      <c r="H1785" s="16">
        <f t="shared" si="269"/>
        <v>0</v>
      </c>
      <c r="I1785" s="16">
        <f t="shared" si="269"/>
        <v>0</v>
      </c>
      <c r="J1785" s="16">
        <f t="shared" si="269"/>
        <v>0</v>
      </c>
      <c r="K1785" s="16">
        <f t="shared" si="269"/>
        <v>0</v>
      </c>
      <c r="L1785" s="16">
        <f t="shared" si="269"/>
        <v>0</v>
      </c>
      <c r="M1785" s="16">
        <f>M1784</f>
        <v>0</v>
      </c>
      <c r="N1785" s="16">
        <f>SUM(N1778:N1784)</f>
        <v>0</v>
      </c>
      <c r="O1785" s="16"/>
      <c r="P1785" s="16">
        <f>SUM(P1778:P1784)</f>
        <v>0</v>
      </c>
      <c r="Q1785" s="16"/>
    </row>
    <row r="1786" spans="1:17" x14ac:dyDescent="0.25">
      <c r="A1786" s="17" t="s">
        <v>15</v>
      </c>
      <c r="B1786" s="17" t="s">
        <v>20</v>
      </c>
      <c r="C1786" s="17">
        <f t="shared" ref="C1786:L1786" si="270">C1761+C1769+C1777+C1785</f>
        <v>0</v>
      </c>
      <c r="D1786" s="17">
        <f t="shared" si="270"/>
        <v>0</v>
      </c>
      <c r="E1786" s="17">
        <f t="shared" si="270"/>
        <v>0</v>
      </c>
      <c r="F1786" s="17">
        <f t="shared" si="270"/>
        <v>0</v>
      </c>
      <c r="G1786" s="17">
        <f t="shared" si="270"/>
        <v>0</v>
      </c>
      <c r="H1786" s="17">
        <f t="shared" si="270"/>
        <v>0</v>
      </c>
      <c r="I1786" s="17">
        <f t="shared" si="270"/>
        <v>0</v>
      </c>
      <c r="J1786" s="17">
        <f t="shared" si="270"/>
        <v>0</v>
      </c>
      <c r="K1786" s="17">
        <f t="shared" si="270"/>
        <v>0</v>
      </c>
      <c r="L1786" s="17">
        <f t="shared" si="270"/>
        <v>0</v>
      </c>
      <c r="M1786" s="17">
        <f>M1785</f>
        <v>0</v>
      </c>
      <c r="N1786" s="17">
        <f>N1761+N1769+N1777+N1785</f>
        <v>0</v>
      </c>
      <c r="O1786" s="17"/>
      <c r="P1786" s="17">
        <f>P1761+P1769+P1777+P1785</f>
        <v>0</v>
      </c>
      <c r="Q1786" s="17"/>
    </row>
    <row r="1794" spans="1:17" x14ac:dyDescent="0.25">
      <c r="A1794" s="16" t="s">
        <v>16</v>
      </c>
      <c r="B1794" s="16" t="s">
        <v>15</v>
      </c>
      <c r="C1794" s="16">
        <f t="shared" ref="C1794:L1794" si="271">SUM(C1787:C1793)</f>
        <v>0</v>
      </c>
      <c r="D1794" s="16">
        <f t="shared" si="271"/>
        <v>0</v>
      </c>
      <c r="E1794" s="16">
        <f t="shared" si="271"/>
        <v>0</v>
      </c>
      <c r="F1794" s="16">
        <f t="shared" si="271"/>
        <v>0</v>
      </c>
      <c r="G1794" s="16">
        <f t="shared" si="271"/>
        <v>0</v>
      </c>
      <c r="H1794" s="16">
        <f t="shared" si="271"/>
        <v>0</v>
      </c>
      <c r="I1794" s="16">
        <f t="shared" si="271"/>
        <v>0</v>
      </c>
      <c r="J1794" s="16">
        <f t="shared" si="271"/>
        <v>0</v>
      </c>
      <c r="K1794" s="16">
        <f t="shared" si="271"/>
        <v>0</v>
      </c>
      <c r="L1794" s="16">
        <f t="shared" si="271"/>
        <v>0</v>
      </c>
      <c r="M1794" s="16">
        <f>M1793</f>
        <v>0</v>
      </c>
      <c r="N1794" s="16">
        <f>SUM(N1787:N1793)</f>
        <v>0</v>
      </c>
      <c r="O1794" s="16"/>
      <c r="P1794" s="16">
        <f>SUM(P1787:P1793)</f>
        <v>0</v>
      </c>
      <c r="Q1794" s="16"/>
    </row>
    <row r="1802" spans="1:17" x14ac:dyDescent="0.25">
      <c r="A1802" s="16" t="s">
        <v>17</v>
      </c>
      <c r="B1802" s="16" t="s">
        <v>15</v>
      </c>
      <c r="C1802" s="16">
        <f t="shared" ref="C1802:L1802" si="272">SUM(C1795:C1801)</f>
        <v>0</v>
      </c>
      <c r="D1802" s="16">
        <f t="shared" si="272"/>
        <v>0</v>
      </c>
      <c r="E1802" s="16">
        <f t="shared" si="272"/>
        <v>0</v>
      </c>
      <c r="F1802" s="16">
        <f t="shared" si="272"/>
        <v>0</v>
      </c>
      <c r="G1802" s="16">
        <f t="shared" si="272"/>
        <v>0</v>
      </c>
      <c r="H1802" s="16">
        <f t="shared" si="272"/>
        <v>0</v>
      </c>
      <c r="I1802" s="16">
        <f t="shared" si="272"/>
        <v>0</v>
      </c>
      <c r="J1802" s="16">
        <f t="shared" si="272"/>
        <v>0</v>
      </c>
      <c r="K1802" s="16">
        <f t="shared" si="272"/>
        <v>0</v>
      </c>
      <c r="L1802" s="16">
        <f t="shared" si="272"/>
        <v>0</v>
      </c>
      <c r="M1802" s="16">
        <f>M1801</f>
        <v>0</v>
      </c>
      <c r="N1802" s="16">
        <f>SUM(N1795:N1801)</f>
        <v>0</v>
      </c>
      <c r="O1802" s="16"/>
      <c r="P1802" s="16">
        <f>SUM(P1795:P1801)</f>
        <v>0</v>
      </c>
      <c r="Q1802" s="16"/>
    </row>
    <row r="1810" spans="1:17" x14ac:dyDescent="0.25">
      <c r="A1810" s="16" t="s">
        <v>18</v>
      </c>
      <c r="B1810" s="16" t="s">
        <v>15</v>
      </c>
      <c r="C1810" s="16">
        <f t="shared" ref="C1810:L1810" si="273">SUM(C1803:C1809)</f>
        <v>0</v>
      </c>
      <c r="D1810" s="16">
        <f t="shared" si="273"/>
        <v>0</v>
      </c>
      <c r="E1810" s="16">
        <f t="shared" si="273"/>
        <v>0</v>
      </c>
      <c r="F1810" s="16">
        <f t="shared" si="273"/>
        <v>0</v>
      </c>
      <c r="G1810" s="16">
        <f t="shared" si="273"/>
        <v>0</v>
      </c>
      <c r="H1810" s="16">
        <f t="shared" si="273"/>
        <v>0</v>
      </c>
      <c r="I1810" s="16">
        <f t="shared" si="273"/>
        <v>0</v>
      </c>
      <c r="J1810" s="16">
        <f t="shared" si="273"/>
        <v>0</v>
      </c>
      <c r="K1810" s="16">
        <f t="shared" si="273"/>
        <v>0</v>
      </c>
      <c r="L1810" s="16">
        <f t="shared" si="273"/>
        <v>0</v>
      </c>
      <c r="M1810" s="16">
        <f>M1809</f>
        <v>0</v>
      </c>
      <c r="N1810" s="16">
        <f>SUM(N1803:N1809)</f>
        <v>0</v>
      </c>
      <c r="O1810" s="16"/>
      <c r="P1810" s="16">
        <f>SUM(P1803:P1809)</f>
        <v>0</v>
      </c>
      <c r="Q1810" s="16"/>
    </row>
    <row r="1818" spans="1:17" x14ac:dyDescent="0.25">
      <c r="A1818" s="16" t="s">
        <v>19</v>
      </c>
      <c r="B1818" s="16" t="s">
        <v>15</v>
      </c>
      <c r="C1818" s="16">
        <f t="shared" ref="C1818:L1818" si="274">SUM(C1811:C1817)</f>
        <v>0</v>
      </c>
      <c r="D1818" s="16">
        <f t="shared" si="274"/>
        <v>0</v>
      </c>
      <c r="E1818" s="16">
        <f t="shared" si="274"/>
        <v>0</v>
      </c>
      <c r="F1818" s="16">
        <f t="shared" si="274"/>
        <v>0</v>
      </c>
      <c r="G1818" s="16">
        <f t="shared" si="274"/>
        <v>0</v>
      </c>
      <c r="H1818" s="16">
        <f t="shared" si="274"/>
        <v>0</v>
      </c>
      <c r="I1818" s="16">
        <f t="shared" si="274"/>
        <v>0</v>
      </c>
      <c r="J1818" s="16">
        <f t="shared" si="274"/>
        <v>0</v>
      </c>
      <c r="K1818" s="16">
        <f t="shared" si="274"/>
        <v>0</v>
      </c>
      <c r="L1818" s="16">
        <f t="shared" si="274"/>
        <v>0</v>
      </c>
      <c r="M1818" s="16">
        <f>M1817</f>
        <v>0</v>
      </c>
      <c r="N1818" s="16">
        <f>SUM(N1811:N1817)</f>
        <v>0</v>
      </c>
      <c r="O1818" s="16"/>
      <c r="P1818" s="16">
        <f>SUM(P1811:P1817)</f>
        <v>0</v>
      </c>
      <c r="Q1818" s="16"/>
    </row>
    <row r="1819" spans="1:17" x14ac:dyDescent="0.25">
      <c r="A1819" s="17" t="s">
        <v>15</v>
      </c>
      <c r="B1819" s="17" t="s">
        <v>20</v>
      </c>
      <c r="C1819" s="17">
        <f t="shared" ref="C1819:L1819" si="275">C1794+C1802+C1810+C1818</f>
        <v>0</v>
      </c>
      <c r="D1819" s="17">
        <f t="shared" si="275"/>
        <v>0</v>
      </c>
      <c r="E1819" s="17">
        <f t="shared" si="275"/>
        <v>0</v>
      </c>
      <c r="F1819" s="17">
        <f t="shared" si="275"/>
        <v>0</v>
      </c>
      <c r="G1819" s="17">
        <f t="shared" si="275"/>
        <v>0</v>
      </c>
      <c r="H1819" s="17">
        <f t="shared" si="275"/>
        <v>0</v>
      </c>
      <c r="I1819" s="17">
        <f t="shared" si="275"/>
        <v>0</v>
      </c>
      <c r="J1819" s="17">
        <f t="shared" si="275"/>
        <v>0</v>
      </c>
      <c r="K1819" s="17">
        <f t="shared" si="275"/>
        <v>0</v>
      </c>
      <c r="L1819" s="17">
        <f t="shared" si="275"/>
        <v>0</v>
      </c>
      <c r="M1819" s="17">
        <f>M1818</f>
        <v>0</v>
      </c>
      <c r="N1819" s="17">
        <f>N1794+N1802+N1810+N1818</f>
        <v>0</v>
      </c>
      <c r="O1819" s="17"/>
      <c r="P1819" s="17">
        <f>P1794+P1802+P1810+P1818</f>
        <v>0</v>
      </c>
      <c r="Q1819" s="17"/>
    </row>
    <row r="1827" spans="1:17" x14ac:dyDescent="0.25">
      <c r="A1827" s="16" t="s">
        <v>16</v>
      </c>
      <c r="B1827" s="16" t="s">
        <v>15</v>
      </c>
      <c r="C1827" s="16">
        <f t="shared" ref="C1827:L1827" si="276">SUM(C1820:C1826)</f>
        <v>0</v>
      </c>
      <c r="D1827" s="16">
        <f t="shared" si="276"/>
        <v>0</v>
      </c>
      <c r="E1827" s="16">
        <f t="shared" si="276"/>
        <v>0</v>
      </c>
      <c r="F1827" s="16">
        <f t="shared" si="276"/>
        <v>0</v>
      </c>
      <c r="G1827" s="16">
        <f t="shared" si="276"/>
        <v>0</v>
      </c>
      <c r="H1827" s="16">
        <f t="shared" si="276"/>
        <v>0</v>
      </c>
      <c r="I1827" s="16">
        <f t="shared" si="276"/>
        <v>0</v>
      </c>
      <c r="J1827" s="16">
        <f t="shared" si="276"/>
        <v>0</v>
      </c>
      <c r="K1827" s="16">
        <f t="shared" si="276"/>
        <v>0</v>
      </c>
      <c r="L1827" s="16">
        <f t="shared" si="276"/>
        <v>0</v>
      </c>
      <c r="M1827" s="16">
        <f>M1826</f>
        <v>0</v>
      </c>
      <c r="N1827" s="16">
        <f>SUM(N1820:N1826)</f>
        <v>0</v>
      </c>
      <c r="O1827" s="16"/>
      <c r="P1827" s="16">
        <f>SUM(P1820:P1826)</f>
        <v>0</v>
      </c>
      <c r="Q1827" s="16"/>
    </row>
    <row r="1835" spans="1:17" x14ac:dyDescent="0.25">
      <c r="A1835" s="16" t="s">
        <v>17</v>
      </c>
      <c r="B1835" s="16" t="s">
        <v>15</v>
      </c>
      <c r="C1835" s="16">
        <f t="shared" ref="C1835:L1835" si="277">SUM(C1828:C1834)</f>
        <v>0</v>
      </c>
      <c r="D1835" s="16">
        <f t="shared" si="277"/>
        <v>0</v>
      </c>
      <c r="E1835" s="16">
        <f t="shared" si="277"/>
        <v>0</v>
      </c>
      <c r="F1835" s="16">
        <f t="shared" si="277"/>
        <v>0</v>
      </c>
      <c r="G1835" s="16">
        <f t="shared" si="277"/>
        <v>0</v>
      </c>
      <c r="H1835" s="16">
        <f t="shared" si="277"/>
        <v>0</v>
      </c>
      <c r="I1835" s="16">
        <f t="shared" si="277"/>
        <v>0</v>
      </c>
      <c r="J1835" s="16">
        <f t="shared" si="277"/>
        <v>0</v>
      </c>
      <c r="K1835" s="16">
        <f t="shared" si="277"/>
        <v>0</v>
      </c>
      <c r="L1835" s="16">
        <f t="shared" si="277"/>
        <v>0</v>
      </c>
      <c r="M1835" s="16">
        <f>M1834</f>
        <v>0</v>
      </c>
      <c r="N1835" s="16">
        <f>SUM(N1828:N1834)</f>
        <v>0</v>
      </c>
      <c r="O1835" s="16"/>
      <c r="P1835" s="16">
        <f>SUM(P1828:P1834)</f>
        <v>0</v>
      </c>
      <c r="Q1835" s="16"/>
    </row>
    <row r="1843" spans="1:17" x14ac:dyDescent="0.25">
      <c r="A1843" s="16" t="s">
        <v>18</v>
      </c>
      <c r="B1843" s="16" t="s">
        <v>15</v>
      </c>
      <c r="C1843" s="16">
        <f t="shared" ref="C1843:L1843" si="278">SUM(C1836:C1842)</f>
        <v>0</v>
      </c>
      <c r="D1843" s="16">
        <f t="shared" si="278"/>
        <v>0</v>
      </c>
      <c r="E1843" s="16">
        <f t="shared" si="278"/>
        <v>0</v>
      </c>
      <c r="F1843" s="16">
        <f t="shared" si="278"/>
        <v>0</v>
      </c>
      <c r="G1843" s="16">
        <f t="shared" si="278"/>
        <v>0</v>
      </c>
      <c r="H1843" s="16">
        <f t="shared" si="278"/>
        <v>0</v>
      </c>
      <c r="I1843" s="16">
        <f t="shared" si="278"/>
        <v>0</v>
      </c>
      <c r="J1843" s="16">
        <f t="shared" si="278"/>
        <v>0</v>
      </c>
      <c r="K1843" s="16">
        <f t="shared" si="278"/>
        <v>0</v>
      </c>
      <c r="L1843" s="16">
        <f t="shared" si="278"/>
        <v>0</v>
      </c>
      <c r="M1843" s="16">
        <f>M1842</f>
        <v>0</v>
      </c>
      <c r="N1843" s="16">
        <f>SUM(N1836:N1842)</f>
        <v>0</v>
      </c>
      <c r="O1843" s="16"/>
      <c r="P1843" s="16">
        <f>SUM(P1836:P1842)</f>
        <v>0</v>
      </c>
      <c r="Q1843" s="16"/>
    </row>
    <row r="1851" spans="1:17" x14ac:dyDescent="0.25">
      <c r="A1851" s="16" t="s">
        <v>19</v>
      </c>
      <c r="B1851" s="16" t="s">
        <v>15</v>
      </c>
      <c r="C1851" s="16">
        <f t="shared" ref="C1851:L1851" si="279">SUM(C1844:C1850)</f>
        <v>0</v>
      </c>
      <c r="D1851" s="16">
        <f t="shared" si="279"/>
        <v>0</v>
      </c>
      <c r="E1851" s="16">
        <f t="shared" si="279"/>
        <v>0</v>
      </c>
      <c r="F1851" s="16">
        <f t="shared" si="279"/>
        <v>0</v>
      </c>
      <c r="G1851" s="16">
        <f t="shared" si="279"/>
        <v>0</v>
      </c>
      <c r="H1851" s="16">
        <f t="shared" si="279"/>
        <v>0</v>
      </c>
      <c r="I1851" s="16">
        <f t="shared" si="279"/>
        <v>0</v>
      </c>
      <c r="J1851" s="16">
        <f t="shared" si="279"/>
        <v>0</v>
      </c>
      <c r="K1851" s="16">
        <f t="shared" si="279"/>
        <v>0</v>
      </c>
      <c r="L1851" s="16">
        <f t="shared" si="279"/>
        <v>0</v>
      </c>
      <c r="M1851" s="16">
        <f>M1850</f>
        <v>0</v>
      </c>
      <c r="N1851" s="16">
        <f>SUM(N1844:N1850)</f>
        <v>0</v>
      </c>
      <c r="O1851" s="16"/>
      <c r="P1851" s="16">
        <f>SUM(P1844:P1850)</f>
        <v>0</v>
      </c>
      <c r="Q1851" s="16"/>
    </row>
    <row r="1852" spans="1:17" x14ac:dyDescent="0.25">
      <c r="A1852" s="17" t="s">
        <v>15</v>
      </c>
      <c r="B1852" s="17" t="s">
        <v>20</v>
      </c>
      <c r="C1852" s="17">
        <f t="shared" ref="C1852:L1852" si="280">C1827+C1835+C1843+C1851</f>
        <v>0</v>
      </c>
      <c r="D1852" s="17">
        <f t="shared" si="280"/>
        <v>0</v>
      </c>
      <c r="E1852" s="17">
        <f t="shared" si="280"/>
        <v>0</v>
      </c>
      <c r="F1852" s="17">
        <f t="shared" si="280"/>
        <v>0</v>
      </c>
      <c r="G1852" s="17">
        <f t="shared" si="280"/>
        <v>0</v>
      </c>
      <c r="H1852" s="17">
        <f t="shared" si="280"/>
        <v>0</v>
      </c>
      <c r="I1852" s="17">
        <f t="shared" si="280"/>
        <v>0</v>
      </c>
      <c r="J1852" s="17">
        <f t="shared" si="280"/>
        <v>0</v>
      </c>
      <c r="K1852" s="17">
        <f t="shared" si="280"/>
        <v>0</v>
      </c>
      <c r="L1852" s="17">
        <f t="shared" si="280"/>
        <v>0</v>
      </c>
      <c r="M1852" s="17">
        <f>M1851</f>
        <v>0</v>
      </c>
      <c r="N1852" s="17">
        <f>N1827+N1835+N1843+N1851</f>
        <v>0</v>
      </c>
      <c r="O1852" s="17"/>
      <c r="P1852" s="17">
        <f>P1827+P1835+P1843+P1851</f>
        <v>0</v>
      </c>
      <c r="Q1852" s="17"/>
    </row>
    <row r="1860" spans="1:17" x14ac:dyDescent="0.25">
      <c r="A1860" s="16" t="s">
        <v>16</v>
      </c>
      <c r="B1860" s="16" t="s">
        <v>15</v>
      </c>
      <c r="C1860" s="16">
        <f t="shared" ref="C1860:L1860" si="281">SUM(C1853:C1859)</f>
        <v>0</v>
      </c>
      <c r="D1860" s="16">
        <f t="shared" si="281"/>
        <v>0</v>
      </c>
      <c r="E1860" s="16">
        <f t="shared" si="281"/>
        <v>0</v>
      </c>
      <c r="F1860" s="16">
        <f t="shared" si="281"/>
        <v>0</v>
      </c>
      <c r="G1860" s="16">
        <f t="shared" si="281"/>
        <v>0</v>
      </c>
      <c r="H1860" s="16">
        <f t="shared" si="281"/>
        <v>0</v>
      </c>
      <c r="I1860" s="16">
        <f t="shared" si="281"/>
        <v>0</v>
      </c>
      <c r="J1860" s="16">
        <f t="shared" si="281"/>
        <v>0</v>
      </c>
      <c r="K1860" s="16">
        <f t="shared" si="281"/>
        <v>0</v>
      </c>
      <c r="L1860" s="16">
        <f t="shared" si="281"/>
        <v>0</v>
      </c>
      <c r="M1860" s="16">
        <f>M1859</f>
        <v>0</v>
      </c>
      <c r="N1860" s="16">
        <f>SUM(N1853:N1859)</f>
        <v>0</v>
      </c>
      <c r="O1860" s="16"/>
      <c r="P1860" s="16">
        <f>SUM(P1853:P1859)</f>
        <v>0</v>
      </c>
      <c r="Q1860" s="16"/>
    </row>
    <row r="1868" spans="1:17" x14ac:dyDescent="0.25">
      <c r="A1868" s="16" t="s">
        <v>17</v>
      </c>
      <c r="B1868" s="16" t="s">
        <v>15</v>
      </c>
      <c r="C1868" s="16">
        <f t="shared" ref="C1868:L1868" si="282">SUM(C1861:C1867)</f>
        <v>0</v>
      </c>
      <c r="D1868" s="16">
        <f t="shared" si="282"/>
        <v>0</v>
      </c>
      <c r="E1868" s="16">
        <f t="shared" si="282"/>
        <v>0</v>
      </c>
      <c r="F1868" s="16">
        <f t="shared" si="282"/>
        <v>0</v>
      </c>
      <c r="G1868" s="16">
        <f t="shared" si="282"/>
        <v>0</v>
      </c>
      <c r="H1868" s="16">
        <f t="shared" si="282"/>
        <v>0</v>
      </c>
      <c r="I1868" s="16">
        <f t="shared" si="282"/>
        <v>0</v>
      </c>
      <c r="J1868" s="16">
        <f t="shared" si="282"/>
        <v>0</v>
      </c>
      <c r="K1868" s="16">
        <f t="shared" si="282"/>
        <v>0</v>
      </c>
      <c r="L1868" s="16">
        <f t="shared" si="282"/>
        <v>0</v>
      </c>
      <c r="M1868" s="16">
        <f>M1867</f>
        <v>0</v>
      </c>
      <c r="N1868" s="16">
        <f>SUM(N1861:N1867)</f>
        <v>0</v>
      </c>
      <c r="O1868" s="16"/>
      <c r="P1868" s="16">
        <f>SUM(P1861:P1867)</f>
        <v>0</v>
      </c>
      <c r="Q1868" s="16"/>
    </row>
    <row r="1876" spans="1:17" x14ac:dyDescent="0.25">
      <c r="A1876" s="16" t="s">
        <v>18</v>
      </c>
      <c r="B1876" s="16" t="s">
        <v>15</v>
      </c>
      <c r="C1876" s="16">
        <f t="shared" ref="C1876:L1876" si="283">SUM(C1869:C1875)</f>
        <v>0</v>
      </c>
      <c r="D1876" s="16">
        <f t="shared" si="283"/>
        <v>0</v>
      </c>
      <c r="E1876" s="16">
        <f t="shared" si="283"/>
        <v>0</v>
      </c>
      <c r="F1876" s="16">
        <f t="shared" si="283"/>
        <v>0</v>
      </c>
      <c r="G1876" s="16">
        <f t="shared" si="283"/>
        <v>0</v>
      </c>
      <c r="H1876" s="16">
        <f t="shared" si="283"/>
        <v>0</v>
      </c>
      <c r="I1876" s="16">
        <f t="shared" si="283"/>
        <v>0</v>
      </c>
      <c r="J1876" s="16">
        <f t="shared" si="283"/>
        <v>0</v>
      </c>
      <c r="K1876" s="16">
        <f t="shared" si="283"/>
        <v>0</v>
      </c>
      <c r="L1876" s="16">
        <f t="shared" si="283"/>
        <v>0</v>
      </c>
      <c r="M1876" s="16">
        <f>M1875</f>
        <v>0</v>
      </c>
      <c r="N1876" s="16">
        <f>SUM(N1869:N1875)</f>
        <v>0</v>
      </c>
      <c r="O1876" s="16"/>
      <c r="P1876" s="16">
        <f>SUM(P1869:P1875)</f>
        <v>0</v>
      </c>
      <c r="Q1876" s="16"/>
    </row>
    <row r="1884" spans="1:17" x14ac:dyDescent="0.25">
      <c r="A1884" s="16" t="s">
        <v>19</v>
      </c>
      <c r="B1884" s="16" t="s">
        <v>15</v>
      </c>
      <c r="C1884" s="16">
        <f t="shared" ref="C1884:L1884" si="284">SUM(C1877:C1883)</f>
        <v>0</v>
      </c>
      <c r="D1884" s="16">
        <f t="shared" si="284"/>
        <v>0</v>
      </c>
      <c r="E1884" s="16">
        <f t="shared" si="284"/>
        <v>0</v>
      </c>
      <c r="F1884" s="16">
        <f t="shared" si="284"/>
        <v>0</v>
      </c>
      <c r="G1884" s="16">
        <f t="shared" si="284"/>
        <v>0</v>
      </c>
      <c r="H1884" s="16">
        <f t="shared" si="284"/>
        <v>0</v>
      </c>
      <c r="I1884" s="16">
        <f t="shared" si="284"/>
        <v>0</v>
      </c>
      <c r="J1884" s="16">
        <f t="shared" si="284"/>
        <v>0</v>
      </c>
      <c r="K1884" s="16">
        <f t="shared" si="284"/>
        <v>0</v>
      </c>
      <c r="L1884" s="16">
        <f t="shared" si="284"/>
        <v>0</v>
      </c>
      <c r="M1884" s="16">
        <f>M1883</f>
        <v>0</v>
      </c>
      <c r="N1884" s="16">
        <f>SUM(N1877:N1883)</f>
        <v>0</v>
      </c>
      <c r="O1884" s="16"/>
      <c r="P1884" s="16">
        <f>SUM(P1877:P1883)</f>
        <v>0</v>
      </c>
      <c r="Q1884" s="16"/>
    </row>
    <row r="1885" spans="1:17" x14ac:dyDescent="0.25">
      <c r="A1885" s="17" t="s">
        <v>15</v>
      </c>
      <c r="B1885" s="17" t="s">
        <v>20</v>
      </c>
      <c r="C1885" s="17">
        <f t="shared" ref="C1885:L1885" si="285">C1860+C1868+C1876+C1884</f>
        <v>0</v>
      </c>
      <c r="D1885" s="17">
        <f t="shared" si="285"/>
        <v>0</v>
      </c>
      <c r="E1885" s="17">
        <f t="shared" si="285"/>
        <v>0</v>
      </c>
      <c r="F1885" s="17">
        <f t="shared" si="285"/>
        <v>0</v>
      </c>
      <c r="G1885" s="17">
        <f t="shared" si="285"/>
        <v>0</v>
      </c>
      <c r="H1885" s="17">
        <f t="shared" si="285"/>
        <v>0</v>
      </c>
      <c r="I1885" s="17">
        <f t="shared" si="285"/>
        <v>0</v>
      </c>
      <c r="J1885" s="17">
        <f t="shared" si="285"/>
        <v>0</v>
      </c>
      <c r="K1885" s="17">
        <f t="shared" si="285"/>
        <v>0</v>
      </c>
      <c r="L1885" s="17">
        <f t="shared" si="285"/>
        <v>0</v>
      </c>
      <c r="M1885" s="17">
        <f>M1884</f>
        <v>0</v>
      </c>
      <c r="N1885" s="17">
        <f>N1860+N1868+N1876+N1884</f>
        <v>0</v>
      </c>
      <c r="O1885" s="17"/>
      <c r="P1885" s="17">
        <f>P1860+P1868+P1876+P1884</f>
        <v>0</v>
      </c>
      <c r="Q1885" s="17"/>
    </row>
    <row r="1893" spans="1:17" x14ac:dyDescent="0.25">
      <c r="A1893" s="16" t="s">
        <v>16</v>
      </c>
      <c r="B1893" s="16" t="s">
        <v>15</v>
      </c>
      <c r="C1893" s="16">
        <f t="shared" ref="C1893:L1893" si="286">SUM(C1886:C1892)</f>
        <v>0</v>
      </c>
      <c r="D1893" s="16">
        <f t="shared" si="286"/>
        <v>0</v>
      </c>
      <c r="E1893" s="16">
        <f t="shared" si="286"/>
        <v>0</v>
      </c>
      <c r="F1893" s="16">
        <f t="shared" si="286"/>
        <v>0</v>
      </c>
      <c r="G1893" s="16">
        <f t="shared" si="286"/>
        <v>0</v>
      </c>
      <c r="H1893" s="16">
        <f t="shared" si="286"/>
        <v>0</v>
      </c>
      <c r="I1893" s="16">
        <f t="shared" si="286"/>
        <v>0</v>
      </c>
      <c r="J1893" s="16">
        <f t="shared" si="286"/>
        <v>0</v>
      </c>
      <c r="K1893" s="16">
        <f t="shared" si="286"/>
        <v>0</v>
      </c>
      <c r="L1893" s="16">
        <f t="shared" si="286"/>
        <v>0</v>
      </c>
      <c r="M1893" s="16">
        <f>M1892</f>
        <v>0</v>
      </c>
      <c r="N1893" s="16">
        <f>SUM(N1886:N1892)</f>
        <v>0</v>
      </c>
      <c r="O1893" s="16"/>
      <c r="P1893" s="16">
        <f>SUM(P1886:P1892)</f>
        <v>0</v>
      </c>
      <c r="Q1893" s="16"/>
    </row>
    <row r="1901" spans="1:17" x14ac:dyDescent="0.25">
      <c r="A1901" s="16" t="s">
        <v>17</v>
      </c>
      <c r="B1901" s="16" t="s">
        <v>15</v>
      </c>
      <c r="C1901" s="16">
        <f t="shared" ref="C1901:L1901" si="287">SUM(C1894:C1900)</f>
        <v>0</v>
      </c>
      <c r="D1901" s="16">
        <f t="shared" si="287"/>
        <v>0</v>
      </c>
      <c r="E1901" s="16">
        <f t="shared" si="287"/>
        <v>0</v>
      </c>
      <c r="F1901" s="16">
        <f t="shared" si="287"/>
        <v>0</v>
      </c>
      <c r="G1901" s="16">
        <f t="shared" si="287"/>
        <v>0</v>
      </c>
      <c r="H1901" s="16">
        <f t="shared" si="287"/>
        <v>0</v>
      </c>
      <c r="I1901" s="16">
        <f t="shared" si="287"/>
        <v>0</v>
      </c>
      <c r="J1901" s="16">
        <f t="shared" si="287"/>
        <v>0</v>
      </c>
      <c r="K1901" s="16">
        <f t="shared" si="287"/>
        <v>0</v>
      </c>
      <c r="L1901" s="16">
        <f t="shared" si="287"/>
        <v>0</v>
      </c>
      <c r="M1901" s="16">
        <f>M1900</f>
        <v>0</v>
      </c>
      <c r="N1901" s="16">
        <f>SUM(N1894:N1900)</f>
        <v>0</v>
      </c>
      <c r="O1901" s="16"/>
      <c r="P1901" s="16">
        <f>SUM(P1894:P1900)</f>
        <v>0</v>
      </c>
      <c r="Q1901" s="16"/>
    </row>
    <row r="1909" spans="1:17" x14ac:dyDescent="0.25">
      <c r="A1909" s="16" t="s">
        <v>18</v>
      </c>
      <c r="B1909" s="16" t="s">
        <v>15</v>
      </c>
      <c r="C1909" s="16">
        <f t="shared" ref="C1909:L1909" si="288">SUM(C1902:C1908)</f>
        <v>0</v>
      </c>
      <c r="D1909" s="16">
        <f t="shared" si="288"/>
        <v>0</v>
      </c>
      <c r="E1909" s="16">
        <f t="shared" si="288"/>
        <v>0</v>
      </c>
      <c r="F1909" s="16">
        <f t="shared" si="288"/>
        <v>0</v>
      </c>
      <c r="G1909" s="16">
        <f t="shared" si="288"/>
        <v>0</v>
      </c>
      <c r="H1909" s="16">
        <f t="shared" si="288"/>
        <v>0</v>
      </c>
      <c r="I1909" s="16">
        <f t="shared" si="288"/>
        <v>0</v>
      </c>
      <c r="J1909" s="16">
        <f t="shared" si="288"/>
        <v>0</v>
      </c>
      <c r="K1909" s="16">
        <f t="shared" si="288"/>
        <v>0</v>
      </c>
      <c r="L1909" s="16">
        <f t="shared" si="288"/>
        <v>0</v>
      </c>
      <c r="M1909" s="16">
        <f>M1908</f>
        <v>0</v>
      </c>
      <c r="N1909" s="16">
        <f>SUM(N1902:N1908)</f>
        <v>0</v>
      </c>
      <c r="O1909" s="16"/>
      <c r="P1909" s="16">
        <f>SUM(P1902:P1908)</f>
        <v>0</v>
      </c>
      <c r="Q1909" s="16"/>
    </row>
    <row r="1917" spans="1:17" x14ac:dyDescent="0.25">
      <c r="A1917" s="16" t="s">
        <v>19</v>
      </c>
      <c r="B1917" s="16" t="s">
        <v>15</v>
      </c>
      <c r="C1917" s="16">
        <f t="shared" ref="C1917:L1917" si="289">SUM(C1910:C1916)</f>
        <v>0</v>
      </c>
      <c r="D1917" s="16">
        <f t="shared" si="289"/>
        <v>0</v>
      </c>
      <c r="E1917" s="16">
        <f t="shared" si="289"/>
        <v>0</v>
      </c>
      <c r="F1917" s="16">
        <f t="shared" si="289"/>
        <v>0</v>
      </c>
      <c r="G1917" s="16">
        <f t="shared" si="289"/>
        <v>0</v>
      </c>
      <c r="H1917" s="16">
        <f t="shared" si="289"/>
        <v>0</v>
      </c>
      <c r="I1917" s="16">
        <f t="shared" si="289"/>
        <v>0</v>
      </c>
      <c r="J1917" s="16">
        <f t="shared" si="289"/>
        <v>0</v>
      </c>
      <c r="K1917" s="16">
        <f t="shared" si="289"/>
        <v>0</v>
      </c>
      <c r="L1917" s="16">
        <f t="shared" si="289"/>
        <v>0</v>
      </c>
      <c r="M1917" s="16">
        <f>M1916</f>
        <v>0</v>
      </c>
      <c r="N1917" s="16">
        <f>SUM(N1910:N1916)</f>
        <v>0</v>
      </c>
      <c r="O1917" s="16"/>
      <c r="P1917" s="16">
        <f>SUM(P1910:P1916)</f>
        <v>0</v>
      </c>
      <c r="Q1917" s="16"/>
    </row>
    <row r="1918" spans="1:17" x14ac:dyDescent="0.25">
      <c r="A1918" s="17" t="s">
        <v>15</v>
      </c>
      <c r="B1918" s="17" t="s">
        <v>20</v>
      </c>
      <c r="C1918" s="17">
        <f t="shared" ref="C1918:L1918" si="290">C1893+C1901+C1909+C1917</f>
        <v>0</v>
      </c>
      <c r="D1918" s="17">
        <f t="shared" si="290"/>
        <v>0</v>
      </c>
      <c r="E1918" s="17">
        <f t="shared" si="290"/>
        <v>0</v>
      </c>
      <c r="F1918" s="17">
        <f t="shared" si="290"/>
        <v>0</v>
      </c>
      <c r="G1918" s="17">
        <f t="shared" si="290"/>
        <v>0</v>
      </c>
      <c r="H1918" s="17">
        <f t="shared" si="290"/>
        <v>0</v>
      </c>
      <c r="I1918" s="17">
        <f t="shared" si="290"/>
        <v>0</v>
      </c>
      <c r="J1918" s="17">
        <f t="shared" si="290"/>
        <v>0</v>
      </c>
      <c r="K1918" s="17">
        <f t="shared" si="290"/>
        <v>0</v>
      </c>
      <c r="L1918" s="17">
        <f t="shared" si="290"/>
        <v>0</v>
      </c>
      <c r="M1918" s="17">
        <f>M1917</f>
        <v>0</v>
      </c>
      <c r="N1918" s="17">
        <f>N1893+N1901+N1909+N1917</f>
        <v>0</v>
      </c>
      <c r="O1918" s="17"/>
      <c r="P1918" s="17">
        <f>P1893+P1901+P1909+P1917</f>
        <v>0</v>
      </c>
      <c r="Q1918" s="17"/>
    </row>
    <row r="1926" spans="1:17" x14ac:dyDescent="0.25">
      <c r="A1926" s="16" t="s">
        <v>16</v>
      </c>
      <c r="B1926" s="16" t="s">
        <v>15</v>
      </c>
      <c r="C1926" s="16">
        <f t="shared" ref="C1926:L1926" si="291">SUM(C1919:C1925)</f>
        <v>0</v>
      </c>
      <c r="D1926" s="16">
        <f t="shared" si="291"/>
        <v>0</v>
      </c>
      <c r="E1926" s="16">
        <f t="shared" si="291"/>
        <v>0</v>
      </c>
      <c r="F1926" s="16">
        <f t="shared" si="291"/>
        <v>0</v>
      </c>
      <c r="G1926" s="16">
        <f t="shared" si="291"/>
        <v>0</v>
      </c>
      <c r="H1926" s="16">
        <f t="shared" si="291"/>
        <v>0</v>
      </c>
      <c r="I1926" s="16">
        <f t="shared" si="291"/>
        <v>0</v>
      </c>
      <c r="J1926" s="16">
        <f t="shared" si="291"/>
        <v>0</v>
      </c>
      <c r="K1926" s="16">
        <f t="shared" si="291"/>
        <v>0</v>
      </c>
      <c r="L1926" s="16">
        <f t="shared" si="291"/>
        <v>0</v>
      </c>
      <c r="M1926" s="16">
        <f>M1925</f>
        <v>0</v>
      </c>
      <c r="N1926" s="16">
        <f>SUM(N1919:N1925)</f>
        <v>0</v>
      </c>
      <c r="O1926" s="16"/>
      <c r="P1926" s="16">
        <f>SUM(P1919:P1925)</f>
        <v>0</v>
      </c>
      <c r="Q1926" s="16"/>
    </row>
    <row r="1934" spans="1:17" x14ac:dyDescent="0.25">
      <c r="A1934" s="16" t="s">
        <v>17</v>
      </c>
      <c r="B1934" s="16" t="s">
        <v>15</v>
      </c>
      <c r="C1934" s="16">
        <f t="shared" ref="C1934:L1934" si="292">SUM(C1927:C1933)</f>
        <v>0</v>
      </c>
      <c r="D1934" s="16">
        <f t="shared" si="292"/>
        <v>0</v>
      </c>
      <c r="E1934" s="16">
        <f t="shared" si="292"/>
        <v>0</v>
      </c>
      <c r="F1934" s="16">
        <f t="shared" si="292"/>
        <v>0</v>
      </c>
      <c r="G1934" s="16">
        <f t="shared" si="292"/>
        <v>0</v>
      </c>
      <c r="H1934" s="16">
        <f t="shared" si="292"/>
        <v>0</v>
      </c>
      <c r="I1934" s="16">
        <f t="shared" si="292"/>
        <v>0</v>
      </c>
      <c r="J1934" s="16">
        <f t="shared" si="292"/>
        <v>0</v>
      </c>
      <c r="K1934" s="16">
        <f t="shared" si="292"/>
        <v>0</v>
      </c>
      <c r="L1934" s="16">
        <f t="shared" si="292"/>
        <v>0</v>
      </c>
      <c r="M1934" s="16">
        <f>M1933</f>
        <v>0</v>
      </c>
      <c r="N1934" s="16">
        <f>SUM(N1927:N1933)</f>
        <v>0</v>
      </c>
      <c r="O1934" s="16"/>
      <c r="P1934" s="16">
        <f>SUM(P1927:P1933)</f>
        <v>0</v>
      </c>
      <c r="Q1934" s="16"/>
    </row>
    <row r="1942" spans="1:17" x14ac:dyDescent="0.25">
      <c r="A1942" s="16" t="s">
        <v>18</v>
      </c>
      <c r="B1942" s="16" t="s">
        <v>15</v>
      </c>
      <c r="C1942" s="16">
        <f t="shared" ref="C1942:L1942" si="293">SUM(C1935:C1941)</f>
        <v>0</v>
      </c>
      <c r="D1942" s="16">
        <f t="shared" si="293"/>
        <v>0</v>
      </c>
      <c r="E1942" s="16">
        <f t="shared" si="293"/>
        <v>0</v>
      </c>
      <c r="F1942" s="16">
        <f t="shared" si="293"/>
        <v>0</v>
      </c>
      <c r="G1942" s="16">
        <f t="shared" si="293"/>
        <v>0</v>
      </c>
      <c r="H1942" s="16">
        <f t="shared" si="293"/>
        <v>0</v>
      </c>
      <c r="I1942" s="16">
        <f t="shared" si="293"/>
        <v>0</v>
      </c>
      <c r="J1942" s="16">
        <f t="shared" si="293"/>
        <v>0</v>
      </c>
      <c r="K1942" s="16">
        <f t="shared" si="293"/>
        <v>0</v>
      </c>
      <c r="L1942" s="16">
        <f t="shared" si="293"/>
        <v>0</v>
      </c>
      <c r="M1942" s="16">
        <f>M1941</f>
        <v>0</v>
      </c>
      <c r="N1942" s="16">
        <f>SUM(N1935:N1941)</f>
        <v>0</v>
      </c>
      <c r="O1942" s="16"/>
      <c r="P1942" s="16">
        <f>SUM(P1935:P1941)</f>
        <v>0</v>
      </c>
      <c r="Q1942" s="16"/>
    </row>
    <row r="1950" spans="1:17" x14ac:dyDescent="0.25">
      <c r="A1950" s="16" t="s">
        <v>19</v>
      </c>
      <c r="B1950" s="16" t="s">
        <v>15</v>
      </c>
      <c r="C1950" s="16">
        <f t="shared" ref="C1950:L1950" si="294">SUM(C1943:C1949)</f>
        <v>0</v>
      </c>
      <c r="D1950" s="16">
        <f t="shared" si="294"/>
        <v>0</v>
      </c>
      <c r="E1950" s="16">
        <f t="shared" si="294"/>
        <v>0</v>
      </c>
      <c r="F1950" s="16">
        <f t="shared" si="294"/>
        <v>0</v>
      </c>
      <c r="G1950" s="16">
        <f t="shared" si="294"/>
        <v>0</v>
      </c>
      <c r="H1950" s="16">
        <f t="shared" si="294"/>
        <v>0</v>
      </c>
      <c r="I1950" s="16">
        <f t="shared" si="294"/>
        <v>0</v>
      </c>
      <c r="J1950" s="16">
        <f t="shared" si="294"/>
        <v>0</v>
      </c>
      <c r="K1950" s="16">
        <f t="shared" si="294"/>
        <v>0</v>
      </c>
      <c r="L1950" s="16">
        <f t="shared" si="294"/>
        <v>0</v>
      </c>
      <c r="M1950" s="16">
        <f>M1949</f>
        <v>0</v>
      </c>
      <c r="N1950" s="16">
        <f>SUM(N1943:N1949)</f>
        <v>0</v>
      </c>
      <c r="O1950" s="16"/>
      <c r="P1950" s="16">
        <f>SUM(P1943:P1949)</f>
        <v>0</v>
      </c>
      <c r="Q1950" s="16"/>
    </row>
    <row r="1951" spans="1:17" x14ac:dyDescent="0.25">
      <c r="A1951" s="17" t="s">
        <v>15</v>
      </c>
      <c r="B1951" s="17" t="s">
        <v>20</v>
      </c>
      <c r="C1951" s="17">
        <f t="shared" ref="C1951:L1951" si="295">C1926+C1934+C1942+C1950</f>
        <v>0</v>
      </c>
      <c r="D1951" s="17">
        <f t="shared" si="295"/>
        <v>0</v>
      </c>
      <c r="E1951" s="17">
        <f t="shared" si="295"/>
        <v>0</v>
      </c>
      <c r="F1951" s="17">
        <f t="shared" si="295"/>
        <v>0</v>
      </c>
      <c r="G1951" s="17">
        <f t="shared" si="295"/>
        <v>0</v>
      </c>
      <c r="H1951" s="17">
        <f t="shared" si="295"/>
        <v>0</v>
      </c>
      <c r="I1951" s="17">
        <f t="shared" si="295"/>
        <v>0</v>
      </c>
      <c r="J1951" s="17">
        <f t="shared" si="295"/>
        <v>0</v>
      </c>
      <c r="K1951" s="17">
        <f t="shared" si="295"/>
        <v>0</v>
      </c>
      <c r="L1951" s="17">
        <f t="shared" si="295"/>
        <v>0</v>
      </c>
      <c r="M1951" s="17">
        <f>M1950</f>
        <v>0</v>
      </c>
      <c r="N1951" s="17">
        <f>N1926+N1934+N1942+N1950</f>
        <v>0</v>
      </c>
      <c r="O1951" s="17"/>
      <c r="P1951" s="17">
        <f>P1926+P1934+P1942+P1950</f>
        <v>0</v>
      </c>
      <c r="Q1951" s="17"/>
    </row>
    <row r="1959" spans="1:17" x14ac:dyDescent="0.25">
      <c r="A1959" s="16" t="s">
        <v>16</v>
      </c>
      <c r="B1959" s="16" t="s">
        <v>15</v>
      </c>
      <c r="C1959" s="16">
        <f t="shared" ref="C1959:L1959" si="296">SUM(C1952:C1958)</f>
        <v>0</v>
      </c>
      <c r="D1959" s="16">
        <f t="shared" si="296"/>
        <v>0</v>
      </c>
      <c r="E1959" s="16">
        <f t="shared" si="296"/>
        <v>0</v>
      </c>
      <c r="F1959" s="16">
        <f t="shared" si="296"/>
        <v>0</v>
      </c>
      <c r="G1959" s="16">
        <f t="shared" si="296"/>
        <v>0</v>
      </c>
      <c r="H1959" s="16">
        <f t="shared" si="296"/>
        <v>0</v>
      </c>
      <c r="I1959" s="16">
        <f t="shared" si="296"/>
        <v>0</v>
      </c>
      <c r="J1959" s="16">
        <f t="shared" si="296"/>
        <v>0</v>
      </c>
      <c r="K1959" s="16">
        <f t="shared" si="296"/>
        <v>0</v>
      </c>
      <c r="L1959" s="16">
        <f t="shared" si="296"/>
        <v>0</v>
      </c>
      <c r="M1959" s="16">
        <f>M1958</f>
        <v>0</v>
      </c>
      <c r="N1959" s="16">
        <f>SUM(N1952:N1958)</f>
        <v>0</v>
      </c>
      <c r="O1959" s="16"/>
      <c r="P1959" s="16">
        <f>SUM(P1952:P1958)</f>
        <v>0</v>
      </c>
      <c r="Q1959" s="16"/>
    </row>
    <row r="1967" spans="1:17" x14ac:dyDescent="0.25">
      <c r="A1967" s="16" t="s">
        <v>17</v>
      </c>
      <c r="B1967" s="16" t="s">
        <v>15</v>
      </c>
      <c r="C1967" s="16">
        <f t="shared" ref="C1967:L1967" si="297">SUM(C1960:C1966)</f>
        <v>0</v>
      </c>
      <c r="D1967" s="16">
        <f t="shared" si="297"/>
        <v>0</v>
      </c>
      <c r="E1967" s="16">
        <f t="shared" si="297"/>
        <v>0</v>
      </c>
      <c r="F1967" s="16">
        <f t="shared" si="297"/>
        <v>0</v>
      </c>
      <c r="G1967" s="16">
        <f t="shared" si="297"/>
        <v>0</v>
      </c>
      <c r="H1967" s="16">
        <f t="shared" si="297"/>
        <v>0</v>
      </c>
      <c r="I1967" s="16">
        <f t="shared" si="297"/>
        <v>0</v>
      </c>
      <c r="J1967" s="16">
        <f t="shared" si="297"/>
        <v>0</v>
      </c>
      <c r="K1967" s="16">
        <f t="shared" si="297"/>
        <v>0</v>
      </c>
      <c r="L1967" s="16">
        <f t="shared" si="297"/>
        <v>0</v>
      </c>
      <c r="M1967" s="16">
        <f>M1966</f>
        <v>0</v>
      </c>
      <c r="N1967" s="16">
        <f>SUM(N1960:N1966)</f>
        <v>0</v>
      </c>
      <c r="O1967" s="16"/>
      <c r="P1967" s="16">
        <f>SUM(P1960:P1966)</f>
        <v>0</v>
      </c>
      <c r="Q1967" s="16"/>
    </row>
    <row r="1975" spans="1:17" x14ac:dyDescent="0.25">
      <c r="A1975" s="16" t="s">
        <v>18</v>
      </c>
      <c r="B1975" s="16" t="s">
        <v>15</v>
      </c>
      <c r="C1975" s="16">
        <f t="shared" ref="C1975:L1975" si="298">SUM(C1968:C1974)</f>
        <v>0</v>
      </c>
      <c r="D1975" s="16">
        <f t="shared" si="298"/>
        <v>0</v>
      </c>
      <c r="E1975" s="16">
        <f t="shared" si="298"/>
        <v>0</v>
      </c>
      <c r="F1975" s="16">
        <f t="shared" si="298"/>
        <v>0</v>
      </c>
      <c r="G1975" s="16">
        <f t="shared" si="298"/>
        <v>0</v>
      </c>
      <c r="H1975" s="16">
        <f t="shared" si="298"/>
        <v>0</v>
      </c>
      <c r="I1975" s="16">
        <f t="shared" si="298"/>
        <v>0</v>
      </c>
      <c r="J1975" s="16">
        <f t="shared" si="298"/>
        <v>0</v>
      </c>
      <c r="K1975" s="16">
        <f t="shared" si="298"/>
        <v>0</v>
      </c>
      <c r="L1975" s="16">
        <f t="shared" si="298"/>
        <v>0</v>
      </c>
      <c r="M1975" s="16">
        <f>M1974</f>
        <v>0</v>
      </c>
      <c r="N1975" s="16">
        <f>SUM(N1968:N1974)</f>
        <v>0</v>
      </c>
      <c r="O1975" s="16"/>
      <c r="P1975" s="16">
        <f>SUM(P1968:P1974)</f>
        <v>0</v>
      </c>
      <c r="Q1975" s="16"/>
    </row>
    <row r="1983" spans="1:17" x14ac:dyDescent="0.25">
      <c r="A1983" s="16" t="s">
        <v>19</v>
      </c>
      <c r="B1983" s="16" t="s">
        <v>15</v>
      </c>
      <c r="C1983" s="16">
        <f t="shared" ref="C1983:L1983" si="299">SUM(C1976:C1982)</f>
        <v>0</v>
      </c>
      <c r="D1983" s="16">
        <f t="shared" si="299"/>
        <v>0</v>
      </c>
      <c r="E1983" s="16">
        <f t="shared" si="299"/>
        <v>0</v>
      </c>
      <c r="F1983" s="16">
        <f t="shared" si="299"/>
        <v>0</v>
      </c>
      <c r="G1983" s="16">
        <f t="shared" si="299"/>
        <v>0</v>
      </c>
      <c r="H1983" s="16">
        <f t="shared" si="299"/>
        <v>0</v>
      </c>
      <c r="I1983" s="16">
        <f t="shared" si="299"/>
        <v>0</v>
      </c>
      <c r="J1983" s="16">
        <f t="shared" si="299"/>
        <v>0</v>
      </c>
      <c r="K1983" s="16">
        <f t="shared" si="299"/>
        <v>0</v>
      </c>
      <c r="L1983" s="16">
        <f t="shared" si="299"/>
        <v>0</v>
      </c>
      <c r="M1983" s="16">
        <f>M1982</f>
        <v>0</v>
      </c>
      <c r="N1983" s="16">
        <f>SUM(N1976:N1982)</f>
        <v>0</v>
      </c>
      <c r="O1983" s="16"/>
      <c r="P1983" s="16">
        <f>SUM(P1976:P1982)</f>
        <v>0</v>
      </c>
      <c r="Q1983" s="16"/>
    </row>
    <row r="1984" spans="1:17" x14ac:dyDescent="0.25">
      <c r="A1984" s="17" t="s">
        <v>15</v>
      </c>
      <c r="B1984" s="17" t="s">
        <v>20</v>
      </c>
      <c r="C1984" s="17">
        <f t="shared" ref="C1984:L1984" si="300">C1959+C1967+C1975+C1983</f>
        <v>0</v>
      </c>
      <c r="D1984" s="17">
        <f t="shared" si="300"/>
        <v>0</v>
      </c>
      <c r="E1984" s="17">
        <f t="shared" si="300"/>
        <v>0</v>
      </c>
      <c r="F1984" s="17">
        <f t="shared" si="300"/>
        <v>0</v>
      </c>
      <c r="G1984" s="17">
        <f t="shared" si="300"/>
        <v>0</v>
      </c>
      <c r="H1984" s="17">
        <f t="shared" si="300"/>
        <v>0</v>
      </c>
      <c r="I1984" s="17">
        <f t="shared" si="300"/>
        <v>0</v>
      </c>
      <c r="J1984" s="17">
        <f t="shared" si="300"/>
        <v>0</v>
      </c>
      <c r="K1984" s="17">
        <f t="shared" si="300"/>
        <v>0</v>
      </c>
      <c r="L1984" s="17">
        <f t="shared" si="300"/>
        <v>0</v>
      </c>
      <c r="M1984" s="17">
        <f>M1983</f>
        <v>0</v>
      </c>
      <c r="N1984" s="17">
        <f>N1959+N1967+N1975+N1983</f>
        <v>0</v>
      </c>
      <c r="O1984" s="17"/>
      <c r="P1984" s="17">
        <f>P1959+P1967+P1975+P1983</f>
        <v>0</v>
      </c>
      <c r="Q1984" s="17"/>
    </row>
    <row r="1992" spans="1:17" x14ac:dyDescent="0.25">
      <c r="A1992" s="16" t="s">
        <v>16</v>
      </c>
      <c r="B1992" s="16" t="s">
        <v>15</v>
      </c>
      <c r="C1992" s="16">
        <f t="shared" ref="C1992:L1992" si="301">SUM(C1985:C1991)</f>
        <v>0</v>
      </c>
      <c r="D1992" s="16">
        <f t="shared" si="301"/>
        <v>0</v>
      </c>
      <c r="E1992" s="16">
        <f t="shared" si="301"/>
        <v>0</v>
      </c>
      <c r="F1992" s="16">
        <f t="shared" si="301"/>
        <v>0</v>
      </c>
      <c r="G1992" s="16">
        <f t="shared" si="301"/>
        <v>0</v>
      </c>
      <c r="H1992" s="16">
        <f t="shared" si="301"/>
        <v>0</v>
      </c>
      <c r="I1992" s="16">
        <f t="shared" si="301"/>
        <v>0</v>
      </c>
      <c r="J1992" s="16">
        <f t="shared" si="301"/>
        <v>0</v>
      </c>
      <c r="K1992" s="16">
        <f t="shared" si="301"/>
        <v>0</v>
      </c>
      <c r="L1992" s="16">
        <f t="shared" si="301"/>
        <v>0</v>
      </c>
      <c r="M1992" s="16">
        <f>M1991</f>
        <v>0</v>
      </c>
      <c r="N1992" s="16">
        <f>SUM(N1985:N1991)</f>
        <v>0</v>
      </c>
      <c r="O1992" s="16"/>
      <c r="P1992" s="16">
        <f>SUM(P1985:P1991)</f>
        <v>0</v>
      </c>
      <c r="Q1992" s="16"/>
    </row>
    <row r="2000" spans="1:17" x14ac:dyDescent="0.25">
      <c r="A2000" s="16" t="s">
        <v>17</v>
      </c>
      <c r="B2000" s="16" t="s">
        <v>15</v>
      </c>
      <c r="C2000" s="16">
        <f t="shared" ref="C2000:L2000" si="302">SUM(C1993:C1999)</f>
        <v>0</v>
      </c>
      <c r="D2000" s="16">
        <f t="shared" si="302"/>
        <v>0</v>
      </c>
      <c r="E2000" s="16">
        <f t="shared" si="302"/>
        <v>0</v>
      </c>
      <c r="F2000" s="16">
        <f t="shared" si="302"/>
        <v>0</v>
      </c>
      <c r="G2000" s="16">
        <f t="shared" si="302"/>
        <v>0</v>
      </c>
      <c r="H2000" s="16">
        <f t="shared" si="302"/>
        <v>0</v>
      </c>
      <c r="I2000" s="16">
        <f t="shared" si="302"/>
        <v>0</v>
      </c>
      <c r="J2000" s="16">
        <f t="shared" si="302"/>
        <v>0</v>
      </c>
      <c r="K2000" s="16">
        <f t="shared" si="302"/>
        <v>0</v>
      </c>
      <c r="L2000" s="16">
        <f t="shared" si="302"/>
        <v>0</v>
      </c>
      <c r="M2000" s="16">
        <f>M1999</f>
        <v>0</v>
      </c>
      <c r="N2000" s="16">
        <f>SUM(N1993:N1999)</f>
        <v>0</v>
      </c>
      <c r="O2000" s="16"/>
      <c r="P2000" s="16">
        <f>SUM(P1993:P1999)</f>
        <v>0</v>
      </c>
      <c r="Q2000" s="16"/>
    </row>
    <row r="2008" spans="1:17" x14ac:dyDescent="0.25">
      <c r="A2008" s="16" t="s">
        <v>18</v>
      </c>
      <c r="B2008" s="16" t="s">
        <v>15</v>
      </c>
      <c r="C2008" s="16">
        <f t="shared" ref="C2008:L2008" si="303">SUM(C2001:C2007)</f>
        <v>0</v>
      </c>
      <c r="D2008" s="16">
        <f t="shared" si="303"/>
        <v>0</v>
      </c>
      <c r="E2008" s="16">
        <f t="shared" si="303"/>
        <v>0</v>
      </c>
      <c r="F2008" s="16">
        <f t="shared" si="303"/>
        <v>0</v>
      </c>
      <c r="G2008" s="16">
        <f t="shared" si="303"/>
        <v>0</v>
      </c>
      <c r="H2008" s="16">
        <f t="shared" si="303"/>
        <v>0</v>
      </c>
      <c r="I2008" s="16">
        <f t="shared" si="303"/>
        <v>0</v>
      </c>
      <c r="J2008" s="16">
        <f t="shared" si="303"/>
        <v>0</v>
      </c>
      <c r="K2008" s="16">
        <f t="shared" si="303"/>
        <v>0</v>
      </c>
      <c r="L2008" s="16">
        <f t="shared" si="303"/>
        <v>0</v>
      </c>
      <c r="M2008" s="16">
        <f>M2007</f>
        <v>0</v>
      </c>
      <c r="N2008" s="16">
        <f>SUM(N2001:N2007)</f>
        <v>0</v>
      </c>
      <c r="O2008" s="16"/>
      <c r="P2008" s="16">
        <f>SUM(P2001:P2007)</f>
        <v>0</v>
      </c>
      <c r="Q2008" s="16"/>
    </row>
    <row r="2016" spans="1:17" x14ac:dyDescent="0.25">
      <c r="A2016" s="16" t="s">
        <v>19</v>
      </c>
      <c r="B2016" s="16" t="s">
        <v>15</v>
      </c>
      <c r="C2016" s="16">
        <f t="shared" ref="C2016:L2016" si="304">SUM(C2009:C2015)</f>
        <v>0</v>
      </c>
      <c r="D2016" s="16">
        <f t="shared" si="304"/>
        <v>0</v>
      </c>
      <c r="E2016" s="16">
        <f t="shared" si="304"/>
        <v>0</v>
      </c>
      <c r="F2016" s="16">
        <f t="shared" si="304"/>
        <v>0</v>
      </c>
      <c r="G2016" s="16">
        <f t="shared" si="304"/>
        <v>0</v>
      </c>
      <c r="H2016" s="16">
        <f t="shared" si="304"/>
        <v>0</v>
      </c>
      <c r="I2016" s="16">
        <f t="shared" si="304"/>
        <v>0</v>
      </c>
      <c r="J2016" s="16">
        <f t="shared" si="304"/>
        <v>0</v>
      </c>
      <c r="K2016" s="16">
        <f t="shared" si="304"/>
        <v>0</v>
      </c>
      <c r="L2016" s="16">
        <f t="shared" si="304"/>
        <v>0</v>
      </c>
      <c r="M2016" s="16">
        <f>M2015</f>
        <v>0</v>
      </c>
      <c r="N2016" s="16">
        <f>SUM(N2009:N2015)</f>
        <v>0</v>
      </c>
      <c r="O2016" s="16"/>
      <c r="P2016" s="16">
        <f>SUM(P2009:P2015)</f>
        <v>0</v>
      </c>
      <c r="Q2016" s="16"/>
    </row>
    <row r="2017" spans="1:17" x14ac:dyDescent="0.25">
      <c r="A2017" s="17" t="s">
        <v>15</v>
      </c>
      <c r="B2017" s="17" t="s">
        <v>20</v>
      </c>
      <c r="C2017" s="17">
        <f t="shared" ref="C2017:L2017" si="305">C1992+C2000+C2008+C2016</f>
        <v>0</v>
      </c>
      <c r="D2017" s="17">
        <f t="shared" si="305"/>
        <v>0</v>
      </c>
      <c r="E2017" s="17">
        <f t="shared" si="305"/>
        <v>0</v>
      </c>
      <c r="F2017" s="17">
        <f t="shared" si="305"/>
        <v>0</v>
      </c>
      <c r="G2017" s="17">
        <f t="shared" si="305"/>
        <v>0</v>
      </c>
      <c r="H2017" s="17">
        <f t="shared" si="305"/>
        <v>0</v>
      </c>
      <c r="I2017" s="17">
        <f t="shared" si="305"/>
        <v>0</v>
      </c>
      <c r="J2017" s="17">
        <f t="shared" si="305"/>
        <v>0</v>
      </c>
      <c r="K2017" s="17">
        <f t="shared" si="305"/>
        <v>0</v>
      </c>
      <c r="L2017" s="17">
        <f t="shared" si="305"/>
        <v>0</v>
      </c>
      <c r="M2017" s="17">
        <f>M2016</f>
        <v>0</v>
      </c>
      <c r="N2017" s="17">
        <f>N1992+N2000+N2008+N2016</f>
        <v>0</v>
      </c>
      <c r="O2017" s="17"/>
      <c r="P2017" s="17">
        <f>P1992+P2000+P2008+P2016</f>
        <v>0</v>
      </c>
      <c r="Q2017" s="17"/>
    </row>
    <row r="2025" spans="1:17" x14ac:dyDescent="0.25">
      <c r="A2025" s="16" t="s">
        <v>16</v>
      </c>
      <c r="B2025" s="16" t="s">
        <v>15</v>
      </c>
      <c r="C2025" s="16">
        <f t="shared" ref="C2025:L2025" si="306">SUM(C2018:C2024)</f>
        <v>0</v>
      </c>
      <c r="D2025" s="16">
        <f t="shared" si="306"/>
        <v>0</v>
      </c>
      <c r="E2025" s="16">
        <f t="shared" si="306"/>
        <v>0</v>
      </c>
      <c r="F2025" s="16">
        <f t="shared" si="306"/>
        <v>0</v>
      </c>
      <c r="G2025" s="16">
        <f t="shared" si="306"/>
        <v>0</v>
      </c>
      <c r="H2025" s="16">
        <f t="shared" si="306"/>
        <v>0</v>
      </c>
      <c r="I2025" s="16">
        <f t="shared" si="306"/>
        <v>0</v>
      </c>
      <c r="J2025" s="16">
        <f t="shared" si="306"/>
        <v>0</v>
      </c>
      <c r="K2025" s="16">
        <f t="shared" si="306"/>
        <v>0</v>
      </c>
      <c r="L2025" s="16">
        <f t="shared" si="306"/>
        <v>0</v>
      </c>
      <c r="M2025" s="16">
        <f>M2024</f>
        <v>0</v>
      </c>
      <c r="N2025" s="16">
        <f>SUM(N2018:N2024)</f>
        <v>0</v>
      </c>
      <c r="O2025" s="16"/>
      <c r="P2025" s="16">
        <f>SUM(P2018:P2024)</f>
        <v>0</v>
      </c>
      <c r="Q2025" s="16"/>
    </row>
    <row r="2033" spans="1:17" x14ac:dyDescent="0.25">
      <c r="A2033" s="16" t="s">
        <v>17</v>
      </c>
      <c r="B2033" s="16" t="s">
        <v>15</v>
      </c>
      <c r="C2033" s="16">
        <f t="shared" ref="C2033:L2033" si="307">SUM(C2026:C2032)</f>
        <v>0</v>
      </c>
      <c r="D2033" s="16">
        <f t="shared" si="307"/>
        <v>0</v>
      </c>
      <c r="E2033" s="16">
        <f t="shared" si="307"/>
        <v>0</v>
      </c>
      <c r="F2033" s="16">
        <f t="shared" si="307"/>
        <v>0</v>
      </c>
      <c r="G2033" s="16">
        <f t="shared" si="307"/>
        <v>0</v>
      </c>
      <c r="H2033" s="16">
        <f t="shared" si="307"/>
        <v>0</v>
      </c>
      <c r="I2033" s="16">
        <f t="shared" si="307"/>
        <v>0</v>
      </c>
      <c r="J2033" s="16">
        <f t="shared" si="307"/>
        <v>0</v>
      </c>
      <c r="K2033" s="16">
        <f t="shared" si="307"/>
        <v>0</v>
      </c>
      <c r="L2033" s="16">
        <f t="shared" si="307"/>
        <v>0</v>
      </c>
      <c r="M2033" s="16">
        <f>M2032</f>
        <v>0</v>
      </c>
      <c r="N2033" s="16">
        <f>SUM(N2026:N2032)</f>
        <v>0</v>
      </c>
      <c r="O2033" s="16"/>
      <c r="P2033" s="16">
        <f>SUM(P2026:P2032)</f>
        <v>0</v>
      </c>
      <c r="Q2033" s="16"/>
    </row>
    <row r="2041" spans="1:17" x14ac:dyDescent="0.25">
      <c r="A2041" s="16" t="s">
        <v>18</v>
      </c>
      <c r="B2041" s="16" t="s">
        <v>15</v>
      </c>
      <c r="C2041" s="16">
        <f t="shared" ref="C2041:L2041" si="308">SUM(C2034:C2040)</f>
        <v>0</v>
      </c>
      <c r="D2041" s="16">
        <f t="shared" si="308"/>
        <v>0</v>
      </c>
      <c r="E2041" s="16">
        <f t="shared" si="308"/>
        <v>0</v>
      </c>
      <c r="F2041" s="16">
        <f t="shared" si="308"/>
        <v>0</v>
      </c>
      <c r="G2041" s="16">
        <f t="shared" si="308"/>
        <v>0</v>
      </c>
      <c r="H2041" s="16">
        <f t="shared" si="308"/>
        <v>0</v>
      </c>
      <c r="I2041" s="16">
        <f t="shared" si="308"/>
        <v>0</v>
      </c>
      <c r="J2041" s="16">
        <f t="shared" si="308"/>
        <v>0</v>
      </c>
      <c r="K2041" s="16">
        <f t="shared" si="308"/>
        <v>0</v>
      </c>
      <c r="L2041" s="16">
        <f t="shared" si="308"/>
        <v>0</v>
      </c>
      <c r="M2041" s="16">
        <f>M2040</f>
        <v>0</v>
      </c>
      <c r="N2041" s="16">
        <f>SUM(N2034:N2040)</f>
        <v>0</v>
      </c>
      <c r="O2041" s="16"/>
      <c r="P2041" s="16">
        <f>SUM(P2034:P2040)</f>
        <v>0</v>
      </c>
      <c r="Q2041" s="16"/>
    </row>
    <row r="2049" spans="1:17" x14ac:dyDescent="0.25">
      <c r="A2049" s="16" t="s">
        <v>19</v>
      </c>
      <c r="B2049" s="16" t="s">
        <v>15</v>
      </c>
      <c r="C2049" s="16">
        <f t="shared" ref="C2049:L2049" si="309">SUM(C2042:C2048)</f>
        <v>0</v>
      </c>
      <c r="D2049" s="16">
        <f t="shared" si="309"/>
        <v>0</v>
      </c>
      <c r="E2049" s="16">
        <f t="shared" si="309"/>
        <v>0</v>
      </c>
      <c r="F2049" s="16">
        <f t="shared" si="309"/>
        <v>0</v>
      </c>
      <c r="G2049" s="16">
        <f t="shared" si="309"/>
        <v>0</v>
      </c>
      <c r="H2049" s="16">
        <f t="shared" si="309"/>
        <v>0</v>
      </c>
      <c r="I2049" s="16">
        <f t="shared" si="309"/>
        <v>0</v>
      </c>
      <c r="J2049" s="16">
        <f t="shared" si="309"/>
        <v>0</v>
      </c>
      <c r="K2049" s="16">
        <f t="shared" si="309"/>
        <v>0</v>
      </c>
      <c r="L2049" s="16">
        <f t="shared" si="309"/>
        <v>0</v>
      </c>
      <c r="M2049" s="16">
        <f>M2048</f>
        <v>0</v>
      </c>
      <c r="N2049" s="16">
        <f>SUM(N2042:N2048)</f>
        <v>0</v>
      </c>
      <c r="O2049" s="16"/>
      <c r="P2049" s="16">
        <f>SUM(P2042:P2048)</f>
        <v>0</v>
      </c>
      <c r="Q2049" s="16"/>
    </row>
    <row r="2050" spans="1:17" x14ac:dyDescent="0.25">
      <c r="A2050" s="17" t="s">
        <v>15</v>
      </c>
      <c r="B2050" s="17" t="s">
        <v>20</v>
      </c>
      <c r="C2050" s="17">
        <f t="shared" ref="C2050:L2050" si="310">C2025+C2033+C2041+C2049</f>
        <v>0</v>
      </c>
      <c r="D2050" s="17">
        <f t="shared" si="310"/>
        <v>0</v>
      </c>
      <c r="E2050" s="17">
        <f t="shared" si="310"/>
        <v>0</v>
      </c>
      <c r="F2050" s="17">
        <f t="shared" si="310"/>
        <v>0</v>
      </c>
      <c r="G2050" s="17">
        <f t="shared" si="310"/>
        <v>0</v>
      </c>
      <c r="H2050" s="17">
        <f t="shared" si="310"/>
        <v>0</v>
      </c>
      <c r="I2050" s="17">
        <f t="shared" si="310"/>
        <v>0</v>
      </c>
      <c r="J2050" s="17">
        <f t="shared" si="310"/>
        <v>0</v>
      </c>
      <c r="K2050" s="17">
        <f t="shared" si="310"/>
        <v>0</v>
      </c>
      <c r="L2050" s="17">
        <f t="shared" si="310"/>
        <v>0</v>
      </c>
      <c r="M2050" s="17">
        <f>M2049</f>
        <v>0</v>
      </c>
      <c r="N2050" s="17">
        <f>N2025+N2033+N2041+N2049</f>
        <v>0</v>
      </c>
      <c r="O2050" s="17"/>
      <c r="P2050" s="17">
        <f>P2025+P2033+P2041+P2049</f>
        <v>0</v>
      </c>
      <c r="Q2050" s="17"/>
    </row>
    <row r="2058" spans="1:17" x14ac:dyDescent="0.25">
      <c r="A2058" s="16" t="s">
        <v>16</v>
      </c>
      <c r="B2058" s="16" t="s">
        <v>15</v>
      </c>
      <c r="C2058" s="16">
        <f t="shared" ref="C2058:L2058" si="311">SUM(C2051:C2057)</f>
        <v>0</v>
      </c>
      <c r="D2058" s="16">
        <f t="shared" si="311"/>
        <v>0</v>
      </c>
      <c r="E2058" s="16">
        <f t="shared" si="311"/>
        <v>0</v>
      </c>
      <c r="F2058" s="16">
        <f t="shared" si="311"/>
        <v>0</v>
      </c>
      <c r="G2058" s="16">
        <f t="shared" si="311"/>
        <v>0</v>
      </c>
      <c r="H2058" s="16">
        <f t="shared" si="311"/>
        <v>0</v>
      </c>
      <c r="I2058" s="16">
        <f t="shared" si="311"/>
        <v>0</v>
      </c>
      <c r="J2058" s="16">
        <f t="shared" si="311"/>
        <v>0</v>
      </c>
      <c r="K2058" s="16">
        <f t="shared" si="311"/>
        <v>0</v>
      </c>
      <c r="L2058" s="16">
        <f t="shared" si="311"/>
        <v>0</v>
      </c>
      <c r="M2058" s="16">
        <f>M2057</f>
        <v>0</v>
      </c>
      <c r="N2058" s="16">
        <f>SUM(N2051:N2057)</f>
        <v>0</v>
      </c>
      <c r="O2058" s="16"/>
      <c r="P2058" s="16">
        <f>SUM(P2051:P2057)</f>
        <v>0</v>
      </c>
      <c r="Q2058" s="16"/>
    </row>
    <row r="2066" spans="1:17" x14ac:dyDescent="0.25">
      <c r="A2066" s="16" t="s">
        <v>17</v>
      </c>
      <c r="B2066" s="16" t="s">
        <v>15</v>
      </c>
      <c r="C2066" s="16">
        <f t="shared" ref="C2066:L2066" si="312">SUM(C2059:C2065)</f>
        <v>0</v>
      </c>
      <c r="D2066" s="16">
        <f t="shared" si="312"/>
        <v>0</v>
      </c>
      <c r="E2066" s="16">
        <f t="shared" si="312"/>
        <v>0</v>
      </c>
      <c r="F2066" s="16">
        <f t="shared" si="312"/>
        <v>0</v>
      </c>
      <c r="G2066" s="16">
        <f t="shared" si="312"/>
        <v>0</v>
      </c>
      <c r="H2066" s="16">
        <f t="shared" si="312"/>
        <v>0</v>
      </c>
      <c r="I2066" s="16">
        <f t="shared" si="312"/>
        <v>0</v>
      </c>
      <c r="J2066" s="16">
        <f t="shared" si="312"/>
        <v>0</v>
      </c>
      <c r="K2066" s="16">
        <f t="shared" si="312"/>
        <v>0</v>
      </c>
      <c r="L2066" s="16">
        <f t="shared" si="312"/>
        <v>0</v>
      </c>
      <c r="M2066" s="16">
        <f>M2065</f>
        <v>0</v>
      </c>
      <c r="N2066" s="16">
        <f>SUM(N2059:N2065)</f>
        <v>0</v>
      </c>
      <c r="O2066" s="16"/>
      <c r="P2066" s="16">
        <f>SUM(P2059:P2065)</f>
        <v>0</v>
      </c>
      <c r="Q2066" s="16"/>
    </row>
    <row r="2074" spans="1:17" x14ac:dyDescent="0.25">
      <c r="A2074" s="16" t="s">
        <v>18</v>
      </c>
      <c r="B2074" s="16" t="s">
        <v>15</v>
      </c>
      <c r="C2074" s="16">
        <f t="shared" ref="C2074:L2074" si="313">SUM(C2067:C2073)</f>
        <v>0</v>
      </c>
      <c r="D2074" s="16">
        <f t="shared" si="313"/>
        <v>0</v>
      </c>
      <c r="E2074" s="16">
        <f t="shared" si="313"/>
        <v>0</v>
      </c>
      <c r="F2074" s="16">
        <f t="shared" si="313"/>
        <v>0</v>
      </c>
      <c r="G2074" s="16">
        <f t="shared" si="313"/>
        <v>0</v>
      </c>
      <c r="H2074" s="16">
        <f t="shared" si="313"/>
        <v>0</v>
      </c>
      <c r="I2074" s="16">
        <f t="shared" si="313"/>
        <v>0</v>
      </c>
      <c r="J2074" s="16">
        <f t="shared" si="313"/>
        <v>0</v>
      </c>
      <c r="K2074" s="16">
        <f t="shared" si="313"/>
        <v>0</v>
      </c>
      <c r="L2074" s="16">
        <f t="shared" si="313"/>
        <v>0</v>
      </c>
      <c r="M2074" s="16">
        <f>M2073</f>
        <v>0</v>
      </c>
      <c r="N2074" s="16">
        <f>SUM(N2067:N2073)</f>
        <v>0</v>
      </c>
      <c r="O2074" s="16"/>
      <c r="P2074" s="16">
        <f>SUM(P2067:P2073)</f>
        <v>0</v>
      </c>
      <c r="Q2074" s="16"/>
    </row>
    <row r="2082" spans="1:17" x14ac:dyDescent="0.25">
      <c r="A2082" s="16" t="s">
        <v>19</v>
      </c>
      <c r="B2082" s="16" t="s">
        <v>15</v>
      </c>
      <c r="C2082" s="16">
        <f t="shared" ref="C2082:L2082" si="314">SUM(C2075:C2081)</f>
        <v>0</v>
      </c>
      <c r="D2082" s="16">
        <f t="shared" si="314"/>
        <v>0</v>
      </c>
      <c r="E2082" s="16">
        <f t="shared" si="314"/>
        <v>0</v>
      </c>
      <c r="F2082" s="16">
        <f t="shared" si="314"/>
        <v>0</v>
      </c>
      <c r="G2082" s="16">
        <f t="shared" si="314"/>
        <v>0</v>
      </c>
      <c r="H2082" s="16">
        <f t="shared" si="314"/>
        <v>0</v>
      </c>
      <c r="I2082" s="16">
        <f t="shared" si="314"/>
        <v>0</v>
      </c>
      <c r="J2082" s="16">
        <f t="shared" si="314"/>
        <v>0</v>
      </c>
      <c r="K2082" s="16">
        <f t="shared" si="314"/>
        <v>0</v>
      </c>
      <c r="L2082" s="16">
        <f t="shared" si="314"/>
        <v>0</v>
      </c>
      <c r="M2082" s="16">
        <f>M2081</f>
        <v>0</v>
      </c>
      <c r="N2082" s="16">
        <f>SUM(N2075:N2081)</f>
        <v>0</v>
      </c>
      <c r="O2082" s="16"/>
      <c r="P2082" s="16">
        <f>SUM(P2075:P2081)</f>
        <v>0</v>
      </c>
      <c r="Q2082" s="16"/>
    </row>
    <row r="2083" spans="1:17" x14ac:dyDescent="0.25">
      <c r="A2083" s="17" t="s">
        <v>15</v>
      </c>
      <c r="B2083" s="17" t="s">
        <v>20</v>
      </c>
      <c r="C2083" s="17">
        <f t="shared" ref="C2083:L2083" si="315">C2058+C2066+C2074+C2082</f>
        <v>0</v>
      </c>
      <c r="D2083" s="17">
        <f t="shared" si="315"/>
        <v>0</v>
      </c>
      <c r="E2083" s="17">
        <f t="shared" si="315"/>
        <v>0</v>
      </c>
      <c r="F2083" s="17">
        <f t="shared" si="315"/>
        <v>0</v>
      </c>
      <c r="G2083" s="17">
        <f t="shared" si="315"/>
        <v>0</v>
      </c>
      <c r="H2083" s="17">
        <f t="shared" si="315"/>
        <v>0</v>
      </c>
      <c r="I2083" s="17">
        <f t="shared" si="315"/>
        <v>0</v>
      </c>
      <c r="J2083" s="17">
        <f t="shared" si="315"/>
        <v>0</v>
      </c>
      <c r="K2083" s="17">
        <f t="shared" si="315"/>
        <v>0</v>
      </c>
      <c r="L2083" s="17">
        <f t="shared" si="315"/>
        <v>0</v>
      </c>
      <c r="M2083" s="17">
        <f>M2082</f>
        <v>0</v>
      </c>
      <c r="N2083" s="17">
        <f>N2058+N2066+N2074+N2082</f>
        <v>0</v>
      </c>
      <c r="O2083" s="17"/>
      <c r="P2083" s="17">
        <f>P2058+P2066+P2074+P2082</f>
        <v>0</v>
      </c>
      <c r="Q2083" s="17"/>
    </row>
    <row r="2091" spans="1:17" x14ac:dyDescent="0.25">
      <c r="A2091" s="16" t="s">
        <v>16</v>
      </c>
      <c r="B2091" s="16" t="s">
        <v>15</v>
      </c>
      <c r="C2091" s="16">
        <f t="shared" ref="C2091:L2091" si="316">SUM(C2084:C2090)</f>
        <v>0</v>
      </c>
      <c r="D2091" s="16">
        <f t="shared" si="316"/>
        <v>0</v>
      </c>
      <c r="E2091" s="16">
        <f t="shared" si="316"/>
        <v>0</v>
      </c>
      <c r="F2091" s="16">
        <f t="shared" si="316"/>
        <v>0</v>
      </c>
      <c r="G2091" s="16">
        <f t="shared" si="316"/>
        <v>0</v>
      </c>
      <c r="H2091" s="16">
        <f t="shared" si="316"/>
        <v>0</v>
      </c>
      <c r="I2091" s="16">
        <f t="shared" si="316"/>
        <v>0</v>
      </c>
      <c r="J2091" s="16">
        <f t="shared" si="316"/>
        <v>0</v>
      </c>
      <c r="K2091" s="16">
        <f t="shared" si="316"/>
        <v>0</v>
      </c>
      <c r="L2091" s="16">
        <f t="shared" si="316"/>
        <v>0</v>
      </c>
      <c r="M2091" s="16">
        <f>M2090</f>
        <v>0</v>
      </c>
      <c r="N2091" s="16">
        <f>SUM(N2084:N2090)</f>
        <v>0</v>
      </c>
      <c r="O2091" s="16"/>
      <c r="P2091" s="16">
        <f>SUM(P2084:P2090)</f>
        <v>0</v>
      </c>
      <c r="Q2091" s="16"/>
    </row>
    <row r="2099" spans="1:17" x14ac:dyDescent="0.25">
      <c r="A2099" s="16" t="s">
        <v>17</v>
      </c>
      <c r="B2099" s="16" t="s">
        <v>15</v>
      </c>
      <c r="C2099" s="16">
        <f t="shared" ref="C2099:L2099" si="317">SUM(C2092:C2098)</f>
        <v>0</v>
      </c>
      <c r="D2099" s="16">
        <f t="shared" si="317"/>
        <v>0</v>
      </c>
      <c r="E2099" s="16">
        <f t="shared" si="317"/>
        <v>0</v>
      </c>
      <c r="F2099" s="16">
        <f t="shared" si="317"/>
        <v>0</v>
      </c>
      <c r="G2099" s="16">
        <f t="shared" si="317"/>
        <v>0</v>
      </c>
      <c r="H2099" s="16">
        <f t="shared" si="317"/>
        <v>0</v>
      </c>
      <c r="I2099" s="16">
        <f t="shared" si="317"/>
        <v>0</v>
      </c>
      <c r="J2099" s="16">
        <f t="shared" si="317"/>
        <v>0</v>
      </c>
      <c r="K2099" s="16">
        <f t="shared" si="317"/>
        <v>0</v>
      </c>
      <c r="L2099" s="16">
        <f t="shared" si="317"/>
        <v>0</v>
      </c>
      <c r="M2099" s="16">
        <f>M2098</f>
        <v>0</v>
      </c>
      <c r="N2099" s="16">
        <f>SUM(N2092:N2098)</f>
        <v>0</v>
      </c>
      <c r="O2099" s="16"/>
      <c r="P2099" s="16">
        <f>SUM(P2092:P2098)</f>
        <v>0</v>
      </c>
      <c r="Q2099" s="16"/>
    </row>
    <row r="2107" spans="1:17" x14ac:dyDescent="0.25">
      <c r="A2107" s="16" t="s">
        <v>18</v>
      </c>
      <c r="B2107" s="16" t="s">
        <v>15</v>
      </c>
      <c r="C2107" s="16">
        <f t="shared" ref="C2107:L2107" si="318">SUM(C2100:C2106)</f>
        <v>0</v>
      </c>
      <c r="D2107" s="16">
        <f t="shared" si="318"/>
        <v>0</v>
      </c>
      <c r="E2107" s="16">
        <f t="shared" si="318"/>
        <v>0</v>
      </c>
      <c r="F2107" s="16">
        <f t="shared" si="318"/>
        <v>0</v>
      </c>
      <c r="G2107" s="16">
        <f t="shared" si="318"/>
        <v>0</v>
      </c>
      <c r="H2107" s="16">
        <f t="shared" si="318"/>
        <v>0</v>
      </c>
      <c r="I2107" s="16">
        <f t="shared" si="318"/>
        <v>0</v>
      </c>
      <c r="J2107" s="16">
        <f t="shared" si="318"/>
        <v>0</v>
      </c>
      <c r="K2107" s="16">
        <f t="shared" si="318"/>
        <v>0</v>
      </c>
      <c r="L2107" s="16">
        <f t="shared" si="318"/>
        <v>0</v>
      </c>
      <c r="M2107" s="16">
        <f>M2106</f>
        <v>0</v>
      </c>
      <c r="N2107" s="16">
        <f>SUM(N2100:N2106)</f>
        <v>0</v>
      </c>
      <c r="O2107" s="16"/>
      <c r="P2107" s="16">
        <f>SUM(P2100:P2106)</f>
        <v>0</v>
      </c>
      <c r="Q2107" s="16"/>
    </row>
    <row r="2115" spans="1:17" x14ac:dyDescent="0.25">
      <c r="A2115" s="16" t="s">
        <v>19</v>
      </c>
      <c r="B2115" s="16" t="s">
        <v>15</v>
      </c>
      <c r="C2115" s="16">
        <f t="shared" ref="C2115:L2115" si="319">SUM(C2108:C2114)</f>
        <v>0</v>
      </c>
      <c r="D2115" s="16">
        <f t="shared" si="319"/>
        <v>0</v>
      </c>
      <c r="E2115" s="16">
        <f t="shared" si="319"/>
        <v>0</v>
      </c>
      <c r="F2115" s="16">
        <f t="shared" si="319"/>
        <v>0</v>
      </c>
      <c r="G2115" s="16">
        <f t="shared" si="319"/>
        <v>0</v>
      </c>
      <c r="H2115" s="16">
        <f t="shared" si="319"/>
        <v>0</v>
      </c>
      <c r="I2115" s="16">
        <f t="shared" si="319"/>
        <v>0</v>
      </c>
      <c r="J2115" s="16">
        <f t="shared" si="319"/>
        <v>0</v>
      </c>
      <c r="K2115" s="16">
        <f t="shared" si="319"/>
        <v>0</v>
      </c>
      <c r="L2115" s="16">
        <f t="shared" si="319"/>
        <v>0</v>
      </c>
      <c r="M2115" s="16">
        <f>M2114</f>
        <v>0</v>
      </c>
      <c r="N2115" s="16">
        <f>SUM(N2108:N2114)</f>
        <v>0</v>
      </c>
      <c r="O2115" s="16"/>
      <c r="P2115" s="16">
        <f>SUM(P2108:P2114)</f>
        <v>0</v>
      </c>
      <c r="Q2115" s="16"/>
    </row>
    <row r="2116" spans="1:17" x14ac:dyDescent="0.25">
      <c r="A2116" s="17" t="s">
        <v>15</v>
      </c>
      <c r="B2116" s="17" t="s">
        <v>20</v>
      </c>
      <c r="C2116" s="17">
        <f t="shared" ref="C2116:L2116" si="320">C2091+C2099+C2107+C2115</f>
        <v>0</v>
      </c>
      <c r="D2116" s="17">
        <f t="shared" si="320"/>
        <v>0</v>
      </c>
      <c r="E2116" s="17">
        <f t="shared" si="320"/>
        <v>0</v>
      </c>
      <c r="F2116" s="17">
        <f t="shared" si="320"/>
        <v>0</v>
      </c>
      <c r="G2116" s="17">
        <f t="shared" si="320"/>
        <v>0</v>
      </c>
      <c r="H2116" s="17">
        <f t="shared" si="320"/>
        <v>0</v>
      </c>
      <c r="I2116" s="17">
        <f t="shared" si="320"/>
        <v>0</v>
      </c>
      <c r="J2116" s="17">
        <f t="shared" si="320"/>
        <v>0</v>
      </c>
      <c r="K2116" s="17">
        <f t="shared" si="320"/>
        <v>0</v>
      </c>
      <c r="L2116" s="17">
        <f t="shared" si="320"/>
        <v>0</v>
      </c>
      <c r="M2116" s="17">
        <f>M2115</f>
        <v>0</v>
      </c>
      <c r="N2116" s="17">
        <f>N2091+N2099+N2107+N2115</f>
        <v>0</v>
      </c>
      <c r="O2116" s="17"/>
      <c r="P2116" s="17">
        <f>P2091+P2099+P2107+P2115</f>
        <v>0</v>
      </c>
      <c r="Q2116" s="17"/>
    </row>
    <row r="2124" spans="1:17" x14ac:dyDescent="0.25">
      <c r="A2124" s="16" t="s">
        <v>16</v>
      </c>
      <c r="B2124" s="16" t="s">
        <v>15</v>
      </c>
      <c r="C2124" s="16">
        <f t="shared" ref="C2124:L2124" si="321">SUM(C2117:C2123)</f>
        <v>0</v>
      </c>
      <c r="D2124" s="16">
        <f t="shared" si="321"/>
        <v>0</v>
      </c>
      <c r="E2124" s="16">
        <f t="shared" si="321"/>
        <v>0</v>
      </c>
      <c r="F2124" s="16">
        <f t="shared" si="321"/>
        <v>0</v>
      </c>
      <c r="G2124" s="16">
        <f t="shared" si="321"/>
        <v>0</v>
      </c>
      <c r="H2124" s="16">
        <f t="shared" si="321"/>
        <v>0</v>
      </c>
      <c r="I2124" s="16">
        <f t="shared" si="321"/>
        <v>0</v>
      </c>
      <c r="J2124" s="16">
        <f t="shared" si="321"/>
        <v>0</v>
      </c>
      <c r="K2124" s="16">
        <f t="shared" si="321"/>
        <v>0</v>
      </c>
      <c r="L2124" s="16">
        <f t="shared" si="321"/>
        <v>0</v>
      </c>
      <c r="M2124" s="16">
        <f>M2123</f>
        <v>0</v>
      </c>
      <c r="N2124" s="16">
        <f>SUM(N2117:N2123)</f>
        <v>0</v>
      </c>
      <c r="O2124" s="16"/>
      <c r="P2124" s="16">
        <f>SUM(P2117:P2123)</f>
        <v>0</v>
      </c>
      <c r="Q2124" s="16"/>
    </row>
    <row r="2132" spans="1:17" x14ac:dyDescent="0.25">
      <c r="A2132" s="16" t="s">
        <v>17</v>
      </c>
      <c r="B2132" s="16" t="s">
        <v>15</v>
      </c>
      <c r="C2132" s="16">
        <f t="shared" ref="C2132:L2132" si="322">SUM(C2125:C2131)</f>
        <v>0</v>
      </c>
      <c r="D2132" s="16">
        <f t="shared" si="322"/>
        <v>0</v>
      </c>
      <c r="E2132" s="16">
        <f t="shared" si="322"/>
        <v>0</v>
      </c>
      <c r="F2132" s="16">
        <f t="shared" si="322"/>
        <v>0</v>
      </c>
      <c r="G2132" s="16">
        <f t="shared" si="322"/>
        <v>0</v>
      </c>
      <c r="H2132" s="16">
        <f t="shared" si="322"/>
        <v>0</v>
      </c>
      <c r="I2132" s="16">
        <f t="shared" si="322"/>
        <v>0</v>
      </c>
      <c r="J2132" s="16">
        <f t="shared" si="322"/>
        <v>0</v>
      </c>
      <c r="K2132" s="16">
        <f t="shared" si="322"/>
        <v>0</v>
      </c>
      <c r="L2132" s="16">
        <f t="shared" si="322"/>
        <v>0</v>
      </c>
      <c r="M2132" s="16">
        <f>M2131</f>
        <v>0</v>
      </c>
      <c r="N2132" s="16">
        <f>SUM(N2125:N2131)</f>
        <v>0</v>
      </c>
      <c r="O2132" s="16"/>
      <c r="P2132" s="16">
        <f>SUM(P2125:P2131)</f>
        <v>0</v>
      </c>
      <c r="Q2132" s="16"/>
    </row>
    <row r="2140" spans="1:17" x14ac:dyDescent="0.25">
      <c r="A2140" s="16" t="s">
        <v>18</v>
      </c>
      <c r="B2140" s="16" t="s">
        <v>15</v>
      </c>
      <c r="C2140" s="16">
        <f t="shared" ref="C2140:L2140" si="323">SUM(C2133:C2139)</f>
        <v>0</v>
      </c>
      <c r="D2140" s="16">
        <f t="shared" si="323"/>
        <v>0</v>
      </c>
      <c r="E2140" s="16">
        <f t="shared" si="323"/>
        <v>0</v>
      </c>
      <c r="F2140" s="16">
        <f t="shared" si="323"/>
        <v>0</v>
      </c>
      <c r="G2140" s="16">
        <f t="shared" si="323"/>
        <v>0</v>
      </c>
      <c r="H2140" s="16">
        <f t="shared" si="323"/>
        <v>0</v>
      </c>
      <c r="I2140" s="16">
        <f t="shared" si="323"/>
        <v>0</v>
      </c>
      <c r="J2140" s="16">
        <f t="shared" si="323"/>
        <v>0</v>
      </c>
      <c r="K2140" s="16">
        <f t="shared" si="323"/>
        <v>0</v>
      </c>
      <c r="L2140" s="16">
        <f t="shared" si="323"/>
        <v>0</v>
      </c>
      <c r="M2140" s="16">
        <f>M2139</f>
        <v>0</v>
      </c>
      <c r="N2140" s="16">
        <f>SUM(N2133:N2139)</f>
        <v>0</v>
      </c>
      <c r="O2140" s="16"/>
      <c r="P2140" s="16">
        <f>SUM(P2133:P2139)</f>
        <v>0</v>
      </c>
      <c r="Q2140" s="16"/>
    </row>
    <row r="2148" spans="1:17" x14ac:dyDescent="0.25">
      <c r="A2148" s="16" t="s">
        <v>19</v>
      </c>
      <c r="B2148" s="16" t="s">
        <v>15</v>
      </c>
      <c r="C2148" s="16">
        <f t="shared" ref="C2148:L2148" si="324">SUM(C2141:C2147)</f>
        <v>0</v>
      </c>
      <c r="D2148" s="16">
        <f t="shared" si="324"/>
        <v>0</v>
      </c>
      <c r="E2148" s="16">
        <f t="shared" si="324"/>
        <v>0</v>
      </c>
      <c r="F2148" s="16">
        <f t="shared" si="324"/>
        <v>0</v>
      </c>
      <c r="G2148" s="16">
        <f t="shared" si="324"/>
        <v>0</v>
      </c>
      <c r="H2148" s="16">
        <f t="shared" si="324"/>
        <v>0</v>
      </c>
      <c r="I2148" s="16">
        <f t="shared" si="324"/>
        <v>0</v>
      </c>
      <c r="J2148" s="16">
        <f t="shared" si="324"/>
        <v>0</v>
      </c>
      <c r="K2148" s="16">
        <f t="shared" si="324"/>
        <v>0</v>
      </c>
      <c r="L2148" s="16">
        <f t="shared" si="324"/>
        <v>0</v>
      </c>
      <c r="M2148" s="16">
        <f>M2147</f>
        <v>0</v>
      </c>
      <c r="N2148" s="16">
        <f>SUM(N2141:N2147)</f>
        <v>0</v>
      </c>
      <c r="O2148" s="16"/>
      <c r="P2148" s="16">
        <f>SUM(P2141:P2147)</f>
        <v>0</v>
      </c>
      <c r="Q2148" s="16"/>
    </row>
    <row r="2149" spans="1:17" x14ac:dyDescent="0.25">
      <c r="A2149" s="17" t="s">
        <v>15</v>
      </c>
      <c r="B2149" s="17" t="s">
        <v>20</v>
      </c>
      <c r="C2149" s="17">
        <f t="shared" ref="C2149:L2149" si="325">C2124+C2132+C2140+C2148</f>
        <v>0</v>
      </c>
      <c r="D2149" s="17">
        <f t="shared" si="325"/>
        <v>0</v>
      </c>
      <c r="E2149" s="17">
        <f t="shared" si="325"/>
        <v>0</v>
      </c>
      <c r="F2149" s="17">
        <f t="shared" si="325"/>
        <v>0</v>
      </c>
      <c r="G2149" s="17">
        <f t="shared" si="325"/>
        <v>0</v>
      </c>
      <c r="H2149" s="17">
        <f t="shared" si="325"/>
        <v>0</v>
      </c>
      <c r="I2149" s="17">
        <f t="shared" si="325"/>
        <v>0</v>
      </c>
      <c r="J2149" s="17">
        <f t="shared" si="325"/>
        <v>0</v>
      </c>
      <c r="K2149" s="17">
        <f t="shared" si="325"/>
        <v>0</v>
      </c>
      <c r="L2149" s="17">
        <f t="shared" si="325"/>
        <v>0</v>
      </c>
      <c r="M2149" s="17">
        <f>M2148</f>
        <v>0</v>
      </c>
      <c r="N2149" s="17">
        <f>N2124+N2132+N2140+N2148</f>
        <v>0</v>
      </c>
      <c r="O2149" s="17"/>
      <c r="P2149" s="17">
        <f>P2124+P2132+P2140+P2148</f>
        <v>0</v>
      </c>
      <c r="Q2149" s="17"/>
    </row>
    <row r="2157" spans="1:17" x14ac:dyDescent="0.25">
      <c r="A2157" s="16" t="s">
        <v>16</v>
      </c>
      <c r="B2157" s="16" t="s">
        <v>15</v>
      </c>
      <c r="C2157" s="16">
        <f t="shared" ref="C2157:L2157" si="326">SUM(C2150:C2156)</f>
        <v>0</v>
      </c>
      <c r="D2157" s="16">
        <f t="shared" si="326"/>
        <v>0</v>
      </c>
      <c r="E2157" s="16">
        <f t="shared" si="326"/>
        <v>0</v>
      </c>
      <c r="F2157" s="16">
        <f t="shared" si="326"/>
        <v>0</v>
      </c>
      <c r="G2157" s="16">
        <f t="shared" si="326"/>
        <v>0</v>
      </c>
      <c r="H2157" s="16">
        <f t="shared" si="326"/>
        <v>0</v>
      </c>
      <c r="I2157" s="16">
        <f t="shared" si="326"/>
        <v>0</v>
      </c>
      <c r="J2157" s="16">
        <f t="shared" si="326"/>
        <v>0</v>
      </c>
      <c r="K2157" s="16">
        <f t="shared" si="326"/>
        <v>0</v>
      </c>
      <c r="L2157" s="16">
        <f t="shared" si="326"/>
        <v>0</v>
      </c>
      <c r="M2157" s="16">
        <f>M2156</f>
        <v>0</v>
      </c>
      <c r="N2157" s="16">
        <f>SUM(N2150:N2156)</f>
        <v>0</v>
      </c>
      <c r="O2157" s="16"/>
      <c r="P2157" s="16">
        <f>SUM(P2150:P2156)</f>
        <v>0</v>
      </c>
      <c r="Q2157" s="16"/>
    </row>
    <row r="2165" spans="1:17" x14ac:dyDescent="0.25">
      <c r="A2165" s="16" t="s">
        <v>17</v>
      </c>
      <c r="B2165" s="16" t="s">
        <v>15</v>
      </c>
      <c r="C2165" s="16">
        <f t="shared" ref="C2165:L2165" si="327">SUM(C2158:C2164)</f>
        <v>0</v>
      </c>
      <c r="D2165" s="16">
        <f t="shared" si="327"/>
        <v>0</v>
      </c>
      <c r="E2165" s="16">
        <f t="shared" si="327"/>
        <v>0</v>
      </c>
      <c r="F2165" s="16">
        <f t="shared" si="327"/>
        <v>0</v>
      </c>
      <c r="G2165" s="16">
        <f t="shared" si="327"/>
        <v>0</v>
      </c>
      <c r="H2165" s="16">
        <f t="shared" si="327"/>
        <v>0</v>
      </c>
      <c r="I2165" s="16">
        <f t="shared" si="327"/>
        <v>0</v>
      </c>
      <c r="J2165" s="16">
        <f t="shared" si="327"/>
        <v>0</v>
      </c>
      <c r="K2165" s="16">
        <f t="shared" si="327"/>
        <v>0</v>
      </c>
      <c r="L2165" s="16">
        <f t="shared" si="327"/>
        <v>0</v>
      </c>
      <c r="M2165" s="16">
        <f>M2164</f>
        <v>0</v>
      </c>
      <c r="N2165" s="16">
        <f>SUM(N2158:N2164)</f>
        <v>0</v>
      </c>
      <c r="O2165" s="16"/>
      <c r="P2165" s="16">
        <f>SUM(P2158:P2164)</f>
        <v>0</v>
      </c>
      <c r="Q2165" s="16"/>
    </row>
    <row r="2173" spans="1:17" x14ac:dyDescent="0.25">
      <c r="A2173" s="16" t="s">
        <v>18</v>
      </c>
      <c r="B2173" s="16" t="s">
        <v>15</v>
      </c>
      <c r="C2173" s="16">
        <f t="shared" ref="C2173:L2173" si="328">SUM(C2166:C2172)</f>
        <v>0</v>
      </c>
      <c r="D2173" s="16">
        <f t="shared" si="328"/>
        <v>0</v>
      </c>
      <c r="E2173" s="16">
        <f t="shared" si="328"/>
        <v>0</v>
      </c>
      <c r="F2173" s="16">
        <f t="shared" si="328"/>
        <v>0</v>
      </c>
      <c r="G2173" s="16">
        <f t="shared" si="328"/>
        <v>0</v>
      </c>
      <c r="H2173" s="16">
        <f t="shared" si="328"/>
        <v>0</v>
      </c>
      <c r="I2173" s="16">
        <f t="shared" si="328"/>
        <v>0</v>
      </c>
      <c r="J2173" s="16">
        <f t="shared" si="328"/>
        <v>0</v>
      </c>
      <c r="K2173" s="16">
        <f t="shared" si="328"/>
        <v>0</v>
      </c>
      <c r="L2173" s="16">
        <f t="shared" si="328"/>
        <v>0</v>
      </c>
      <c r="M2173" s="16">
        <f>M2172</f>
        <v>0</v>
      </c>
      <c r="N2173" s="16">
        <f>SUM(N2166:N2172)</f>
        <v>0</v>
      </c>
      <c r="O2173" s="16"/>
      <c r="P2173" s="16">
        <f>SUM(P2166:P2172)</f>
        <v>0</v>
      </c>
      <c r="Q2173" s="16"/>
    </row>
    <row r="2181" spans="1:17" x14ac:dyDescent="0.25">
      <c r="A2181" s="16" t="s">
        <v>19</v>
      </c>
      <c r="B2181" s="16" t="s">
        <v>15</v>
      </c>
      <c r="C2181" s="16">
        <f t="shared" ref="C2181:L2181" si="329">SUM(C2174:C2180)</f>
        <v>0</v>
      </c>
      <c r="D2181" s="16">
        <f t="shared" si="329"/>
        <v>0</v>
      </c>
      <c r="E2181" s="16">
        <f t="shared" si="329"/>
        <v>0</v>
      </c>
      <c r="F2181" s="16">
        <f t="shared" si="329"/>
        <v>0</v>
      </c>
      <c r="G2181" s="16">
        <f t="shared" si="329"/>
        <v>0</v>
      </c>
      <c r="H2181" s="16">
        <f t="shared" si="329"/>
        <v>0</v>
      </c>
      <c r="I2181" s="16">
        <f t="shared" si="329"/>
        <v>0</v>
      </c>
      <c r="J2181" s="16">
        <f t="shared" si="329"/>
        <v>0</v>
      </c>
      <c r="K2181" s="16">
        <f t="shared" si="329"/>
        <v>0</v>
      </c>
      <c r="L2181" s="16">
        <f t="shared" si="329"/>
        <v>0</v>
      </c>
      <c r="M2181" s="16">
        <f>M2180</f>
        <v>0</v>
      </c>
      <c r="N2181" s="16">
        <f>SUM(N2174:N2180)</f>
        <v>0</v>
      </c>
      <c r="O2181" s="16"/>
      <c r="P2181" s="16">
        <f>SUM(P2174:P2180)</f>
        <v>0</v>
      </c>
      <c r="Q2181" s="16"/>
    </row>
    <row r="2182" spans="1:17" x14ac:dyDescent="0.25">
      <c r="A2182" s="17" t="s">
        <v>15</v>
      </c>
      <c r="B2182" s="17" t="s">
        <v>20</v>
      </c>
      <c r="C2182" s="17">
        <f t="shared" ref="C2182:L2182" si="330">C2157+C2165+C2173+C2181</f>
        <v>0</v>
      </c>
      <c r="D2182" s="17">
        <f t="shared" si="330"/>
        <v>0</v>
      </c>
      <c r="E2182" s="17">
        <f t="shared" si="330"/>
        <v>0</v>
      </c>
      <c r="F2182" s="17">
        <f t="shared" si="330"/>
        <v>0</v>
      </c>
      <c r="G2182" s="17">
        <f t="shared" si="330"/>
        <v>0</v>
      </c>
      <c r="H2182" s="17">
        <f t="shared" si="330"/>
        <v>0</v>
      </c>
      <c r="I2182" s="17">
        <f t="shared" si="330"/>
        <v>0</v>
      </c>
      <c r="J2182" s="17">
        <f t="shared" si="330"/>
        <v>0</v>
      </c>
      <c r="K2182" s="17">
        <f t="shared" si="330"/>
        <v>0</v>
      </c>
      <c r="L2182" s="17">
        <f t="shared" si="330"/>
        <v>0</v>
      </c>
      <c r="M2182" s="17">
        <f>M2181</f>
        <v>0</v>
      </c>
      <c r="N2182" s="17">
        <f>N2157+N2165+N2173+N2181</f>
        <v>0</v>
      </c>
      <c r="O2182" s="17"/>
      <c r="P2182" s="17">
        <f>P2157+P2165+P2173+P2181</f>
        <v>0</v>
      </c>
      <c r="Q2182" s="17"/>
    </row>
    <row r="2190" spans="1:17" x14ac:dyDescent="0.25">
      <c r="A2190" s="16" t="s">
        <v>16</v>
      </c>
      <c r="B2190" s="16" t="s">
        <v>15</v>
      </c>
      <c r="C2190" s="16">
        <f t="shared" ref="C2190:L2190" si="331">SUM(C2183:C2189)</f>
        <v>0</v>
      </c>
      <c r="D2190" s="16">
        <f t="shared" si="331"/>
        <v>0</v>
      </c>
      <c r="E2190" s="16">
        <f t="shared" si="331"/>
        <v>0</v>
      </c>
      <c r="F2190" s="16">
        <f t="shared" si="331"/>
        <v>0</v>
      </c>
      <c r="G2190" s="16">
        <f t="shared" si="331"/>
        <v>0</v>
      </c>
      <c r="H2190" s="16">
        <f t="shared" si="331"/>
        <v>0</v>
      </c>
      <c r="I2190" s="16">
        <f t="shared" si="331"/>
        <v>0</v>
      </c>
      <c r="J2190" s="16">
        <f t="shared" si="331"/>
        <v>0</v>
      </c>
      <c r="K2190" s="16">
        <f t="shared" si="331"/>
        <v>0</v>
      </c>
      <c r="L2190" s="16">
        <f t="shared" si="331"/>
        <v>0</v>
      </c>
      <c r="M2190" s="16">
        <f>M2189</f>
        <v>0</v>
      </c>
      <c r="N2190" s="16">
        <f>SUM(N2183:N2189)</f>
        <v>0</v>
      </c>
      <c r="O2190" s="16"/>
      <c r="P2190" s="16">
        <f>SUM(P2183:P2189)</f>
        <v>0</v>
      </c>
      <c r="Q2190" s="16"/>
    </row>
    <row r="2198" spans="1:17" x14ac:dyDescent="0.25">
      <c r="A2198" s="16" t="s">
        <v>17</v>
      </c>
      <c r="B2198" s="16" t="s">
        <v>15</v>
      </c>
      <c r="C2198" s="16">
        <f t="shared" ref="C2198:L2198" si="332">SUM(C2191:C2197)</f>
        <v>0</v>
      </c>
      <c r="D2198" s="16">
        <f t="shared" si="332"/>
        <v>0</v>
      </c>
      <c r="E2198" s="16">
        <f t="shared" si="332"/>
        <v>0</v>
      </c>
      <c r="F2198" s="16">
        <f t="shared" si="332"/>
        <v>0</v>
      </c>
      <c r="G2198" s="16">
        <f t="shared" si="332"/>
        <v>0</v>
      </c>
      <c r="H2198" s="16">
        <f t="shared" si="332"/>
        <v>0</v>
      </c>
      <c r="I2198" s="16">
        <f t="shared" si="332"/>
        <v>0</v>
      </c>
      <c r="J2198" s="16">
        <f t="shared" si="332"/>
        <v>0</v>
      </c>
      <c r="K2198" s="16">
        <f t="shared" si="332"/>
        <v>0</v>
      </c>
      <c r="L2198" s="16">
        <f t="shared" si="332"/>
        <v>0</v>
      </c>
      <c r="M2198" s="16">
        <f>M2197</f>
        <v>0</v>
      </c>
      <c r="N2198" s="16">
        <f>SUM(N2191:N2197)</f>
        <v>0</v>
      </c>
      <c r="O2198" s="16"/>
      <c r="P2198" s="16">
        <f>SUM(P2191:P2197)</f>
        <v>0</v>
      </c>
      <c r="Q2198" s="16"/>
    </row>
    <row r="2206" spans="1:17" x14ac:dyDescent="0.25">
      <c r="A2206" s="16" t="s">
        <v>18</v>
      </c>
      <c r="B2206" s="16" t="s">
        <v>15</v>
      </c>
      <c r="C2206" s="16">
        <f t="shared" ref="C2206:L2206" si="333">SUM(C2199:C2205)</f>
        <v>0</v>
      </c>
      <c r="D2206" s="16">
        <f t="shared" si="333"/>
        <v>0</v>
      </c>
      <c r="E2206" s="16">
        <f t="shared" si="333"/>
        <v>0</v>
      </c>
      <c r="F2206" s="16">
        <f t="shared" si="333"/>
        <v>0</v>
      </c>
      <c r="G2206" s="16">
        <f t="shared" si="333"/>
        <v>0</v>
      </c>
      <c r="H2206" s="16">
        <f t="shared" si="333"/>
        <v>0</v>
      </c>
      <c r="I2206" s="16">
        <f t="shared" si="333"/>
        <v>0</v>
      </c>
      <c r="J2206" s="16">
        <f t="shared" si="333"/>
        <v>0</v>
      </c>
      <c r="K2206" s="16">
        <f t="shared" si="333"/>
        <v>0</v>
      </c>
      <c r="L2206" s="16">
        <f t="shared" si="333"/>
        <v>0</v>
      </c>
      <c r="M2206" s="16">
        <f>M2205</f>
        <v>0</v>
      </c>
      <c r="N2206" s="16">
        <f>SUM(N2199:N2205)</f>
        <v>0</v>
      </c>
      <c r="O2206" s="16"/>
      <c r="P2206" s="16">
        <f>SUM(P2199:P2205)</f>
        <v>0</v>
      </c>
      <c r="Q2206" s="16"/>
    </row>
    <row r="2214" spans="1:17" x14ac:dyDescent="0.25">
      <c r="A2214" s="16" t="s">
        <v>19</v>
      </c>
      <c r="B2214" s="16" t="s">
        <v>15</v>
      </c>
      <c r="C2214" s="16">
        <f t="shared" ref="C2214:L2214" si="334">SUM(C2207:C2213)</f>
        <v>0</v>
      </c>
      <c r="D2214" s="16">
        <f t="shared" si="334"/>
        <v>0</v>
      </c>
      <c r="E2214" s="16">
        <f t="shared" si="334"/>
        <v>0</v>
      </c>
      <c r="F2214" s="16">
        <f t="shared" si="334"/>
        <v>0</v>
      </c>
      <c r="G2214" s="16">
        <f t="shared" si="334"/>
        <v>0</v>
      </c>
      <c r="H2214" s="16">
        <f t="shared" si="334"/>
        <v>0</v>
      </c>
      <c r="I2214" s="16">
        <f t="shared" si="334"/>
        <v>0</v>
      </c>
      <c r="J2214" s="16">
        <f t="shared" si="334"/>
        <v>0</v>
      </c>
      <c r="K2214" s="16">
        <f t="shared" si="334"/>
        <v>0</v>
      </c>
      <c r="L2214" s="16">
        <f t="shared" si="334"/>
        <v>0</v>
      </c>
      <c r="M2214" s="16">
        <f>M2213</f>
        <v>0</v>
      </c>
      <c r="N2214" s="16">
        <f>SUM(N2207:N2213)</f>
        <v>0</v>
      </c>
      <c r="O2214" s="16"/>
      <c r="P2214" s="16">
        <f>SUM(P2207:P2213)</f>
        <v>0</v>
      </c>
      <c r="Q2214" s="16"/>
    </row>
    <row r="2215" spans="1:17" x14ac:dyDescent="0.25">
      <c r="A2215" s="17" t="s">
        <v>15</v>
      </c>
      <c r="B2215" s="17" t="s">
        <v>20</v>
      </c>
      <c r="C2215" s="17">
        <f t="shared" ref="C2215:L2215" si="335">C2190+C2198+C2206+C2214</f>
        <v>0</v>
      </c>
      <c r="D2215" s="17">
        <f t="shared" si="335"/>
        <v>0</v>
      </c>
      <c r="E2215" s="17">
        <f t="shared" si="335"/>
        <v>0</v>
      </c>
      <c r="F2215" s="17">
        <f t="shared" si="335"/>
        <v>0</v>
      </c>
      <c r="G2215" s="17">
        <f t="shared" si="335"/>
        <v>0</v>
      </c>
      <c r="H2215" s="17">
        <f t="shared" si="335"/>
        <v>0</v>
      </c>
      <c r="I2215" s="17">
        <f t="shared" si="335"/>
        <v>0</v>
      </c>
      <c r="J2215" s="17">
        <f t="shared" si="335"/>
        <v>0</v>
      </c>
      <c r="K2215" s="17">
        <f t="shared" si="335"/>
        <v>0</v>
      </c>
      <c r="L2215" s="17">
        <f t="shared" si="335"/>
        <v>0</v>
      </c>
      <c r="M2215" s="17">
        <f>M2214</f>
        <v>0</v>
      </c>
      <c r="N2215" s="17">
        <f>N2190+N2198+N2206+N2214</f>
        <v>0</v>
      </c>
      <c r="O2215" s="17"/>
      <c r="P2215" s="17">
        <f>P2190+P2198+P2206+P2214</f>
        <v>0</v>
      </c>
      <c r="Q2215" s="17"/>
    </row>
    <row r="2223" spans="1:17" x14ac:dyDescent="0.25">
      <c r="A2223" s="16" t="s">
        <v>16</v>
      </c>
      <c r="B2223" s="16" t="s">
        <v>15</v>
      </c>
      <c r="C2223" s="16">
        <f t="shared" ref="C2223:L2223" si="336">SUM(C2216:C2222)</f>
        <v>0</v>
      </c>
      <c r="D2223" s="16">
        <f t="shared" si="336"/>
        <v>0</v>
      </c>
      <c r="E2223" s="16">
        <f t="shared" si="336"/>
        <v>0</v>
      </c>
      <c r="F2223" s="16">
        <f t="shared" si="336"/>
        <v>0</v>
      </c>
      <c r="G2223" s="16">
        <f t="shared" si="336"/>
        <v>0</v>
      </c>
      <c r="H2223" s="16">
        <f t="shared" si="336"/>
        <v>0</v>
      </c>
      <c r="I2223" s="16">
        <f t="shared" si="336"/>
        <v>0</v>
      </c>
      <c r="J2223" s="16">
        <f t="shared" si="336"/>
        <v>0</v>
      </c>
      <c r="K2223" s="16">
        <f t="shared" si="336"/>
        <v>0</v>
      </c>
      <c r="L2223" s="16">
        <f t="shared" si="336"/>
        <v>0</v>
      </c>
      <c r="M2223" s="16">
        <f>M2222</f>
        <v>0</v>
      </c>
      <c r="N2223" s="16">
        <f>SUM(N2216:N2222)</f>
        <v>0</v>
      </c>
      <c r="O2223" s="16"/>
      <c r="P2223" s="16">
        <f>SUM(P2216:P2222)</f>
        <v>0</v>
      </c>
      <c r="Q2223" s="16"/>
    </row>
    <row r="2231" spans="1:17" x14ac:dyDescent="0.25">
      <c r="A2231" s="16" t="s">
        <v>17</v>
      </c>
      <c r="B2231" s="16" t="s">
        <v>15</v>
      </c>
      <c r="C2231" s="16">
        <f t="shared" ref="C2231:L2231" si="337">SUM(C2224:C2230)</f>
        <v>0</v>
      </c>
      <c r="D2231" s="16">
        <f t="shared" si="337"/>
        <v>0</v>
      </c>
      <c r="E2231" s="16">
        <f t="shared" si="337"/>
        <v>0</v>
      </c>
      <c r="F2231" s="16">
        <f t="shared" si="337"/>
        <v>0</v>
      </c>
      <c r="G2231" s="16">
        <f t="shared" si="337"/>
        <v>0</v>
      </c>
      <c r="H2231" s="16">
        <f t="shared" si="337"/>
        <v>0</v>
      </c>
      <c r="I2231" s="16">
        <f t="shared" si="337"/>
        <v>0</v>
      </c>
      <c r="J2231" s="16">
        <f t="shared" si="337"/>
        <v>0</v>
      </c>
      <c r="K2231" s="16">
        <f t="shared" si="337"/>
        <v>0</v>
      </c>
      <c r="L2231" s="16">
        <f t="shared" si="337"/>
        <v>0</v>
      </c>
      <c r="M2231" s="16">
        <f>M2230</f>
        <v>0</v>
      </c>
      <c r="N2231" s="16">
        <f>SUM(N2224:N2230)</f>
        <v>0</v>
      </c>
      <c r="O2231" s="16"/>
      <c r="P2231" s="16">
        <f>SUM(P2224:P2230)</f>
        <v>0</v>
      </c>
      <c r="Q2231" s="16"/>
    </row>
    <row r="2239" spans="1:17" x14ac:dyDescent="0.25">
      <c r="A2239" s="16" t="s">
        <v>18</v>
      </c>
      <c r="B2239" s="16" t="s">
        <v>15</v>
      </c>
      <c r="C2239" s="16">
        <f t="shared" ref="C2239:L2239" si="338">SUM(C2232:C2238)</f>
        <v>0</v>
      </c>
      <c r="D2239" s="16">
        <f t="shared" si="338"/>
        <v>0</v>
      </c>
      <c r="E2239" s="16">
        <f t="shared" si="338"/>
        <v>0</v>
      </c>
      <c r="F2239" s="16">
        <f t="shared" si="338"/>
        <v>0</v>
      </c>
      <c r="G2239" s="16">
        <f t="shared" si="338"/>
        <v>0</v>
      </c>
      <c r="H2239" s="16">
        <f t="shared" si="338"/>
        <v>0</v>
      </c>
      <c r="I2239" s="16">
        <f t="shared" si="338"/>
        <v>0</v>
      </c>
      <c r="J2239" s="16">
        <f t="shared" si="338"/>
        <v>0</v>
      </c>
      <c r="K2239" s="16">
        <f t="shared" si="338"/>
        <v>0</v>
      </c>
      <c r="L2239" s="16">
        <f t="shared" si="338"/>
        <v>0</v>
      </c>
      <c r="M2239" s="16">
        <f>M2238</f>
        <v>0</v>
      </c>
      <c r="N2239" s="16">
        <f>SUM(N2232:N2238)</f>
        <v>0</v>
      </c>
      <c r="O2239" s="16"/>
      <c r="P2239" s="16">
        <f>SUM(P2232:P2238)</f>
        <v>0</v>
      </c>
      <c r="Q2239" s="16"/>
    </row>
    <row r="2247" spans="1:17" x14ac:dyDescent="0.25">
      <c r="A2247" s="16" t="s">
        <v>19</v>
      </c>
      <c r="B2247" s="16" t="s">
        <v>15</v>
      </c>
      <c r="C2247" s="16">
        <f t="shared" ref="C2247:L2247" si="339">SUM(C2240:C2246)</f>
        <v>0</v>
      </c>
      <c r="D2247" s="16">
        <f t="shared" si="339"/>
        <v>0</v>
      </c>
      <c r="E2247" s="16">
        <f t="shared" si="339"/>
        <v>0</v>
      </c>
      <c r="F2247" s="16">
        <f t="shared" si="339"/>
        <v>0</v>
      </c>
      <c r="G2247" s="16">
        <f t="shared" si="339"/>
        <v>0</v>
      </c>
      <c r="H2247" s="16">
        <f t="shared" si="339"/>
        <v>0</v>
      </c>
      <c r="I2247" s="16">
        <f t="shared" si="339"/>
        <v>0</v>
      </c>
      <c r="J2247" s="16">
        <f t="shared" si="339"/>
        <v>0</v>
      </c>
      <c r="K2247" s="16">
        <f t="shared" si="339"/>
        <v>0</v>
      </c>
      <c r="L2247" s="16">
        <f t="shared" si="339"/>
        <v>0</v>
      </c>
      <c r="M2247" s="16">
        <f>M2246</f>
        <v>0</v>
      </c>
      <c r="N2247" s="16">
        <f>SUM(N2240:N2246)</f>
        <v>0</v>
      </c>
      <c r="O2247" s="16"/>
      <c r="P2247" s="16">
        <f>SUM(P2240:P2246)</f>
        <v>0</v>
      </c>
      <c r="Q2247" s="16"/>
    </row>
    <row r="2248" spans="1:17" x14ac:dyDescent="0.25">
      <c r="A2248" s="17" t="s">
        <v>15</v>
      </c>
      <c r="B2248" s="17" t="s">
        <v>20</v>
      </c>
      <c r="C2248" s="17">
        <f t="shared" ref="C2248:L2248" si="340">C2223+C2231+C2239+C2247</f>
        <v>0</v>
      </c>
      <c r="D2248" s="17">
        <f t="shared" si="340"/>
        <v>0</v>
      </c>
      <c r="E2248" s="17">
        <f t="shared" si="340"/>
        <v>0</v>
      </c>
      <c r="F2248" s="17">
        <f t="shared" si="340"/>
        <v>0</v>
      </c>
      <c r="G2248" s="17">
        <f t="shared" si="340"/>
        <v>0</v>
      </c>
      <c r="H2248" s="17">
        <f t="shared" si="340"/>
        <v>0</v>
      </c>
      <c r="I2248" s="17">
        <f t="shared" si="340"/>
        <v>0</v>
      </c>
      <c r="J2248" s="17">
        <f t="shared" si="340"/>
        <v>0</v>
      </c>
      <c r="K2248" s="17">
        <f t="shared" si="340"/>
        <v>0</v>
      </c>
      <c r="L2248" s="17">
        <f t="shared" si="340"/>
        <v>0</v>
      </c>
      <c r="M2248" s="17">
        <f>M2247</f>
        <v>0</v>
      </c>
      <c r="N2248" s="17">
        <f>N2223+N2231+N2239+N2247</f>
        <v>0</v>
      </c>
      <c r="O2248" s="17"/>
      <c r="P2248" s="17">
        <f>P2223+P2231+P2239+P2247</f>
        <v>0</v>
      </c>
      <c r="Q2248" s="17"/>
    </row>
    <row r="2256" spans="1:17" x14ac:dyDescent="0.25">
      <c r="A2256" s="16" t="s">
        <v>16</v>
      </c>
      <c r="B2256" s="16" t="s">
        <v>15</v>
      </c>
      <c r="C2256" s="16">
        <f t="shared" ref="C2256:L2256" si="341">SUM(C2249:C2255)</f>
        <v>0</v>
      </c>
      <c r="D2256" s="16">
        <f t="shared" si="341"/>
        <v>0</v>
      </c>
      <c r="E2256" s="16">
        <f t="shared" si="341"/>
        <v>0</v>
      </c>
      <c r="F2256" s="16">
        <f t="shared" si="341"/>
        <v>0</v>
      </c>
      <c r="G2256" s="16">
        <f t="shared" si="341"/>
        <v>0</v>
      </c>
      <c r="H2256" s="16">
        <f t="shared" si="341"/>
        <v>0</v>
      </c>
      <c r="I2256" s="16">
        <f t="shared" si="341"/>
        <v>0</v>
      </c>
      <c r="J2256" s="16">
        <f t="shared" si="341"/>
        <v>0</v>
      </c>
      <c r="K2256" s="16">
        <f t="shared" si="341"/>
        <v>0</v>
      </c>
      <c r="L2256" s="16">
        <f t="shared" si="341"/>
        <v>0</v>
      </c>
      <c r="M2256" s="16">
        <f>M2255</f>
        <v>0</v>
      </c>
      <c r="N2256" s="16">
        <f>SUM(N2249:N2255)</f>
        <v>0</v>
      </c>
      <c r="O2256" s="16"/>
      <c r="P2256" s="16">
        <f>SUM(P2249:P2255)</f>
        <v>0</v>
      </c>
      <c r="Q2256" s="16"/>
    </row>
    <row r="2264" spans="1:17" x14ac:dyDescent="0.25">
      <c r="A2264" s="16" t="s">
        <v>17</v>
      </c>
      <c r="B2264" s="16" t="s">
        <v>15</v>
      </c>
      <c r="C2264" s="16">
        <f t="shared" ref="C2264:L2264" si="342">SUM(C2257:C2263)</f>
        <v>0</v>
      </c>
      <c r="D2264" s="16">
        <f t="shared" si="342"/>
        <v>0</v>
      </c>
      <c r="E2264" s="16">
        <f t="shared" si="342"/>
        <v>0</v>
      </c>
      <c r="F2264" s="16">
        <f t="shared" si="342"/>
        <v>0</v>
      </c>
      <c r="G2264" s="16">
        <f t="shared" si="342"/>
        <v>0</v>
      </c>
      <c r="H2264" s="16">
        <f t="shared" si="342"/>
        <v>0</v>
      </c>
      <c r="I2264" s="16">
        <f t="shared" si="342"/>
        <v>0</v>
      </c>
      <c r="J2264" s="16">
        <f t="shared" si="342"/>
        <v>0</v>
      </c>
      <c r="K2264" s="16">
        <f t="shared" si="342"/>
        <v>0</v>
      </c>
      <c r="L2264" s="16">
        <f t="shared" si="342"/>
        <v>0</v>
      </c>
      <c r="M2264" s="16">
        <f>M2263</f>
        <v>0</v>
      </c>
      <c r="N2264" s="16">
        <f>SUM(N2257:N2263)</f>
        <v>0</v>
      </c>
      <c r="O2264" s="16"/>
      <c r="P2264" s="16">
        <f>SUM(P2257:P2263)</f>
        <v>0</v>
      </c>
      <c r="Q2264" s="16"/>
    </row>
    <row r="2272" spans="1:17" x14ac:dyDescent="0.25">
      <c r="A2272" s="16" t="s">
        <v>18</v>
      </c>
      <c r="B2272" s="16" t="s">
        <v>15</v>
      </c>
      <c r="C2272" s="16">
        <f t="shared" ref="C2272:L2272" si="343">SUM(C2265:C2271)</f>
        <v>0</v>
      </c>
      <c r="D2272" s="16">
        <f t="shared" si="343"/>
        <v>0</v>
      </c>
      <c r="E2272" s="16">
        <f t="shared" si="343"/>
        <v>0</v>
      </c>
      <c r="F2272" s="16">
        <f t="shared" si="343"/>
        <v>0</v>
      </c>
      <c r="G2272" s="16">
        <f t="shared" si="343"/>
        <v>0</v>
      </c>
      <c r="H2272" s="16">
        <f t="shared" si="343"/>
        <v>0</v>
      </c>
      <c r="I2272" s="16">
        <f t="shared" si="343"/>
        <v>0</v>
      </c>
      <c r="J2272" s="16">
        <f t="shared" si="343"/>
        <v>0</v>
      </c>
      <c r="K2272" s="16">
        <f t="shared" si="343"/>
        <v>0</v>
      </c>
      <c r="L2272" s="16">
        <f t="shared" si="343"/>
        <v>0</v>
      </c>
      <c r="M2272" s="16">
        <f>M2271</f>
        <v>0</v>
      </c>
      <c r="N2272" s="16">
        <f>SUM(N2265:N2271)</f>
        <v>0</v>
      </c>
      <c r="O2272" s="16"/>
      <c r="P2272" s="16">
        <f>SUM(P2265:P2271)</f>
        <v>0</v>
      </c>
      <c r="Q2272" s="16"/>
    </row>
    <row r="2280" spans="1:17" x14ac:dyDescent="0.25">
      <c r="A2280" s="16" t="s">
        <v>19</v>
      </c>
      <c r="B2280" s="16" t="s">
        <v>15</v>
      </c>
      <c r="C2280" s="16">
        <f t="shared" ref="C2280:L2280" si="344">SUM(C2273:C2279)</f>
        <v>0</v>
      </c>
      <c r="D2280" s="16">
        <f t="shared" si="344"/>
        <v>0</v>
      </c>
      <c r="E2280" s="16">
        <f t="shared" si="344"/>
        <v>0</v>
      </c>
      <c r="F2280" s="16">
        <f t="shared" si="344"/>
        <v>0</v>
      </c>
      <c r="G2280" s="16">
        <f t="shared" si="344"/>
        <v>0</v>
      </c>
      <c r="H2280" s="16">
        <f t="shared" si="344"/>
        <v>0</v>
      </c>
      <c r="I2280" s="16">
        <f t="shared" si="344"/>
        <v>0</v>
      </c>
      <c r="J2280" s="16">
        <f t="shared" si="344"/>
        <v>0</v>
      </c>
      <c r="K2280" s="16">
        <f t="shared" si="344"/>
        <v>0</v>
      </c>
      <c r="L2280" s="16">
        <f t="shared" si="344"/>
        <v>0</v>
      </c>
      <c r="M2280" s="16">
        <f>M2279</f>
        <v>0</v>
      </c>
      <c r="N2280" s="16">
        <f>SUM(N2273:N2279)</f>
        <v>0</v>
      </c>
      <c r="O2280" s="16"/>
      <c r="P2280" s="16">
        <f>SUM(P2273:P2279)</f>
        <v>0</v>
      </c>
      <c r="Q2280" s="16"/>
    </row>
    <row r="2281" spans="1:17" x14ac:dyDescent="0.25">
      <c r="A2281" s="17" t="s">
        <v>15</v>
      </c>
      <c r="B2281" s="17" t="s">
        <v>20</v>
      </c>
      <c r="C2281" s="17">
        <f t="shared" ref="C2281:L2281" si="345">C2256+C2264+C2272+C2280</f>
        <v>0</v>
      </c>
      <c r="D2281" s="17">
        <f t="shared" si="345"/>
        <v>0</v>
      </c>
      <c r="E2281" s="17">
        <f t="shared" si="345"/>
        <v>0</v>
      </c>
      <c r="F2281" s="17">
        <f t="shared" si="345"/>
        <v>0</v>
      </c>
      <c r="G2281" s="17">
        <f t="shared" si="345"/>
        <v>0</v>
      </c>
      <c r="H2281" s="17">
        <f t="shared" si="345"/>
        <v>0</v>
      </c>
      <c r="I2281" s="17">
        <f t="shared" si="345"/>
        <v>0</v>
      </c>
      <c r="J2281" s="17">
        <f t="shared" si="345"/>
        <v>0</v>
      </c>
      <c r="K2281" s="17">
        <f t="shared" si="345"/>
        <v>0</v>
      </c>
      <c r="L2281" s="17">
        <f t="shared" si="345"/>
        <v>0</v>
      </c>
      <c r="M2281" s="17">
        <f>M2280</f>
        <v>0</v>
      </c>
      <c r="N2281" s="17">
        <f>N2256+N2264+N2272+N2280</f>
        <v>0</v>
      </c>
      <c r="O2281" s="17"/>
      <c r="P2281" s="17">
        <f>P2256+P2264+P2272+P2280</f>
        <v>0</v>
      </c>
      <c r="Q2281" s="17"/>
    </row>
    <row r="2289" spans="1:17" x14ac:dyDescent="0.25">
      <c r="A2289" s="16" t="s">
        <v>16</v>
      </c>
      <c r="B2289" s="16" t="s">
        <v>15</v>
      </c>
      <c r="C2289" s="16">
        <f t="shared" ref="C2289:L2289" si="346">SUM(C2282:C2288)</f>
        <v>0</v>
      </c>
      <c r="D2289" s="16">
        <f t="shared" si="346"/>
        <v>0</v>
      </c>
      <c r="E2289" s="16">
        <f t="shared" si="346"/>
        <v>0</v>
      </c>
      <c r="F2289" s="16">
        <f t="shared" si="346"/>
        <v>0</v>
      </c>
      <c r="G2289" s="16">
        <f t="shared" si="346"/>
        <v>0</v>
      </c>
      <c r="H2289" s="16">
        <f t="shared" si="346"/>
        <v>0</v>
      </c>
      <c r="I2289" s="16">
        <f t="shared" si="346"/>
        <v>0</v>
      </c>
      <c r="J2289" s="16">
        <f t="shared" si="346"/>
        <v>0</v>
      </c>
      <c r="K2289" s="16">
        <f t="shared" si="346"/>
        <v>0</v>
      </c>
      <c r="L2289" s="16">
        <f t="shared" si="346"/>
        <v>0</v>
      </c>
      <c r="M2289" s="16">
        <f>M2288</f>
        <v>0</v>
      </c>
      <c r="N2289" s="16">
        <f>SUM(N2282:N2288)</f>
        <v>0</v>
      </c>
      <c r="O2289" s="16"/>
      <c r="P2289" s="16">
        <f>SUM(P2282:P2288)</f>
        <v>0</v>
      </c>
      <c r="Q2289" s="16"/>
    </row>
    <row r="2297" spans="1:17" x14ac:dyDescent="0.25">
      <c r="A2297" s="16" t="s">
        <v>17</v>
      </c>
      <c r="B2297" s="16" t="s">
        <v>15</v>
      </c>
      <c r="C2297" s="16">
        <f t="shared" ref="C2297:L2297" si="347">SUM(C2290:C2296)</f>
        <v>0</v>
      </c>
      <c r="D2297" s="16">
        <f t="shared" si="347"/>
        <v>0</v>
      </c>
      <c r="E2297" s="16">
        <f t="shared" si="347"/>
        <v>0</v>
      </c>
      <c r="F2297" s="16">
        <f t="shared" si="347"/>
        <v>0</v>
      </c>
      <c r="G2297" s="16">
        <f t="shared" si="347"/>
        <v>0</v>
      </c>
      <c r="H2297" s="16">
        <f t="shared" si="347"/>
        <v>0</v>
      </c>
      <c r="I2297" s="16">
        <f t="shared" si="347"/>
        <v>0</v>
      </c>
      <c r="J2297" s="16">
        <f t="shared" si="347"/>
        <v>0</v>
      </c>
      <c r="K2297" s="16">
        <f t="shared" si="347"/>
        <v>0</v>
      </c>
      <c r="L2297" s="16">
        <f t="shared" si="347"/>
        <v>0</v>
      </c>
      <c r="M2297" s="16">
        <f>M2296</f>
        <v>0</v>
      </c>
      <c r="N2297" s="16">
        <f>SUM(N2290:N2296)</f>
        <v>0</v>
      </c>
      <c r="O2297" s="16"/>
      <c r="P2297" s="16">
        <f>SUM(P2290:P2296)</f>
        <v>0</v>
      </c>
      <c r="Q2297" s="16"/>
    </row>
    <row r="2305" spans="1:17" x14ac:dyDescent="0.25">
      <c r="A2305" s="16" t="s">
        <v>18</v>
      </c>
      <c r="B2305" s="16" t="s">
        <v>15</v>
      </c>
      <c r="C2305" s="16">
        <f t="shared" ref="C2305:L2305" si="348">SUM(C2298:C2304)</f>
        <v>0</v>
      </c>
      <c r="D2305" s="16">
        <f t="shared" si="348"/>
        <v>0</v>
      </c>
      <c r="E2305" s="16">
        <f t="shared" si="348"/>
        <v>0</v>
      </c>
      <c r="F2305" s="16">
        <f t="shared" si="348"/>
        <v>0</v>
      </c>
      <c r="G2305" s="16">
        <f t="shared" si="348"/>
        <v>0</v>
      </c>
      <c r="H2305" s="16">
        <f t="shared" si="348"/>
        <v>0</v>
      </c>
      <c r="I2305" s="16">
        <f t="shared" si="348"/>
        <v>0</v>
      </c>
      <c r="J2305" s="16">
        <f t="shared" si="348"/>
        <v>0</v>
      </c>
      <c r="K2305" s="16">
        <f t="shared" si="348"/>
        <v>0</v>
      </c>
      <c r="L2305" s="16">
        <f t="shared" si="348"/>
        <v>0</v>
      </c>
      <c r="M2305" s="16">
        <f>M2304</f>
        <v>0</v>
      </c>
      <c r="N2305" s="16">
        <f>SUM(N2298:N2304)</f>
        <v>0</v>
      </c>
      <c r="O2305" s="16"/>
      <c r="P2305" s="16">
        <f>SUM(P2298:P2304)</f>
        <v>0</v>
      </c>
      <c r="Q2305" s="16"/>
    </row>
    <row r="2313" spans="1:17" x14ac:dyDescent="0.25">
      <c r="A2313" s="16" t="s">
        <v>19</v>
      </c>
      <c r="B2313" s="16" t="s">
        <v>15</v>
      </c>
      <c r="C2313" s="16">
        <f t="shared" ref="C2313:L2313" si="349">SUM(C2306:C2312)</f>
        <v>0</v>
      </c>
      <c r="D2313" s="16">
        <f t="shared" si="349"/>
        <v>0</v>
      </c>
      <c r="E2313" s="16">
        <f t="shared" si="349"/>
        <v>0</v>
      </c>
      <c r="F2313" s="16">
        <f t="shared" si="349"/>
        <v>0</v>
      </c>
      <c r="G2313" s="16">
        <f t="shared" si="349"/>
        <v>0</v>
      </c>
      <c r="H2313" s="16">
        <f t="shared" si="349"/>
        <v>0</v>
      </c>
      <c r="I2313" s="16">
        <f t="shared" si="349"/>
        <v>0</v>
      </c>
      <c r="J2313" s="16">
        <f t="shared" si="349"/>
        <v>0</v>
      </c>
      <c r="K2313" s="16">
        <f t="shared" si="349"/>
        <v>0</v>
      </c>
      <c r="L2313" s="16">
        <f t="shared" si="349"/>
        <v>0</v>
      </c>
      <c r="M2313" s="16">
        <f>M2312</f>
        <v>0</v>
      </c>
      <c r="N2313" s="16">
        <f>SUM(N2306:N2312)</f>
        <v>0</v>
      </c>
      <c r="O2313" s="16"/>
      <c r="P2313" s="16">
        <f>SUM(P2306:P2312)</f>
        <v>0</v>
      </c>
      <c r="Q2313" s="16"/>
    </row>
    <row r="2314" spans="1:17" x14ac:dyDescent="0.25">
      <c r="A2314" s="17" t="s">
        <v>15</v>
      </c>
      <c r="B2314" s="17" t="s">
        <v>20</v>
      </c>
      <c r="C2314" s="17">
        <f t="shared" ref="C2314:L2314" si="350">C2289+C2297+C2305+C2313</f>
        <v>0</v>
      </c>
      <c r="D2314" s="17">
        <f t="shared" si="350"/>
        <v>0</v>
      </c>
      <c r="E2314" s="17">
        <f t="shared" si="350"/>
        <v>0</v>
      </c>
      <c r="F2314" s="17">
        <f t="shared" si="350"/>
        <v>0</v>
      </c>
      <c r="G2314" s="17">
        <f t="shared" si="350"/>
        <v>0</v>
      </c>
      <c r="H2314" s="17">
        <f t="shared" si="350"/>
        <v>0</v>
      </c>
      <c r="I2314" s="17">
        <f t="shared" si="350"/>
        <v>0</v>
      </c>
      <c r="J2314" s="17">
        <f t="shared" si="350"/>
        <v>0</v>
      </c>
      <c r="K2314" s="17">
        <f t="shared" si="350"/>
        <v>0</v>
      </c>
      <c r="L2314" s="17">
        <f t="shared" si="350"/>
        <v>0</v>
      </c>
      <c r="M2314" s="17">
        <f>M2313</f>
        <v>0</v>
      </c>
      <c r="N2314" s="17">
        <f>N2289+N2297+N2305+N2313</f>
        <v>0</v>
      </c>
      <c r="O2314" s="17"/>
      <c r="P2314" s="17">
        <f>P2289+P2297+P2305+P2313</f>
        <v>0</v>
      </c>
      <c r="Q2314" s="17"/>
    </row>
    <row r="2322" spans="1:17" x14ac:dyDescent="0.25">
      <c r="A2322" s="16" t="s">
        <v>16</v>
      </c>
      <c r="B2322" s="16" t="s">
        <v>15</v>
      </c>
      <c r="C2322" s="16">
        <f t="shared" ref="C2322:L2322" si="351">SUM(C2315:C2321)</f>
        <v>0</v>
      </c>
      <c r="D2322" s="16">
        <f t="shared" si="351"/>
        <v>0</v>
      </c>
      <c r="E2322" s="16">
        <f t="shared" si="351"/>
        <v>0</v>
      </c>
      <c r="F2322" s="16">
        <f t="shared" si="351"/>
        <v>0</v>
      </c>
      <c r="G2322" s="16">
        <f t="shared" si="351"/>
        <v>0</v>
      </c>
      <c r="H2322" s="16">
        <f t="shared" si="351"/>
        <v>0</v>
      </c>
      <c r="I2322" s="16">
        <f t="shared" si="351"/>
        <v>0</v>
      </c>
      <c r="J2322" s="16">
        <f t="shared" si="351"/>
        <v>0</v>
      </c>
      <c r="K2322" s="16">
        <f t="shared" si="351"/>
        <v>0</v>
      </c>
      <c r="L2322" s="16">
        <f t="shared" si="351"/>
        <v>0</v>
      </c>
      <c r="M2322" s="16">
        <f>M2321</f>
        <v>0</v>
      </c>
      <c r="N2322" s="16">
        <f>SUM(N2315:N2321)</f>
        <v>0</v>
      </c>
      <c r="O2322" s="16"/>
      <c r="P2322" s="16">
        <f>SUM(P2315:P2321)</f>
        <v>0</v>
      </c>
      <c r="Q2322" s="16"/>
    </row>
    <row r="2330" spans="1:17" x14ac:dyDescent="0.25">
      <c r="A2330" s="16" t="s">
        <v>17</v>
      </c>
      <c r="B2330" s="16" t="s">
        <v>15</v>
      </c>
      <c r="C2330" s="16">
        <f t="shared" ref="C2330:L2330" si="352">SUM(C2323:C2329)</f>
        <v>0</v>
      </c>
      <c r="D2330" s="16">
        <f t="shared" si="352"/>
        <v>0</v>
      </c>
      <c r="E2330" s="16">
        <f t="shared" si="352"/>
        <v>0</v>
      </c>
      <c r="F2330" s="16">
        <f t="shared" si="352"/>
        <v>0</v>
      </c>
      <c r="G2330" s="16">
        <f t="shared" si="352"/>
        <v>0</v>
      </c>
      <c r="H2330" s="16">
        <f t="shared" si="352"/>
        <v>0</v>
      </c>
      <c r="I2330" s="16">
        <f t="shared" si="352"/>
        <v>0</v>
      </c>
      <c r="J2330" s="16">
        <f t="shared" si="352"/>
        <v>0</v>
      </c>
      <c r="K2330" s="16">
        <f t="shared" si="352"/>
        <v>0</v>
      </c>
      <c r="L2330" s="16">
        <f t="shared" si="352"/>
        <v>0</v>
      </c>
      <c r="M2330" s="16">
        <f>M2329</f>
        <v>0</v>
      </c>
      <c r="N2330" s="16">
        <f>SUM(N2323:N2329)</f>
        <v>0</v>
      </c>
      <c r="O2330" s="16"/>
      <c r="P2330" s="16">
        <f>SUM(P2323:P2329)</f>
        <v>0</v>
      </c>
      <c r="Q2330" s="16"/>
    </row>
    <row r="2338" spans="1:17" x14ac:dyDescent="0.25">
      <c r="A2338" s="16" t="s">
        <v>18</v>
      </c>
      <c r="B2338" s="16" t="s">
        <v>15</v>
      </c>
      <c r="C2338" s="16">
        <f t="shared" ref="C2338:L2338" si="353">SUM(C2331:C2337)</f>
        <v>0</v>
      </c>
      <c r="D2338" s="16">
        <f t="shared" si="353"/>
        <v>0</v>
      </c>
      <c r="E2338" s="16">
        <f t="shared" si="353"/>
        <v>0</v>
      </c>
      <c r="F2338" s="16">
        <f t="shared" si="353"/>
        <v>0</v>
      </c>
      <c r="G2338" s="16">
        <f t="shared" si="353"/>
        <v>0</v>
      </c>
      <c r="H2338" s="16">
        <f t="shared" si="353"/>
        <v>0</v>
      </c>
      <c r="I2338" s="16">
        <f t="shared" si="353"/>
        <v>0</v>
      </c>
      <c r="J2338" s="16">
        <f t="shared" si="353"/>
        <v>0</v>
      </c>
      <c r="K2338" s="16">
        <f t="shared" si="353"/>
        <v>0</v>
      </c>
      <c r="L2338" s="16">
        <f t="shared" si="353"/>
        <v>0</v>
      </c>
      <c r="M2338" s="16">
        <f>M2337</f>
        <v>0</v>
      </c>
      <c r="N2338" s="16">
        <f>SUM(N2331:N2337)</f>
        <v>0</v>
      </c>
      <c r="O2338" s="16"/>
      <c r="P2338" s="16">
        <f>SUM(P2331:P2337)</f>
        <v>0</v>
      </c>
      <c r="Q2338" s="16"/>
    </row>
    <row r="2346" spans="1:17" x14ac:dyDescent="0.25">
      <c r="A2346" s="16" t="s">
        <v>19</v>
      </c>
      <c r="B2346" s="16" t="s">
        <v>15</v>
      </c>
      <c r="C2346" s="16">
        <f t="shared" ref="C2346:L2346" si="354">SUM(C2339:C2345)</f>
        <v>0</v>
      </c>
      <c r="D2346" s="16">
        <f t="shared" si="354"/>
        <v>0</v>
      </c>
      <c r="E2346" s="16">
        <f t="shared" si="354"/>
        <v>0</v>
      </c>
      <c r="F2346" s="16">
        <f t="shared" si="354"/>
        <v>0</v>
      </c>
      <c r="G2346" s="16">
        <f t="shared" si="354"/>
        <v>0</v>
      </c>
      <c r="H2346" s="16">
        <f t="shared" si="354"/>
        <v>0</v>
      </c>
      <c r="I2346" s="16">
        <f t="shared" si="354"/>
        <v>0</v>
      </c>
      <c r="J2346" s="16">
        <f t="shared" si="354"/>
        <v>0</v>
      </c>
      <c r="K2346" s="16">
        <f t="shared" si="354"/>
        <v>0</v>
      </c>
      <c r="L2346" s="16">
        <f t="shared" si="354"/>
        <v>0</v>
      </c>
      <c r="M2346" s="16">
        <f>M2345</f>
        <v>0</v>
      </c>
      <c r="N2346" s="16">
        <f>SUM(N2339:N2345)</f>
        <v>0</v>
      </c>
      <c r="O2346" s="16"/>
      <c r="P2346" s="16">
        <f>SUM(P2339:P2345)</f>
        <v>0</v>
      </c>
      <c r="Q2346" s="16"/>
    </row>
    <row r="2347" spans="1:17" x14ac:dyDescent="0.25">
      <c r="A2347" s="17" t="s">
        <v>15</v>
      </c>
      <c r="B2347" s="17" t="s">
        <v>20</v>
      </c>
      <c r="C2347" s="17">
        <f t="shared" ref="C2347:L2347" si="355">C2322+C2330+C2338+C2346</f>
        <v>0</v>
      </c>
      <c r="D2347" s="17">
        <f t="shared" si="355"/>
        <v>0</v>
      </c>
      <c r="E2347" s="17">
        <f t="shared" si="355"/>
        <v>0</v>
      </c>
      <c r="F2347" s="17">
        <f t="shared" si="355"/>
        <v>0</v>
      </c>
      <c r="G2347" s="17">
        <f t="shared" si="355"/>
        <v>0</v>
      </c>
      <c r="H2347" s="17">
        <f t="shared" si="355"/>
        <v>0</v>
      </c>
      <c r="I2347" s="17">
        <f t="shared" si="355"/>
        <v>0</v>
      </c>
      <c r="J2347" s="17">
        <f t="shared" si="355"/>
        <v>0</v>
      </c>
      <c r="K2347" s="17">
        <f t="shared" si="355"/>
        <v>0</v>
      </c>
      <c r="L2347" s="17">
        <f t="shared" si="355"/>
        <v>0</v>
      </c>
      <c r="M2347" s="17">
        <f>M2346</f>
        <v>0</v>
      </c>
      <c r="N2347" s="17">
        <f>N2322+N2330+N2338+N2346</f>
        <v>0</v>
      </c>
      <c r="O2347" s="17"/>
      <c r="P2347" s="17">
        <f>P2322+P2330+P2338+P2346</f>
        <v>0</v>
      </c>
      <c r="Q2347" s="17"/>
    </row>
    <row r="2355" spans="1:17" x14ac:dyDescent="0.25">
      <c r="A2355" s="16" t="s">
        <v>16</v>
      </c>
      <c r="B2355" s="16" t="s">
        <v>15</v>
      </c>
      <c r="C2355" s="16">
        <f t="shared" ref="C2355:L2355" si="356">SUM(C2348:C2354)</f>
        <v>0</v>
      </c>
      <c r="D2355" s="16">
        <f t="shared" si="356"/>
        <v>0</v>
      </c>
      <c r="E2355" s="16">
        <f t="shared" si="356"/>
        <v>0</v>
      </c>
      <c r="F2355" s="16">
        <f t="shared" si="356"/>
        <v>0</v>
      </c>
      <c r="G2355" s="16">
        <f t="shared" si="356"/>
        <v>0</v>
      </c>
      <c r="H2355" s="16">
        <f t="shared" si="356"/>
        <v>0</v>
      </c>
      <c r="I2355" s="16">
        <f t="shared" si="356"/>
        <v>0</v>
      </c>
      <c r="J2355" s="16">
        <f t="shared" si="356"/>
        <v>0</v>
      </c>
      <c r="K2355" s="16">
        <f t="shared" si="356"/>
        <v>0</v>
      </c>
      <c r="L2355" s="16">
        <f t="shared" si="356"/>
        <v>0</v>
      </c>
      <c r="M2355" s="16">
        <f>M2354</f>
        <v>0</v>
      </c>
      <c r="N2355" s="16">
        <f>SUM(N2348:N2354)</f>
        <v>0</v>
      </c>
      <c r="O2355" s="16"/>
      <c r="P2355" s="16">
        <f>SUM(P2348:P2354)</f>
        <v>0</v>
      </c>
      <c r="Q2355" s="16"/>
    </row>
    <row r="2363" spans="1:17" x14ac:dyDescent="0.25">
      <c r="A2363" s="16" t="s">
        <v>17</v>
      </c>
      <c r="B2363" s="16" t="s">
        <v>15</v>
      </c>
      <c r="C2363" s="16">
        <f t="shared" ref="C2363:L2363" si="357">SUM(C2356:C2362)</f>
        <v>0</v>
      </c>
      <c r="D2363" s="16">
        <f t="shared" si="357"/>
        <v>0</v>
      </c>
      <c r="E2363" s="16">
        <f t="shared" si="357"/>
        <v>0</v>
      </c>
      <c r="F2363" s="16">
        <f t="shared" si="357"/>
        <v>0</v>
      </c>
      <c r="G2363" s="16">
        <f t="shared" si="357"/>
        <v>0</v>
      </c>
      <c r="H2363" s="16">
        <f t="shared" si="357"/>
        <v>0</v>
      </c>
      <c r="I2363" s="16">
        <f t="shared" si="357"/>
        <v>0</v>
      </c>
      <c r="J2363" s="16">
        <f t="shared" si="357"/>
        <v>0</v>
      </c>
      <c r="K2363" s="16">
        <f t="shared" si="357"/>
        <v>0</v>
      </c>
      <c r="L2363" s="16">
        <f t="shared" si="357"/>
        <v>0</v>
      </c>
      <c r="M2363" s="16">
        <f>M2362</f>
        <v>0</v>
      </c>
      <c r="N2363" s="16">
        <f>SUM(N2356:N2362)</f>
        <v>0</v>
      </c>
      <c r="O2363" s="16"/>
      <c r="P2363" s="16">
        <f>SUM(P2356:P2362)</f>
        <v>0</v>
      </c>
      <c r="Q2363" s="16"/>
    </row>
    <row r="2371" spans="1:17" x14ac:dyDescent="0.25">
      <c r="A2371" s="16" t="s">
        <v>18</v>
      </c>
      <c r="B2371" s="16" t="s">
        <v>15</v>
      </c>
      <c r="C2371" s="16">
        <f t="shared" ref="C2371:L2371" si="358">SUM(C2364:C2370)</f>
        <v>0</v>
      </c>
      <c r="D2371" s="16">
        <f t="shared" si="358"/>
        <v>0</v>
      </c>
      <c r="E2371" s="16">
        <f t="shared" si="358"/>
        <v>0</v>
      </c>
      <c r="F2371" s="16">
        <f t="shared" si="358"/>
        <v>0</v>
      </c>
      <c r="G2371" s="16">
        <f t="shared" si="358"/>
        <v>0</v>
      </c>
      <c r="H2371" s="16">
        <f t="shared" si="358"/>
        <v>0</v>
      </c>
      <c r="I2371" s="16">
        <f t="shared" si="358"/>
        <v>0</v>
      </c>
      <c r="J2371" s="16">
        <f t="shared" si="358"/>
        <v>0</v>
      </c>
      <c r="K2371" s="16">
        <f t="shared" si="358"/>
        <v>0</v>
      </c>
      <c r="L2371" s="16">
        <f t="shared" si="358"/>
        <v>0</v>
      </c>
      <c r="M2371" s="16">
        <f>M2370</f>
        <v>0</v>
      </c>
      <c r="N2371" s="16">
        <f>SUM(N2364:N2370)</f>
        <v>0</v>
      </c>
      <c r="O2371" s="16"/>
      <c r="P2371" s="16">
        <f>SUM(P2364:P2370)</f>
        <v>0</v>
      </c>
      <c r="Q2371" s="16"/>
    </row>
    <row r="2379" spans="1:17" x14ac:dyDescent="0.25">
      <c r="A2379" s="16" t="s">
        <v>19</v>
      </c>
      <c r="B2379" s="16" t="s">
        <v>15</v>
      </c>
      <c r="C2379" s="16">
        <f t="shared" ref="C2379:L2379" si="359">SUM(C2372:C2378)</f>
        <v>0</v>
      </c>
      <c r="D2379" s="16">
        <f t="shared" si="359"/>
        <v>0</v>
      </c>
      <c r="E2379" s="16">
        <f t="shared" si="359"/>
        <v>0</v>
      </c>
      <c r="F2379" s="16">
        <f t="shared" si="359"/>
        <v>0</v>
      </c>
      <c r="G2379" s="16">
        <f t="shared" si="359"/>
        <v>0</v>
      </c>
      <c r="H2379" s="16">
        <f t="shared" si="359"/>
        <v>0</v>
      </c>
      <c r="I2379" s="16">
        <f t="shared" si="359"/>
        <v>0</v>
      </c>
      <c r="J2379" s="16">
        <f t="shared" si="359"/>
        <v>0</v>
      </c>
      <c r="K2379" s="16">
        <f t="shared" si="359"/>
        <v>0</v>
      </c>
      <c r="L2379" s="16">
        <f t="shared" si="359"/>
        <v>0</v>
      </c>
      <c r="M2379" s="16">
        <f>M2378</f>
        <v>0</v>
      </c>
      <c r="N2379" s="16">
        <f>SUM(N2372:N2378)</f>
        <v>0</v>
      </c>
      <c r="O2379" s="16"/>
      <c r="P2379" s="16">
        <f>SUM(P2372:P2378)</f>
        <v>0</v>
      </c>
      <c r="Q2379" s="16"/>
    </row>
    <row r="2380" spans="1:17" x14ac:dyDescent="0.25">
      <c r="A2380" s="17" t="s">
        <v>15</v>
      </c>
      <c r="B2380" s="17" t="s">
        <v>20</v>
      </c>
      <c r="C2380" s="17">
        <f t="shared" ref="C2380:L2380" si="360">C2355+C2363+C2371+C2379</f>
        <v>0</v>
      </c>
      <c r="D2380" s="17">
        <f t="shared" si="360"/>
        <v>0</v>
      </c>
      <c r="E2380" s="17">
        <f t="shared" si="360"/>
        <v>0</v>
      </c>
      <c r="F2380" s="17">
        <f t="shared" si="360"/>
        <v>0</v>
      </c>
      <c r="G2380" s="17">
        <f t="shared" si="360"/>
        <v>0</v>
      </c>
      <c r="H2380" s="17">
        <f t="shared" si="360"/>
        <v>0</v>
      </c>
      <c r="I2380" s="17">
        <f t="shared" si="360"/>
        <v>0</v>
      </c>
      <c r="J2380" s="17">
        <f t="shared" si="360"/>
        <v>0</v>
      </c>
      <c r="K2380" s="17">
        <f t="shared" si="360"/>
        <v>0</v>
      </c>
      <c r="L2380" s="17">
        <f t="shared" si="360"/>
        <v>0</v>
      </c>
      <c r="M2380" s="17">
        <f>M2379</f>
        <v>0</v>
      </c>
      <c r="N2380" s="17">
        <f>N2355+N2363+N2371+N2379</f>
        <v>0</v>
      </c>
      <c r="O2380" s="17"/>
      <c r="P2380" s="17">
        <f>P2355+P2363+P2371+P2379</f>
        <v>0</v>
      </c>
      <c r="Q2380" s="17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223"/>
  <sheetViews>
    <sheetView topLeftCell="A1024" workbookViewId="0">
      <selection activeCell="M1045" sqref="M1045"/>
    </sheetView>
  </sheetViews>
  <sheetFormatPr baseColWidth="10" defaultRowHeight="15" x14ac:dyDescent="0.25"/>
  <cols>
    <col min="3" max="4" width="14.42578125" bestFit="1" customWidth="1"/>
    <col min="5" max="5" width="13.42578125" bestFit="1" customWidth="1"/>
    <col min="6" max="6" width="11.85546875" bestFit="1" customWidth="1"/>
    <col min="8" max="8" width="13.42578125" bestFit="1" customWidth="1"/>
    <col min="10" max="10" width="13.42578125" bestFit="1" customWidth="1"/>
    <col min="18" max="18" width="17.5703125" bestFit="1" customWidth="1"/>
    <col min="19" max="19" width="13.42578125" bestFit="1" customWidth="1"/>
  </cols>
  <sheetData>
    <row r="2" spans="1:24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21</v>
      </c>
      <c r="Q2" s="6" t="s">
        <v>22</v>
      </c>
      <c r="R2" s="6" t="s">
        <v>39</v>
      </c>
      <c r="S2" s="6"/>
    </row>
    <row r="3" spans="1:24" x14ac:dyDescent="0.25">
      <c r="A3" t="s">
        <v>1299</v>
      </c>
      <c r="J3" s="12"/>
      <c r="L3">
        <v>0</v>
      </c>
    </row>
    <row r="4" spans="1:24" x14ac:dyDescent="0.25">
      <c r="A4" s="27" t="s">
        <v>1299</v>
      </c>
      <c r="B4" s="27" t="s">
        <v>1300</v>
      </c>
      <c r="C4" s="27">
        <v>2624000</v>
      </c>
      <c r="D4" s="27">
        <v>2650000</v>
      </c>
      <c r="E4" s="27">
        <v>530000</v>
      </c>
      <c r="F4" s="27">
        <v>63000</v>
      </c>
      <c r="G4" s="27">
        <v>0</v>
      </c>
      <c r="H4" s="27">
        <v>7000</v>
      </c>
      <c r="I4" s="27">
        <v>0</v>
      </c>
      <c r="J4" s="27">
        <v>82000</v>
      </c>
      <c r="K4" s="27">
        <v>0</v>
      </c>
      <c r="L4" s="27"/>
      <c r="M4" s="5">
        <f>+H4+ I4- J4- L4+ Q4</f>
        <v>-75000</v>
      </c>
      <c r="N4" s="5">
        <f t="shared" ref="N4:N9" si="0">(C4-D4 - F4 - G4 + J4- K4- H4- I4- P4)*-1</f>
        <v>14000</v>
      </c>
      <c r="O4" s="27" t="s">
        <v>1301</v>
      </c>
      <c r="P4" s="27">
        <v>0</v>
      </c>
      <c r="Q4" s="27">
        <v>0</v>
      </c>
      <c r="R4" s="27">
        <v>437337</v>
      </c>
      <c r="S4" s="27">
        <v>2186663</v>
      </c>
      <c r="T4" s="27">
        <v>0</v>
      </c>
      <c r="U4" s="27">
        <v>0</v>
      </c>
      <c r="V4" s="27">
        <v>0</v>
      </c>
      <c r="W4" s="27">
        <v>1.96</v>
      </c>
      <c r="X4" s="634">
        <v>7</v>
      </c>
    </row>
    <row r="5" spans="1:24" x14ac:dyDescent="0.25">
      <c r="A5" t="s">
        <v>1299</v>
      </c>
      <c r="B5" s="3" t="s">
        <v>1303</v>
      </c>
      <c r="C5" s="5">
        <v>1233000</v>
      </c>
      <c r="D5" s="5">
        <v>200000</v>
      </c>
      <c r="E5" s="5">
        <v>40000</v>
      </c>
      <c r="F5" s="5">
        <v>12000</v>
      </c>
      <c r="G5" s="5">
        <v>0</v>
      </c>
      <c r="H5" s="5">
        <v>1028000</v>
      </c>
      <c r="I5" s="5">
        <v>0</v>
      </c>
      <c r="J5" s="5">
        <v>0</v>
      </c>
      <c r="K5" s="5">
        <v>0</v>
      </c>
      <c r="L5" s="5"/>
      <c r="M5" s="5">
        <f>M4+ H5+ I5- J5- L5+ Q5</f>
        <v>953000</v>
      </c>
      <c r="N5" s="5">
        <f t="shared" si="0"/>
        <v>7000</v>
      </c>
      <c r="O5" s="5" t="s">
        <v>1304</v>
      </c>
      <c r="P5" s="5">
        <v>0</v>
      </c>
      <c r="Q5" s="636">
        <v>0</v>
      </c>
      <c r="R5" s="636">
        <v>205498</v>
      </c>
      <c r="S5" s="636">
        <v>1027502.5</v>
      </c>
      <c r="T5" s="634"/>
      <c r="U5" s="634"/>
      <c r="V5" s="634"/>
      <c r="W5" s="23"/>
      <c r="X5" s="634">
        <v>7</v>
      </c>
    </row>
    <row r="6" spans="1:24" x14ac:dyDescent="0.25">
      <c r="A6" s="3" t="s">
        <v>1299</v>
      </c>
      <c r="B6" s="3" t="s">
        <v>1303</v>
      </c>
      <c r="C6" s="5">
        <v>844000</v>
      </c>
      <c r="D6" s="5">
        <v>600000</v>
      </c>
      <c r="E6" s="5">
        <v>120000</v>
      </c>
      <c r="F6" s="5">
        <v>110000</v>
      </c>
      <c r="G6" s="5">
        <v>0</v>
      </c>
      <c r="H6" s="5">
        <v>1178000</v>
      </c>
      <c r="I6" s="5">
        <v>0</v>
      </c>
      <c r="J6" s="5">
        <v>1028000</v>
      </c>
      <c r="K6" s="5">
        <v>0</v>
      </c>
      <c r="L6" s="5"/>
      <c r="M6" s="5">
        <f>M5+ H6+ I6- J6- L6+ Q6</f>
        <v>1103000</v>
      </c>
      <c r="N6" s="5">
        <f t="shared" si="0"/>
        <v>16000</v>
      </c>
      <c r="O6" s="5" t="s">
        <v>1306</v>
      </c>
      <c r="P6" s="5">
        <v>0</v>
      </c>
      <c r="Q6" s="638">
        <v>0</v>
      </c>
      <c r="R6" s="638">
        <v>140666</v>
      </c>
      <c r="S6" s="638">
        <v>703334.2</v>
      </c>
      <c r="T6" s="638">
        <v>0</v>
      </c>
      <c r="U6" s="638">
        <v>0</v>
      </c>
      <c r="V6" s="636">
        <v>0</v>
      </c>
      <c r="W6" s="23">
        <v>1.75</v>
      </c>
      <c r="X6" s="636">
        <v>1</v>
      </c>
    </row>
    <row r="7" spans="1:24" x14ac:dyDescent="0.25">
      <c r="A7" t="s">
        <v>1299</v>
      </c>
      <c r="B7" t="s">
        <v>1307</v>
      </c>
      <c r="C7" s="641">
        <v>1233000</v>
      </c>
      <c r="D7" s="641">
        <v>1550000</v>
      </c>
      <c r="E7" s="641">
        <v>310000</v>
      </c>
      <c r="F7" s="641">
        <v>28000</v>
      </c>
      <c r="G7" s="641">
        <v>0</v>
      </c>
      <c r="H7" s="641">
        <v>781000</v>
      </c>
      <c r="I7" s="641">
        <v>0</v>
      </c>
      <c r="J7" s="641">
        <v>1178000</v>
      </c>
      <c r="K7" s="641">
        <v>0</v>
      </c>
      <c r="M7" s="5">
        <f xml:space="preserve"> M6+H7+ I7- J7- L7+ Q7</f>
        <v>706000</v>
      </c>
      <c r="N7" s="5">
        <f t="shared" si="0"/>
        <v>-52000</v>
      </c>
      <c r="O7" t="s">
        <v>1308</v>
      </c>
      <c r="P7" s="641">
        <v>0</v>
      </c>
      <c r="Q7" s="641">
        <v>0</v>
      </c>
      <c r="R7" s="641">
        <v>205497</v>
      </c>
      <c r="S7" s="641">
        <v>1027503.2</v>
      </c>
      <c r="T7" s="641">
        <v>0</v>
      </c>
      <c r="U7" s="641">
        <v>0</v>
      </c>
      <c r="V7" s="638">
        <v>0</v>
      </c>
      <c r="W7" s="23">
        <v>1.73</v>
      </c>
      <c r="X7" s="638">
        <v>4</v>
      </c>
    </row>
    <row r="8" spans="1:24" x14ac:dyDescent="0.25">
      <c r="A8" s="3" t="s">
        <v>1299</v>
      </c>
      <c r="B8" s="3" t="s">
        <v>1309</v>
      </c>
      <c r="C8" s="5">
        <v>656000</v>
      </c>
      <c r="D8" s="5">
        <v>500000</v>
      </c>
      <c r="E8" s="5">
        <v>100000</v>
      </c>
      <c r="F8" s="5">
        <v>41000</v>
      </c>
      <c r="G8" s="5">
        <v>0</v>
      </c>
      <c r="H8" s="5">
        <v>613000</v>
      </c>
      <c r="I8" s="5">
        <v>0</v>
      </c>
      <c r="J8" s="5">
        <v>500000</v>
      </c>
      <c r="K8" s="5">
        <v>0</v>
      </c>
      <c r="L8" s="5"/>
      <c r="M8" s="5">
        <f xml:space="preserve"> M7+H8+ I8- J8- L8+ Q8</f>
        <v>819000</v>
      </c>
      <c r="N8" s="5">
        <f t="shared" si="0"/>
        <v>-2000</v>
      </c>
      <c r="O8" s="5" t="s">
        <v>1311</v>
      </c>
      <c r="P8" s="5">
        <v>0</v>
      </c>
      <c r="Q8" s="642">
        <v>0</v>
      </c>
      <c r="R8" s="642">
        <v>109336</v>
      </c>
      <c r="S8" s="642">
        <v>546664</v>
      </c>
      <c r="T8" s="642">
        <v>0</v>
      </c>
      <c r="U8" s="642">
        <v>0</v>
      </c>
      <c r="V8" s="642">
        <v>0</v>
      </c>
      <c r="W8" s="23">
        <v>1.49</v>
      </c>
      <c r="X8" s="642">
        <v>1</v>
      </c>
    </row>
    <row r="9" spans="1:24" x14ac:dyDescent="0.25">
      <c r="A9" s="3" t="s">
        <v>1299</v>
      </c>
      <c r="B9" s="3" t="s">
        <v>1312</v>
      </c>
      <c r="C9" s="5">
        <v>1003000</v>
      </c>
      <c r="D9" s="5">
        <v>1200000</v>
      </c>
      <c r="E9" s="5">
        <v>240000</v>
      </c>
      <c r="F9" s="5">
        <v>24000</v>
      </c>
      <c r="G9" s="5">
        <v>0</v>
      </c>
      <c r="H9" s="5">
        <v>182000</v>
      </c>
      <c r="I9" s="5">
        <v>0</v>
      </c>
      <c r="J9" s="5">
        <v>400000</v>
      </c>
      <c r="K9" s="5">
        <v>0</v>
      </c>
      <c r="L9" s="5"/>
      <c r="M9" s="5">
        <f xml:space="preserve"> M8+H9+ I9- J9- L9+ Q9</f>
        <v>601000</v>
      </c>
      <c r="N9" s="5">
        <f t="shared" si="0"/>
        <v>3000</v>
      </c>
      <c r="O9" s="5" t="s">
        <v>1314</v>
      </c>
      <c r="P9" s="5">
        <v>0</v>
      </c>
      <c r="Q9" s="644">
        <v>0</v>
      </c>
      <c r="R9" s="644">
        <v>167164</v>
      </c>
      <c r="S9" s="644">
        <v>835836</v>
      </c>
      <c r="T9" s="644">
        <v>0</v>
      </c>
      <c r="U9" s="644">
        <v>0</v>
      </c>
      <c r="V9" s="644">
        <v>0</v>
      </c>
      <c r="W9" s="23">
        <v>1.29</v>
      </c>
      <c r="X9" s="644">
        <v>2</v>
      </c>
    </row>
    <row r="10" spans="1:24" x14ac:dyDescent="0.25">
      <c r="A10" s="3" t="s">
        <v>1299</v>
      </c>
      <c r="B10" s="3" t="s">
        <v>1315</v>
      </c>
      <c r="C10" s="5">
        <v>1181000</v>
      </c>
      <c r="D10" s="5">
        <v>800000</v>
      </c>
      <c r="E10" s="5">
        <v>160000</v>
      </c>
      <c r="F10" s="5">
        <v>24000</v>
      </c>
      <c r="G10" s="5">
        <v>0</v>
      </c>
      <c r="H10" s="5">
        <v>370000</v>
      </c>
      <c r="I10" s="5">
        <v>0</v>
      </c>
      <c r="J10" s="5">
        <v>0</v>
      </c>
      <c r="K10" s="5">
        <v>0</v>
      </c>
      <c r="L10" s="5"/>
      <c r="M10" s="5">
        <f xml:space="preserve"> M9+H10+ I10- J10- L10+ Q10</f>
        <v>971000</v>
      </c>
      <c r="N10">
        <f>(C10-D10 - F10 - G10 + J10- K10- H10- I10- P10)*-1</f>
        <v>13000</v>
      </c>
      <c r="O10" s="5" t="s">
        <v>1317</v>
      </c>
      <c r="P10" s="5">
        <v>0</v>
      </c>
      <c r="Q10" s="646">
        <v>0</v>
      </c>
      <c r="R10" s="646">
        <v>196838</v>
      </c>
      <c r="S10" s="646">
        <v>984162.5</v>
      </c>
      <c r="T10" s="646">
        <v>0</v>
      </c>
      <c r="U10" s="646">
        <v>0</v>
      </c>
      <c r="V10" s="646">
        <v>0</v>
      </c>
      <c r="W10" s="23">
        <v>1.43</v>
      </c>
      <c r="X10" s="646">
        <v>3</v>
      </c>
    </row>
    <row r="11" spans="1:24" x14ac:dyDescent="0.25">
      <c r="A11" s="6" t="s">
        <v>16</v>
      </c>
      <c r="B11" s="6" t="s">
        <v>15</v>
      </c>
      <c r="C11" s="7">
        <f t="shared" ref="C11:L11" si="1">SUM(C4:C10)</f>
        <v>8774000</v>
      </c>
      <c r="D11" s="7">
        <f t="shared" si="1"/>
        <v>7500000</v>
      </c>
      <c r="E11" s="7">
        <f t="shared" si="1"/>
        <v>1500000</v>
      </c>
      <c r="F11" s="7">
        <f t="shared" si="1"/>
        <v>302000</v>
      </c>
      <c r="G11" s="7">
        <f t="shared" si="1"/>
        <v>0</v>
      </c>
      <c r="H11" s="7">
        <f t="shared" si="1"/>
        <v>4159000</v>
      </c>
      <c r="I11" s="7">
        <f t="shared" si="1"/>
        <v>0</v>
      </c>
      <c r="J11" s="7">
        <f t="shared" si="1"/>
        <v>3188000</v>
      </c>
      <c r="K11" s="7">
        <f t="shared" si="1"/>
        <v>0</v>
      </c>
      <c r="L11" s="7">
        <f t="shared" si="1"/>
        <v>0</v>
      </c>
      <c r="M11" s="7">
        <f>M10</f>
        <v>971000</v>
      </c>
      <c r="N11" s="7">
        <f>SUM(N4:N10)</f>
        <v>-1000</v>
      </c>
      <c r="O11" s="7"/>
      <c r="P11" s="7">
        <f>SUM(P4:P10)</f>
        <v>0</v>
      </c>
      <c r="Q11" s="8"/>
    </row>
    <row r="12" spans="1:24" x14ac:dyDescent="0.25">
      <c r="A12" s="3" t="s">
        <v>1299</v>
      </c>
      <c r="B12" s="3" t="s">
        <v>1318</v>
      </c>
      <c r="C12" s="5">
        <v>787000</v>
      </c>
      <c r="D12" s="5">
        <v>0</v>
      </c>
      <c r="E12" s="5">
        <v>0</v>
      </c>
      <c r="F12" s="5">
        <v>37000</v>
      </c>
      <c r="G12" s="5">
        <v>0</v>
      </c>
      <c r="H12" s="5">
        <v>751000</v>
      </c>
      <c r="I12" s="5">
        <v>0</v>
      </c>
      <c r="J12" s="5">
        <v>0</v>
      </c>
      <c r="K12" s="5">
        <v>0</v>
      </c>
      <c r="L12" s="5"/>
      <c r="M12" s="5">
        <f t="shared" ref="M12:M17" si="2" xml:space="preserve"> M11+H12+ I12- J12- L12+ Q12</f>
        <v>1722000</v>
      </c>
      <c r="N12" s="5">
        <f t="shared" ref="N12:N17" si="3">(C12-D12 - F12 - G12 + J12- K12- H12- I12- P12)*-1</f>
        <v>1000</v>
      </c>
      <c r="O12" s="5" t="s">
        <v>1320</v>
      </c>
      <c r="P12" s="5">
        <v>0</v>
      </c>
      <c r="Q12" s="648">
        <v>0</v>
      </c>
      <c r="R12" s="648">
        <v>131167</v>
      </c>
      <c r="S12" s="648">
        <v>655833</v>
      </c>
      <c r="T12" s="648">
        <v>0</v>
      </c>
      <c r="U12" s="648">
        <v>0</v>
      </c>
      <c r="V12" s="648">
        <v>0</v>
      </c>
      <c r="W12" s="23">
        <v>1.29</v>
      </c>
      <c r="X12" s="648">
        <v>0</v>
      </c>
    </row>
    <row r="13" spans="1:24" x14ac:dyDescent="0.25">
      <c r="A13" s="3" t="s">
        <v>1299</v>
      </c>
      <c r="B13" s="3" t="s">
        <v>1321</v>
      </c>
      <c r="C13" s="5">
        <v>646000</v>
      </c>
      <c r="D13" s="5">
        <v>150000</v>
      </c>
      <c r="E13" s="5">
        <v>30000</v>
      </c>
      <c r="F13" s="5">
        <v>14000</v>
      </c>
      <c r="G13" s="5">
        <v>0</v>
      </c>
      <c r="H13" s="5">
        <v>626000</v>
      </c>
      <c r="I13" s="5">
        <v>0</v>
      </c>
      <c r="J13" s="5">
        <v>150000</v>
      </c>
      <c r="K13" s="5">
        <v>0</v>
      </c>
      <c r="L13" s="5"/>
      <c r="M13" s="5">
        <f t="shared" si="2"/>
        <v>2198000</v>
      </c>
      <c r="N13" s="5">
        <f t="shared" si="3"/>
        <v>-6000</v>
      </c>
      <c r="O13" s="5" t="s">
        <v>1322</v>
      </c>
      <c r="P13" s="5">
        <v>0</v>
      </c>
      <c r="Q13" s="650">
        <v>0</v>
      </c>
      <c r="R13" s="650">
        <v>107666</v>
      </c>
      <c r="S13" s="650">
        <v>538334.5</v>
      </c>
      <c r="T13" s="650">
        <v>0</v>
      </c>
      <c r="U13" s="650">
        <v>0</v>
      </c>
      <c r="V13" s="650">
        <v>0</v>
      </c>
      <c r="W13" s="23">
        <v>1.18</v>
      </c>
      <c r="X13" s="650">
        <v>1</v>
      </c>
    </row>
    <row r="14" spans="1:24" x14ac:dyDescent="0.25">
      <c r="A14" s="3" t="s">
        <v>1299</v>
      </c>
      <c r="B14" s="3" t="s">
        <v>1323</v>
      </c>
      <c r="C14" s="5">
        <v>875000</v>
      </c>
      <c r="D14" s="5">
        <v>200000</v>
      </c>
      <c r="E14" s="5">
        <v>40000</v>
      </c>
      <c r="F14" s="5">
        <v>27000</v>
      </c>
      <c r="G14" s="5">
        <v>0</v>
      </c>
      <c r="H14" s="5">
        <v>633000</v>
      </c>
      <c r="I14" s="5">
        <v>0</v>
      </c>
      <c r="J14" s="5">
        <v>0</v>
      </c>
      <c r="K14" s="5">
        <v>15000</v>
      </c>
      <c r="L14" s="5"/>
      <c r="M14" s="5">
        <f t="shared" si="2"/>
        <v>2831000</v>
      </c>
      <c r="N14" s="5">
        <f t="shared" si="3"/>
        <v>0</v>
      </c>
      <c r="O14" s="5" t="s">
        <v>1324</v>
      </c>
      <c r="P14" s="5">
        <v>0</v>
      </c>
      <c r="Q14" s="651">
        <v>0</v>
      </c>
      <c r="R14" s="651">
        <v>145834</v>
      </c>
      <c r="S14" s="651">
        <v>729166</v>
      </c>
      <c r="T14" s="651">
        <v>0</v>
      </c>
      <c r="U14" s="651">
        <v>0</v>
      </c>
      <c r="V14" s="651">
        <v>0</v>
      </c>
      <c r="W14" s="23">
        <v>1.26</v>
      </c>
      <c r="X14" s="651">
        <v>1</v>
      </c>
    </row>
    <row r="15" spans="1:24" x14ac:dyDescent="0.25">
      <c r="A15" s="3" t="s">
        <v>1329</v>
      </c>
      <c r="B15" s="3" t="s">
        <v>1326</v>
      </c>
      <c r="C15" s="5">
        <v>1340000</v>
      </c>
      <c r="D15" s="5">
        <v>1182000</v>
      </c>
      <c r="E15" s="5">
        <v>236000</v>
      </c>
      <c r="F15" s="5">
        <v>40000</v>
      </c>
      <c r="G15" s="5">
        <v>0</v>
      </c>
      <c r="H15" s="5">
        <v>591000</v>
      </c>
      <c r="I15" s="5">
        <v>0</v>
      </c>
      <c r="J15" s="5">
        <v>500000</v>
      </c>
      <c r="K15" s="5">
        <v>0</v>
      </c>
      <c r="L15" s="5"/>
      <c r="M15" s="5">
        <f t="shared" si="2"/>
        <v>2922000</v>
      </c>
      <c r="N15" s="5">
        <f t="shared" si="3"/>
        <v>-27000</v>
      </c>
      <c r="O15" s="5" t="s">
        <v>1327</v>
      </c>
      <c r="P15" s="5">
        <v>0</v>
      </c>
      <c r="Q15" s="654">
        <v>0</v>
      </c>
      <c r="R15" s="654">
        <v>223328</v>
      </c>
      <c r="S15" s="654">
        <v>1116672</v>
      </c>
      <c r="T15" s="654">
        <v>0</v>
      </c>
      <c r="U15" s="654">
        <v>0</v>
      </c>
      <c r="V15" s="654">
        <v>0</v>
      </c>
      <c r="W15" s="23">
        <v>1.1200000000000001</v>
      </c>
      <c r="X15" s="654">
        <v>2</v>
      </c>
    </row>
    <row r="16" spans="1:24" x14ac:dyDescent="0.25">
      <c r="A16" s="3" t="s">
        <v>1299</v>
      </c>
      <c r="B16" s="3" t="s">
        <v>1328</v>
      </c>
      <c r="C16" s="5">
        <v>932000</v>
      </c>
      <c r="D16" s="5">
        <v>300000</v>
      </c>
      <c r="E16" s="5">
        <v>60000</v>
      </c>
      <c r="F16" s="5">
        <v>277000</v>
      </c>
      <c r="G16" s="5">
        <v>0</v>
      </c>
      <c r="H16" s="5">
        <v>406000</v>
      </c>
      <c r="I16" s="5">
        <v>0</v>
      </c>
      <c r="J16" s="5">
        <v>50000</v>
      </c>
      <c r="K16" s="5">
        <v>0</v>
      </c>
      <c r="L16" s="5"/>
      <c r="M16" s="5">
        <f t="shared" si="2"/>
        <v>3278000</v>
      </c>
      <c r="N16" s="5">
        <f t="shared" si="3"/>
        <v>1000</v>
      </c>
      <c r="O16" s="5" t="s">
        <v>1331</v>
      </c>
      <c r="P16" s="5">
        <v>0</v>
      </c>
      <c r="Q16" s="656">
        <v>0</v>
      </c>
      <c r="R16" s="656">
        <v>155333</v>
      </c>
      <c r="S16" s="656">
        <v>776667</v>
      </c>
      <c r="T16" s="656">
        <v>0</v>
      </c>
      <c r="U16" s="656">
        <v>0</v>
      </c>
      <c r="V16" s="656">
        <v>0</v>
      </c>
      <c r="W16" s="23">
        <v>1.21</v>
      </c>
      <c r="X16" s="656">
        <v>1</v>
      </c>
    </row>
    <row r="17" spans="1:24" x14ac:dyDescent="0.25">
      <c r="A17" s="3" t="s">
        <v>1299</v>
      </c>
      <c r="B17" s="3" t="s">
        <v>1332</v>
      </c>
      <c r="C17" s="5">
        <v>1043000</v>
      </c>
      <c r="D17" s="5">
        <v>1500000</v>
      </c>
      <c r="E17" s="5">
        <v>300000</v>
      </c>
      <c r="F17" s="5">
        <v>48000</v>
      </c>
      <c r="G17" s="5">
        <v>0</v>
      </c>
      <c r="H17" s="5">
        <v>992000</v>
      </c>
      <c r="I17" s="5">
        <v>0</v>
      </c>
      <c r="J17" s="5">
        <v>1500000</v>
      </c>
      <c r="K17" s="5">
        <v>0</v>
      </c>
      <c r="L17" s="5"/>
      <c r="M17" s="5">
        <f t="shared" si="2"/>
        <v>2770000</v>
      </c>
      <c r="N17" s="5">
        <f t="shared" si="3"/>
        <v>-3000</v>
      </c>
      <c r="O17" s="5" t="s">
        <v>1334</v>
      </c>
      <c r="P17" s="5">
        <v>0</v>
      </c>
      <c r="Q17" s="658">
        <v>0</v>
      </c>
      <c r="R17" s="658">
        <v>173839</v>
      </c>
      <c r="S17" s="658">
        <v>869161.5</v>
      </c>
      <c r="T17" s="658">
        <v>0</v>
      </c>
      <c r="U17" s="658">
        <v>0</v>
      </c>
      <c r="V17" s="658">
        <v>0</v>
      </c>
      <c r="W17" s="23">
        <v>1.1399999999999999</v>
      </c>
      <c r="X17" s="658">
        <v>1</v>
      </c>
    </row>
    <row r="18" spans="1:24" x14ac:dyDescent="0.25">
      <c r="A18" s="3" t="s">
        <v>1299</v>
      </c>
      <c r="B18" s="3" t="s">
        <v>1336</v>
      </c>
      <c r="C18" s="5">
        <v>876000</v>
      </c>
      <c r="D18" s="5">
        <v>1450000</v>
      </c>
      <c r="E18" s="5">
        <v>290000</v>
      </c>
      <c r="F18" s="5">
        <v>14000</v>
      </c>
      <c r="G18" s="5">
        <v>0</v>
      </c>
      <c r="H18" s="5">
        <v>364000</v>
      </c>
      <c r="I18" s="5">
        <v>0</v>
      </c>
      <c r="J18" s="5">
        <v>950000</v>
      </c>
      <c r="K18" s="5">
        <v>0</v>
      </c>
      <c r="L18" s="5"/>
      <c r="M18" s="5">
        <f xml:space="preserve"> M17+H18+ I18- J18- L18+ Q18</f>
        <v>2184000</v>
      </c>
      <c r="N18" s="5">
        <f>(C18-D18 - F18 - G18 + J18- K18- H18- I18- P18)*-1</f>
        <v>2000</v>
      </c>
      <c r="O18" s="5" t="s">
        <v>1339</v>
      </c>
      <c r="P18" s="5">
        <v>0</v>
      </c>
      <c r="Q18" s="660">
        <v>0</v>
      </c>
      <c r="R18" s="660">
        <v>146003</v>
      </c>
      <c r="S18" s="660">
        <v>729997</v>
      </c>
      <c r="T18" s="660">
        <v>0</v>
      </c>
      <c r="U18" s="660">
        <v>0</v>
      </c>
      <c r="V18" s="660">
        <v>0</v>
      </c>
      <c r="W18" s="23">
        <v>0.96</v>
      </c>
      <c r="X18" s="660">
        <v>3</v>
      </c>
    </row>
    <row r="19" spans="1:24" x14ac:dyDescent="0.25">
      <c r="A19" s="6" t="s">
        <v>17</v>
      </c>
      <c r="B19" s="6" t="s">
        <v>15</v>
      </c>
      <c r="C19" s="7">
        <f t="shared" ref="C19:L19" si="4">SUM(C12:C18)</f>
        <v>6499000</v>
      </c>
      <c r="D19" s="7">
        <f t="shared" si="4"/>
        <v>4782000</v>
      </c>
      <c r="E19" s="7">
        <f t="shared" si="4"/>
        <v>956000</v>
      </c>
      <c r="F19" s="7">
        <f t="shared" si="4"/>
        <v>457000</v>
      </c>
      <c r="G19" s="7">
        <f t="shared" si="4"/>
        <v>0</v>
      </c>
      <c r="H19" s="7">
        <f t="shared" si="4"/>
        <v>4363000</v>
      </c>
      <c r="I19" s="7">
        <f t="shared" si="4"/>
        <v>0</v>
      </c>
      <c r="J19" s="7">
        <f t="shared" si="4"/>
        <v>3150000</v>
      </c>
      <c r="K19" s="7">
        <f t="shared" si="4"/>
        <v>15000</v>
      </c>
      <c r="L19" s="7">
        <f t="shared" si="4"/>
        <v>0</v>
      </c>
      <c r="M19" s="7">
        <f>M18</f>
        <v>2184000</v>
      </c>
      <c r="N19" s="7">
        <f>SUM(N12:N18)</f>
        <v>-32000</v>
      </c>
      <c r="O19" s="7"/>
      <c r="P19" s="7">
        <f>SUM(P12:P18)</f>
        <v>0</v>
      </c>
      <c r="Q19" s="8"/>
    </row>
    <row r="20" spans="1:24" x14ac:dyDescent="0.25">
      <c r="A20" s="3" t="s">
        <v>1299</v>
      </c>
      <c r="B20" s="3" t="s">
        <v>1341</v>
      </c>
      <c r="C20" s="5">
        <v>959000</v>
      </c>
      <c r="D20" s="5">
        <v>1000000</v>
      </c>
      <c r="E20" s="5">
        <v>200000</v>
      </c>
      <c r="F20" s="5">
        <v>22000</v>
      </c>
      <c r="G20" s="5">
        <v>0</v>
      </c>
      <c r="H20" s="5">
        <v>558000</v>
      </c>
      <c r="I20" s="5">
        <v>0</v>
      </c>
      <c r="J20" s="5">
        <v>600000</v>
      </c>
      <c r="K20" s="5">
        <v>0</v>
      </c>
      <c r="L20" s="5"/>
      <c r="M20" s="5">
        <f t="shared" ref="M20:M25" si="5" xml:space="preserve"> M19+H20+ I20- J20- L20+ Q20</f>
        <v>2142000</v>
      </c>
      <c r="N20" s="5">
        <f t="shared" ref="N20:N25" si="6">(C20-D20 - F20 - G20 + J20- K20- H20- I20- P20)*-1</f>
        <v>21000</v>
      </c>
      <c r="O20" s="5" t="s">
        <v>1342</v>
      </c>
      <c r="P20" s="5">
        <v>0</v>
      </c>
      <c r="Q20" s="662">
        <v>0</v>
      </c>
      <c r="R20" s="662">
        <v>159836</v>
      </c>
      <c r="S20" s="662">
        <v>799164</v>
      </c>
      <c r="T20" s="662">
        <v>0</v>
      </c>
      <c r="U20" s="662">
        <v>0</v>
      </c>
      <c r="V20" s="662">
        <v>0</v>
      </c>
      <c r="W20" s="23">
        <v>0.91</v>
      </c>
      <c r="X20" s="662">
        <v>1</v>
      </c>
    </row>
    <row r="21" spans="1:24" x14ac:dyDescent="0.25">
      <c r="A21" s="3" t="s">
        <v>1299</v>
      </c>
      <c r="B21" s="3" t="s">
        <v>1341</v>
      </c>
      <c r="C21" s="5">
        <v>1199000</v>
      </c>
      <c r="D21" s="5">
        <v>750000</v>
      </c>
      <c r="E21" s="5">
        <v>150000</v>
      </c>
      <c r="F21" s="5">
        <v>24000</v>
      </c>
      <c r="G21" s="5">
        <v>0</v>
      </c>
      <c r="H21" s="5">
        <v>987000</v>
      </c>
      <c r="I21" s="5">
        <v>0</v>
      </c>
      <c r="J21" s="5">
        <v>558000</v>
      </c>
      <c r="K21" s="5">
        <v>0</v>
      </c>
      <c r="L21" s="5"/>
      <c r="M21" s="5">
        <f t="shared" si="5"/>
        <v>2571000</v>
      </c>
      <c r="N21" s="5">
        <f t="shared" si="6"/>
        <v>4000</v>
      </c>
      <c r="O21" s="5" t="s">
        <v>1345</v>
      </c>
      <c r="P21" s="5">
        <v>0</v>
      </c>
      <c r="Q21" s="664">
        <v>0</v>
      </c>
      <c r="R21" s="664">
        <v>199836</v>
      </c>
      <c r="S21" s="664">
        <v>999164</v>
      </c>
      <c r="T21" s="664">
        <v>0</v>
      </c>
      <c r="U21" s="664">
        <v>0</v>
      </c>
      <c r="V21" s="664">
        <v>0</v>
      </c>
      <c r="W21" s="23">
        <v>1.1200000000000001</v>
      </c>
      <c r="X21" s="664">
        <v>3</v>
      </c>
    </row>
    <row r="22" spans="1:24" x14ac:dyDescent="0.25">
      <c r="A22" s="3"/>
      <c r="B22" s="3" t="s">
        <v>1346</v>
      </c>
      <c r="C22" s="5">
        <v>1028000</v>
      </c>
      <c r="D22" s="5">
        <v>1700000</v>
      </c>
      <c r="E22" s="5">
        <v>340000</v>
      </c>
      <c r="F22" s="5">
        <v>24000</v>
      </c>
      <c r="G22" s="5">
        <v>0</v>
      </c>
      <c r="H22" s="5">
        <v>292000</v>
      </c>
      <c r="I22" s="5">
        <v>0</v>
      </c>
      <c r="J22" s="5">
        <v>1000000</v>
      </c>
      <c r="K22" s="5">
        <v>0</v>
      </c>
      <c r="L22" s="5"/>
      <c r="M22" s="5">
        <f t="shared" si="5"/>
        <v>1863000</v>
      </c>
      <c r="N22" s="5">
        <f t="shared" si="6"/>
        <v>-12000</v>
      </c>
      <c r="O22" s="5" t="s">
        <v>1347</v>
      </c>
      <c r="P22" s="5">
        <v>0</v>
      </c>
      <c r="Q22" s="666">
        <v>0</v>
      </c>
      <c r="R22" s="666">
        <v>171314</v>
      </c>
      <c r="S22" s="666">
        <v>856686</v>
      </c>
      <c r="T22" s="666">
        <v>0</v>
      </c>
      <c r="U22" s="666">
        <v>0</v>
      </c>
      <c r="V22" s="666">
        <v>0</v>
      </c>
      <c r="W22" s="23">
        <v>1.05</v>
      </c>
      <c r="X22" s="666">
        <v>3</v>
      </c>
    </row>
    <row r="23" spans="1:24" x14ac:dyDescent="0.25">
      <c r="A23" s="3" t="s">
        <v>1299</v>
      </c>
      <c r="B23" s="3" t="s">
        <v>1348</v>
      </c>
      <c r="C23" s="5">
        <v>828000</v>
      </c>
      <c r="D23" s="5">
        <v>1000000</v>
      </c>
      <c r="E23" s="5">
        <v>200000</v>
      </c>
      <c r="F23" s="5">
        <v>267000</v>
      </c>
      <c r="G23" s="5">
        <v>0</v>
      </c>
      <c r="H23" s="5">
        <v>260000</v>
      </c>
      <c r="I23" s="5">
        <v>0</v>
      </c>
      <c r="J23" s="5">
        <v>700000</v>
      </c>
      <c r="K23" s="5">
        <v>0</v>
      </c>
      <c r="L23" s="5"/>
      <c r="M23" s="5">
        <f t="shared" si="5"/>
        <v>1423000</v>
      </c>
      <c r="N23" s="5">
        <f t="shared" si="6"/>
        <v>-1000</v>
      </c>
      <c r="O23" s="5" t="s">
        <v>1350</v>
      </c>
      <c r="P23" s="5">
        <v>0</v>
      </c>
      <c r="Q23" s="668">
        <v>0</v>
      </c>
      <c r="R23" s="668">
        <v>137998</v>
      </c>
      <c r="S23" s="668">
        <v>690002</v>
      </c>
      <c r="T23" s="668">
        <v>0</v>
      </c>
      <c r="U23" s="668">
        <v>0</v>
      </c>
      <c r="V23" s="668">
        <v>0</v>
      </c>
      <c r="W23" s="23">
        <v>0.93</v>
      </c>
      <c r="X23" s="668">
        <v>1</v>
      </c>
    </row>
    <row r="24" spans="1:24" x14ac:dyDescent="0.25">
      <c r="A24" s="3" t="s">
        <v>1299</v>
      </c>
      <c r="B24" s="3" t="s">
        <v>1351</v>
      </c>
      <c r="C24" s="5">
        <v>1566000</v>
      </c>
      <c r="D24" s="5">
        <v>200000</v>
      </c>
      <c r="E24" s="5">
        <v>40000</v>
      </c>
      <c r="F24" s="5">
        <v>39000</v>
      </c>
      <c r="G24" s="5">
        <v>0</v>
      </c>
      <c r="H24" s="5">
        <v>1324000</v>
      </c>
      <c r="I24" s="5">
        <v>0</v>
      </c>
      <c r="J24" s="5">
        <v>0</v>
      </c>
      <c r="K24" s="5">
        <v>0</v>
      </c>
      <c r="L24" s="5"/>
      <c r="M24" s="5">
        <f t="shared" si="5"/>
        <v>2747000</v>
      </c>
      <c r="N24" s="5">
        <f t="shared" si="6"/>
        <v>-3000</v>
      </c>
      <c r="O24" s="5" t="s">
        <v>1353</v>
      </c>
      <c r="P24" s="5">
        <v>0</v>
      </c>
      <c r="Q24" s="670">
        <v>0</v>
      </c>
      <c r="R24" s="670">
        <v>260996</v>
      </c>
      <c r="S24" s="670">
        <v>1305004</v>
      </c>
      <c r="T24" s="670">
        <v>0</v>
      </c>
      <c r="U24" s="670">
        <v>0</v>
      </c>
      <c r="V24" s="670">
        <v>0</v>
      </c>
      <c r="W24" s="23">
        <v>0.93</v>
      </c>
      <c r="X24" s="670">
        <v>1</v>
      </c>
    </row>
    <row r="25" spans="1:24" x14ac:dyDescent="0.25">
      <c r="A25" s="3" t="s">
        <v>1299</v>
      </c>
      <c r="B25" s="3" t="s">
        <v>1356</v>
      </c>
      <c r="C25" s="5">
        <v>858000</v>
      </c>
      <c r="D25" s="5">
        <v>1700000</v>
      </c>
      <c r="E25" s="5">
        <v>340000</v>
      </c>
      <c r="F25" s="5">
        <v>24000</v>
      </c>
      <c r="G25" s="5">
        <v>0</v>
      </c>
      <c r="H25" s="5">
        <v>644000</v>
      </c>
      <c r="I25" s="5">
        <v>0</v>
      </c>
      <c r="J25" s="5">
        <v>1500000</v>
      </c>
      <c r="K25" s="5">
        <v>0</v>
      </c>
      <c r="L25" s="5"/>
      <c r="M25" s="5">
        <f t="shared" si="5"/>
        <v>1891000</v>
      </c>
      <c r="N25" s="5">
        <f t="shared" si="6"/>
        <v>10000</v>
      </c>
      <c r="O25" s="5" t="s">
        <v>1359</v>
      </c>
      <c r="P25" s="5">
        <v>0</v>
      </c>
      <c r="Q25" s="673">
        <v>0</v>
      </c>
      <c r="R25" s="673">
        <v>142999</v>
      </c>
      <c r="S25" s="673">
        <v>965828</v>
      </c>
      <c r="T25" s="673">
        <v>0</v>
      </c>
      <c r="U25" s="673">
        <v>0</v>
      </c>
      <c r="V25" s="673">
        <v>0</v>
      </c>
      <c r="W25" s="23">
        <v>0.67</v>
      </c>
      <c r="X25" s="673">
        <v>3</v>
      </c>
    </row>
    <row r="26" spans="1:24" x14ac:dyDescent="0.25">
      <c r="A26" s="3" t="s">
        <v>1299</v>
      </c>
      <c r="B26" s="3" t="s">
        <v>1360</v>
      </c>
      <c r="C26" s="5">
        <v>728000</v>
      </c>
      <c r="D26" s="5">
        <v>1950000</v>
      </c>
      <c r="E26" s="5">
        <v>440000</v>
      </c>
      <c r="F26" s="5">
        <v>12000</v>
      </c>
      <c r="G26" s="5">
        <v>0</v>
      </c>
      <c r="H26" s="5">
        <v>331000</v>
      </c>
      <c r="I26" s="5">
        <v>0</v>
      </c>
      <c r="J26" s="5">
        <v>1595000</v>
      </c>
      <c r="K26" s="5">
        <v>0</v>
      </c>
      <c r="L26" s="5"/>
      <c r="M26" s="5">
        <f xml:space="preserve"> M25+H26+ I26- J26- L26+ Q26</f>
        <v>627000</v>
      </c>
      <c r="N26" s="5">
        <f>(C26-D26 - F26 - G26 + J26- K26- H26- I26- P26)*-1</f>
        <v>-30000</v>
      </c>
      <c r="O26" s="5" t="s">
        <v>1361</v>
      </c>
      <c r="P26" s="5">
        <v>0</v>
      </c>
      <c r="Q26" s="674">
        <v>0</v>
      </c>
      <c r="R26" s="674">
        <v>121328</v>
      </c>
      <c r="S26" s="674">
        <v>1464672</v>
      </c>
      <c r="T26" s="674">
        <v>0</v>
      </c>
      <c r="U26" s="674">
        <v>0</v>
      </c>
      <c r="V26" s="674">
        <v>0</v>
      </c>
      <c r="W26" s="23">
        <v>1.4</v>
      </c>
      <c r="X26" s="674">
        <v>4</v>
      </c>
    </row>
    <row r="27" spans="1:24" x14ac:dyDescent="0.25">
      <c r="A27" s="6" t="s">
        <v>18</v>
      </c>
      <c r="B27" s="6" t="s">
        <v>15</v>
      </c>
      <c r="C27" s="7">
        <f t="shared" ref="C27:L27" si="7">SUM(C20:C26)</f>
        <v>7166000</v>
      </c>
      <c r="D27" s="7">
        <f t="shared" si="7"/>
        <v>8300000</v>
      </c>
      <c r="E27" s="7">
        <f t="shared" si="7"/>
        <v>1710000</v>
      </c>
      <c r="F27" s="7">
        <f t="shared" si="7"/>
        <v>412000</v>
      </c>
      <c r="G27" s="7">
        <f t="shared" si="7"/>
        <v>0</v>
      </c>
      <c r="H27" s="7">
        <f t="shared" si="7"/>
        <v>4396000</v>
      </c>
      <c r="I27" s="7">
        <f t="shared" si="7"/>
        <v>0</v>
      </c>
      <c r="J27" s="7">
        <f t="shared" si="7"/>
        <v>5953000</v>
      </c>
      <c r="K27" s="7">
        <f t="shared" si="7"/>
        <v>0</v>
      </c>
      <c r="L27" s="7">
        <f t="shared" si="7"/>
        <v>0</v>
      </c>
      <c r="M27" s="7">
        <f>M26</f>
        <v>627000</v>
      </c>
      <c r="N27" s="7">
        <f>SUM(N20:N26)</f>
        <v>-11000</v>
      </c>
      <c r="O27" s="7"/>
      <c r="P27" s="7">
        <f>SUM(P20:P26)</f>
        <v>0</v>
      </c>
      <c r="Q27" s="8"/>
    </row>
    <row r="28" spans="1:24" x14ac:dyDescent="0.25">
      <c r="A28" s="3" t="s">
        <v>1299</v>
      </c>
      <c r="B28" s="3" t="s">
        <v>1360</v>
      </c>
      <c r="C28" s="5">
        <v>711000</v>
      </c>
      <c r="D28" s="5">
        <v>0</v>
      </c>
      <c r="E28" s="5">
        <v>0</v>
      </c>
      <c r="F28" s="5">
        <v>78000</v>
      </c>
      <c r="G28" s="5">
        <v>0</v>
      </c>
      <c r="H28" s="5">
        <v>633000</v>
      </c>
      <c r="I28" s="5">
        <v>0</v>
      </c>
      <c r="J28" s="5">
        <v>0</v>
      </c>
      <c r="K28" s="5">
        <v>34000</v>
      </c>
      <c r="L28" s="5"/>
      <c r="M28" s="5">
        <f t="shared" ref="M28:M33" si="8" xml:space="preserve"> M27+H28+ I28- J28- L28+ Q28</f>
        <v>1260000</v>
      </c>
      <c r="N28" s="5">
        <f t="shared" ref="N28:N33" si="9">(C28-D28 - F28 - G28 + J28- K28- H28- I28- P28)*-1</f>
        <v>34000</v>
      </c>
      <c r="O28" s="5" t="s">
        <v>1362</v>
      </c>
      <c r="P28" s="5">
        <v>0</v>
      </c>
      <c r="Q28" s="676">
        <v>0</v>
      </c>
      <c r="R28" s="676">
        <v>118499</v>
      </c>
      <c r="S28" s="676">
        <v>592501</v>
      </c>
      <c r="T28" s="676">
        <v>0</v>
      </c>
      <c r="U28" s="676">
        <v>0</v>
      </c>
      <c r="V28" s="676">
        <v>0</v>
      </c>
      <c r="W28" s="23">
        <v>0.71</v>
      </c>
      <c r="X28" s="676">
        <v>0</v>
      </c>
    </row>
    <row r="29" spans="1:24" x14ac:dyDescent="0.25">
      <c r="A29" s="3" t="s">
        <v>1299</v>
      </c>
      <c r="B29" s="3" t="s">
        <v>1363</v>
      </c>
      <c r="C29" s="5">
        <v>735000</v>
      </c>
      <c r="D29" s="5">
        <v>0</v>
      </c>
      <c r="E29" s="5">
        <v>0</v>
      </c>
      <c r="F29" s="5">
        <v>16000</v>
      </c>
      <c r="G29" s="5">
        <v>0</v>
      </c>
      <c r="H29" s="5">
        <v>717000</v>
      </c>
      <c r="I29" s="5">
        <v>0</v>
      </c>
      <c r="J29" s="5">
        <v>0</v>
      </c>
      <c r="K29" s="5">
        <v>0</v>
      </c>
      <c r="L29" s="5"/>
      <c r="M29" s="5">
        <f t="shared" si="8"/>
        <v>1977000</v>
      </c>
      <c r="N29" s="5">
        <f t="shared" si="9"/>
        <v>-2000</v>
      </c>
      <c r="O29" s="5" t="s">
        <v>510</v>
      </c>
      <c r="P29" s="5">
        <v>0</v>
      </c>
      <c r="Q29" s="678">
        <v>0</v>
      </c>
      <c r="R29" s="678">
        <v>122496</v>
      </c>
      <c r="S29" s="678">
        <v>612504</v>
      </c>
      <c r="T29" s="678">
        <v>0</v>
      </c>
      <c r="U29" s="678">
        <v>0</v>
      </c>
      <c r="V29" s="678">
        <v>0</v>
      </c>
      <c r="W29" s="23">
        <v>0.69</v>
      </c>
      <c r="X29" s="678">
        <v>0</v>
      </c>
    </row>
    <row r="30" spans="1:24" x14ac:dyDescent="0.25">
      <c r="A30" s="3" t="s">
        <v>1299</v>
      </c>
      <c r="B30" s="3" t="s">
        <v>1365</v>
      </c>
      <c r="C30" s="5">
        <v>891000</v>
      </c>
      <c r="D30" s="5">
        <v>0</v>
      </c>
      <c r="E30" s="5">
        <v>0</v>
      </c>
      <c r="F30" s="681">
        <v>252000</v>
      </c>
      <c r="G30" s="5">
        <v>0</v>
      </c>
      <c r="H30" s="5">
        <v>642000</v>
      </c>
      <c r="I30" s="5">
        <v>0</v>
      </c>
      <c r="J30" s="5">
        <v>0</v>
      </c>
      <c r="K30" s="5">
        <v>0</v>
      </c>
      <c r="L30" s="5"/>
      <c r="M30" s="5">
        <f t="shared" si="8"/>
        <v>2619000</v>
      </c>
      <c r="N30" s="5">
        <f t="shared" si="9"/>
        <v>3000</v>
      </c>
      <c r="O30" s="5" t="s">
        <v>1366</v>
      </c>
      <c r="P30" s="5">
        <v>0</v>
      </c>
      <c r="Q30" s="680">
        <v>0</v>
      </c>
      <c r="R30" s="680">
        <v>148502</v>
      </c>
      <c r="S30" s="680">
        <v>742498</v>
      </c>
      <c r="T30" s="680">
        <v>0</v>
      </c>
      <c r="U30" s="680">
        <v>0</v>
      </c>
      <c r="V30" s="680">
        <v>0</v>
      </c>
      <c r="W30" s="23">
        <v>0.7</v>
      </c>
      <c r="X30" s="680">
        <v>0</v>
      </c>
    </row>
    <row r="31" spans="1:24" x14ac:dyDescent="0.25">
      <c r="A31" s="3" t="s">
        <v>1299</v>
      </c>
      <c r="B31" s="3" t="s">
        <v>1367</v>
      </c>
      <c r="C31" s="5">
        <v>1287000</v>
      </c>
      <c r="D31" s="5">
        <v>350000</v>
      </c>
      <c r="E31" s="5">
        <v>70000</v>
      </c>
      <c r="F31" s="5">
        <v>27000</v>
      </c>
      <c r="G31" s="5">
        <v>0</v>
      </c>
      <c r="H31" s="5">
        <v>1092000</v>
      </c>
      <c r="I31" s="5">
        <v>0</v>
      </c>
      <c r="J31" s="5">
        <v>200000</v>
      </c>
      <c r="K31" s="5">
        <v>0</v>
      </c>
      <c r="L31" s="5"/>
      <c r="M31" s="5">
        <f t="shared" si="8"/>
        <v>3511000</v>
      </c>
      <c r="N31" s="5">
        <f t="shared" si="9"/>
        <v>-18000</v>
      </c>
      <c r="O31" s="5" t="s">
        <v>1370</v>
      </c>
      <c r="P31" s="5">
        <v>0</v>
      </c>
      <c r="Q31" s="683">
        <v>0</v>
      </c>
      <c r="R31" s="683">
        <v>214490</v>
      </c>
      <c r="S31" s="683">
        <v>1072510</v>
      </c>
      <c r="T31" s="683">
        <v>0</v>
      </c>
      <c r="U31" s="683">
        <v>0</v>
      </c>
      <c r="V31" s="683">
        <v>0</v>
      </c>
      <c r="W31" s="23">
        <v>0.69</v>
      </c>
      <c r="X31" s="683">
        <v>2</v>
      </c>
    </row>
    <row r="32" spans="1:24" x14ac:dyDescent="0.25">
      <c r="A32" s="3" t="s">
        <v>1299</v>
      </c>
      <c r="B32" s="3" t="s">
        <v>1371</v>
      </c>
      <c r="C32" s="5">
        <v>830000</v>
      </c>
      <c r="D32" s="5">
        <v>800000</v>
      </c>
      <c r="E32" s="5">
        <v>160000</v>
      </c>
      <c r="F32" s="5">
        <v>24000</v>
      </c>
      <c r="G32" s="5">
        <v>0</v>
      </c>
      <c r="H32" s="5">
        <v>454000</v>
      </c>
      <c r="I32" s="5">
        <v>0</v>
      </c>
      <c r="J32" s="5">
        <v>450000</v>
      </c>
      <c r="K32" s="5">
        <v>0</v>
      </c>
      <c r="L32" s="5"/>
      <c r="M32" s="5">
        <f t="shared" si="8"/>
        <v>3515000</v>
      </c>
      <c r="N32" s="5">
        <f t="shared" si="9"/>
        <v>-2000</v>
      </c>
      <c r="O32" s="5" t="s">
        <v>1373</v>
      </c>
      <c r="P32" s="5">
        <v>0</v>
      </c>
      <c r="Q32" s="685">
        <v>0</v>
      </c>
      <c r="R32" s="685">
        <v>138331</v>
      </c>
      <c r="S32" s="685">
        <v>691669</v>
      </c>
      <c r="T32" s="685">
        <v>0</v>
      </c>
      <c r="U32" s="685">
        <v>0</v>
      </c>
      <c r="V32" s="685">
        <v>0</v>
      </c>
      <c r="W32" s="23">
        <v>0.76</v>
      </c>
      <c r="X32" s="685">
        <v>4</v>
      </c>
    </row>
    <row r="33" spans="1:24" x14ac:dyDescent="0.25">
      <c r="A33" s="3" t="s">
        <v>1299</v>
      </c>
      <c r="B33" s="3" t="s">
        <v>1374</v>
      </c>
      <c r="C33" s="5">
        <v>755000</v>
      </c>
      <c r="D33" s="5">
        <v>1250000</v>
      </c>
      <c r="E33" s="5">
        <v>310000</v>
      </c>
      <c r="F33" s="5">
        <v>12000</v>
      </c>
      <c r="G33" s="5">
        <v>0</v>
      </c>
      <c r="H33" s="5">
        <v>391000</v>
      </c>
      <c r="I33" s="5">
        <v>0</v>
      </c>
      <c r="J33" s="5">
        <v>900000</v>
      </c>
      <c r="K33" s="5">
        <v>0</v>
      </c>
      <c r="L33" s="5"/>
      <c r="M33" s="5">
        <f t="shared" si="8"/>
        <v>3006000</v>
      </c>
      <c r="N33" s="5">
        <f t="shared" si="9"/>
        <v>-2000</v>
      </c>
      <c r="O33" s="5" t="s">
        <v>1375</v>
      </c>
      <c r="P33" s="5">
        <v>0</v>
      </c>
      <c r="Q33" s="687">
        <v>0</v>
      </c>
      <c r="R33" s="687">
        <v>125831</v>
      </c>
      <c r="S33" s="687">
        <v>629169</v>
      </c>
      <c r="T33" s="687">
        <v>0</v>
      </c>
      <c r="U33" s="687">
        <v>0</v>
      </c>
      <c r="V33" s="687">
        <v>0</v>
      </c>
      <c r="W33" s="23">
        <v>0.64</v>
      </c>
      <c r="X33" s="687">
        <v>5</v>
      </c>
    </row>
    <row r="34" spans="1:24" x14ac:dyDescent="0.25">
      <c r="A34" s="3" t="s">
        <v>1299</v>
      </c>
      <c r="B34" s="3" t="s">
        <v>1376</v>
      </c>
      <c r="C34" s="5">
        <v>583000</v>
      </c>
      <c r="D34" s="5">
        <v>500000</v>
      </c>
      <c r="E34" s="5">
        <v>100000</v>
      </c>
      <c r="F34" s="5">
        <v>47000</v>
      </c>
      <c r="G34" s="5">
        <v>0</v>
      </c>
      <c r="H34" s="5">
        <v>67000</v>
      </c>
      <c r="I34" s="5">
        <v>0</v>
      </c>
      <c r="J34" s="5">
        <v>0</v>
      </c>
      <c r="K34" s="5">
        <v>0</v>
      </c>
      <c r="L34" s="5"/>
      <c r="M34" s="5">
        <f xml:space="preserve"> M33+H34+ I34- J34- L34+ Q34</f>
        <v>3073000</v>
      </c>
      <c r="N34" s="5">
        <f>(C34-D34 - F34 - G34 + J34- K34- H34- I34- P34)*-1</f>
        <v>31000</v>
      </c>
      <c r="O34" s="5" t="s">
        <v>1378</v>
      </c>
      <c r="P34" s="5">
        <v>0</v>
      </c>
      <c r="Q34" s="689">
        <v>0</v>
      </c>
      <c r="R34" s="689">
        <v>97162</v>
      </c>
      <c r="S34" s="689">
        <v>485838</v>
      </c>
      <c r="T34" s="689">
        <v>0</v>
      </c>
      <c r="U34" s="689">
        <v>0</v>
      </c>
      <c r="V34" s="689">
        <v>0</v>
      </c>
      <c r="W34" s="23">
        <v>0.61</v>
      </c>
      <c r="X34" s="689">
        <v>1</v>
      </c>
    </row>
    <row r="35" spans="1:24" x14ac:dyDescent="0.25">
      <c r="A35" s="6" t="s">
        <v>19</v>
      </c>
      <c r="B35" s="6" t="s">
        <v>15</v>
      </c>
      <c r="C35" s="7">
        <f t="shared" ref="C35:L35" si="10">SUM(C28:C34)</f>
        <v>5792000</v>
      </c>
      <c r="D35" s="7">
        <f t="shared" si="10"/>
        <v>2900000</v>
      </c>
      <c r="E35" s="7">
        <f t="shared" si="10"/>
        <v>640000</v>
      </c>
      <c r="F35" s="7">
        <f t="shared" si="10"/>
        <v>456000</v>
      </c>
      <c r="G35" s="7">
        <f t="shared" si="10"/>
        <v>0</v>
      </c>
      <c r="H35" s="7">
        <f t="shared" si="10"/>
        <v>3996000</v>
      </c>
      <c r="I35" s="7">
        <f t="shared" si="10"/>
        <v>0</v>
      </c>
      <c r="J35" s="7">
        <f t="shared" si="10"/>
        <v>1550000</v>
      </c>
      <c r="K35" s="7">
        <f t="shared" si="10"/>
        <v>34000</v>
      </c>
      <c r="L35" s="7">
        <f t="shared" si="10"/>
        <v>0</v>
      </c>
      <c r="M35" s="7">
        <f>M34</f>
        <v>3073000</v>
      </c>
      <c r="N35" s="7">
        <f>SUM(N28:N34)</f>
        <v>44000</v>
      </c>
      <c r="O35" s="7"/>
      <c r="P35" s="7">
        <f>SUM(P28:P34)</f>
        <v>0</v>
      </c>
      <c r="Q35" s="8"/>
    </row>
    <row r="36" spans="1:24" x14ac:dyDescent="0.25">
      <c r="A36" s="10" t="s">
        <v>15</v>
      </c>
      <c r="B36" s="10" t="s">
        <v>20</v>
      </c>
      <c r="C36" s="11">
        <f t="shared" ref="C36:L36" si="11">C11+C19+C27+C35</f>
        <v>28231000</v>
      </c>
      <c r="D36" s="11">
        <f t="shared" si="11"/>
        <v>23482000</v>
      </c>
      <c r="E36" s="11">
        <f t="shared" si="11"/>
        <v>4806000</v>
      </c>
      <c r="F36" s="11">
        <f t="shared" si="11"/>
        <v>1627000</v>
      </c>
      <c r="G36" s="11">
        <f t="shared" si="11"/>
        <v>0</v>
      </c>
      <c r="H36" s="11">
        <f t="shared" si="11"/>
        <v>16914000</v>
      </c>
      <c r="I36" s="11">
        <f t="shared" si="11"/>
        <v>0</v>
      </c>
      <c r="J36" s="11">
        <f t="shared" si="11"/>
        <v>13841000</v>
      </c>
      <c r="K36" s="11">
        <f t="shared" si="11"/>
        <v>49000</v>
      </c>
      <c r="L36" s="11">
        <f t="shared" si="11"/>
        <v>0</v>
      </c>
      <c r="M36" s="11">
        <f>M35</f>
        <v>3073000</v>
      </c>
      <c r="N36" s="11">
        <f>N11+N19+N27+N35</f>
        <v>0</v>
      </c>
      <c r="O36" s="11"/>
      <c r="P36" s="11">
        <f>P11+P19+P27+P35</f>
        <v>0</v>
      </c>
      <c r="Q36" s="9"/>
    </row>
    <row r="37" spans="1:24" x14ac:dyDescent="0.25">
      <c r="A37" t="s">
        <v>1299</v>
      </c>
      <c r="B37" s="3" t="s">
        <v>1380</v>
      </c>
      <c r="C37" s="5">
        <v>679000</v>
      </c>
      <c r="D37" s="5">
        <v>0</v>
      </c>
      <c r="E37" s="5">
        <v>0</v>
      </c>
      <c r="F37" s="5">
        <v>12000</v>
      </c>
      <c r="G37" s="5">
        <v>0</v>
      </c>
      <c r="H37" s="5">
        <v>652000</v>
      </c>
      <c r="I37" s="5">
        <v>0</v>
      </c>
      <c r="J37" s="5">
        <v>0</v>
      </c>
      <c r="K37" s="5">
        <v>15000</v>
      </c>
      <c r="L37" s="5"/>
      <c r="M37" s="5">
        <f t="shared" ref="M37:M42" si="12" xml:space="preserve"> M36+H37+ I37- J37- L37+ Q37</f>
        <v>3725000</v>
      </c>
      <c r="N37" s="5">
        <f t="shared" ref="N37:N42" si="13">(C37-D37 - F37 - G37 + J37- K37- H37- I37- P37)*-1</f>
        <v>0</v>
      </c>
      <c r="O37" s="5" t="s">
        <v>1382</v>
      </c>
      <c r="P37" s="5">
        <v>0</v>
      </c>
      <c r="Q37" s="692">
        <v>0</v>
      </c>
      <c r="R37" s="692">
        <v>113167</v>
      </c>
      <c r="S37" s="692">
        <v>1324998</v>
      </c>
      <c r="T37" s="692">
        <v>0</v>
      </c>
      <c r="U37" s="692">
        <v>0</v>
      </c>
      <c r="V37" s="692">
        <v>0</v>
      </c>
      <c r="W37" s="23">
        <v>0.82</v>
      </c>
      <c r="X37" s="692">
        <v>0</v>
      </c>
    </row>
    <row r="38" spans="1:24" x14ac:dyDescent="0.25">
      <c r="A38" s="3" t="s">
        <v>1299</v>
      </c>
      <c r="B38" s="3" t="s">
        <v>1380</v>
      </c>
      <c r="C38" s="5">
        <v>1293000</v>
      </c>
      <c r="D38" s="5">
        <v>300000</v>
      </c>
      <c r="E38" s="5">
        <v>60000</v>
      </c>
      <c r="F38" s="5">
        <v>217000</v>
      </c>
      <c r="G38" s="5">
        <v>0</v>
      </c>
      <c r="H38" s="5">
        <v>762000</v>
      </c>
      <c r="I38" s="5">
        <v>0</v>
      </c>
      <c r="J38" s="5">
        <v>0</v>
      </c>
      <c r="K38" s="5">
        <v>0</v>
      </c>
      <c r="L38" s="5"/>
      <c r="M38" s="5">
        <f t="shared" si="12"/>
        <v>4487000</v>
      </c>
      <c r="N38" s="5">
        <f t="shared" si="13"/>
        <v>-14000</v>
      </c>
      <c r="O38" s="5" t="s">
        <v>505</v>
      </c>
      <c r="P38" s="5">
        <v>0</v>
      </c>
      <c r="Q38" s="693">
        <v>0</v>
      </c>
      <c r="R38" s="693">
        <v>215487</v>
      </c>
      <c r="S38" s="693">
        <v>1077513</v>
      </c>
      <c r="T38" s="693">
        <v>0</v>
      </c>
      <c r="U38" s="693">
        <v>0</v>
      </c>
      <c r="V38" s="693">
        <v>0</v>
      </c>
      <c r="W38" s="23">
        <v>0.62</v>
      </c>
      <c r="X38" s="693">
        <v>1</v>
      </c>
    </row>
    <row r="39" spans="1:24" x14ac:dyDescent="0.25">
      <c r="A39" s="3" t="s">
        <v>1299</v>
      </c>
      <c r="B39" s="3" t="s">
        <v>1383</v>
      </c>
      <c r="C39" s="5">
        <v>1011000</v>
      </c>
      <c r="D39" s="5">
        <v>900000</v>
      </c>
      <c r="E39" s="5">
        <v>180000</v>
      </c>
      <c r="F39" s="5">
        <v>44000</v>
      </c>
      <c r="G39" s="5">
        <v>0</v>
      </c>
      <c r="H39" s="5">
        <v>538000</v>
      </c>
      <c r="I39" s="5">
        <v>0</v>
      </c>
      <c r="J39" s="5">
        <v>450000</v>
      </c>
      <c r="K39" s="5">
        <v>0</v>
      </c>
      <c r="L39" s="5"/>
      <c r="M39" s="5">
        <f t="shared" si="12"/>
        <v>4575000</v>
      </c>
      <c r="N39" s="5">
        <f t="shared" si="13"/>
        <v>21000</v>
      </c>
      <c r="O39" s="5" t="s">
        <v>1385</v>
      </c>
      <c r="P39" s="5">
        <v>0</v>
      </c>
      <c r="Q39" s="696">
        <v>0</v>
      </c>
      <c r="R39" s="696">
        <v>168494</v>
      </c>
      <c r="S39" s="696">
        <v>842506.4</v>
      </c>
      <c r="T39" s="696">
        <v>0</v>
      </c>
      <c r="U39" s="696">
        <v>0</v>
      </c>
      <c r="V39" s="696">
        <v>0</v>
      </c>
      <c r="W39" s="23">
        <v>0.72</v>
      </c>
      <c r="X39" s="696">
        <v>3</v>
      </c>
    </row>
    <row r="40" spans="1:24" x14ac:dyDescent="0.25">
      <c r="A40" s="3" t="s">
        <v>1299</v>
      </c>
      <c r="B40" s="3" t="s">
        <v>1384</v>
      </c>
      <c r="C40" s="5">
        <v>816000</v>
      </c>
      <c r="D40" s="5">
        <v>2100000</v>
      </c>
      <c r="E40" s="5">
        <v>420000</v>
      </c>
      <c r="F40" s="5">
        <v>24000</v>
      </c>
      <c r="G40" s="5">
        <v>0</v>
      </c>
      <c r="H40" s="5">
        <v>0</v>
      </c>
      <c r="I40" s="5">
        <v>0</v>
      </c>
      <c r="J40" s="5">
        <v>1300000</v>
      </c>
      <c r="K40" s="5">
        <v>0</v>
      </c>
      <c r="L40" s="5"/>
      <c r="M40" s="5">
        <f t="shared" si="12"/>
        <v>3275000</v>
      </c>
      <c r="N40" s="5">
        <f t="shared" si="13"/>
        <v>8000</v>
      </c>
      <c r="O40" s="5" t="s">
        <v>1064</v>
      </c>
      <c r="P40" s="5">
        <v>0</v>
      </c>
      <c r="Q40" s="698">
        <v>0</v>
      </c>
      <c r="R40" s="698">
        <v>135998</v>
      </c>
      <c r="S40" s="698">
        <v>680002</v>
      </c>
      <c r="T40" s="698">
        <v>0</v>
      </c>
      <c r="U40" s="698">
        <v>0</v>
      </c>
      <c r="V40" s="698">
        <v>0</v>
      </c>
      <c r="W40" s="23">
        <v>0.72</v>
      </c>
      <c r="X40" s="698">
        <v>7</v>
      </c>
    </row>
    <row r="41" spans="1:24" x14ac:dyDescent="0.25">
      <c r="A41" s="3" t="s">
        <v>1299</v>
      </c>
      <c r="B41" s="3" t="s">
        <v>1387</v>
      </c>
      <c r="C41" s="5">
        <v>1194000</v>
      </c>
      <c r="D41" s="5">
        <v>800000</v>
      </c>
      <c r="E41" s="5">
        <v>160000</v>
      </c>
      <c r="F41" s="5">
        <v>70000</v>
      </c>
      <c r="G41" s="5">
        <v>0</v>
      </c>
      <c r="H41" s="5">
        <v>807000</v>
      </c>
      <c r="I41" s="5">
        <v>0</v>
      </c>
      <c r="J41" s="5">
        <v>500000</v>
      </c>
      <c r="K41" s="5">
        <v>0</v>
      </c>
      <c r="L41" s="5"/>
      <c r="M41" s="5">
        <f t="shared" si="12"/>
        <v>3582000</v>
      </c>
      <c r="N41" s="5">
        <f t="shared" si="13"/>
        <v>-17000</v>
      </c>
      <c r="O41" s="5" t="s">
        <v>1390</v>
      </c>
      <c r="P41" s="5">
        <v>0</v>
      </c>
      <c r="Q41" s="700">
        <v>0</v>
      </c>
      <c r="R41" s="700">
        <v>198991</v>
      </c>
      <c r="S41" s="700">
        <v>995008.6</v>
      </c>
      <c r="T41" s="700">
        <v>0</v>
      </c>
      <c r="U41" s="700">
        <v>0</v>
      </c>
      <c r="V41" s="700">
        <v>0</v>
      </c>
      <c r="W41" s="23">
        <v>0.86</v>
      </c>
      <c r="X41" s="700">
        <v>2</v>
      </c>
    </row>
    <row r="42" spans="1:24" x14ac:dyDescent="0.25">
      <c r="A42" s="3" t="s">
        <v>1299</v>
      </c>
      <c r="B42" s="3" t="s">
        <v>1394</v>
      </c>
      <c r="C42" s="5">
        <v>683000</v>
      </c>
      <c r="D42" s="5">
        <v>750000</v>
      </c>
      <c r="E42" s="5">
        <v>150000</v>
      </c>
      <c r="F42" s="5">
        <v>32000</v>
      </c>
      <c r="G42" s="5">
        <v>0</v>
      </c>
      <c r="H42" s="5">
        <v>267000</v>
      </c>
      <c r="I42" s="5">
        <v>0</v>
      </c>
      <c r="J42" s="5">
        <v>400000</v>
      </c>
      <c r="K42" s="5">
        <v>45000</v>
      </c>
      <c r="L42" s="5"/>
      <c r="M42" s="5">
        <f t="shared" si="12"/>
        <v>3449000</v>
      </c>
      <c r="N42" s="5">
        <f t="shared" si="13"/>
        <v>11000</v>
      </c>
      <c r="O42" s="5" t="s">
        <v>1395</v>
      </c>
      <c r="P42" s="5">
        <v>0</v>
      </c>
      <c r="Q42" s="702">
        <v>0</v>
      </c>
      <c r="R42" s="702">
        <v>113829</v>
      </c>
      <c r="S42" s="702">
        <v>569171</v>
      </c>
      <c r="T42" s="702">
        <v>0</v>
      </c>
      <c r="U42" s="702">
        <v>0</v>
      </c>
      <c r="V42" s="702">
        <v>0</v>
      </c>
      <c r="W42" s="23">
        <v>0.75</v>
      </c>
      <c r="X42" s="702">
        <v>3</v>
      </c>
    </row>
    <row r="43" spans="1:24" x14ac:dyDescent="0.25">
      <c r="A43" s="3" t="s">
        <v>1299</v>
      </c>
      <c r="B43" s="3" t="s">
        <v>1398</v>
      </c>
      <c r="C43" s="5">
        <v>1324000</v>
      </c>
      <c r="D43" s="5">
        <v>450000</v>
      </c>
      <c r="E43" s="5">
        <v>90000</v>
      </c>
      <c r="F43" s="5">
        <v>254000</v>
      </c>
      <c r="G43" s="5">
        <v>0</v>
      </c>
      <c r="H43" s="5">
        <v>846000</v>
      </c>
      <c r="I43" s="5">
        <v>0</v>
      </c>
      <c r="J43" s="5">
        <v>226000</v>
      </c>
      <c r="K43" s="5">
        <v>0</v>
      </c>
      <c r="L43" s="5"/>
      <c r="M43" s="5">
        <f xml:space="preserve"> M42+H43+ I43- J43- L43+ Q43</f>
        <v>4069000</v>
      </c>
      <c r="N43" s="5">
        <f>(C43-D43 - F43 - G43 + J43- K43- H43- I43- P43)*-1</f>
        <v>0</v>
      </c>
      <c r="O43" s="5" t="s">
        <v>1399</v>
      </c>
      <c r="P43" s="5">
        <v>0</v>
      </c>
      <c r="Q43" s="705">
        <v>0</v>
      </c>
      <c r="R43" s="705">
        <v>220661</v>
      </c>
      <c r="S43" s="705">
        <v>1103339</v>
      </c>
      <c r="T43" s="705">
        <v>0</v>
      </c>
      <c r="U43" s="705">
        <v>0</v>
      </c>
      <c r="V43" s="705">
        <v>0</v>
      </c>
      <c r="W43" s="23">
        <v>0.84</v>
      </c>
      <c r="X43" s="705">
        <v>2</v>
      </c>
    </row>
    <row r="44" spans="1:24" x14ac:dyDescent="0.25">
      <c r="A44" s="6" t="s">
        <v>16</v>
      </c>
      <c r="B44" s="6" t="s">
        <v>15</v>
      </c>
      <c r="C44" s="7">
        <f t="shared" ref="C44:L44" si="14">SUM(C37:C43)</f>
        <v>7000000</v>
      </c>
      <c r="D44" s="7">
        <f t="shared" si="14"/>
        <v>5300000</v>
      </c>
      <c r="E44" s="7">
        <f t="shared" si="14"/>
        <v>1060000</v>
      </c>
      <c r="F44" s="7">
        <f t="shared" si="14"/>
        <v>653000</v>
      </c>
      <c r="G44" s="7">
        <f t="shared" si="14"/>
        <v>0</v>
      </c>
      <c r="H44" s="7">
        <f t="shared" si="14"/>
        <v>3872000</v>
      </c>
      <c r="I44" s="7">
        <f t="shared" si="14"/>
        <v>0</v>
      </c>
      <c r="J44" s="7">
        <f t="shared" si="14"/>
        <v>2876000</v>
      </c>
      <c r="K44" s="7">
        <f t="shared" si="14"/>
        <v>60000</v>
      </c>
      <c r="L44" s="7">
        <f t="shared" si="14"/>
        <v>0</v>
      </c>
      <c r="M44" s="7">
        <f>M43</f>
        <v>4069000</v>
      </c>
      <c r="N44" s="7">
        <f>SUM(N37:N43)</f>
        <v>9000</v>
      </c>
      <c r="O44" s="7"/>
      <c r="P44" s="7">
        <f>SUM(P37:P43)</f>
        <v>0</v>
      </c>
      <c r="Q44" s="8"/>
    </row>
    <row r="45" spans="1:24" x14ac:dyDescent="0.25">
      <c r="A45" s="3" t="s">
        <v>1299</v>
      </c>
      <c r="B45" s="3" t="s">
        <v>1403</v>
      </c>
      <c r="C45" s="5">
        <v>1103000</v>
      </c>
      <c r="D45" s="5">
        <v>500000</v>
      </c>
      <c r="E45" s="5">
        <v>100000</v>
      </c>
      <c r="F45" s="5">
        <v>27000</v>
      </c>
      <c r="G45" s="5">
        <v>0</v>
      </c>
      <c r="H45" s="5">
        <v>774000</v>
      </c>
      <c r="I45" s="5">
        <v>0</v>
      </c>
      <c r="J45" s="5">
        <v>200000</v>
      </c>
      <c r="K45" s="5">
        <v>0</v>
      </c>
      <c r="L45" s="5"/>
      <c r="M45" s="5">
        <f t="shared" ref="M45:M50" si="15" xml:space="preserve"> M44+H45+ I45- J45- L45+ Q45</f>
        <v>4643000</v>
      </c>
      <c r="N45" s="5">
        <f t="shared" ref="N45:N50" si="16">(C45-D45 - F45 - G45 + J45- K45- H45- I45- P45)*-1</f>
        <v>-2000</v>
      </c>
      <c r="O45" s="5" t="s">
        <v>1404</v>
      </c>
      <c r="P45" s="5">
        <v>0</v>
      </c>
      <c r="Q45" s="707">
        <v>0</v>
      </c>
      <c r="R45" s="707">
        <v>183830</v>
      </c>
      <c r="S45" s="707">
        <v>919170</v>
      </c>
      <c r="T45" s="707">
        <v>0</v>
      </c>
      <c r="U45" s="707">
        <v>0</v>
      </c>
      <c r="V45" s="707">
        <v>0</v>
      </c>
      <c r="W45" s="23">
        <v>0.69</v>
      </c>
      <c r="X45" s="707">
        <v>2</v>
      </c>
    </row>
    <row r="46" spans="1:24" x14ac:dyDescent="0.25">
      <c r="A46" s="3" t="s">
        <v>1299</v>
      </c>
      <c r="B46" s="3" t="s">
        <v>1403</v>
      </c>
      <c r="C46" s="5">
        <v>655000</v>
      </c>
      <c r="D46" s="5">
        <v>1450000</v>
      </c>
      <c r="E46" s="5">
        <v>290000</v>
      </c>
      <c r="F46" s="5">
        <v>48000</v>
      </c>
      <c r="G46" s="5">
        <v>0</v>
      </c>
      <c r="H46" s="5">
        <v>204000</v>
      </c>
      <c r="I46" s="5">
        <v>0</v>
      </c>
      <c r="J46" s="5">
        <v>1071000</v>
      </c>
      <c r="K46" s="5">
        <v>0</v>
      </c>
      <c r="L46" s="5"/>
      <c r="M46" s="5">
        <f t="shared" si="15"/>
        <v>3776000</v>
      </c>
      <c r="N46" s="5">
        <f t="shared" si="16"/>
        <v>-24000</v>
      </c>
      <c r="O46" s="5" t="s">
        <v>1405</v>
      </c>
      <c r="P46" s="5">
        <v>0</v>
      </c>
      <c r="Q46" s="708">
        <v>0</v>
      </c>
      <c r="R46" s="708">
        <v>109163</v>
      </c>
      <c r="S46" s="708">
        <v>545837</v>
      </c>
      <c r="T46" s="708">
        <v>0</v>
      </c>
      <c r="U46" s="708">
        <v>0</v>
      </c>
      <c r="V46" s="708">
        <v>0</v>
      </c>
      <c r="W46" s="23">
        <v>0.57999999999999996</v>
      </c>
      <c r="X46" s="708">
        <v>5</v>
      </c>
    </row>
    <row r="47" spans="1:24" x14ac:dyDescent="0.25">
      <c r="A47" s="3" t="s">
        <v>1299</v>
      </c>
      <c r="B47" s="3" t="s">
        <v>1406</v>
      </c>
      <c r="C47" s="5">
        <v>765000</v>
      </c>
      <c r="D47" s="5">
        <v>0</v>
      </c>
      <c r="E47" s="5">
        <v>0</v>
      </c>
      <c r="F47" s="5">
        <v>24000</v>
      </c>
      <c r="G47" s="5">
        <v>0</v>
      </c>
      <c r="H47" s="5">
        <v>770000</v>
      </c>
      <c r="I47" s="5">
        <v>0</v>
      </c>
      <c r="J47" s="5">
        <v>19000</v>
      </c>
      <c r="K47" s="5">
        <v>0</v>
      </c>
      <c r="L47" s="5"/>
      <c r="M47" s="5">
        <f t="shared" si="15"/>
        <v>4527000</v>
      </c>
      <c r="N47" s="5">
        <f t="shared" si="16"/>
        <v>10000</v>
      </c>
      <c r="O47" s="5" t="s">
        <v>997</v>
      </c>
      <c r="P47" s="5">
        <v>0</v>
      </c>
      <c r="Q47" s="710">
        <v>0</v>
      </c>
      <c r="R47" s="710">
        <v>127495</v>
      </c>
      <c r="S47" s="710">
        <v>637505</v>
      </c>
      <c r="T47" s="710">
        <v>0</v>
      </c>
      <c r="U47" s="710">
        <v>0</v>
      </c>
      <c r="V47" s="710">
        <v>0</v>
      </c>
      <c r="W47" s="23">
        <v>0.71</v>
      </c>
      <c r="X47" s="710">
        <v>0</v>
      </c>
    </row>
    <row r="48" spans="1:24" x14ac:dyDescent="0.25">
      <c r="A48" s="3" t="s">
        <v>1299</v>
      </c>
      <c r="B48" s="3" t="s">
        <v>1410</v>
      </c>
      <c r="C48" s="5">
        <v>1038000</v>
      </c>
      <c r="D48" s="5">
        <v>1700000</v>
      </c>
      <c r="E48" s="5">
        <v>340000</v>
      </c>
      <c r="F48" s="5">
        <v>29000</v>
      </c>
      <c r="G48" s="5">
        <v>0</v>
      </c>
      <c r="H48" s="5">
        <v>282000</v>
      </c>
      <c r="I48" s="5">
        <v>0</v>
      </c>
      <c r="J48" s="5">
        <v>987000</v>
      </c>
      <c r="K48" s="5">
        <v>0</v>
      </c>
      <c r="L48" s="5"/>
      <c r="M48" s="5">
        <f t="shared" si="15"/>
        <v>3822000</v>
      </c>
      <c r="N48" s="5">
        <f t="shared" si="16"/>
        <v>-14000</v>
      </c>
      <c r="O48" s="5" t="s">
        <v>1412</v>
      </c>
      <c r="P48" s="5">
        <v>0</v>
      </c>
      <c r="Q48" s="713">
        <v>0</v>
      </c>
      <c r="R48" s="713">
        <v>172998</v>
      </c>
      <c r="S48" s="713">
        <v>865002</v>
      </c>
      <c r="T48" s="713">
        <v>0</v>
      </c>
      <c r="U48" s="713">
        <v>0</v>
      </c>
      <c r="V48" s="713">
        <v>0</v>
      </c>
      <c r="W48" s="23">
        <v>0.56000000000000005</v>
      </c>
      <c r="X48" s="713">
        <v>2</v>
      </c>
    </row>
    <row r="49" spans="1:24" x14ac:dyDescent="0.25">
      <c r="A49" s="3" t="s">
        <v>1299</v>
      </c>
      <c r="B49" s="3" t="s">
        <v>1413</v>
      </c>
      <c r="C49" s="5">
        <v>984000</v>
      </c>
      <c r="D49" s="5">
        <v>1500000</v>
      </c>
      <c r="E49" s="5">
        <v>300000</v>
      </c>
      <c r="F49" s="5">
        <v>24000</v>
      </c>
      <c r="G49" s="5">
        <v>0</v>
      </c>
      <c r="H49" s="5">
        <v>756000</v>
      </c>
      <c r="I49" s="5">
        <v>0</v>
      </c>
      <c r="J49" s="5">
        <v>1300000</v>
      </c>
      <c r="K49" s="5">
        <v>0</v>
      </c>
      <c r="L49" s="5"/>
      <c r="M49" s="5">
        <f t="shared" si="15"/>
        <v>3278000</v>
      </c>
      <c r="N49" s="5">
        <f t="shared" si="16"/>
        <v>-4000</v>
      </c>
      <c r="O49" s="5" t="s">
        <v>1415</v>
      </c>
      <c r="P49" s="5">
        <v>0</v>
      </c>
      <c r="Q49" s="715">
        <v>0</v>
      </c>
      <c r="R49" s="715">
        <v>163999</v>
      </c>
      <c r="S49" s="715">
        <v>820000.7</v>
      </c>
      <c r="T49" s="715">
        <v>0</v>
      </c>
      <c r="U49" s="715">
        <v>0</v>
      </c>
      <c r="V49" s="715">
        <v>0</v>
      </c>
      <c r="W49" s="23">
        <v>0.67</v>
      </c>
      <c r="X49" s="715">
        <v>2</v>
      </c>
    </row>
    <row r="50" spans="1:24" x14ac:dyDescent="0.25">
      <c r="A50" s="3" t="s">
        <v>1299</v>
      </c>
      <c r="B50" s="3" t="s">
        <v>1416</v>
      </c>
      <c r="C50" s="5">
        <v>645000</v>
      </c>
      <c r="D50" s="5">
        <v>200000</v>
      </c>
      <c r="E50" s="5">
        <v>40000</v>
      </c>
      <c r="F50" s="5">
        <v>218000</v>
      </c>
      <c r="G50" s="5">
        <v>0</v>
      </c>
      <c r="H50" s="5">
        <v>227000</v>
      </c>
      <c r="I50" s="5">
        <v>0</v>
      </c>
      <c r="J50" s="5">
        <v>0</v>
      </c>
      <c r="K50" s="5">
        <v>0</v>
      </c>
      <c r="L50" s="5"/>
      <c r="M50" s="5">
        <f t="shared" si="15"/>
        <v>3505000</v>
      </c>
      <c r="N50" s="5">
        <f t="shared" si="16"/>
        <v>0</v>
      </c>
      <c r="O50" s="5" t="s">
        <v>1418</v>
      </c>
      <c r="P50" s="5">
        <v>0</v>
      </c>
      <c r="Q50" s="718">
        <v>0</v>
      </c>
      <c r="R50" s="718">
        <v>107496</v>
      </c>
      <c r="S50" s="718">
        <v>0</v>
      </c>
      <c r="T50" s="718">
        <v>0</v>
      </c>
      <c r="U50" s="718">
        <v>0</v>
      </c>
      <c r="V50" s="718">
        <v>0</v>
      </c>
      <c r="X50" s="718">
        <v>1</v>
      </c>
    </row>
    <row r="51" spans="1:24" x14ac:dyDescent="0.25">
      <c r="A51" s="3" t="s">
        <v>1299</v>
      </c>
      <c r="B51" s="3" t="s">
        <v>1416</v>
      </c>
      <c r="C51" s="5">
        <v>1107000</v>
      </c>
      <c r="D51" s="5">
        <v>0</v>
      </c>
      <c r="E51" s="5">
        <v>0</v>
      </c>
      <c r="F51" s="5">
        <v>29000</v>
      </c>
      <c r="G51" s="5">
        <v>0</v>
      </c>
      <c r="H51" s="5">
        <v>1082000</v>
      </c>
      <c r="I51" s="5">
        <v>0</v>
      </c>
      <c r="J51" s="5">
        <v>0</v>
      </c>
      <c r="K51" s="5">
        <v>0</v>
      </c>
      <c r="L51" s="5"/>
      <c r="M51" s="5">
        <f xml:space="preserve"> M50+H51+ I51- J51- L51+ Q51</f>
        <v>4587000</v>
      </c>
      <c r="N51" s="5">
        <f>(C51-D51 - F51 - G51 + J51- K51- H51- I51- P51)*-1</f>
        <v>4000</v>
      </c>
      <c r="O51" s="5" t="s">
        <v>1419</v>
      </c>
      <c r="P51" s="5">
        <v>0</v>
      </c>
      <c r="Q51" s="719">
        <v>0</v>
      </c>
      <c r="R51" s="719">
        <v>184495</v>
      </c>
      <c r="S51" s="719">
        <v>922505</v>
      </c>
      <c r="T51" s="719">
        <v>0</v>
      </c>
      <c r="U51" s="719">
        <v>0</v>
      </c>
      <c r="V51" s="719">
        <v>0</v>
      </c>
      <c r="W51" s="23">
        <v>0.56000000000000005</v>
      </c>
      <c r="X51" s="719">
        <v>0</v>
      </c>
    </row>
    <row r="52" spans="1:24" x14ac:dyDescent="0.25">
      <c r="A52" s="6" t="s">
        <v>17</v>
      </c>
      <c r="B52" s="6" t="s">
        <v>15</v>
      </c>
      <c r="C52" s="7">
        <f t="shared" ref="C52:L52" si="17">SUM(C45:C51)</f>
        <v>6297000</v>
      </c>
      <c r="D52" s="7">
        <f t="shared" si="17"/>
        <v>5350000</v>
      </c>
      <c r="E52" s="7">
        <f t="shared" si="17"/>
        <v>1070000</v>
      </c>
      <c r="F52" s="7">
        <f t="shared" si="17"/>
        <v>399000</v>
      </c>
      <c r="G52" s="7">
        <f t="shared" si="17"/>
        <v>0</v>
      </c>
      <c r="H52" s="7">
        <f t="shared" si="17"/>
        <v>4095000</v>
      </c>
      <c r="I52" s="7">
        <f t="shared" si="17"/>
        <v>0</v>
      </c>
      <c r="J52" s="7">
        <f t="shared" si="17"/>
        <v>3577000</v>
      </c>
      <c r="K52" s="7">
        <f t="shared" si="17"/>
        <v>0</v>
      </c>
      <c r="L52" s="7">
        <f t="shared" si="17"/>
        <v>0</v>
      </c>
      <c r="M52" s="7">
        <f>M51</f>
        <v>4587000</v>
      </c>
      <c r="N52" s="7">
        <f>SUM(N45:N51)</f>
        <v>-30000</v>
      </c>
      <c r="O52" s="7"/>
      <c r="P52" s="7">
        <f>SUM(P45:P51)</f>
        <v>0</v>
      </c>
      <c r="Q52" s="8"/>
    </row>
    <row r="53" spans="1:24" x14ac:dyDescent="0.25">
      <c r="A53" s="3" t="s">
        <v>1299</v>
      </c>
      <c r="B53" s="3" t="s">
        <v>1420</v>
      </c>
      <c r="C53" s="5">
        <v>686000</v>
      </c>
      <c r="D53" s="5">
        <v>0</v>
      </c>
      <c r="E53" s="5">
        <v>0</v>
      </c>
      <c r="F53" s="5">
        <v>19000</v>
      </c>
      <c r="G53" s="5">
        <v>0</v>
      </c>
      <c r="H53" s="5">
        <v>655000</v>
      </c>
      <c r="I53" s="5">
        <v>0</v>
      </c>
      <c r="J53" s="5">
        <v>0</v>
      </c>
      <c r="K53" s="5">
        <v>0</v>
      </c>
      <c r="L53" s="5"/>
      <c r="M53" s="5">
        <f t="shared" ref="M53:M58" si="18" xml:space="preserve"> M52+H53+ I53- J53- L53+ Q53</f>
        <v>5242000</v>
      </c>
      <c r="N53" s="5">
        <f t="shared" ref="N53:N58" si="19">(C53-D53 - F53 - G53 + J53- K53- H53- I53- P53)*-1</f>
        <v>-12000</v>
      </c>
      <c r="O53" s="5" t="s">
        <v>1422</v>
      </c>
      <c r="P53" s="5">
        <v>0</v>
      </c>
      <c r="Q53" s="721">
        <v>0</v>
      </c>
      <c r="R53" s="721">
        <v>114328</v>
      </c>
      <c r="S53" s="721">
        <v>571672</v>
      </c>
      <c r="T53" s="721">
        <v>0</v>
      </c>
      <c r="U53" s="721">
        <v>0</v>
      </c>
      <c r="V53" s="721">
        <v>0</v>
      </c>
      <c r="W53" s="23">
        <v>0.59</v>
      </c>
      <c r="X53" s="721">
        <v>0</v>
      </c>
    </row>
    <row r="54" spans="1:24" x14ac:dyDescent="0.25">
      <c r="A54" s="3" t="s">
        <v>1299</v>
      </c>
      <c r="B54" s="3" t="s">
        <v>1423</v>
      </c>
      <c r="C54" s="5">
        <v>562000</v>
      </c>
      <c r="D54" s="5">
        <v>150000</v>
      </c>
      <c r="E54" s="5">
        <v>30000</v>
      </c>
      <c r="F54" s="5">
        <v>32000</v>
      </c>
      <c r="G54" s="5">
        <v>0</v>
      </c>
      <c r="H54" s="5">
        <v>537000</v>
      </c>
      <c r="I54" s="5">
        <v>0</v>
      </c>
      <c r="J54" s="5">
        <v>150000</v>
      </c>
      <c r="K54" s="5">
        <v>0</v>
      </c>
      <c r="L54" s="5"/>
      <c r="M54" s="5">
        <f t="shared" si="18"/>
        <v>5629000</v>
      </c>
      <c r="N54" s="5">
        <f t="shared" si="19"/>
        <v>7000</v>
      </c>
      <c r="O54" s="5" t="s">
        <v>466</v>
      </c>
      <c r="P54" s="5">
        <v>0</v>
      </c>
      <c r="Q54" s="723">
        <v>0</v>
      </c>
      <c r="R54" s="723">
        <v>93663</v>
      </c>
      <c r="S54" s="723">
        <v>468337</v>
      </c>
      <c r="T54" s="723">
        <v>0</v>
      </c>
      <c r="U54" s="723">
        <v>0</v>
      </c>
      <c r="V54" s="723">
        <v>0</v>
      </c>
      <c r="W54" s="23">
        <v>0.59</v>
      </c>
      <c r="X54" s="723">
        <v>1</v>
      </c>
    </row>
    <row r="55" spans="1:24" x14ac:dyDescent="0.25">
      <c r="A55" s="3" t="s">
        <v>1299</v>
      </c>
      <c r="B55" s="3" t="s">
        <v>1424</v>
      </c>
      <c r="C55" s="5">
        <v>650000</v>
      </c>
      <c r="D55" s="5">
        <v>400000</v>
      </c>
      <c r="E55" s="5">
        <v>80000</v>
      </c>
      <c r="F55" s="5">
        <v>12000</v>
      </c>
      <c r="G55" s="5">
        <v>0</v>
      </c>
      <c r="H55" s="5">
        <v>232000</v>
      </c>
      <c r="I55" s="5">
        <v>0</v>
      </c>
      <c r="J55" s="5">
        <v>0</v>
      </c>
      <c r="K55" s="5">
        <v>0</v>
      </c>
      <c r="L55" s="5"/>
      <c r="M55" s="5">
        <f t="shared" si="18"/>
        <v>5861000</v>
      </c>
      <c r="N55" s="5">
        <f t="shared" si="19"/>
        <v>-6000</v>
      </c>
      <c r="O55" s="5" t="s">
        <v>1426</v>
      </c>
      <c r="P55" s="5">
        <v>0</v>
      </c>
      <c r="Q55" s="725">
        <v>0</v>
      </c>
      <c r="R55" s="725">
        <v>108331</v>
      </c>
      <c r="S55" s="725">
        <v>541669</v>
      </c>
      <c r="T55" s="725">
        <v>0</v>
      </c>
      <c r="U55" s="725">
        <v>0</v>
      </c>
      <c r="V55" s="725">
        <v>0</v>
      </c>
      <c r="W55" s="23">
        <v>0.56000000000000005</v>
      </c>
      <c r="X55" s="725">
        <v>2</v>
      </c>
    </row>
    <row r="56" spans="1:24" x14ac:dyDescent="0.25">
      <c r="A56" s="3" t="s">
        <v>1299</v>
      </c>
      <c r="B56" s="3" t="s">
        <v>1427</v>
      </c>
      <c r="C56" s="5">
        <v>1012000</v>
      </c>
      <c r="D56" s="5">
        <v>1500000</v>
      </c>
      <c r="E56" s="5">
        <v>300000</v>
      </c>
      <c r="F56" s="5">
        <v>58000</v>
      </c>
      <c r="G56" s="5">
        <v>0</v>
      </c>
      <c r="H56" s="5">
        <v>454000</v>
      </c>
      <c r="I56" s="5">
        <v>0</v>
      </c>
      <c r="J56" s="5">
        <v>1123000</v>
      </c>
      <c r="K56" s="5">
        <v>0</v>
      </c>
      <c r="L56" s="5"/>
      <c r="M56" s="5">
        <f t="shared" si="18"/>
        <v>5192000</v>
      </c>
      <c r="N56" s="5">
        <f t="shared" si="19"/>
        <v>-123000</v>
      </c>
      <c r="O56" s="5" t="s">
        <v>622</v>
      </c>
      <c r="P56" s="5">
        <v>0</v>
      </c>
      <c r="Q56" s="727">
        <v>0</v>
      </c>
      <c r="R56" s="727">
        <v>168657</v>
      </c>
      <c r="S56" s="727">
        <v>843342.8</v>
      </c>
      <c r="T56" s="727">
        <v>0</v>
      </c>
      <c r="U56" s="727">
        <v>0</v>
      </c>
      <c r="V56" s="727">
        <v>0</v>
      </c>
      <c r="W56" s="23">
        <v>0.62</v>
      </c>
      <c r="X56" s="727">
        <v>5</v>
      </c>
    </row>
    <row r="57" spans="1:24" x14ac:dyDescent="0.25">
      <c r="A57" s="3" t="s">
        <v>1299</v>
      </c>
      <c r="B57" s="3" t="s">
        <v>1429</v>
      </c>
      <c r="C57" s="5">
        <v>915000</v>
      </c>
      <c r="D57" s="5">
        <v>1300000</v>
      </c>
      <c r="E57" s="5">
        <v>290000</v>
      </c>
      <c r="F57" s="5">
        <v>183000</v>
      </c>
      <c r="G57" s="5">
        <v>0</v>
      </c>
      <c r="H57" s="5">
        <v>830000</v>
      </c>
      <c r="I57" s="5">
        <v>0</v>
      </c>
      <c r="J57" s="5">
        <v>1294000</v>
      </c>
      <c r="K57" s="5">
        <v>0</v>
      </c>
      <c r="L57" s="5"/>
      <c r="M57" s="5">
        <f t="shared" si="18"/>
        <v>4728000</v>
      </c>
      <c r="N57" s="5">
        <f t="shared" si="19"/>
        <v>104000</v>
      </c>
      <c r="O57" s="5" t="s">
        <v>1023</v>
      </c>
      <c r="P57" s="5">
        <v>0</v>
      </c>
      <c r="Q57" s="728">
        <v>0</v>
      </c>
      <c r="R57" s="728">
        <v>152497</v>
      </c>
      <c r="S57" s="728">
        <v>762503</v>
      </c>
      <c r="T57" s="728">
        <v>0</v>
      </c>
      <c r="U57" s="728">
        <v>0</v>
      </c>
      <c r="V57" s="728">
        <v>0</v>
      </c>
      <c r="W57" s="23">
        <v>0.63</v>
      </c>
      <c r="X57" s="728">
        <v>4</v>
      </c>
    </row>
    <row r="58" spans="1:24" x14ac:dyDescent="0.25">
      <c r="A58" s="3" t="s">
        <v>1299</v>
      </c>
      <c r="B58" s="3" t="s">
        <v>1431</v>
      </c>
      <c r="C58" s="5">
        <v>940000</v>
      </c>
      <c r="D58" s="5">
        <v>500000</v>
      </c>
      <c r="E58" s="5">
        <v>100000</v>
      </c>
      <c r="F58" s="5">
        <v>39000</v>
      </c>
      <c r="G58" s="5">
        <v>0</v>
      </c>
      <c r="H58" s="5">
        <v>1302000</v>
      </c>
      <c r="I58" s="5">
        <v>0</v>
      </c>
      <c r="J58" s="5">
        <v>900000</v>
      </c>
      <c r="K58" s="5">
        <v>0</v>
      </c>
      <c r="L58" s="5"/>
      <c r="M58" s="5">
        <f t="shared" si="18"/>
        <v>5130000</v>
      </c>
      <c r="N58" s="5">
        <f t="shared" si="19"/>
        <v>1000</v>
      </c>
      <c r="O58" s="5" t="s">
        <v>163</v>
      </c>
      <c r="P58" s="5">
        <v>0</v>
      </c>
      <c r="Q58" s="730">
        <v>0</v>
      </c>
      <c r="R58" s="730">
        <v>156660</v>
      </c>
      <c r="S58" s="730">
        <v>783340</v>
      </c>
      <c r="T58" s="730">
        <v>0</v>
      </c>
      <c r="U58" s="730">
        <v>0</v>
      </c>
      <c r="V58" s="730">
        <v>0</v>
      </c>
      <c r="W58" s="23">
        <v>0.62</v>
      </c>
      <c r="X58" s="730">
        <v>1</v>
      </c>
    </row>
    <row r="59" spans="1:24" x14ac:dyDescent="0.25">
      <c r="A59" s="3" t="s">
        <v>1299</v>
      </c>
      <c r="B59" s="3" t="s">
        <v>1432</v>
      </c>
      <c r="C59" s="5">
        <v>808000</v>
      </c>
      <c r="D59" s="5">
        <v>500000</v>
      </c>
      <c r="E59" s="5">
        <v>100000</v>
      </c>
      <c r="F59" s="5">
        <v>12000</v>
      </c>
      <c r="G59" s="5">
        <v>0</v>
      </c>
      <c r="H59" s="5">
        <v>825000</v>
      </c>
      <c r="I59" s="5">
        <v>0</v>
      </c>
      <c r="J59" s="5">
        <v>500000</v>
      </c>
      <c r="K59" s="5">
        <v>0</v>
      </c>
      <c r="L59" s="5"/>
      <c r="M59" s="5">
        <f xml:space="preserve"> M58+H59+ I59- J59- L59+ Q59</f>
        <v>5455000</v>
      </c>
      <c r="N59" s="5">
        <f>(C59-D59 - F59 - G59 + J59- K59- H59- I59- P59)*-1</f>
        <v>29000</v>
      </c>
      <c r="O59" s="5" t="s">
        <v>1434</v>
      </c>
      <c r="P59" s="5">
        <v>0</v>
      </c>
      <c r="Q59" s="733">
        <v>0</v>
      </c>
      <c r="R59" s="733">
        <v>134664</v>
      </c>
      <c r="S59" s="733">
        <v>673336</v>
      </c>
      <c r="T59" s="733">
        <v>0</v>
      </c>
      <c r="U59" s="733">
        <v>0</v>
      </c>
      <c r="V59" s="733">
        <v>0</v>
      </c>
      <c r="W59" s="23">
        <v>0.6</v>
      </c>
      <c r="X59" s="733">
        <v>2</v>
      </c>
    </row>
    <row r="60" spans="1:24" x14ac:dyDescent="0.25">
      <c r="A60" s="6" t="s">
        <v>18</v>
      </c>
      <c r="B60" s="6" t="s">
        <v>15</v>
      </c>
      <c r="C60" s="7">
        <f t="shared" ref="C60:L60" si="20">SUM(C53:C59)</f>
        <v>5573000</v>
      </c>
      <c r="D60" s="7">
        <f t="shared" si="20"/>
        <v>4350000</v>
      </c>
      <c r="E60" s="7">
        <f t="shared" si="20"/>
        <v>900000</v>
      </c>
      <c r="F60" s="7">
        <f t="shared" si="20"/>
        <v>355000</v>
      </c>
      <c r="G60" s="7">
        <f t="shared" si="20"/>
        <v>0</v>
      </c>
      <c r="H60" s="7">
        <f t="shared" si="20"/>
        <v>4835000</v>
      </c>
      <c r="I60" s="7">
        <f t="shared" si="20"/>
        <v>0</v>
      </c>
      <c r="J60" s="7">
        <f t="shared" si="20"/>
        <v>3967000</v>
      </c>
      <c r="K60" s="7">
        <f t="shared" si="20"/>
        <v>0</v>
      </c>
      <c r="L60" s="7">
        <f t="shared" si="20"/>
        <v>0</v>
      </c>
      <c r="M60" s="7">
        <f>M59</f>
        <v>5455000</v>
      </c>
      <c r="N60" s="7">
        <f>SUM(N53:N59)</f>
        <v>0</v>
      </c>
      <c r="O60" s="7"/>
      <c r="P60" s="7">
        <f>SUM(P53:P59)</f>
        <v>0</v>
      </c>
      <c r="Q60" s="8"/>
    </row>
    <row r="61" spans="1:24" x14ac:dyDescent="0.25">
      <c r="A61" s="3" t="s">
        <v>1299</v>
      </c>
      <c r="B61" s="3" t="s">
        <v>1436</v>
      </c>
      <c r="C61" s="5">
        <v>1591000</v>
      </c>
      <c r="D61" s="5">
        <v>1500000</v>
      </c>
      <c r="E61" s="5">
        <v>350000</v>
      </c>
      <c r="F61" s="5">
        <v>29000</v>
      </c>
      <c r="G61" s="5">
        <v>0</v>
      </c>
      <c r="H61" s="5">
        <v>9000</v>
      </c>
      <c r="I61" s="5">
        <v>0</v>
      </c>
      <c r="J61" s="5">
        <v>0</v>
      </c>
      <c r="K61" s="5">
        <v>0</v>
      </c>
      <c r="L61" s="5"/>
      <c r="M61" s="5">
        <f t="shared" ref="M61:M66" si="21" xml:space="preserve"> M60+H61+ I61- J61- L61+ Q61</f>
        <v>5464000</v>
      </c>
      <c r="N61" s="5">
        <f t="shared" ref="N61:N66" si="22">(C61-D61 - F61 - G61 + J61- K61- H61- I61- P61)*-1</f>
        <v>-53000</v>
      </c>
      <c r="O61" s="5" t="s">
        <v>1072</v>
      </c>
      <c r="P61" s="5">
        <v>0</v>
      </c>
      <c r="Q61" s="735">
        <v>0</v>
      </c>
      <c r="R61" s="735">
        <v>265158</v>
      </c>
      <c r="S61" s="735">
        <v>1325842</v>
      </c>
      <c r="T61" s="735">
        <v>0</v>
      </c>
      <c r="U61" s="735">
        <v>0</v>
      </c>
      <c r="V61" s="735">
        <v>0</v>
      </c>
      <c r="W61" s="23">
        <v>0.62</v>
      </c>
      <c r="X61" s="735">
        <v>4</v>
      </c>
    </row>
    <row r="62" spans="1:24" x14ac:dyDescent="0.25">
      <c r="A62" s="3" t="s">
        <v>1299</v>
      </c>
      <c r="B62" s="3" t="s">
        <v>1436</v>
      </c>
      <c r="C62" s="5">
        <v>600000</v>
      </c>
      <c r="D62" s="5">
        <v>700000</v>
      </c>
      <c r="E62" s="5">
        <v>140000</v>
      </c>
      <c r="F62" s="5">
        <v>24000</v>
      </c>
      <c r="G62" s="5">
        <v>0</v>
      </c>
      <c r="H62" s="5">
        <v>873000</v>
      </c>
      <c r="I62" s="5">
        <v>0</v>
      </c>
      <c r="J62" s="5">
        <v>1000000</v>
      </c>
      <c r="K62" s="5">
        <v>0</v>
      </c>
      <c r="L62" s="5"/>
      <c r="M62" s="5">
        <f t="shared" si="21"/>
        <v>5337000</v>
      </c>
      <c r="N62" s="5">
        <f t="shared" si="22"/>
        <v>-3000</v>
      </c>
      <c r="O62" s="5" t="s">
        <v>299</v>
      </c>
      <c r="P62" s="5">
        <v>0</v>
      </c>
      <c r="Q62" s="736">
        <v>0</v>
      </c>
      <c r="R62" s="736">
        <v>99999</v>
      </c>
      <c r="S62" s="736">
        <v>500001.4</v>
      </c>
      <c r="T62" s="736">
        <v>0</v>
      </c>
      <c r="U62" s="736">
        <v>0</v>
      </c>
      <c r="V62" s="736">
        <v>0</v>
      </c>
      <c r="W62" s="23">
        <v>0.59</v>
      </c>
      <c r="X62" s="736">
        <v>2</v>
      </c>
    </row>
    <row r="63" spans="1:24" x14ac:dyDescent="0.25">
      <c r="A63" s="3" t="s">
        <v>1299</v>
      </c>
      <c r="B63" s="3" t="s">
        <v>1437</v>
      </c>
      <c r="C63" s="5">
        <v>795000</v>
      </c>
      <c r="D63" s="5">
        <v>1050000</v>
      </c>
      <c r="E63" s="5">
        <v>210000</v>
      </c>
      <c r="F63" s="5">
        <v>21000</v>
      </c>
      <c r="G63" s="5">
        <v>0</v>
      </c>
      <c r="H63" s="5">
        <v>437000</v>
      </c>
      <c r="I63" s="5">
        <v>0</v>
      </c>
      <c r="J63" s="5">
        <v>700000</v>
      </c>
      <c r="K63" s="5">
        <v>0</v>
      </c>
      <c r="L63" s="5"/>
      <c r="M63" s="5">
        <f t="shared" si="21"/>
        <v>5074000</v>
      </c>
      <c r="N63" s="5">
        <f t="shared" si="22"/>
        <v>13000</v>
      </c>
      <c r="O63" s="5" t="s">
        <v>1440</v>
      </c>
      <c r="P63" s="5">
        <v>0</v>
      </c>
      <c r="Q63" s="739">
        <v>0</v>
      </c>
      <c r="R63" s="739">
        <v>132495</v>
      </c>
      <c r="S63" s="739">
        <v>662505</v>
      </c>
      <c r="T63" s="739">
        <v>0</v>
      </c>
      <c r="U63" s="739">
        <v>0</v>
      </c>
      <c r="V63" s="739">
        <v>0</v>
      </c>
      <c r="W63" s="23">
        <v>0.63</v>
      </c>
      <c r="X63" s="739">
        <v>4</v>
      </c>
    </row>
    <row r="64" spans="1:24" x14ac:dyDescent="0.25">
      <c r="A64" s="3" t="s">
        <v>1299</v>
      </c>
      <c r="B64" s="3" t="s">
        <v>1441</v>
      </c>
      <c r="C64" s="5">
        <v>633000</v>
      </c>
      <c r="D64" s="5">
        <v>0</v>
      </c>
      <c r="E64" s="5">
        <v>0</v>
      </c>
      <c r="F64" s="5">
        <v>814000</v>
      </c>
      <c r="G64" s="5">
        <v>0</v>
      </c>
      <c r="H64" s="5">
        <v>283000</v>
      </c>
      <c r="I64" s="5">
        <v>0</v>
      </c>
      <c r="J64" s="5">
        <v>400000</v>
      </c>
      <c r="K64" s="5">
        <v>0</v>
      </c>
      <c r="L64" s="5"/>
      <c r="M64" s="5">
        <f t="shared" si="21"/>
        <v>4957000</v>
      </c>
      <c r="N64" s="5">
        <f t="shared" si="22"/>
        <v>64000</v>
      </c>
      <c r="O64" s="5" t="s">
        <v>303</v>
      </c>
      <c r="P64" s="5">
        <v>0</v>
      </c>
      <c r="Q64" s="741">
        <v>0</v>
      </c>
      <c r="R64" s="741">
        <v>105494</v>
      </c>
      <c r="S64" s="741">
        <v>527506</v>
      </c>
      <c r="T64" s="741">
        <v>0</v>
      </c>
      <c r="U64" s="741">
        <v>0</v>
      </c>
      <c r="V64" s="741">
        <v>0</v>
      </c>
      <c r="W64" s="23">
        <v>0.57999999999999996</v>
      </c>
      <c r="X64" s="741">
        <v>0</v>
      </c>
    </row>
    <row r="65" spans="1:24" x14ac:dyDescent="0.25">
      <c r="A65" s="3" t="s">
        <v>1299</v>
      </c>
      <c r="B65" s="3" t="s">
        <v>1443</v>
      </c>
      <c r="C65" s="5">
        <v>1400000</v>
      </c>
      <c r="D65" s="5">
        <v>2550000</v>
      </c>
      <c r="E65" s="5">
        <v>510000</v>
      </c>
      <c r="F65" s="5">
        <v>39000</v>
      </c>
      <c r="G65" s="5">
        <v>0</v>
      </c>
      <c r="H65" s="5">
        <v>866000</v>
      </c>
      <c r="I65" s="5">
        <v>0</v>
      </c>
      <c r="J65" s="5">
        <v>2091000</v>
      </c>
      <c r="K65" s="5">
        <v>40000</v>
      </c>
      <c r="L65" s="5"/>
      <c r="M65" s="5">
        <f t="shared" si="21"/>
        <v>3732000</v>
      </c>
      <c r="N65" s="5">
        <f t="shared" si="22"/>
        <v>4000</v>
      </c>
      <c r="O65" s="5" t="s">
        <v>1445</v>
      </c>
      <c r="P65" s="5">
        <v>0</v>
      </c>
      <c r="Q65" s="743">
        <v>0</v>
      </c>
      <c r="R65" s="743">
        <v>233326</v>
      </c>
      <c r="S65" s="743">
        <v>1166674.2</v>
      </c>
      <c r="T65" s="743">
        <v>0</v>
      </c>
      <c r="U65" s="743">
        <v>0</v>
      </c>
      <c r="V65" s="743">
        <v>0</v>
      </c>
      <c r="W65" s="23">
        <v>0.66</v>
      </c>
      <c r="X65" s="743">
        <v>5</v>
      </c>
    </row>
    <row r="66" spans="1:24" x14ac:dyDescent="0.25">
      <c r="A66" s="3" t="s">
        <v>1299</v>
      </c>
      <c r="B66" s="3" t="s">
        <v>1446</v>
      </c>
      <c r="C66" s="5">
        <v>860000</v>
      </c>
      <c r="D66" s="5">
        <v>650000</v>
      </c>
      <c r="E66" s="5">
        <v>120000</v>
      </c>
      <c r="F66" s="5">
        <v>24000</v>
      </c>
      <c r="G66" s="5">
        <v>0</v>
      </c>
      <c r="H66" s="5">
        <v>689000</v>
      </c>
      <c r="I66" s="5">
        <v>0</v>
      </c>
      <c r="J66" s="5">
        <v>500000</v>
      </c>
      <c r="K66" s="5">
        <v>3000</v>
      </c>
      <c r="L66" s="5"/>
      <c r="M66" s="5">
        <f t="shared" si="21"/>
        <v>3921000</v>
      </c>
      <c r="N66" s="5">
        <f t="shared" si="22"/>
        <v>6000</v>
      </c>
      <c r="O66" s="5" t="s">
        <v>685</v>
      </c>
      <c r="P66" s="5">
        <v>0</v>
      </c>
      <c r="Q66" s="745">
        <v>0</v>
      </c>
      <c r="R66" s="745">
        <v>143092</v>
      </c>
      <c r="S66" s="745">
        <v>716908</v>
      </c>
      <c r="T66" s="745">
        <v>0</v>
      </c>
      <c r="U66" s="745">
        <v>0</v>
      </c>
      <c r="V66" s="745">
        <v>0</v>
      </c>
      <c r="W66" s="23">
        <v>0.61</v>
      </c>
      <c r="X66" s="745">
        <v>4</v>
      </c>
    </row>
    <row r="67" spans="1:24" x14ac:dyDescent="0.25">
      <c r="A67" s="3" t="s">
        <v>1299</v>
      </c>
      <c r="B67" s="3" t="s">
        <v>1448</v>
      </c>
      <c r="C67" s="5">
        <v>1016000</v>
      </c>
      <c r="D67" s="5">
        <v>200000</v>
      </c>
      <c r="E67" s="5">
        <v>40000</v>
      </c>
      <c r="F67" s="5">
        <v>20000</v>
      </c>
      <c r="G67" s="5">
        <v>0</v>
      </c>
      <c r="H67" s="5">
        <v>814000</v>
      </c>
      <c r="I67" s="5">
        <v>0</v>
      </c>
      <c r="J67" s="5">
        <v>0</v>
      </c>
      <c r="K67" s="5">
        <v>0</v>
      </c>
      <c r="L67" s="5"/>
      <c r="M67" s="5">
        <f xml:space="preserve"> M66+H67+ I67- J67- L67+ Q67</f>
        <v>4735000</v>
      </c>
      <c r="N67" s="5">
        <f>(C67-D67 - F67 - G67 + J67- K67- H67- I67- P67)*-1</f>
        <v>18000</v>
      </c>
      <c r="O67" s="5" t="s">
        <v>1450</v>
      </c>
      <c r="P67" s="5">
        <v>0</v>
      </c>
      <c r="Q67" s="747">
        <v>0</v>
      </c>
      <c r="R67" s="747">
        <v>169328</v>
      </c>
      <c r="S67" s="747">
        <v>846672.5</v>
      </c>
      <c r="T67" s="747">
        <v>0</v>
      </c>
      <c r="U67" s="747">
        <v>0</v>
      </c>
      <c r="V67" s="747">
        <v>0</v>
      </c>
      <c r="W67" s="23">
        <v>0.63</v>
      </c>
      <c r="X67" s="747">
        <v>1</v>
      </c>
    </row>
    <row r="68" spans="1:24" x14ac:dyDescent="0.25">
      <c r="A68" s="6" t="s">
        <v>19</v>
      </c>
      <c r="B68" s="6" t="s">
        <v>15</v>
      </c>
      <c r="C68" s="7">
        <f t="shared" ref="C68:L68" si="23">SUM(C61:C67)</f>
        <v>6895000</v>
      </c>
      <c r="D68" s="7">
        <f t="shared" si="23"/>
        <v>6650000</v>
      </c>
      <c r="E68" s="7">
        <f t="shared" si="23"/>
        <v>1370000</v>
      </c>
      <c r="F68" s="7">
        <f t="shared" si="23"/>
        <v>971000</v>
      </c>
      <c r="G68" s="7">
        <f t="shared" si="23"/>
        <v>0</v>
      </c>
      <c r="H68" s="7">
        <f t="shared" si="23"/>
        <v>3971000</v>
      </c>
      <c r="I68" s="7">
        <f t="shared" si="23"/>
        <v>0</v>
      </c>
      <c r="J68" s="7">
        <f t="shared" si="23"/>
        <v>4691000</v>
      </c>
      <c r="K68" s="7">
        <f t="shared" si="23"/>
        <v>43000</v>
      </c>
      <c r="L68" s="7">
        <f t="shared" si="23"/>
        <v>0</v>
      </c>
      <c r="M68" s="7">
        <f>M67</f>
        <v>4735000</v>
      </c>
      <c r="N68" s="7">
        <f>SUM(N61:N67)</f>
        <v>49000</v>
      </c>
      <c r="O68" s="7"/>
      <c r="P68" s="7">
        <f>SUM(P61:P67)</f>
        <v>0</v>
      </c>
      <c r="Q68" s="8"/>
    </row>
    <row r="69" spans="1:24" x14ac:dyDescent="0.25">
      <c r="A69" s="10" t="s">
        <v>15</v>
      </c>
      <c r="B69" s="10" t="s">
        <v>20</v>
      </c>
      <c r="C69" s="11">
        <f t="shared" ref="C69:L69" si="24">C44+C52+C60+C68</f>
        <v>25765000</v>
      </c>
      <c r="D69" s="11">
        <f t="shared" si="24"/>
        <v>21650000</v>
      </c>
      <c r="E69" s="11">
        <f t="shared" si="24"/>
        <v>4400000</v>
      </c>
      <c r="F69" s="11">
        <f t="shared" si="24"/>
        <v>2378000</v>
      </c>
      <c r="G69" s="11">
        <f t="shared" si="24"/>
        <v>0</v>
      </c>
      <c r="H69" s="11">
        <f t="shared" si="24"/>
        <v>16773000</v>
      </c>
      <c r="I69" s="11">
        <f t="shared" si="24"/>
        <v>0</v>
      </c>
      <c r="J69" s="11">
        <f t="shared" si="24"/>
        <v>15111000</v>
      </c>
      <c r="K69" s="11">
        <f t="shared" si="24"/>
        <v>103000</v>
      </c>
      <c r="L69" s="11">
        <f t="shared" si="24"/>
        <v>0</v>
      </c>
      <c r="M69" s="11">
        <f>M68</f>
        <v>4735000</v>
      </c>
      <c r="N69" s="11">
        <f>N44+N52+N60+N68</f>
        <v>28000</v>
      </c>
      <c r="O69" s="11"/>
      <c r="P69" s="11">
        <f>P44+P52+P60+P68</f>
        <v>0</v>
      </c>
      <c r="Q69" s="9"/>
    </row>
    <row r="70" spans="1:24" x14ac:dyDescent="0.25">
      <c r="A70" t="s">
        <v>1299</v>
      </c>
      <c r="B70" s="3" t="s">
        <v>1451</v>
      </c>
      <c r="C70" s="5">
        <v>792000</v>
      </c>
      <c r="D70" s="5">
        <v>500000</v>
      </c>
      <c r="E70" s="5">
        <v>100000</v>
      </c>
      <c r="F70" s="5">
        <v>27000</v>
      </c>
      <c r="G70" s="5">
        <v>0</v>
      </c>
      <c r="H70" s="5">
        <v>558000</v>
      </c>
      <c r="I70" s="5">
        <v>0</v>
      </c>
      <c r="J70" s="5">
        <v>300000</v>
      </c>
      <c r="K70" s="5">
        <v>0</v>
      </c>
      <c r="L70" s="5"/>
      <c r="M70" s="5">
        <f t="shared" ref="M70:M75" si="25" xml:space="preserve"> M69+H70+ I70- J70- L70+ Q70</f>
        <v>4993000</v>
      </c>
      <c r="N70" s="5">
        <f t="shared" ref="N70:N75" si="26">(C70-D70 - F70 - G70 + J70- K70- H70- I70- P70)*-1</f>
        <v>-7000</v>
      </c>
      <c r="O70" s="5" t="s">
        <v>1453</v>
      </c>
      <c r="P70" s="5">
        <v>0</v>
      </c>
      <c r="Q70" s="749">
        <v>0</v>
      </c>
      <c r="R70" s="749">
        <v>131996</v>
      </c>
      <c r="S70" s="749">
        <v>660004</v>
      </c>
      <c r="T70" s="749">
        <v>0</v>
      </c>
      <c r="U70" s="749">
        <v>0</v>
      </c>
      <c r="V70" s="749">
        <v>0</v>
      </c>
      <c r="W70" s="23">
        <v>0.57999999999999996</v>
      </c>
      <c r="X70" s="749">
        <v>2</v>
      </c>
    </row>
    <row r="71" spans="1:24" x14ac:dyDescent="0.25">
      <c r="A71" s="3" t="s">
        <v>1299</v>
      </c>
      <c r="B71" s="3" t="s">
        <v>1454</v>
      </c>
      <c r="C71" s="5">
        <v>615000</v>
      </c>
      <c r="D71" s="5">
        <v>2300000</v>
      </c>
      <c r="E71" s="5">
        <v>460000</v>
      </c>
      <c r="F71" s="5">
        <v>12000</v>
      </c>
      <c r="G71" s="5">
        <v>0</v>
      </c>
      <c r="H71" s="5">
        <v>163000</v>
      </c>
      <c r="I71" s="5">
        <v>0</v>
      </c>
      <c r="J71" s="5">
        <v>1880000</v>
      </c>
      <c r="K71" s="5">
        <v>0</v>
      </c>
      <c r="L71" s="5"/>
      <c r="M71" s="5">
        <f t="shared" si="25"/>
        <v>3276000</v>
      </c>
      <c r="N71" s="5">
        <f t="shared" si="26"/>
        <v>-20000</v>
      </c>
      <c r="O71" s="5" t="s">
        <v>1457</v>
      </c>
      <c r="P71" s="5">
        <v>0</v>
      </c>
      <c r="Q71" s="751">
        <v>0</v>
      </c>
      <c r="R71" s="751">
        <v>101576</v>
      </c>
      <c r="S71" s="751">
        <v>513424.3</v>
      </c>
      <c r="T71" s="751">
        <v>0</v>
      </c>
      <c r="U71" s="751">
        <v>0</v>
      </c>
      <c r="V71" s="751">
        <v>0</v>
      </c>
      <c r="W71" s="23">
        <v>0.63</v>
      </c>
      <c r="X71" s="751">
        <v>5</v>
      </c>
    </row>
    <row r="72" spans="1:24" x14ac:dyDescent="0.25">
      <c r="A72" s="3" t="s">
        <v>1299</v>
      </c>
      <c r="B72" s="3" t="s">
        <v>1458</v>
      </c>
      <c r="C72" s="5">
        <v>936000</v>
      </c>
      <c r="D72" s="5">
        <v>250000</v>
      </c>
      <c r="E72" s="5">
        <v>50000</v>
      </c>
      <c r="F72" s="5">
        <v>27000</v>
      </c>
      <c r="G72" s="5">
        <v>0</v>
      </c>
      <c r="H72" s="5">
        <v>908000</v>
      </c>
      <c r="I72" s="5">
        <v>0</v>
      </c>
      <c r="J72" s="5">
        <v>259000</v>
      </c>
      <c r="K72" s="5">
        <v>0</v>
      </c>
      <c r="L72" s="5">
        <v>3000000</v>
      </c>
      <c r="M72" s="5">
        <f t="shared" si="25"/>
        <v>925000</v>
      </c>
      <c r="N72" s="5">
        <f t="shared" si="26"/>
        <v>-10000</v>
      </c>
      <c r="O72" s="5" t="s">
        <v>1459</v>
      </c>
      <c r="P72" s="5">
        <v>0</v>
      </c>
      <c r="Q72" s="752">
        <v>0</v>
      </c>
      <c r="R72" s="752">
        <v>155990</v>
      </c>
      <c r="S72" s="752">
        <v>780010</v>
      </c>
      <c r="T72" s="752">
        <v>0</v>
      </c>
      <c r="U72" s="752">
        <v>0</v>
      </c>
      <c r="V72" s="752">
        <v>0</v>
      </c>
      <c r="W72" s="23">
        <v>0.64</v>
      </c>
      <c r="X72" s="752">
        <v>1</v>
      </c>
    </row>
    <row r="73" spans="1:24" x14ac:dyDescent="0.25">
      <c r="A73" s="3" t="s">
        <v>1299</v>
      </c>
      <c r="B73" s="3" t="s">
        <v>1461</v>
      </c>
      <c r="C73" s="5">
        <v>730000</v>
      </c>
      <c r="D73" s="5">
        <v>0</v>
      </c>
      <c r="E73" s="5">
        <v>0</v>
      </c>
      <c r="F73" s="5">
        <v>27000</v>
      </c>
      <c r="G73" s="5">
        <v>0</v>
      </c>
      <c r="H73" s="5">
        <v>699000</v>
      </c>
      <c r="I73" s="5">
        <v>0</v>
      </c>
      <c r="J73" s="5">
        <v>0</v>
      </c>
      <c r="K73" s="5">
        <v>0</v>
      </c>
      <c r="L73" s="5"/>
      <c r="M73" s="5">
        <f t="shared" si="25"/>
        <v>1624000</v>
      </c>
      <c r="N73" s="5">
        <f t="shared" si="26"/>
        <v>-4000</v>
      </c>
      <c r="O73" s="5" t="s">
        <v>373</v>
      </c>
      <c r="P73" s="5">
        <v>0</v>
      </c>
      <c r="Q73" s="755">
        <v>0</v>
      </c>
      <c r="R73" s="755">
        <v>121663</v>
      </c>
      <c r="S73" s="755">
        <v>608337.19999999995</v>
      </c>
      <c r="T73" s="755">
        <v>0</v>
      </c>
      <c r="U73" s="755">
        <v>0</v>
      </c>
      <c r="V73" s="755">
        <v>0</v>
      </c>
      <c r="W73" s="23">
        <v>0.47</v>
      </c>
      <c r="X73" s="755">
        <v>0</v>
      </c>
    </row>
    <row r="74" spans="1:24" x14ac:dyDescent="0.25">
      <c r="A74" s="3" t="s">
        <v>1299</v>
      </c>
      <c r="B74" s="3" t="s">
        <v>1462</v>
      </c>
      <c r="C74" s="5">
        <v>814000</v>
      </c>
      <c r="D74" s="5">
        <v>1550000</v>
      </c>
      <c r="E74" s="5">
        <v>310000</v>
      </c>
      <c r="F74" s="5">
        <v>29000</v>
      </c>
      <c r="G74" s="5">
        <v>0</v>
      </c>
      <c r="H74" s="5">
        <v>353000</v>
      </c>
      <c r="I74" s="5">
        <v>0</v>
      </c>
      <c r="J74" s="5">
        <v>1150000</v>
      </c>
      <c r="K74" s="5">
        <v>0</v>
      </c>
      <c r="L74" s="5"/>
      <c r="M74" s="5">
        <f t="shared" si="25"/>
        <v>827000</v>
      </c>
      <c r="N74" s="5">
        <f t="shared" si="26"/>
        <v>-32000</v>
      </c>
      <c r="O74" s="5" t="s">
        <v>1463</v>
      </c>
      <c r="P74" s="5">
        <v>0</v>
      </c>
      <c r="Q74" s="756">
        <v>0</v>
      </c>
      <c r="R74" s="756">
        <v>135661</v>
      </c>
      <c r="S74" s="756">
        <v>678339</v>
      </c>
      <c r="T74" s="756">
        <v>0</v>
      </c>
      <c r="U74" s="756">
        <v>0</v>
      </c>
      <c r="V74" s="756">
        <v>0</v>
      </c>
      <c r="W74" s="23">
        <v>0.56999999999999995</v>
      </c>
      <c r="X74" s="756">
        <v>7</v>
      </c>
    </row>
    <row r="75" spans="1:24" x14ac:dyDescent="0.25">
      <c r="A75" s="3" t="s">
        <v>1299</v>
      </c>
      <c r="B75" s="3" t="s">
        <v>1465</v>
      </c>
      <c r="C75" s="5">
        <v>876000</v>
      </c>
      <c r="D75" s="5">
        <v>1250000</v>
      </c>
      <c r="E75" s="5">
        <v>250000</v>
      </c>
      <c r="F75" s="5">
        <v>24000</v>
      </c>
      <c r="G75" s="5">
        <v>0</v>
      </c>
      <c r="H75" s="5">
        <v>624000</v>
      </c>
      <c r="I75" s="5">
        <v>0</v>
      </c>
      <c r="J75" s="5">
        <v>1000000</v>
      </c>
      <c r="K75" s="5">
        <v>0</v>
      </c>
      <c r="L75" s="5"/>
      <c r="M75" s="5">
        <f t="shared" si="25"/>
        <v>451000</v>
      </c>
      <c r="N75" s="5">
        <f t="shared" si="26"/>
        <v>22000</v>
      </c>
      <c r="O75" s="5" t="s">
        <v>682</v>
      </c>
      <c r="P75" s="5">
        <v>0</v>
      </c>
      <c r="Q75" s="759">
        <v>0</v>
      </c>
      <c r="R75" s="759">
        <v>144075</v>
      </c>
      <c r="S75" s="759">
        <v>731925</v>
      </c>
      <c r="T75" s="759">
        <v>0</v>
      </c>
      <c r="U75" s="759">
        <v>0</v>
      </c>
      <c r="V75" s="759">
        <v>0</v>
      </c>
      <c r="W75" s="23">
        <v>0.64</v>
      </c>
      <c r="X75" s="759">
        <v>4</v>
      </c>
    </row>
    <row r="76" spans="1:24" x14ac:dyDescent="0.25">
      <c r="A76" s="3" t="s">
        <v>1299</v>
      </c>
      <c r="B76" s="3" t="s">
        <v>1467</v>
      </c>
      <c r="C76" s="5">
        <v>725000</v>
      </c>
      <c r="D76" s="5">
        <v>0</v>
      </c>
      <c r="E76" s="5">
        <v>0</v>
      </c>
      <c r="F76" s="5">
        <v>33000</v>
      </c>
      <c r="G76" s="5">
        <v>0</v>
      </c>
      <c r="H76" s="5">
        <v>682000</v>
      </c>
      <c r="I76" s="5">
        <v>0</v>
      </c>
      <c r="J76" s="5">
        <v>0</v>
      </c>
      <c r="K76" s="5">
        <v>0</v>
      </c>
      <c r="L76" s="5"/>
      <c r="M76" s="5">
        <f xml:space="preserve"> M75+H76+ I76- J76- L76+ Q76</f>
        <v>1133000</v>
      </c>
      <c r="N76" s="5">
        <f>(C76-D76 - F76 - G76 + J76- K76- H76- I76- P76)*-1</f>
        <v>-10000</v>
      </c>
      <c r="O76" s="5" t="s">
        <v>1469</v>
      </c>
      <c r="P76" s="5">
        <v>0</v>
      </c>
      <c r="Q76" s="761">
        <v>0</v>
      </c>
      <c r="R76" s="761">
        <v>120826</v>
      </c>
      <c r="S76" s="761">
        <v>604174</v>
      </c>
      <c r="T76" s="761">
        <v>0</v>
      </c>
      <c r="U76" s="761">
        <v>0</v>
      </c>
      <c r="V76" s="761">
        <v>0</v>
      </c>
      <c r="W76" s="23">
        <v>0.69</v>
      </c>
      <c r="X76" s="761">
        <v>0</v>
      </c>
    </row>
    <row r="77" spans="1:24" x14ac:dyDescent="0.25">
      <c r="A77" s="6" t="s">
        <v>16</v>
      </c>
      <c r="B77" s="6" t="s">
        <v>15</v>
      </c>
      <c r="C77" s="7">
        <f t="shared" ref="C77:L77" si="27">SUM(C70:C76)</f>
        <v>5488000</v>
      </c>
      <c r="D77" s="7">
        <f t="shared" si="27"/>
        <v>5850000</v>
      </c>
      <c r="E77" s="7">
        <f t="shared" si="27"/>
        <v>1170000</v>
      </c>
      <c r="F77" s="7">
        <f t="shared" si="27"/>
        <v>179000</v>
      </c>
      <c r="G77" s="7">
        <f t="shared" si="27"/>
        <v>0</v>
      </c>
      <c r="H77" s="7">
        <f t="shared" si="27"/>
        <v>3987000</v>
      </c>
      <c r="I77" s="7">
        <f t="shared" si="27"/>
        <v>0</v>
      </c>
      <c r="J77" s="7">
        <f t="shared" si="27"/>
        <v>4589000</v>
      </c>
      <c r="K77" s="7">
        <f t="shared" si="27"/>
        <v>0</v>
      </c>
      <c r="L77" s="7">
        <f t="shared" si="27"/>
        <v>3000000</v>
      </c>
      <c r="M77" s="7">
        <f>M76</f>
        <v>1133000</v>
      </c>
      <c r="N77" s="7">
        <f>SUM(N70:N76)</f>
        <v>-61000</v>
      </c>
      <c r="O77" s="7"/>
      <c r="P77" s="7">
        <f>SUM(P70:P76)</f>
        <v>0</v>
      </c>
      <c r="Q77" s="8"/>
    </row>
    <row r="78" spans="1:24" x14ac:dyDescent="0.25">
      <c r="A78" s="3" t="s">
        <v>1299</v>
      </c>
      <c r="B78" s="3" t="s">
        <v>1472</v>
      </c>
      <c r="C78" s="5">
        <v>604000</v>
      </c>
      <c r="D78" s="5">
        <v>150000</v>
      </c>
      <c r="E78" s="5">
        <v>30000</v>
      </c>
      <c r="F78" s="5">
        <v>12000</v>
      </c>
      <c r="G78" s="5">
        <v>0</v>
      </c>
      <c r="H78" s="5">
        <v>428000</v>
      </c>
      <c r="I78" s="5">
        <v>0</v>
      </c>
      <c r="J78" s="5">
        <v>0</v>
      </c>
      <c r="K78" s="5">
        <v>0</v>
      </c>
      <c r="L78" s="5"/>
      <c r="M78" s="5">
        <f t="shared" ref="M78:M80" si="28" xml:space="preserve"> M77+H78+ I78- J78- L78+ Q78</f>
        <v>1561000</v>
      </c>
      <c r="N78" s="5">
        <f t="shared" ref="N78:N80" si="29">(C78-D78 - F78 - G78 + J78- K78- H78- I78- P78)*-1</f>
        <v>-14000</v>
      </c>
      <c r="O78" s="5" t="s">
        <v>1473</v>
      </c>
      <c r="P78" s="5">
        <v>0</v>
      </c>
      <c r="Q78" s="763">
        <v>0</v>
      </c>
      <c r="R78" s="763">
        <v>100656</v>
      </c>
      <c r="S78" s="763">
        <v>0</v>
      </c>
      <c r="T78" s="763">
        <v>0</v>
      </c>
      <c r="U78" s="763">
        <v>0</v>
      </c>
      <c r="V78" s="763">
        <v>0</v>
      </c>
      <c r="X78" s="763">
        <v>1</v>
      </c>
    </row>
    <row r="79" spans="1:24" x14ac:dyDescent="0.25">
      <c r="A79" s="3" t="s">
        <v>1299</v>
      </c>
      <c r="B79" s="3" t="s">
        <v>1472</v>
      </c>
      <c r="C79" s="5">
        <v>881000</v>
      </c>
      <c r="D79" s="5">
        <v>300000</v>
      </c>
      <c r="E79" s="5">
        <v>60000</v>
      </c>
      <c r="F79" s="5">
        <v>255000</v>
      </c>
      <c r="G79" s="5">
        <v>0</v>
      </c>
      <c r="H79" s="5">
        <v>393000</v>
      </c>
      <c r="I79" s="5">
        <v>0</v>
      </c>
      <c r="J79" s="5">
        <v>0</v>
      </c>
      <c r="K79" s="5">
        <v>0</v>
      </c>
      <c r="L79" s="5"/>
      <c r="M79" s="5">
        <f t="shared" si="28"/>
        <v>1954000</v>
      </c>
      <c r="N79" s="5">
        <f t="shared" si="29"/>
        <v>67000</v>
      </c>
      <c r="O79" s="5" t="s">
        <v>1474</v>
      </c>
      <c r="P79" s="5">
        <v>0</v>
      </c>
      <c r="Q79" s="764">
        <v>0</v>
      </c>
      <c r="R79" s="764">
        <v>146827</v>
      </c>
      <c r="S79" s="764">
        <v>734173</v>
      </c>
      <c r="T79" s="764">
        <v>0</v>
      </c>
      <c r="U79" s="764">
        <v>0</v>
      </c>
      <c r="V79" s="764">
        <v>0</v>
      </c>
      <c r="W79" s="23">
        <v>0.76</v>
      </c>
      <c r="X79" s="764">
        <v>2</v>
      </c>
    </row>
    <row r="80" spans="1:24" x14ac:dyDescent="0.25">
      <c r="A80" s="3" t="s">
        <v>1299</v>
      </c>
      <c r="B80" s="3" t="s">
        <v>1476</v>
      </c>
      <c r="C80" s="5">
        <v>1033000</v>
      </c>
      <c r="D80" s="5">
        <v>1000000</v>
      </c>
      <c r="E80" s="5">
        <v>200000</v>
      </c>
      <c r="F80" s="5">
        <v>39000</v>
      </c>
      <c r="G80" s="5">
        <v>0</v>
      </c>
      <c r="H80" s="5">
        <v>1012000</v>
      </c>
      <c r="I80" s="5">
        <v>0</v>
      </c>
      <c r="J80" s="5">
        <v>1000000</v>
      </c>
      <c r="K80" s="5">
        <v>0</v>
      </c>
      <c r="L80" s="5"/>
      <c r="M80" s="5">
        <f t="shared" si="28"/>
        <v>1966000</v>
      </c>
      <c r="N80" s="5">
        <f t="shared" si="29"/>
        <v>18000</v>
      </c>
      <c r="O80" s="5" t="s">
        <v>1477</v>
      </c>
      <c r="P80" s="5">
        <v>0</v>
      </c>
      <c r="Q80" s="766">
        <v>0</v>
      </c>
      <c r="R80" s="766">
        <v>171243</v>
      </c>
      <c r="S80" s="766">
        <v>861757.5</v>
      </c>
      <c r="T80" s="766">
        <v>0</v>
      </c>
      <c r="U80" s="766">
        <v>0</v>
      </c>
      <c r="V80" s="766">
        <v>0</v>
      </c>
      <c r="W80" s="23">
        <v>0.64</v>
      </c>
      <c r="X80" s="766">
        <v>2</v>
      </c>
    </row>
    <row r="81" spans="1:24" x14ac:dyDescent="0.25">
      <c r="A81" s="3" t="s">
        <v>1299</v>
      </c>
      <c r="B81" s="3" t="s">
        <v>1478</v>
      </c>
      <c r="C81" s="5">
        <v>670000</v>
      </c>
      <c r="D81" s="5">
        <v>0</v>
      </c>
      <c r="E81" s="5">
        <v>0</v>
      </c>
      <c r="F81" s="5">
        <v>20000</v>
      </c>
      <c r="G81" s="5">
        <v>0</v>
      </c>
      <c r="H81" s="5">
        <v>628000</v>
      </c>
      <c r="I81" s="5">
        <v>0</v>
      </c>
      <c r="J81" s="5">
        <v>0</v>
      </c>
      <c r="K81" s="5">
        <v>0</v>
      </c>
      <c r="L81" s="5"/>
      <c r="M81" s="5">
        <f>M80+ H81+ I81- J81- L81+ Q81</f>
        <v>2594000</v>
      </c>
      <c r="N81" s="5">
        <f>(C81-D81 - F81 - G81 + J81- K81- H81- I81- P81)*-1</f>
        <v>-22000</v>
      </c>
      <c r="O81" s="5" t="s">
        <v>561</v>
      </c>
      <c r="P81" s="5">
        <v>0</v>
      </c>
      <c r="Q81" s="768">
        <v>0</v>
      </c>
      <c r="R81" s="768">
        <v>111660</v>
      </c>
      <c r="S81" s="768">
        <v>558340</v>
      </c>
      <c r="T81" s="768">
        <v>0</v>
      </c>
      <c r="U81" s="768">
        <v>0</v>
      </c>
      <c r="V81" s="768">
        <v>0</v>
      </c>
      <c r="W81" s="23">
        <v>0.61</v>
      </c>
      <c r="X81" s="768">
        <v>0</v>
      </c>
    </row>
    <row r="82" spans="1:24" x14ac:dyDescent="0.25">
      <c r="A82" s="3" t="s">
        <v>1299</v>
      </c>
      <c r="B82" s="3" t="s">
        <v>1483</v>
      </c>
      <c r="C82" s="5">
        <v>1024000</v>
      </c>
      <c r="D82" s="5">
        <v>100000</v>
      </c>
      <c r="E82" s="5">
        <v>20000</v>
      </c>
      <c r="F82" s="5">
        <v>12000</v>
      </c>
      <c r="G82" s="5">
        <v>0</v>
      </c>
      <c r="H82" s="5">
        <v>826000</v>
      </c>
      <c r="I82" s="5">
        <v>0</v>
      </c>
      <c r="J82" s="5">
        <v>0</v>
      </c>
      <c r="K82" s="5">
        <v>0</v>
      </c>
      <c r="L82" s="5"/>
      <c r="M82" s="5">
        <f xml:space="preserve"> M81+H82+ I82- J82- L82+ Q82</f>
        <v>3420000</v>
      </c>
      <c r="N82" s="5">
        <f>(C82-D82 - F82 - G82 + J82- K82- H82- I82- P82)*-1</f>
        <v>-86000</v>
      </c>
      <c r="O82" s="5" t="s">
        <v>1484</v>
      </c>
      <c r="P82" s="5">
        <v>0</v>
      </c>
      <c r="Q82" s="771">
        <v>0</v>
      </c>
      <c r="R82" s="771">
        <v>170662</v>
      </c>
      <c r="S82" s="771">
        <v>853338</v>
      </c>
      <c r="T82" s="771">
        <v>0</v>
      </c>
      <c r="U82" s="771">
        <v>0</v>
      </c>
      <c r="V82" s="771">
        <v>0</v>
      </c>
      <c r="W82" s="23">
        <v>0.59</v>
      </c>
      <c r="X82" s="771">
        <v>1</v>
      </c>
    </row>
    <row r="83" spans="1:24" x14ac:dyDescent="0.25">
      <c r="A83" s="3" t="s">
        <v>1299</v>
      </c>
      <c r="B83" s="3" t="s">
        <v>1486</v>
      </c>
      <c r="C83" s="5">
        <v>688000</v>
      </c>
      <c r="D83" s="5">
        <v>800000</v>
      </c>
      <c r="E83" s="5">
        <v>160000</v>
      </c>
      <c r="F83" s="5">
        <v>27000</v>
      </c>
      <c r="G83" s="5">
        <v>0</v>
      </c>
      <c r="H83" s="5">
        <v>82000</v>
      </c>
      <c r="I83" s="5">
        <v>0</v>
      </c>
      <c r="J83" s="5">
        <v>232000</v>
      </c>
      <c r="K83" s="5">
        <v>0</v>
      </c>
      <c r="L83" s="5"/>
      <c r="M83" s="5">
        <f xml:space="preserve"> M82+H83+ I83- J83- L83+ Q83</f>
        <v>3270000</v>
      </c>
      <c r="N83" s="5">
        <f>(C83-D83 - F83 - G83 + J83- K83- H83- I83- P83)*-1</f>
        <v>-11000</v>
      </c>
      <c r="O83" s="5" t="s">
        <v>1195</v>
      </c>
      <c r="P83" s="5">
        <v>0</v>
      </c>
      <c r="Q83" s="773">
        <v>0</v>
      </c>
      <c r="R83" s="773">
        <v>114665</v>
      </c>
      <c r="S83" s="773">
        <v>573335</v>
      </c>
      <c r="T83" s="773">
        <v>0</v>
      </c>
      <c r="U83" s="773">
        <v>0</v>
      </c>
      <c r="V83" s="773">
        <v>0</v>
      </c>
      <c r="W83" s="23">
        <v>0.61</v>
      </c>
      <c r="X83" s="773">
        <v>3</v>
      </c>
    </row>
    <row r="84" spans="1:24" x14ac:dyDescent="0.25">
      <c r="A84" t="s">
        <v>1299</v>
      </c>
      <c r="B84" s="21">
        <v>43623</v>
      </c>
      <c r="C84" s="27">
        <v>533000</v>
      </c>
      <c r="D84" s="27">
        <v>1300000</v>
      </c>
      <c r="E84" s="27">
        <v>260000</v>
      </c>
      <c r="F84" s="27">
        <v>17000</v>
      </c>
      <c r="G84" s="27">
        <v>0</v>
      </c>
      <c r="H84" s="27">
        <v>493000</v>
      </c>
      <c r="I84" s="27">
        <v>0</v>
      </c>
      <c r="J84" s="27">
        <v>1300000</v>
      </c>
      <c r="K84" s="27">
        <v>22000</v>
      </c>
      <c r="L84" s="27"/>
      <c r="M84" s="27">
        <f xml:space="preserve"> M83+H84+ I84- J84- L84+ Q84</f>
        <v>2463000</v>
      </c>
      <c r="N84" s="27">
        <f>(C84-D84 - F84 - G84 + J84- K84- H84- I84- P84)*-1</f>
        <v>-1000</v>
      </c>
      <c r="O84" s="27" t="s">
        <v>1489</v>
      </c>
      <c r="P84" s="27">
        <v>0</v>
      </c>
      <c r="Q84" s="27">
        <v>0</v>
      </c>
      <c r="R84" s="27">
        <v>87907</v>
      </c>
      <c r="S84" s="27">
        <v>445093</v>
      </c>
      <c r="T84" s="27">
        <v>0</v>
      </c>
      <c r="U84" s="775">
        <v>0</v>
      </c>
      <c r="V84" s="775">
        <v>0</v>
      </c>
      <c r="W84" s="23">
        <v>0.61</v>
      </c>
      <c r="X84" s="775">
        <v>2</v>
      </c>
    </row>
    <row r="85" spans="1:24" x14ac:dyDescent="0.25">
      <c r="A85" s="6" t="s">
        <v>17</v>
      </c>
      <c r="B85" s="6" t="s">
        <v>15</v>
      </c>
      <c r="C85" s="7">
        <f t="shared" ref="C85:L85" si="30">SUM(C78:C83)</f>
        <v>4900000</v>
      </c>
      <c r="D85" s="7">
        <f t="shared" si="30"/>
        <v>2350000</v>
      </c>
      <c r="E85" s="7">
        <f t="shared" si="30"/>
        <v>470000</v>
      </c>
      <c r="F85" s="7">
        <f t="shared" si="30"/>
        <v>365000</v>
      </c>
      <c r="G85" s="7">
        <f t="shared" si="30"/>
        <v>0</v>
      </c>
      <c r="H85" s="7">
        <f t="shared" si="30"/>
        <v>3369000</v>
      </c>
      <c r="I85" s="7">
        <f t="shared" si="30"/>
        <v>0</v>
      </c>
      <c r="J85" s="7">
        <f t="shared" si="30"/>
        <v>1232000</v>
      </c>
      <c r="K85" s="7">
        <f t="shared" si="30"/>
        <v>0</v>
      </c>
      <c r="L85" s="7">
        <f t="shared" si="30"/>
        <v>0</v>
      </c>
      <c r="M85" s="7">
        <f>M84</f>
        <v>2463000</v>
      </c>
      <c r="N85" s="7">
        <f>SUM(N78:N83)</f>
        <v>-48000</v>
      </c>
      <c r="O85" s="7"/>
      <c r="P85" s="7">
        <f>SUM(P78:P83)</f>
        <v>0</v>
      </c>
      <c r="Q85" s="8"/>
    </row>
    <row r="86" spans="1:24" x14ac:dyDescent="0.25">
      <c r="A86" s="3" t="s">
        <v>1299</v>
      </c>
      <c r="B86" s="3" t="s">
        <v>1490</v>
      </c>
      <c r="C86" s="5">
        <v>1123000</v>
      </c>
      <c r="D86" s="5">
        <v>2174000</v>
      </c>
      <c r="E86" s="5">
        <v>435000</v>
      </c>
      <c r="F86" s="5">
        <v>319000</v>
      </c>
      <c r="G86" s="5">
        <v>0</v>
      </c>
      <c r="H86" s="5">
        <v>432000</v>
      </c>
      <c r="I86" s="5">
        <v>0</v>
      </c>
      <c r="J86" s="5">
        <v>1693000</v>
      </c>
      <c r="K86" s="5">
        <v>0</v>
      </c>
      <c r="L86" s="5"/>
      <c r="M86" s="5">
        <f xml:space="preserve"> M85+H86+ I86- J86- L86+ Q86</f>
        <v>1202000</v>
      </c>
      <c r="N86" s="5">
        <f t="shared" ref="N86:N91" si="31">(C86-D86 - F86 - G86 + J86- K86- H86- I86- P86)*-1</f>
        <v>109000</v>
      </c>
      <c r="O86" s="5" t="s">
        <v>1491</v>
      </c>
      <c r="P86" s="5">
        <v>0</v>
      </c>
      <c r="Q86" s="776">
        <v>0</v>
      </c>
      <c r="R86" s="776">
        <v>187161</v>
      </c>
      <c r="S86" s="776">
        <v>935839</v>
      </c>
      <c r="T86" s="776">
        <v>0</v>
      </c>
      <c r="U86" s="776">
        <v>0</v>
      </c>
      <c r="V86" s="776">
        <v>0</v>
      </c>
      <c r="W86" s="23">
        <v>0.69</v>
      </c>
      <c r="X86" s="776">
        <v>4</v>
      </c>
    </row>
    <row r="87" spans="1:24" x14ac:dyDescent="0.25">
      <c r="A87" s="3" t="s">
        <v>1299</v>
      </c>
      <c r="B87" s="3" t="s">
        <v>1493</v>
      </c>
      <c r="C87" s="5">
        <v>1404000</v>
      </c>
      <c r="D87" s="5">
        <v>0</v>
      </c>
      <c r="E87" s="5">
        <v>0</v>
      </c>
      <c r="F87" s="5">
        <v>209000</v>
      </c>
      <c r="G87" s="5">
        <v>0</v>
      </c>
      <c r="H87" s="5">
        <v>1365000</v>
      </c>
      <c r="I87" s="5">
        <v>0</v>
      </c>
      <c r="J87" s="5">
        <v>170000</v>
      </c>
      <c r="K87" s="5">
        <v>0</v>
      </c>
      <c r="L87" s="5"/>
      <c r="M87" s="5">
        <f xml:space="preserve"> M86+H87+ I87- J87- L87+ Q87</f>
        <v>2397000</v>
      </c>
      <c r="N87" s="5">
        <f t="shared" si="31"/>
        <v>0</v>
      </c>
      <c r="O87" s="5" t="s">
        <v>1494</v>
      </c>
      <c r="P87" s="5">
        <v>0</v>
      </c>
      <c r="Q87" s="782">
        <v>0</v>
      </c>
      <c r="R87" s="782">
        <v>233080</v>
      </c>
      <c r="S87" s="782">
        <v>1170920</v>
      </c>
      <c r="T87" s="782">
        <v>0</v>
      </c>
      <c r="U87" s="782">
        <v>0</v>
      </c>
      <c r="V87" s="782">
        <v>0</v>
      </c>
      <c r="W87" s="23">
        <v>0.68</v>
      </c>
      <c r="X87" s="782">
        <v>0</v>
      </c>
    </row>
    <row r="88" spans="1:24" x14ac:dyDescent="0.25">
      <c r="A88" s="3" t="s">
        <v>1299</v>
      </c>
      <c r="B88" s="3" t="s">
        <v>1496</v>
      </c>
      <c r="C88" s="5">
        <v>866000</v>
      </c>
      <c r="D88" s="5">
        <v>300000</v>
      </c>
      <c r="E88" s="5">
        <v>60000</v>
      </c>
      <c r="F88" s="5">
        <v>42000</v>
      </c>
      <c r="G88" s="5">
        <v>0</v>
      </c>
      <c r="H88" s="5">
        <v>530000</v>
      </c>
      <c r="I88" s="5">
        <v>0</v>
      </c>
      <c r="J88" s="5">
        <v>0</v>
      </c>
      <c r="K88" s="5">
        <v>0</v>
      </c>
      <c r="L88" s="5"/>
      <c r="M88" s="5">
        <f xml:space="preserve"> M87+H88+ I88- J88- L88+ Q88</f>
        <v>2927000</v>
      </c>
      <c r="N88" s="5">
        <f t="shared" si="31"/>
        <v>6000</v>
      </c>
      <c r="O88" s="5" t="s">
        <v>1499</v>
      </c>
      <c r="P88" s="5">
        <v>0</v>
      </c>
      <c r="Q88" s="785">
        <v>0</v>
      </c>
      <c r="R88" s="785">
        <v>144325</v>
      </c>
      <c r="S88" s="785">
        <v>721675</v>
      </c>
      <c r="T88" s="785">
        <v>0</v>
      </c>
      <c r="U88" s="785">
        <v>0</v>
      </c>
      <c r="V88" s="785">
        <v>0</v>
      </c>
      <c r="W88" s="23">
        <v>0.61</v>
      </c>
      <c r="X88" s="785">
        <v>2</v>
      </c>
    </row>
    <row r="89" spans="1:24" x14ac:dyDescent="0.25">
      <c r="A89" s="3" t="s">
        <v>1299</v>
      </c>
      <c r="B89" s="3" t="s">
        <v>1500</v>
      </c>
      <c r="C89" s="5">
        <v>731000</v>
      </c>
      <c r="D89" s="5">
        <v>1300000</v>
      </c>
      <c r="E89" s="5">
        <v>260000</v>
      </c>
      <c r="F89" s="5">
        <v>46000</v>
      </c>
      <c r="G89" s="5">
        <v>0</v>
      </c>
      <c r="H89" s="5">
        <v>104000</v>
      </c>
      <c r="I89" s="5">
        <v>0</v>
      </c>
      <c r="J89" s="5">
        <v>725000</v>
      </c>
      <c r="K89" s="5">
        <v>0</v>
      </c>
      <c r="L89" s="5"/>
      <c r="M89" s="5">
        <f xml:space="preserve"> M88+H89+ I89- J89- L89+ Q89</f>
        <v>2306000</v>
      </c>
      <c r="N89" s="5">
        <f t="shared" si="31"/>
        <v>-6000</v>
      </c>
      <c r="O89" s="5" t="s">
        <v>1501</v>
      </c>
      <c r="P89" s="5">
        <v>0</v>
      </c>
      <c r="Q89" s="786">
        <v>0</v>
      </c>
      <c r="R89" s="786">
        <v>121830</v>
      </c>
      <c r="S89" s="786">
        <v>609170</v>
      </c>
      <c r="T89" s="786">
        <v>0</v>
      </c>
      <c r="U89" s="786">
        <v>0</v>
      </c>
      <c r="V89" s="786">
        <v>0</v>
      </c>
      <c r="W89" s="23">
        <v>0.72</v>
      </c>
      <c r="X89" s="786">
        <v>5</v>
      </c>
    </row>
    <row r="90" spans="1:24" x14ac:dyDescent="0.25">
      <c r="A90" s="3" t="s">
        <v>1299</v>
      </c>
      <c r="B90" s="3" t="s">
        <v>1503</v>
      </c>
      <c r="C90" s="5">
        <v>641000</v>
      </c>
      <c r="D90" s="5">
        <v>750000</v>
      </c>
      <c r="E90" s="5">
        <v>150000</v>
      </c>
      <c r="F90" s="5">
        <v>28000</v>
      </c>
      <c r="G90" s="5">
        <v>0</v>
      </c>
      <c r="H90" s="5">
        <v>362000</v>
      </c>
      <c r="I90" s="5">
        <v>0</v>
      </c>
      <c r="J90" s="5">
        <v>500000</v>
      </c>
      <c r="K90" s="5">
        <v>0</v>
      </c>
      <c r="L90" s="5"/>
      <c r="M90" s="5">
        <f>M89+ H90+ I90- J90- L90+ Q90</f>
        <v>2168000</v>
      </c>
      <c r="N90" s="5">
        <f t="shared" si="31"/>
        <v>-1000</v>
      </c>
      <c r="O90" s="5" t="s">
        <v>1506</v>
      </c>
      <c r="P90" s="5">
        <v>0</v>
      </c>
      <c r="Q90" s="789">
        <v>0</v>
      </c>
      <c r="R90" s="789">
        <v>106831</v>
      </c>
      <c r="S90" s="789">
        <v>534169</v>
      </c>
      <c r="T90" s="789">
        <v>0</v>
      </c>
      <c r="U90" s="789">
        <v>0</v>
      </c>
      <c r="V90" s="789">
        <v>0</v>
      </c>
      <c r="W90" s="23">
        <v>0.66</v>
      </c>
      <c r="X90" s="789">
        <v>3</v>
      </c>
    </row>
    <row r="91" spans="1:24" x14ac:dyDescent="0.25">
      <c r="A91" s="3" t="s">
        <v>1299</v>
      </c>
      <c r="B91" s="3" t="s">
        <v>1509</v>
      </c>
      <c r="C91" s="5">
        <v>667000</v>
      </c>
      <c r="D91" s="5">
        <v>400000</v>
      </c>
      <c r="E91" s="5">
        <v>80000</v>
      </c>
      <c r="F91" s="5">
        <v>25000</v>
      </c>
      <c r="G91" s="5">
        <v>0</v>
      </c>
      <c r="H91" s="5">
        <v>740000</v>
      </c>
      <c r="I91" s="5">
        <v>0</v>
      </c>
      <c r="J91" s="5">
        <v>500000</v>
      </c>
      <c r="K91" s="5">
        <v>0</v>
      </c>
      <c r="L91" s="5"/>
      <c r="M91" s="5">
        <f xml:space="preserve"> M90+H91+ I91- J91- L91+ Q91</f>
        <v>2408000</v>
      </c>
      <c r="N91" s="5">
        <f t="shared" si="31"/>
        <v>-2000</v>
      </c>
      <c r="O91" s="5" t="s">
        <v>831</v>
      </c>
      <c r="P91" s="5">
        <v>0</v>
      </c>
      <c r="Q91" s="791">
        <v>0</v>
      </c>
      <c r="R91" s="791">
        <v>111164</v>
      </c>
      <c r="S91" s="791">
        <v>555836</v>
      </c>
      <c r="T91" s="791">
        <v>0</v>
      </c>
      <c r="U91" s="791">
        <v>0</v>
      </c>
      <c r="V91" s="791">
        <v>0</v>
      </c>
      <c r="W91" s="23">
        <v>0.66</v>
      </c>
      <c r="X91" s="791">
        <v>2</v>
      </c>
    </row>
    <row r="92" spans="1:24" x14ac:dyDescent="0.25">
      <c r="A92" t="s">
        <v>1299</v>
      </c>
      <c r="B92" t="s">
        <v>1509</v>
      </c>
      <c r="C92" s="27">
        <v>620000</v>
      </c>
      <c r="D92" s="27">
        <v>300000</v>
      </c>
      <c r="E92" s="27">
        <v>60000</v>
      </c>
      <c r="F92" s="27">
        <v>170000</v>
      </c>
      <c r="G92" s="27">
        <v>0</v>
      </c>
      <c r="H92" s="27">
        <v>639000</v>
      </c>
      <c r="I92" s="27">
        <v>0</v>
      </c>
      <c r="J92" s="27">
        <v>500000</v>
      </c>
      <c r="K92" s="27">
        <v>0</v>
      </c>
      <c r="L92" s="27"/>
      <c r="M92" s="27">
        <f xml:space="preserve"> M91+H92+ I92- J92- L92+ Q92</f>
        <v>2547000</v>
      </c>
      <c r="N92" s="27">
        <f>(C92-D92 - F92 - G92 + J92- K92- H92- I92- P92)*-1</f>
        <v>-11000</v>
      </c>
      <c r="O92" s="27" t="s">
        <v>1511</v>
      </c>
      <c r="P92" s="27">
        <v>0</v>
      </c>
      <c r="Q92" s="27">
        <v>0</v>
      </c>
      <c r="R92" s="27">
        <v>103330</v>
      </c>
      <c r="S92" s="27">
        <v>516670</v>
      </c>
      <c r="T92" s="27">
        <v>0</v>
      </c>
      <c r="U92" s="27">
        <v>0</v>
      </c>
      <c r="V92" s="793">
        <v>0</v>
      </c>
      <c r="W92" s="23">
        <v>0.66</v>
      </c>
      <c r="X92" s="793">
        <v>1</v>
      </c>
    </row>
    <row r="93" spans="1:24" x14ac:dyDescent="0.25">
      <c r="A93" s="6" t="s">
        <v>18</v>
      </c>
      <c r="B93" s="6" t="s">
        <v>15</v>
      </c>
      <c r="C93" s="7">
        <f t="shared" ref="C93:L93" si="32">SUM(C86:C91)</f>
        <v>5432000</v>
      </c>
      <c r="D93" s="7">
        <f t="shared" si="32"/>
        <v>4924000</v>
      </c>
      <c r="E93" s="7">
        <f t="shared" si="32"/>
        <v>985000</v>
      </c>
      <c r="F93" s="7">
        <f t="shared" si="32"/>
        <v>669000</v>
      </c>
      <c r="G93" s="7">
        <f t="shared" si="32"/>
        <v>0</v>
      </c>
      <c r="H93" s="7">
        <f t="shared" si="32"/>
        <v>3533000</v>
      </c>
      <c r="I93" s="7">
        <f t="shared" si="32"/>
        <v>0</v>
      </c>
      <c r="J93" s="7">
        <f t="shared" si="32"/>
        <v>3588000</v>
      </c>
      <c r="K93" s="7">
        <f t="shared" si="32"/>
        <v>0</v>
      </c>
      <c r="L93" s="7">
        <f t="shared" si="32"/>
        <v>0</v>
      </c>
      <c r="M93" s="7">
        <f>+M92</f>
        <v>2547000</v>
      </c>
      <c r="N93" s="7">
        <f>SUM(N86:N91)</f>
        <v>106000</v>
      </c>
      <c r="O93" s="7"/>
      <c r="P93" s="7">
        <f>SUM(P86:P91)</f>
        <v>0</v>
      </c>
      <c r="Q93" s="8"/>
    </row>
    <row r="94" spans="1:24" x14ac:dyDescent="0.25">
      <c r="A94" s="3" t="s">
        <v>1299</v>
      </c>
      <c r="B94" s="3" t="s">
        <v>1512</v>
      </c>
      <c r="C94" s="5">
        <v>1172000</v>
      </c>
      <c r="D94" s="5">
        <v>350000</v>
      </c>
      <c r="E94" s="5">
        <v>70000</v>
      </c>
      <c r="F94" s="5">
        <v>39000</v>
      </c>
      <c r="G94" s="5">
        <v>0</v>
      </c>
      <c r="H94" s="5">
        <v>783000</v>
      </c>
      <c r="I94" s="5">
        <v>0</v>
      </c>
      <c r="J94" s="5">
        <v>0</v>
      </c>
      <c r="K94" s="5">
        <v>0</v>
      </c>
      <c r="L94" s="5"/>
      <c r="M94" s="5">
        <f t="shared" ref="M94:M99" si="33" xml:space="preserve"> M93+H94+ I94- J94- L94+ Q94</f>
        <v>3330000</v>
      </c>
      <c r="N94" s="5">
        <f t="shared" ref="N94:N99" si="34">(C94-D94 - F94 - G94 + J94- K94- H94- I94- P94)*-1</f>
        <v>0</v>
      </c>
      <c r="O94" s="5" t="s">
        <v>1513</v>
      </c>
      <c r="P94" s="5">
        <v>0</v>
      </c>
      <c r="Q94" s="794">
        <v>0</v>
      </c>
      <c r="R94" s="794">
        <v>195327</v>
      </c>
      <c r="S94" s="794">
        <v>976673</v>
      </c>
      <c r="T94" s="794">
        <v>0</v>
      </c>
      <c r="U94" s="794">
        <v>0</v>
      </c>
      <c r="V94" s="794">
        <v>0</v>
      </c>
      <c r="W94" s="23">
        <v>0.74</v>
      </c>
      <c r="X94" s="794">
        <v>2</v>
      </c>
    </row>
    <row r="95" spans="1:24" x14ac:dyDescent="0.25">
      <c r="A95" s="3" t="s">
        <v>1299</v>
      </c>
      <c r="B95" s="3" t="s">
        <v>1516</v>
      </c>
      <c r="C95" s="5">
        <v>926000</v>
      </c>
      <c r="D95" s="5">
        <v>1100000</v>
      </c>
      <c r="E95" s="5">
        <v>210000</v>
      </c>
      <c r="F95" s="5">
        <v>24000</v>
      </c>
      <c r="G95" s="5">
        <v>0</v>
      </c>
      <c r="H95" s="5">
        <v>600000</v>
      </c>
      <c r="I95" s="5">
        <v>0</v>
      </c>
      <c r="J95" s="5">
        <v>798000</v>
      </c>
      <c r="K95" s="5">
        <v>0</v>
      </c>
      <c r="L95" s="5"/>
      <c r="M95" s="5">
        <f t="shared" si="33"/>
        <v>3132000</v>
      </c>
      <c r="N95" s="5">
        <f t="shared" si="34"/>
        <v>0</v>
      </c>
      <c r="O95" s="5" t="s">
        <v>1517</v>
      </c>
      <c r="P95" s="5">
        <v>0</v>
      </c>
      <c r="Q95" s="797">
        <v>0</v>
      </c>
      <c r="R95" s="797">
        <v>151726</v>
      </c>
      <c r="S95" s="797">
        <v>774274</v>
      </c>
      <c r="T95" s="797">
        <v>0</v>
      </c>
      <c r="U95" s="797">
        <v>0</v>
      </c>
      <c r="V95" s="797">
        <v>0</v>
      </c>
      <c r="W95" s="23">
        <v>0.76</v>
      </c>
      <c r="X95" s="797">
        <v>5</v>
      </c>
    </row>
    <row r="96" spans="1:24" x14ac:dyDescent="0.25">
      <c r="A96" s="3" t="s">
        <v>1299</v>
      </c>
      <c r="B96" s="3" t="s">
        <v>1518</v>
      </c>
      <c r="C96" s="5">
        <v>821000</v>
      </c>
      <c r="D96" s="5">
        <v>1250000</v>
      </c>
      <c r="E96" s="5">
        <v>250000</v>
      </c>
      <c r="F96" s="5">
        <v>33000</v>
      </c>
      <c r="G96" s="5">
        <v>0</v>
      </c>
      <c r="H96" s="5">
        <v>13000</v>
      </c>
      <c r="I96" s="5">
        <v>0</v>
      </c>
      <c r="J96" s="5">
        <v>500000</v>
      </c>
      <c r="K96" s="5">
        <v>0</v>
      </c>
      <c r="L96" s="5"/>
      <c r="M96" s="5">
        <f t="shared" si="33"/>
        <v>2645000</v>
      </c>
      <c r="N96" s="5">
        <f t="shared" si="34"/>
        <v>-25000</v>
      </c>
      <c r="O96" s="5" t="s">
        <v>1520</v>
      </c>
      <c r="P96" s="5">
        <v>0</v>
      </c>
      <c r="Q96" s="799">
        <v>0</v>
      </c>
      <c r="R96" s="799">
        <v>135912</v>
      </c>
      <c r="S96" s="799">
        <v>685088</v>
      </c>
      <c r="T96" s="799">
        <v>0</v>
      </c>
      <c r="U96" s="799">
        <v>0</v>
      </c>
      <c r="V96" s="799">
        <v>0</v>
      </c>
      <c r="W96" s="23">
        <v>0.74</v>
      </c>
      <c r="X96" s="799">
        <v>5</v>
      </c>
    </row>
    <row r="97" spans="1:24" x14ac:dyDescent="0.25">
      <c r="A97" s="3" t="s">
        <v>1299</v>
      </c>
      <c r="B97" s="3" t="s">
        <v>1521</v>
      </c>
      <c r="C97" s="5">
        <v>791000</v>
      </c>
      <c r="D97" s="5">
        <v>200000</v>
      </c>
      <c r="E97" s="5">
        <v>40000</v>
      </c>
      <c r="F97" s="5">
        <v>28000</v>
      </c>
      <c r="G97" s="5">
        <v>0</v>
      </c>
      <c r="H97" s="5">
        <v>564000</v>
      </c>
      <c r="I97" s="5">
        <v>0</v>
      </c>
      <c r="J97" s="5">
        <v>0</v>
      </c>
      <c r="K97" s="5">
        <v>0</v>
      </c>
      <c r="L97" s="5"/>
      <c r="M97" s="5">
        <f t="shared" si="33"/>
        <v>3209000</v>
      </c>
      <c r="N97" s="5">
        <f t="shared" si="34"/>
        <v>1000</v>
      </c>
      <c r="O97" s="5" t="s">
        <v>1522</v>
      </c>
      <c r="P97" s="5">
        <v>0</v>
      </c>
      <c r="Q97" s="800">
        <v>0</v>
      </c>
      <c r="R97" s="800">
        <v>131836</v>
      </c>
      <c r="S97" s="800">
        <v>659164</v>
      </c>
      <c r="T97" s="800">
        <v>0</v>
      </c>
      <c r="U97" s="800">
        <v>0</v>
      </c>
      <c r="V97" s="800">
        <v>0</v>
      </c>
      <c r="W97" s="23">
        <v>0.69</v>
      </c>
      <c r="X97" s="800">
        <v>2</v>
      </c>
    </row>
    <row r="98" spans="1:24" x14ac:dyDescent="0.25">
      <c r="A98" s="3" t="s">
        <v>1299</v>
      </c>
      <c r="B98" s="3" t="s">
        <v>1523</v>
      </c>
      <c r="C98" s="5">
        <v>882000</v>
      </c>
      <c r="D98" s="5">
        <v>1300000</v>
      </c>
      <c r="E98" s="5">
        <v>260000</v>
      </c>
      <c r="F98" s="5">
        <v>24000</v>
      </c>
      <c r="G98" s="5">
        <v>0</v>
      </c>
      <c r="H98" s="5">
        <v>555000</v>
      </c>
      <c r="I98" s="5">
        <v>0</v>
      </c>
      <c r="J98" s="5">
        <v>1000000</v>
      </c>
      <c r="K98" s="5">
        <v>0</v>
      </c>
      <c r="L98" s="5"/>
      <c r="M98" s="5">
        <f t="shared" si="33"/>
        <v>2764000</v>
      </c>
      <c r="N98" s="5">
        <f t="shared" si="34"/>
        <v>-3000</v>
      </c>
      <c r="O98" s="5" t="s">
        <v>1526</v>
      </c>
      <c r="P98" s="5">
        <v>0</v>
      </c>
      <c r="Q98" s="803">
        <v>0</v>
      </c>
      <c r="R98" s="803">
        <v>146993</v>
      </c>
      <c r="S98" s="803">
        <v>735007</v>
      </c>
      <c r="T98" s="803">
        <v>0</v>
      </c>
      <c r="U98" s="803">
        <v>0</v>
      </c>
      <c r="V98" s="803">
        <v>0</v>
      </c>
      <c r="W98" s="23">
        <v>0.7</v>
      </c>
      <c r="X98" s="803">
        <v>4</v>
      </c>
    </row>
    <row r="99" spans="1:24" x14ac:dyDescent="0.25">
      <c r="A99" s="3" t="s">
        <v>1299</v>
      </c>
      <c r="B99" s="3" t="s">
        <v>1527</v>
      </c>
      <c r="C99" s="5">
        <v>742000</v>
      </c>
      <c r="D99" s="5">
        <v>1300000</v>
      </c>
      <c r="E99" s="5">
        <v>260000</v>
      </c>
      <c r="F99" s="5">
        <v>282000</v>
      </c>
      <c r="G99" s="5">
        <v>0</v>
      </c>
      <c r="H99" s="5">
        <v>154000</v>
      </c>
      <c r="I99" s="5">
        <v>0</v>
      </c>
      <c r="J99" s="5">
        <v>980000</v>
      </c>
      <c r="K99" s="5">
        <v>0</v>
      </c>
      <c r="L99" s="5"/>
      <c r="M99" s="5">
        <f t="shared" si="33"/>
        <v>1938000</v>
      </c>
      <c r="N99" s="5">
        <f t="shared" si="34"/>
        <v>14000</v>
      </c>
      <c r="O99" s="5" t="s">
        <v>1529</v>
      </c>
      <c r="P99" s="5">
        <v>0</v>
      </c>
      <c r="Q99" s="805">
        <v>0</v>
      </c>
      <c r="R99" s="805">
        <v>123665</v>
      </c>
      <c r="S99" s="805">
        <v>618335</v>
      </c>
      <c r="T99" s="805">
        <v>0</v>
      </c>
      <c r="U99" s="805">
        <v>0</v>
      </c>
      <c r="V99" s="805">
        <v>0</v>
      </c>
      <c r="W99" s="23">
        <v>0.73</v>
      </c>
      <c r="X99" s="805">
        <v>3</v>
      </c>
    </row>
    <row r="100" spans="1:24" x14ac:dyDescent="0.25">
      <c r="A100" s="3" t="s">
        <v>1299</v>
      </c>
      <c r="B100" s="3" t="s">
        <v>1527</v>
      </c>
      <c r="C100" s="5">
        <v>911000</v>
      </c>
      <c r="D100" s="5">
        <v>1300000</v>
      </c>
      <c r="E100" s="5">
        <v>0</v>
      </c>
      <c r="F100" s="5">
        <v>282000</v>
      </c>
      <c r="G100" s="5">
        <v>0</v>
      </c>
      <c r="H100" s="5">
        <v>323000</v>
      </c>
      <c r="I100" s="5">
        <v>0</v>
      </c>
      <c r="J100" s="5">
        <v>980000</v>
      </c>
      <c r="K100" s="5">
        <v>0</v>
      </c>
      <c r="L100" s="5"/>
      <c r="M100" s="5">
        <f xml:space="preserve"> M99+H100+ I100- J100- L100+ Q100</f>
        <v>1281000</v>
      </c>
      <c r="N100" s="5">
        <f>(C100-D100 - F100 - G100 + J100- K100- H100- I100- P100)*-1</f>
        <v>14000</v>
      </c>
      <c r="O100" s="5" t="s">
        <v>1530</v>
      </c>
      <c r="P100" s="5">
        <v>0</v>
      </c>
      <c r="Q100" s="806">
        <v>0</v>
      </c>
      <c r="R100" s="806">
        <v>28160</v>
      </c>
      <c r="S100" s="806">
        <v>882840</v>
      </c>
      <c r="T100" s="806">
        <v>0</v>
      </c>
      <c r="U100" s="806">
        <v>0</v>
      </c>
      <c r="V100" s="806">
        <v>0</v>
      </c>
      <c r="W100" s="23">
        <v>0.75</v>
      </c>
      <c r="X100" s="806">
        <v>3</v>
      </c>
    </row>
    <row r="101" spans="1:24" x14ac:dyDescent="0.25">
      <c r="A101" s="6" t="s">
        <v>19</v>
      </c>
      <c r="B101" s="6" t="s">
        <v>15</v>
      </c>
      <c r="C101" s="7">
        <f t="shared" ref="C101:L101" si="35">SUM(C94:C100)</f>
        <v>6245000</v>
      </c>
      <c r="D101" s="7">
        <f t="shared" si="35"/>
        <v>6800000</v>
      </c>
      <c r="E101" s="7">
        <f t="shared" si="35"/>
        <v>1090000</v>
      </c>
      <c r="F101" s="7">
        <f t="shared" si="35"/>
        <v>712000</v>
      </c>
      <c r="G101" s="7">
        <f t="shared" si="35"/>
        <v>0</v>
      </c>
      <c r="H101" s="7">
        <f t="shared" si="35"/>
        <v>2992000</v>
      </c>
      <c r="I101" s="7">
        <f t="shared" si="35"/>
        <v>0</v>
      </c>
      <c r="J101" s="7">
        <f t="shared" si="35"/>
        <v>4258000</v>
      </c>
      <c r="K101" s="7">
        <f t="shared" si="35"/>
        <v>0</v>
      </c>
      <c r="L101" s="7">
        <f t="shared" si="35"/>
        <v>0</v>
      </c>
      <c r="M101" s="7">
        <f>M100</f>
        <v>1281000</v>
      </c>
      <c r="N101" s="7">
        <f>SUM(N94:N100)</f>
        <v>1000</v>
      </c>
      <c r="O101" s="7"/>
      <c r="P101" s="7">
        <f>SUM(P94:P100)</f>
        <v>0</v>
      </c>
      <c r="Q101" s="8"/>
    </row>
    <row r="102" spans="1:24" x14ac:dyDescent="0.25">
      <c r="A102" s="10" t="s">
        <v>15</v>
      </c>
      <c r="B102" s="10" t="s">
        <v>20</v>
      </c>
      <c r="C102" s="11">
        <f t="shared" ref="C102:L102" si="36">C77+C85+C93+C101</f>
        <v>22065000</v>
      </c>
      <c r="D102" s="11">
        <f t="shared" si="36"/>
        <v>19924000</v>
      </c>
      <c r="E102" s="11">
        <f t="shared" si="36"/>
        <v>3715000</v>
      </c>
      <c r="F102" s="11">
        <f t="shared" si="36"/>
        <v>1925000</v>
      </c>
      <c r="G102" s="11">
        <f t="shared" si="36"/>
        <v>0</v>
      </c>
      <c r="H102" s="11">
        <f t="shared" si="36"/>
        <v>13881000</v>
      </c>
      <c r="I102" s="11">
        <f t="shared" si="36"/>
        <v>0</v>
      </c>
      <c r="J102" s="11">
        <f t="shared" si="36"/>
        <v>13667000</v>
      </c>
      <c r="K102" s="11">
        <f t="shared" si="36"/>
        <v>0</v>
      </c>
      <c r="L102" s="11">
        <f t="shared" si="36"/>
        <v>3000000</v>
      </c>
      <c r="M102" s="11">
        <f>M101</f>
        <v>1281000</v>
      </c>
      <c r="N102" s="11">
        <f>N77+N85+N93+N101</f>
        <v>-2000</v>
      </c>
      <c r="O102" s="11"/>
      <c r="P102" s="11">
        <f>P77+P85+P93+P101</f>
        <v>0</v>
      </c>
      <c r="Q102" s="9"/>
    </row>
    <row r="103" spans="1:24" x14ac:dyDescent="0.25">
      <c r="A103" t="s">
        <v>1299</v>
      </c>
      <c r="B103" s="3" t="s">
        <v>1531</v>
      </c>
      <c r="C103" s="5">
        <v>1286000</v>
      </c>
      <c r="D103" s="5">
        <v>650000</v>
      </c>
      <c r="E103" s="5">
        <v>130000</v>
      </c>
      <c r="F103" s="5">
        <v>29000</v>
      </c>
      <c r="G103" s="5">
        <v>0</v>
      </c>
      <c r="H103" s="5">
        <v>609000</v>
      </c>
      <c r="I103" s="5">
        <v>0</v>
      </c>
      <c r="J103" s="5">
        <v>0</v>
      </c>
      <c r="K103" s="5">
        <v>0</v>
      </c>
      <c r="L103" s="5"/>
      <c r="M103" s="5">
        <f t="shared" ref="M103:M107" si="37" xml:space="preserve"> M102+H103+ I103- J103- L103+ Q103</f>
        <v>1890000</v>
      </c>
      <c r="N103" s="5">
        <f t="shared" ref="N103:N107" si="38">(C103-D103 - F103 - G103 + J103- K103- H103- I103- P103)*-1</f>
        <v>2000</v>
      </c>
      <c r="O103" s="5" t="s">
        <v>1532</v>
      </c>
      <c r="P103" s="5">
        <v>0</v>
      </c>
      <c r="Q103" s="807">
        <v>0</v>
      </c>
      <c r="R103" s="807">
        <v>212946</v>
      </c>
      <c r="S103" s="807">
        <v>1073054</v>
      </c>
      <c r="T103" s="807">
        <v>0</v>
      </c>
      <c r="U103" s="807">
        <v>0</v>
      </c>
      <c r="V103" s="807">
        <v>0</v>
      </c>
      <c r="W103" s="23">
        <v>0.81</v>
      </c>
      <c r="X103" s="807">
        <v>2</v>
      </c>
    </row>
    <row r="104" spans="1:24" x14ac:dyDescent="0.25">
      <c r="A104" s="3" t="s">
        <v>1299</v>
      </c>
      <c r="B104" s="3" t="s">
        <v>1534</v>
      </c>
      <c r="C104" s="5">
        <v>852000</v>
      </c>
      <c r="D104" s="5">
        <v>600000</v>
      </c>
      <c r="E104" s="5">
        <v>120000</v>
      </c>
      <c r="F104" s="5">
        <v>695666</v>
      </c>
      <c r="G104" s="5">
        <v>0</v>
      </c>
      <c r="H104" s="5">
        <v>726000</v>
      </c>
      <c r="I104" s="5">
        <v>0</v>
      </c>
      <c r="J104" s="5">
        <v>1166666</v>
      </c>
      <c r="K104" s="5">
        <v>0</v>
      </c>
      <c r="L104" s="5"/>
      <c r="M104" s="694">
        <f t="shared" si="37"/>
        <v>1449334</v>
      </c>
      <c r="N104" s="5">
        <f t="shared" si="38"/>
        <v>3000</v>
      </c>
      <c r="O104" s="5" t="s">
        <v>1536</v>
      </c>
      <c r="P104" s="5">
        <v>0</v>
      </c>
      <c r="Q104" s="810">
        <v>0</v>
      </c>
      <c r="R104" s="810">
        <v>142002</v>
      </c>
      <c r="S104" s="810">
        <v>709998</v>
      </c>
      <c r="T104" s="810">
        <v>0</v>
      </c>
      <c r="U104" s="810">
        <v>0</v>
      </c>
      <c r="V104" s="810">
        <v>0</v>
      </c>
      <c r="W104" s="23">
        <v>0.69</v>
      </c>
      <c r="X104" s="810">
        <v>2</v>
      </c>
    </row>
    <row r="105" spans="1:24" x14ac:dyDescent="0.25">
      <c r="A105" s="3" t="s">
        <v>1299</v>
      </c>
      <c r="B105" s="3" t="s">
        <v>1537</v>
      </c>
      <c r="C105" s="5">
        <v>700000</v>
      </c>
      <c r="D105" s="5">
        <v>450000</v>
      </c>
      <c r="E105" s="5">
        <v>90000</v>
      </c>
      <c r="F105" s="5">
        <v>15000</v>
      </c>
      <c r="G105" s="5">
        <v>0</v>
      </c>
      <c r="H105" s="5">
        <v>735000</v>
      </c>
      <c r="I105" s="5">
        <v>0</v>
      </c>
      <c r="J105" s="5">
        <v>500000</v>
      </c>
      <c r="K105" s="5">
        <v>0</v>
      </c>
      <c r="L105" s="5"/>
      <c r="M105" s="5">
        <f t="shared" si="37"/>
        <v>1684334</v>
      </c>
      <c r="N105" s="5">
        <f t="shared" si="38"/>
        <v>0</v>
      </c>
      <c r="O105" s="5" t="s">
        <v>1539</v>
      </c>
      <c r="P105" s="5">
        <v>0</v>
      </c>
      <c r="Q105" s="812">
        <v>0</v>
      </c>
      <c r="R105" s="812">
        <v>116668</v>
      </c>
      <c r="S105" s="812">
        <v>583332</v>
      </c>
      <c r="T105" s="812">
        <v>0</v>
      </c>
      <c r="U105" s="812">
        <v>0</v>
      </c>
      <c r="V105" s="812">
        <v>0</v>
      </c>
      <c r="W105" s="23">
        <v>0.69</v>
      </c>
      <c r="X105" s="812">
        <v>3</v>
      </c>
    </row>
    <row r="106" spans="1:24" x14ac:dyDescent="0.25">
      <c r="A106" s="3" t="s">
        <v>1299</v>
      </c>
      <c r="B106" s="3" t="s">
        <v>1540</v>
      </c>
      <c r="C106" s="5">
        <v>736000</v>
      </c>
      <c r="D106" s="5">
        <v>500000</v>
      </c>
      <c r="E106" s="5">
        <v>100000</v>
      </c>
      <c r="F106" s="5">
        <v>50000</v>
      </c>
      <c r="G106" s="5">
        <v>0</v>
      </c>
      <c r="H106" s="5">
        <v>662000</v>
      </c>
      <c r="I106" s="5">
        <v>0</v>
      </c>
      <c r="J106" s="5">
        <v>500000</v>
      </c>
      <c r="K106" s="5">
        <v>0</v>
      </c>
      <c r="L106" s="5"/>
      <c r="M106" s="5">
        <f t="shared" si="37"/>
        <v>1846334</v>
      </c>
      <c r="N106" s="5">
        <f t="shared" si="38"/>
        <v>-24000</v>
      </c>
      <c r="O106" s="5" t="s">
        <v>1541</v>
      </c>
      <c r="P106" s="5">
        <v>0</v>
      </c>
      <c r="Q106" s="813">
        <v>0</v>
      </c>
      <c r="R106" s="813">
        <v>121750</v>
      </c>
      <c r="S106" s="813">
        <v>614250</v>
      </c>
      <c r="T106" s="813">
        <v>0</v>
      </c>
      <c r="U106" s="813">
        <v>0</v>
      </c>
      <c r="V106" s="813">
        <v>0</v>
      </c>
      <c r="W106" s="23">
        <v>0.64</v>
      </c>
      <c r="X106" s="813">
        <v>2</v>
      </c>
    </row>
    <row r="107" spans="1:24" x14ac:dyDescent="0.25">
      <c r="A107" s="3" t="s">
        <v>1299</v>
      </c>
      <c r="B107" s="3" t="s">
        <v>1542</v>
      </c>
      <c r="C107" s="5">
        <v>922000</v>
      </c>
      <c r="D107" s="5">
        <v>2600000</v>
      </c>
      <c r="E107" s="5">
        <v>520000</v>
      </c>
      <c r="F107" s="5">
        <v>14000</v>
      </c>
      <c r="G107" s="5">
        <v>0</v>
      </c>
      <c r="H107" s="5">
        <v>128000</v>
      </c>
      <c r="I107" s="5">
        <v>0</v>
      </c>
      <c r="J107" s="5">
        <v>1800000</v>
      </c>
      <c r="K107" s="5">
        <v>0</v>
      </c>
      <c r="L107" s="5"/>
      <c r="M107" s="5">
        <f t="shared" si="37"/>
        <v>174334</v>
      </c>
      <c r="N107" s="5">
        <f t="shared" si="38"/>
        <v>20000</v>
      </c>
      <c r="O107" s="5" t="s">
        <v>1543</v>
      </c>
      <c r="P107" s="5">
        <v>0</v>
      </c>
      <c r="Q107" s="814">
        <v>0</v>
      </c>
      <c r="R107" s="814">
        <v>153665</v>
      </c>
      <c r="S107" s="814">
        <v>768335</v>
      </c>
      <c r="T107" s="814">
        <v>0</v>
      </c>
      <c r="U107" s="814">
        <v>0</v>
      </c>
      <c r="V107" s="814">
        <v>0</v>
      </c>
      <c r="W107" s="23">
        <v>0.7</v>
      </c>
      <c r="X107" s="814">
        <v>3</v>
      </c>
    </row>
    <row r="108" spans="1:24" x14ac:dyDescent="0.25">
      <c r="A108" s="3" t="s">
        <v>1299</v>
      </c>
      <c r="B108" s="3" t="s">
        <v>1545</v>
      </c>
      <c r="C108" s="5">
        <v>962000</v>
      </c>
      <c r="D108" s="5">
        <v>300000</v>
      </c>
      <c r="E108" s="5">
        <v>60000</v>
      </c>
      <c r="F108" s="5">
        <v>217000</v>
      </c>
      <c r="G108" s="5">
        <v>0</v>
      </c>
      <c r="H108" s="5">
        <v>445000</v>
      </c>
      <c r="I108" s="5">
        <v>0</v>
      </c>
      <c r="J108" s="5">
        <v>0</v>
      </c>
      <c r="K108" s="5">
        <v>0</v>
      </c>
      <c r="L108" s="5"/>
      <c r="M108" s="5">
        <f>M107+ H108+ I108- J108- L108+ Q108</f>
        <v>619334</v>
      </c>
      <c r="N108" s="5">
        <f>(C108-D108 - F108 - G108 + J108- K108- H108- I108- P108)*-1</f>
        <v>0</v>
      </c>
      <c r="O108" s="5" t="s">
        <v>1547</v>
      </c>
      <c r="P108" s="5">
        <v>0</v>
      </c>
      <c r="Q108" s="818">
        <v>0</v>
      </c>
      <c r="R108" s="818">
        <v>160324</v>
      </c>
      <c r="S108" s="818">
        <v>801676</v>
      </c>
      <c r="T108" s="818">
        <v>0</v>
      </c>
      <c r="U108" s="818">
        <v>0</v>
      </c>
      <c r="V108" s="818">
        <v>0</v>
      </c>
      <c r="W108" s="23">
        <v>0.67</v>
      </c>
      <c r="X108" s="818">
        <v>1</v>
      </c>
    </row>
    <row r="109" spans="1:24" x14ac:dyDescent="0.25">
      <c r="A109" s="3" t="s">
        <v>1299</v>
      </c>
      <c r="B109" s="3" t="s">
        <v>1548</v>
      </c>
      <c r="C109" s="5">
        <v>1410000</v>
      </c>
      <c r="D109" s="5">
        <v>400000</v>
      </c>
      <c r="E109" s="5">
        <v>80000</v>
      </c>
      <c r="F109" s="5">
        <v>16000</v>
      </c>
      <c r="G109" s="5">
        <v>0</v>
      </c>
      <c r="H109" s="5">
        <v>1493000</v>
      </c>
      <c r="I109" s="5">
        <v>0</v>
      </c>
      <c r="J109" s="5">
        <v>500000</v>
      </c>
      <c r="K109" s="5">
        <v>0</v>
      </c>
      <c r="L109" s="5"/>
      <c r="M109" s="5">
        <f xml:space="preserve"> M108+H109+ I109- J109- L109+ Q109</f>
        <v>1612334</v>
      </c>
      <c r="N109" s="5">
        <f>(C109-D109 - F109 - G109 + J109- K109- H109- I109- P109)*-1</f>
        <v>-1000</v>
      </c>
      <c r="O109" s="5" t="s">
        <v>1549</v>
      </c>
      <c r="P109" s="5">
        <v>0</v>
      </c>
      <c r="Q109" s="819">
        <v>0</v>
      </c>
      <c r="R109" s="819">
        <v>235011</v>
      </c>
      <c r="S109" s="819">
        <v>1174989</v>
      </c>
      <c r="T109" s="819">
        <v>0</v>
      </c>
      <c r="U109" s="819">
        <v>0</v>
      </c>
      <c r="V109" s="819">
        <v>0</v>
      </c>
      <c r="W109" s="23">
        <v>0.64</v>
      </c>
      <c r="X109" s="819">
        <v>1</v>
      </c>
    </row>
    <row r="110" spans="1:24" x14ac:dyDescent="0.25">
      <c r="A110" s="6" t="s">
        <v>16</v>
      </c>
      <c r="B110" s="6" t="s">
        <v>15</v>
      </c>
      <c r="C110" s="7">
        <f>SUM(C103:C109)</f>
        <v>6868000</v>
      </c>
      <c r="D110" s="7">
        <f>SUM(D103:D109)</f>
        <v>5500000</v>
      </c>
      <c r="E110" s="7">
        <f>SUM(E103:E109)</f>
        <v>1100000</v>
      </c>
      <c r="F110" s="7">
        <f>SUM(F103:F109)</f>
        <v>1036666</v>
      </c>
      <c r="G110" s="7">
        <f t="shared" ref="G110:L110" si="39">SUM(G103:G108)</f>
        <v>0</v>
      </c>
      <c r="H110" s="7">
        <f>SUM(H103:H109)</f>
        <v>4798000</v>
      </c>
      <c r="I110" s="7">
        <f t="shared" si="39"/>
        <v>0</v>
      </c>
      <c r="J110" s="7">
        <f>SUM(J103:J109)</f>
        <v>4466666</v>
      </c>
      <c r="K110" s="7">
        <f t="shared" si="39"/>
        <v>0</v>
      </c>
      <c r="L110" s="7">
        <f t="shared" si="39"/>
        <v>0</v>
      </c>
      <c r="M110" s="7">
        <f>M109</f>
        <v>1612334</v>
      </c>
      <c r="N110" s="7">
        <f>SUM(N103:N108)</f>
        <v>1000</v>
      </c>
      <c r="O110" s="7"/>
      <c r="P110" s="7">
        <f>SUM(P103:P108)</f>
        <v>0</v>
      </c>
      <c r="Q110" s="8"/>
    </row>
    <row r="111" spans="1:24" x14ac:dyDescent="0.25">
      <c r="A111" s="3" t="s">
        <v>1299</v>
      </c>
      <c r="B111" s="3" t="s">
        <v>1552</v>
      </c>
      <c r="C111" s="5">
        <v>854000</v>
      </c>
      <c r="D111" s="5">
        <v>1100000</v>
      </c>
      <c r="E111" s="5">
        <v>220000</v>
      </c>
      <c r="F111" s="5">
        <v>17000</v>
      </c>
      <c r="G111" s="5">
        <v>0</v>
      </c>
      <c r="H111" s="5">
        <v>437000</v>
      </c>
      <c r="I111" s="5">
        <v>0</v>
      </c>
      <c r="J111" s="5">
        <v>700000</v>
      </c>
      <c r="K111" s="5">
        <v>0</v>
      </c>
      <c r="L111" s="5"/>
      <c r="M111" s="5">
        <f xml:space="preserve"> M110+H111+ I111- J111- L111+ Q111</f>
        <v>1349334</v>
      </c>
      <c r="N111" s="5">
        <f t="shared" ref="N111:N116" si="40">(C111-D111 - F111 - G111 + J111- K111- H111- I111- P111)*-1</f>
        <v>0</v>
      </c>
      <c r="O111" s="5" t="s">
        <v>1553</v>
      </c>
      <c r="P111" s="5">
        <v>0</v>
      </c>
      <c r="Q111" s="821">
        <v>0</v>
      </c>
      <c r="R111" s="821">
        <v>142332</v>
      </c>
      <c r="S111" s="821">
        <v>711668</v>
      </c>
      <c r="T111" s="821">
        <v>0</v>
      </c>
      <c r="U111" s="821">
        <v>0</v>
      </c>
      <c r="V111" s="821">
        <v>0</v>
      </c>
      <c r="W111" s="23">
        <v>0.65</v>
      </c>
      <c r="X111" s="821">
        <v>2</v>
      </c>
    </row>
    <row r="112" spans="1:24" x14ac:dyDescent="0.25">
      <c r="A112" s="3" t="s">
        <v>1299</v>
      </c>
      <c r="B112" s="3" t="s">
        <v>1554</v>
      </c>
      <c r="C112" s="5">
        <v>824000</v>
      </c>
      <c r="D112" s="5">
        <v>400000</v>
      </c>
      <c r="E112" s="5">
        <v>80000</v>
      </c>
      <c r="F112" s="5">
        <v>28000</v>
      </c>
      <c r="G112" s="5">
        <v>0</v>
      </c>
      <c r="H112" s="5">
        <v>896000</v>
      </c>
      <c r="I112" s="5">
        <v>0</v>
      </c>
      <c r="J112" s="5">
        <v>500000</v>
      </c>
      <c r="K112" s="5">
        <v>0</v>
      </c>
      <c r="L112" s="5"/>
      <c r="M112" s="5">
        <f xml:space="preserve"> M111+H112+ I112- J112- L112+ Q112</f>
        <v>1745334</v>
      </c>
      <c r="N112" s="5">
        <f t="shared" si="40"/>
        <v>0</v>
      </c>
      <c r="O112" s="5" t="s">
        <v>1556</v>
      </c>
      <c r="P112" s="5">
        <v>0</v>
      </c>
      <c r="Q112" s="823">
        <v>0</v>
      </c>
      <c r="R112" s="823">
        <v>137330</v>
      </c>
      <c r="S112" s="823">
        <v>686670</v>
      </c>
      <c r="T112" s="823">
        <v>0</v>
      </c>
      <c r="U112" s="823">
        <v>0</v>
      </c>
      <c r="V112" s="823">
        <v>0</v>
      </c>
      <c r="W112" s="23">
        <v>0.62</v>
      </c>
      <c r="X112" s="823">
        <v>2</v>
      </c>
    </row>
    <row r="113" spans="1:24" x14ac:dyDescent="0.25">
      <c r="A113" s="3" t="s">
        <v>1299</v>
      </c>
      <c r="B113" s="3" t="s">
        <v>1558</v>
      </c>
      <c r="C113" s="5">
        <v>870000</v>
      </c>
      <c r="D113" s="5">
        <v>600000</v>
      </c>
      <c r="E113" s="5">
        <v>120000</v>
      </c>
      <c r="F113" s="5">
        <v>52000</v>
      </c>
      <c r="G113" s="5">
        <v>0</v>
      </c>
      <c r="H113" s="5">
        <v>618000</v>
      </c>
      <c r="I113" s="5">
        <v>0</v>
      </c>
      <c r="J113" s="5">
        <v>400000</v>
      </c>
      <c r="K113" s="5">
        <v>0</v>
      </c>
      <c r="L113" s="5"/>
      <c r="M113" s="5">
        <f>M112+ H113+ I113- J113- L113+ Q113</f>
        <v>1963334</v>
      </c>
      <c r="N113" s="5">
        <f t="shared" si="40"/>
        <v>0</v>
      </c>
      <c r="O113" s="5" t="s">
        <v>1560</v>
      </c>
      <c r="P113" s="5">
        <v>0</v>
      </c>
      <c r="Q113" s="826">
        <v>0</v>
      </c>
      <c r="R113" s="826">
        <v>143397</v>
      </c>
      <c r="S113" s="826">
        <v>726603</v>
      </c>
      <c r="T113" s="826">
        <v>0</v>
      </c>
      <c r="U113" s="826">
        <v>0</v>
      </c>
      <c r="V113" s="826">
        <v>0</v>
      </c>
      <c r="W113" s="23">
        <v>0.63</v>
      </c>
      <c r="X113" s="826">
        <v>1</v>
      </c>
    </row>
    <row r="114" spans="1:24" x14ac:dyDescent="0.25">
      <c r="A114" s="3" t="s">
        <v>1299</v>
      </c>
      <c r="B114" s="3" t="s">
        <v>1561</v>
      </c>
      <c r="C114" s="5">
        <v>895000</v>
      </c>
      <c r="D114" s="5">
        <v>1400000</v>
      </c>
      <c r="E114" s="5">
        <v>280000</v>
      </c>
      <c r="F114" s="5">
        <v>13000</v>
      </c>
      <c r="G114" s="5">
        <v>0</v>
      </c>
      <c r="H114" s="5">
        <v>233000</v>
      </c>
      <c r="I114" s="5">
        <v>0</v>
      </c>
      <c r="J114" s="5">
        <v>750000</v>
      </c>
      <c r="K114" s="5">
        <v>0</v>
      </c>
      <c r="L114" s="5"/>
      <c r="M114" s="5">
        <f xml:space="preserve"> M113+H114+ I114- J114- L114+ Q114</f>
        <v>1446334</v>
      </c>
      <c r="N114" s="5">
        <f t="shared" si="40"/>
        <v>1000</v>
      </c>
      <c r="O114" s="5" t="s">
        <v>1562</v>
      </c>
      <c r="P114" s="5">
        <v>0</v>
      </c>
      <c r="Q114" s="827">
        <v>0</v>
      </c>
      <c r="R114" s="827">
        <v>149171</v>
      </c>
      <c r="S114" s="827">
        <v>745829</v>
      </c>
      <c r="T114" s="827">
        <v>0</v>
      </c>
      <c r="U114" s="827">
        <v>0</v>
      </c>
      <c r="V114" s="827">
        <v>0</v>
      </c>
      <c r="W114" s="23">
        <v>0.57999999999999996</v>
      </c>
      <c r="X114" s="827">
        <v>3</v>
      </c>
    </row>
    <row r="115" spans="1:24" x14ac:dyDescent="0.25">
      <c r="A115" s="3" t="s">
        <v>1299</v>
      </c>
      <c r="B115" s="3" t="s">
        <v>1563</v>
      </c>
      <c r="C115" s="5">
        <v>951000</v>
      </c>
      <c r="D115" s="5">
        <v>350000</v>
      </c>
      <c r="E115" s="5">
        <v>70000</v>
      </c>
      <c r="F115" s="5">
        <v>232000</v>
      </c>
      <c r="G115" s="5">
        <v>0</v>
      </c>
      <c r="H115" s="5">
        <v>869000</v>
      </c>
      <c r="I115" s="5">
        <v>0</v>
      </c>
      <c r="J115" s="5">
        <v>500000</v>
      </c>
      <c r="K115" s="5">
        <v>0</v>
      </c>
      <c r="L115" s="5"/>
      <c r="M115" s="5">
        <f xml:space="preserve"> M114+H115+ I115- J115- L115+ Q115</f>
        <v>1815334</v>
      </c>
      <c r="N115" s="5">
        <f t="shared" si="40"/>
        <v>0</v>
      </c>
      <c r="O115" s="5" t="s">
        <v>1565</v>
      </c>
      <c r="P115" s="5">
        <v>0</v>
      </c>
      <c r="Q115" s="830">
        <v>0</v>
      </c>
      <c r="R115" s="830">
        <v>158493</v>
      </c>
      <c r="S115" s="830">
        <v>792507</v>
      </c>
      <c r="T115" s="830">
        <v>0</v>
      </c>
      <c r="U115" s="830">
        <v>0</v>
      </c>
      <c r="V115" s="830">
        <v>0</v>
      </c>
      <c r="W115" s="23">
        <v>0.64</v>
      </c>
      <c r="X115" s="830">
        <v>2</v>
      </c>
    </row>
    <row r="116" spans="1:24" x14ac:dyDescent="0.25">
      <c r="A116" s="3" t="s">
        <v>1299</v>
      </c>
      <c r="B116" s="3" t="s">
        <v>1566</v>
      </c>
      <c r="C116" s="5">
        <v>1157000</v>
      </c>
      <c r="D116" s="5">
        <v>2500000</v>
      </c>
      <c r="E116" s="5">
        <v>500000</v>
      </c>
      <c r="F116" s="5">
        <v>17000</v>
      </c>
      <c r="G116" s="5">
        <v>0</v>
      </c>
      <c r="H116" s="5">
        <v>640000</v>
      </c>
      <c r="I116" s="5">
        <v>0</v>
      </c>
      <c r="J116" s="5">
        <v>2000000</v>
      </c>
      <c r="K116" s="5">
        <v>0</v>
      </c>
      <c r="L116" s="5"/>
      <c r="M116" s="5">
        <f xml:space="preserve"> M115+H116+ I116- J116- L116+ Q116</f>
        <v>455334</v>
      </c>
      <c r="N116" s="5">
        <f t="shared" si="40"/>
        <v>0</v>
      </c>
      <c r="O116" s="5" t="s">
        <v>1568</v>
      </c>
      <c r="P116" s="5">
        <v>0</v>
      </c>
      <c r="Q116" s="832">
        <v>0</v>
      </c>
      <c r="R116" s="832">
        <v>192840</v>
      </c>
      <c r="S116" s="832">
        <v>964160</v>
      </c>
      <c r="T116" s="832">
        <v>0</v>
      </c>
      <c r="U116" s="832">
        <v>0</v>
      </c>
      <c r="V116" s="832">
        <v>0</v>
      </c>
      <c r="W116" s="23">
        <v>0.65</v>
      </c>
      <c r="X116" s="832">
        <v>2</v>
      </c>
    </row>
    <row r="117" spans="1:24" x14ac:dyDescent="0.25">
      <c r="A117" s="6" t="s">
        <v>17</v>
      </c>
      <c r="B117" s="6" t="s">
        <v>15</v>
      </c>
      <c r="C117" s="7">
        <f>SUM(C111:C116)</f>
        <v>5551000</v>
      </c>
      <c r="D117" s="7">
        <f>SUM(D111:D116)</f>
        <v>6350000</v>
      </c>
      <c r="E117" s="7">
        <f>SUM(E111:E116)</f>
        <v>1270000</v>
      </c>
      <c r="F117" s="7">
        <f>SUM(F111:F116)</f>
        <v>359000</v>
      </c>
      <c r="G117" s="7">
        <f t="shared" ref="G117:L117" si="41">SUM(G109:G115)</f>
        <v>0</v>
      </c>
      <c r="H117" s="7">
        <f>SUM(H111:H116)</f>
        <v>3693000</v>
      </c>
      <c r="I117" s="7">
        <f t="shared" si="41"/>
        <v>0</v>
      </c>
      <c r="J117" s="7">
        <f>SUM(J111:J116)</f>
        <v>4850000</v>
      </c>
      <c r="K117" s="7">
        <f t="shared" si="41"/>
        <v>0</v>
      </c>
      <c r="L117" s="7">
        <f t="shared" si="41"/>
        <v>0</v>
      </c>
      <c r="M117" s="7">
        <f>M116</f>
        <v>455334</v>
      </c>
      <c r="N117" s="7">
        <f>SUM(N109:N115)</f>
        <v>1000</v>
      </c>
      <c r="O117" s="7"/>
      <c r="P117" s="7">
        <f>SUM(P109:P115)</f>
        <v>0</v>
      </c>
      <c r="Q117" s="8"/>
    </row>
    <row r="118" spans="1:24" x14ac:dyDescent="0.25">
      <c r="A118" s="3" t="s">
        <v>1299</v>
      </c>
      <c r="B118" s="3" t="s">
        <v>1569</v>
      </c>
      <c r="C118" s="5">
        <v>1047000</v>
      </c>
      <c r="D118" s="5">
        <v>1250000</v>
      </c>
      <c r="E118" s="5">
        <v>250000</v>
      </c>
      <c r="F118" s="5">
        <v>47000</v>
      </c>
      <c r="G118" s="5">
        <v>0</v>
      </c>
      <c r="H118" s="5">
        <v>450000</v>
      </c>
      <c r="I118" s="5">
        <v>0</v>
      </c>
      <c r="J118" s="5">
        <v>700000</v>
      </c>
      <c r="K118" s="5">
        <v>0</v>
      </c>
      <c r="L118" s="5"/>
      <c r="M118" s="5">
        <f t="shared" ref="M118:M123" si="42" xml:space="preserve"> M117+H118+ I118- J118- L118+ Q118</f>
        <v>205334</v>
      </c>
      <c r="N118" s="5">
        <f t="shared" ref="N118:N123" si="43">(C118-D118 - F118 - G118 + J118- K118- H118- I118- P118)*-1</f>
        <v>0</v>
      </c>
      <c r="O118" s="5" t="s">
        <v>1570</v>
      </c>
      <c r="P118" s="5">
        <v>0</v>
      </c>
      <c r="Q118" s="833">
        <v>0</v>
      </c>
      <c r="R118" s="833">
        <v>173118</v>
      </c>
      <c r="S118" s="833">
        <v>873882</v>
      </c>
      <c r="T118" s="833">
        <v>0</v>
      </c>
      <c r="U118" s="833">
        <v>0</v>
      </c>
      <c r="V118" s="833">
        <v>0</v>
      </c>
      <c r="W118" s="23">
        <v>0.63</v>
      </c>
      <c r="X118" s="833">
        <v>2</v>
      </c>
    </row>
    <row r="119" spans="1:24" x14ac:dyDescent="0.25">
      <c r="A119" s="3" t="s">
        <v>1299</v>
      </c>
      <c r="B119" s="3" t="s">
        <v>1571</v>
      </c>
      <c r="C119" s="5">
        <v>793000</v>
      </c>
      <c r="D119" s="5">
        <v>400000</v>
      </c>
      <c r="E119" s="5">
        <v>80000</v>
      </c>
      <c r="F119" s="5">
        <v>17000</v>
      </c>
      <c r="G119" s="5">
        <v>0</v>
      </c>
      <c r="H119" s="5">
        <v>371000</v>
      </c>
      <c r="I119" s="5">
        <v>0</v>
      </c>
      <c r="J119" s="5">
        <v>0</v>
      </c>
      <c r="K119" s="5">
        <v>0</v>
      </c>
      <c r="L119" s="5"/>
      <c r="M119" s="5">
        <f t="shared" si="42"/>
        <v>576334</v>
      </c>
      <c r="N119" s="5">
        <f t="shared" si="43"/>
        <v>-5000</v>
      </c>
      <c r="O119" s="5" t="s">
        <v>1573</v>
      </c>
      <c r="P119" s="5">
        <v>0</v>
      </c>
      <c r="Q119" s="835">
        <v>0</v>
      </c>
      <c r="R119" s="835">
        <v>132167</v>
      </c>
      <c r="S119" s="835">
        <v>660833</v>
      </c>
      <c r="T119" s="835">
        <v>0</v>
      </c>
      <c r="U119" s="835">
        <v>0</v>
      </c>
      <c r="V119" s="835">
        <v>0</v>
      </c>
      <c r="W119" s="23">
        <v>0.61</v>
      </c>
      <c r="X119" s="835">
        <v>3</v>
      </c>
    </row>
    <row r="120" spans="1:24" x14ac:dyDescent="0.25">
      <c r="A120" s="3" t="s">
        <v>1299</v>
      </c>
      <c r="B120" s="3" t="s">
        <v>1574</v>
      </c>
      <c r="C120" s="5">
        <v>1018000</v>
      </c>
      <c r="D120" s="5">
        <v>1300000</v>
      </c>
      <c r="E120" s="5">
        <v>260000</v>
      </c>
      <c r="F120" s="5">
        <v>14000</v>
      </c>
      <c r="G120" s="5">
        <v>0</v>
      </c>
      <c r="H120" s="5">
        <v>204000</v>
      </c>
      <c r="I120" s="5">
        <v>0</v>
      </c>
      <c r="J120" s="5">
        <v>500000</v>
      </c>
      <c r="K120" s="5">
        <v>0</v>
      </c>
      <c r="L120" s="5"/>
      <c r="M120" s="5">
        <f t="shared" si="42"/>
        <v>280334</v>
      </c>
      <c r="N120" s="5">
        <f t="shared" si="43"/>
        <v>0</v>
      </c>
      <c r="O120" s="5" t="s">
        <v>1575</v>
      </c>
      <c r="P120" s="5">
        <v>0</v>
      </c>
      <c r="Q120" s="836">
        <v>0</v>
      </c>
      <c r="R120" s="836">
        <v>169673</v>
      </c>
      <c r="S120" s="836">
        <v>848327</v>
      </c>
      <c r="T120" s="836">
        <v>0</v>
      </c>
      <c r="U120" s="836">
        <v>0</v>
      </c>
      <c r="V120" s="836">
        <v>0</v>
      </c>
      <c r="W120" s="23">
        <v>0.6</v>
      </c>
      <c r="X120" s="836">
        <v>2</v>
      </c>
    </row>
    <row r="121" spans="1:24" x14ac:dyDescent="0.25">
      <c r="A121" s="3" t="s">
        <v>1299</v>
      </c>
      <c r="B121" s="3" t="s">
        <v>1577</v>
      </c>
      <c r="C121" s="5">
        <v>721000</v>
      </c>
      <c r="D121" s="5">
        <v>800000</v>
      </c>
      <c r="E121" s="5">
        <v>160000</v>
      </c>
      <c r="F121" s="5">
        <v>13000</v>
      </c>
      <c r="G121" s="5">
        <v>0</v>
      </c>
      <c r="H121" s="5">
        <v>508000</v>
      </c>
      <c r="I121" s="5">
        <v>0</v>
      </c>
      <c r="J121" s="5">
        <v>600000</v>
      </c>
      <c r="K121" s="5">
        <v>0</v>
      </c>
      <c r="L121" s="5"/>
      <c r="M121" s="5">
        <f t="shared" si="42"/>
        <v>188334</v>
      </c>
      <c r="N121" s="5">
        <f t="shared" si="43"/>
        <v>0</v>
      </c>
      <c r="O121" s="5" t="s">
        <v>768</v>
      </c>
      <c r="P121" s="5">
        <v>0</v>
      </c>
      <c r="Q121" s="838">
        <v>0</v>
      </c>
      <c r="R121" s="838">
        <v>120167</v>
      </c>
      <c r="S121" s="838">
        <v>600833</v>
      </c>
      <c r="T121" s="838">
        <v>0</v>
      </c>
      <c r="U121" s="838">
        <v>0</v>
      </c>
      <c r="V121" s="838">
        <v>0</v>
      </c>
      <c r="W121" s="23">
        <v>0.61</v>
      </c>
      <c r="X121" s="838">
        <v>2</v>
      </c>
    </row>
    <row r="122" spans="1:24" x14ac:dyDescent="0.25">
      <c r="A122" s="3" t="s">
        <v>1299</v>
      </c>
      <c r="B122" s="3" t="s">
        <v>1579</v>
      </c>
      <c r="C122" s="5">
        <v>814000</v>
      </c>
      <c r="D122" s="5">
        <v>0</v>
      </c>
      <c r="E122" s="5">
        <v>0</v>
      </c>
      <c r="F122" s="5">
        <v>418000</v>
      </c>
      <c r="G122" s="5">
        <v>0</v>
      </c>
      <c r="H122" s="5">
        <v>396000</v>
      </c>
      <c r="I122" s="5">
        <v>0</v>
      </c>
      <c r="J122" s="5">
        <v>0</v>
      </c>
      <c r="K122" s="5">
        <v>0</v>
      </c>
      <c r="L122" s="5"/>
      <c r="M122" s="5">
        <f t="shared" si="42"/>
        <v>584334</v>
      </c>
      <c r="N122" s="5">
        <f t="shared" si="43"/>
        <v>0</v>
      </c>
      <c r="O122" s="5" t="s">
        <v>1002</v>
      </c>
      <c r="P122" s="5">
        <v>0</v>
      </c>
      <c r="Q122" s="841">
        <v>0</v>
      </c>
      <c r="R122" s="841">
        <v>135666</v>
      </c>
      <c r="S122" s="841">
        <v>678334</v>
      </c>
      <c r="T122" s="841">
        <v>0</v>
      </c>
      <c r="U122" s="841">
        <v>0</v>
      </c>
      <c r="V122" s="841">
        <v>0</v>
      </c>
      <c r="W122" s="23">
        <v>0.57999999999999996</v>
      </c>
      <c r="X122" s="841">
        <v>0</v>
      </c>
    </row>
    <row r="123" spans="1:24" x14ac:dyDescent="0.25">
      <c r="A123" t="s">
        <v>1299</v>
      </c>
      <c r="B123" s="21">
        <v>43807</v>
      </c>
      <c r="C123" s="27">
        <v>1152000</v>
      </c>
      <c r="D123" s="27">
        <v>1800000</v>
      </c>
      <c r="E123" s="27">
        <v>360000</v>
      </c>
      <c r="F123" s="27">
        <v>47000</v>
      </c>
      <c r="G123" s="27">
        <v>0</v>
      </c>
      <c r="H123" s="27">
        <v>922000</v>
      </c>
      <c r="I123" s="27">
        <v>0</v>
      </c>
      <c r="J123" s="27">
        <v>1600000</v>
      </c>
      <c r="K123" s="27">
        <v>0</v>
      </c>
      <c r="M123" s="5">
        <f t="shared" si="42"/>
        <v>-93666</v>
      </c>
      <c r="N123">
        <f t="shared" si="43"/>
        <v>17000</v>
      </c>
      <c r="O123" t="s">
        <v>1583</v>
      </c>
      <c r="P123" s="844">
        <v>0</v>
      </c>
      <c r="Q123" s="844">
        <v>0</v>
      </c>
      <c r="R123" s="844">
        <v>192003</v>
      </c>
      <c r="S123" s="844">
        <v>959997</v>
      </c>
      <c r="T123" s="844">
        <v>0</v>
      </c>
      <c r="U123" s="844">
        <v>0</v>
      </c>
      <c r="V123" s="844">
        <v>0</v>
      </c>
      <c r="W123" s="23">
        <v>0.57999999999999996</v>
      </c>
      <c r="X123" s="844">
        <v>3</v>
      </c>
    </row>
    <row r="124" spans="1:24" x14ac:dyDescent="0.25">
      <c r="A124" t="s">
        <v>1299</v>
      </c>
      <c r="B124" t="s">
        <v>1584</v>
      </c>
      <c r="C124" s="27">
        <v>834000</v>
      </c>
      <c r="D124" s="27">
        <v>250000</v>
      </c>
      <c r="E124" s="27">
        <v>50000</v>
      </c>
      <c r="F124" s="27">
        <v>24000</v>
      </c>
      <c r="G124" s="27">
        <v>0</v>
      </c>
      <c r="H124" s="27">
        <v>1334000</v>
      </c>
      <c r="I124" s="27">
        <v>0</v>
      </c>
      <c r="J124" s="27">
        <v>810000</v>
      </c>
      <c r="K124" s="27">
        <v>0</v>
      </c>
      <c r="M124" s="5">
        <f xml:space="preserve"> M123+H124+ I124- J124- L124+ Q124</f>
        <v>430334</v>
      </c>
      <c r="N124">
        <f>(C124-D124 - F124 - G124 + J124- K124- H124- I124- P124)*-1</f>
        <v>-36000</v>
      </c>
      <c r="O124" t="s">
        <v>1585</v>
      </c>
      <c r="P124" s="845">
        <v>0</v>
      </c>
      <c r="Q124" s="845">
        <v>0</v>
      </c>
      <c r="R124" s="845">
        <v>137621</v>
      </c>
      <c r="S124" s="845">
        <v>696379.5</v>
      </c>
      <c r="T124" s="845">
        <v>0</v>
      </c>
      <c r="U124" s="845">
        <v>0</v>
      </c>
      <c r="V124" s="845">
        <v>0</v>
      </c>
      <c r="W124" s="23">
        <v>0.62</v>
      </c>
      <c r="X124" s="845">
        <v>2</v>
      </c>
    </row>
    <row r="125" spans="1:24" x14ac:dyDescent="0.25">
      <c r="A125" s="3" t="s">
        <v>1299</v>
      </c>
      <c r="B125" s="3" t="s">
        <v>1587</v>
      </c>
      <c r="C125" s="5">
        <v>723000</v>
      </c>
      <c r="D125" s="5">
        <v>0</v>
      </c>
      <c r="E125" s="5">
        <v>0</v>
      </c>
      <c r="F125" s="5">
        <v>67000</v>
      </c>
      <c r="G125" s="5">
        <v>0</v>
      </c>
      <c r="H125" s="5">
        <v>656000</v>
      </c>
      <c r="I125" s="5">
        <v>0</v>
      </c>
      <c r="J125" s="5">
        <v>0</v>
      </c>
      <c r="K125" s="5">
        <v>0</v>
      </c>
      <c r="L125" s="5"/>
      <c r="M125" s="5">
        <f xml:space="preserve"> M124+H125+ I125- J125- L125+ Q125</f>
        <v>1086334</v>
      </c>
      <c r="N125" s="5">
        <f>(C125-D125 - F125 - G125 + J125- K125- H125- I125- P125)*-1</f>
        <v>0</v>
      </c>
      <c r="O125" s="5" t="s">
        <v>1588</v>
      </c>
      <c r="P125" s="5">
        <v>0</v>
      </c>
      <c r="Q125" s="847">
        <v>0</v>
      </c>
      <c r="R125" s="847">
        <v>120506</v>
      </c>
      <c r="S125" s="847">
        <v>602494</v>
      </c>
      <c r="T125" s="847">
        <v>0</v>
      </c>
      <c r="U125" s="847">
        <v>0</v>
      </c>
      <c r="V125" s="847">
        <v>0</v>
      </c>
      <c r="W125" s="23">
        <v>0.61</v>
      </c>
      <c r="X125" s="847">
        <v>0</v>
      </c>
    </row>
    <row r="126" spans="1:24" x14ac:dyDescent="0.25">
      <c r="A126" s="6" t="s">
        <v>18</v>
      </c>
      <c r="B126" s="6" t="s">
        <v>15</v>
      </c>
      <c r="C126" s="7">
        <f>SUM(C118:C125)</f>
        <v>7102000</v>
      </c>
      <c r="D126" s="7">
        <f>SUM(D118:D125)</f>
        <v>5800000</v>
      </c>
      <c r="E126" s="7">
        <f>SUM(E118:E125)</f>
        <v>1160000</v>
      </c>
      <c r="F126" s="7">
        <f>SUM(F118:F125)</f>
        <v>647000</v>
      </c>
      <c r="G126" s="7">
        <f t="shared" ref="G126:L126" si="44">SUM(G116:G125)</f>
        <v>0</v>
      </c>
      <c r="H126" s="7">
        <f>SUM(H118:H125)</f>
        <v>4841000</v>
      </c>
      <c r="I126" s="7">
        <f t="shared" si="44"/>
        <v>0</v>
      </c>
      <c r="J126" s="7">
        <f>SUM(J118:J125)</f>
        <v>4210000</v>
      </c>
      <c r="K126" s="7">
        <f t="shared" si="44"/>
        <v>0</v>
      </c>
      <c r="L126" s="7">
        <f t="shared" si="44"/>
        <v>0</v>
      </c>
      <c r="M126" s="7">
        <f>M125</f>
        <v>1086334</v>
      </c>
      <c r="N126" s="7">
        <f>SUM(N118:N125)</f>
        <v>-24000</v>
      </c>
      <c r="O126" s="7"/>
      <c r="P126" s="7">
        <f>SUM(P116:P125)</f>
        <v>0</v>
      </c>
      <c r="Q126" s="8"/>
    </row>
    <row r="127" spans="1:24" x14ac:dyDescent="0.25">
      <c r="A127" s="3" t="s">
        <v>1299</v>
      </c>
      <c r="B127" s="3" t="s">
        <v>1590</v>
      </c>
      <c r="C127" s="5">
        <v>925000</v>
      </c>
      <c r="D127" s="5">
        <v>1140000</v>
      </c>
      <c r="E127" s="5">
        <v>228000</v>
      </c>
      <c r="F127" s="5">
        <v>27000</v>
      </c>
      <c r="G127" s="5">
        <v>0</v>
      </c>
      <c r="H127" s="5">
        <v>258000</v>
      </c>
      <c r="I127" s="5">
        <v>0</v>
      </c>
      <c r="J127" s="5">
        <v>500000</v>
      </c>
      <c r="K127" s="5">
        <v>0</v>
      </c>
      <c r="L127" s="5"/>
      <c r="M127" s="5">
        <f t="shared" ref="M127:M132" si="45" xml:space="preserve"> M126+H127+ I127- J127- L127+ Q127</f>
        <v>844334</v>
      </c>
      <c r="N127" s="5">
        <f t="shared" ref="N127:N132" si="46">(C127-D127 - F127 - G127 + J127- K127- H127- I127- P127)*-1</f>
        <v>0</v>
      </c>
      <c r="O127" s="5" t="s">
        <v>1592</v>
      </c>
      <c r="P127" s="5">
        <v>0</v>
      </c>
      <c r="Q127" s="850">
        <v>0</v>
      </c>
      <c r="R127" s="850">
        <v>154163</v>
      </c>
      <c r="S127" s="850">
        <v>770837</v>
      </c>
      <c r="T127" s="850">
        <v>0</v>
      </c>
      <c r="U127" s="850">
        <v>0</v>
      </c>
      <c r="V127" s="850">
        <v>0</v>
      </c>
      <c r="W127" s="23">
        <v>0.6</v>
      </c>
      <c r="X127" s="850">
        <v>5</v>
      </c>
    </row>
    <row r="128" spans="1:24" x14ac:dyDescent="0.25">
      <c r="A128" s="3" t="s">
        <v>1299</v>
      </c>
      <c r="B128" s="3" t="s">
        <v>1593</v>
      </c>
      <c r="C128" s="5">
        <v>1260000</v>
      </c>
      <c r="D128" s="5">
        <v>1304000</v>
      </c>
      <c r="E128" s="5">
        <v>261000</v>
      </c>
      <c r="F128" s="5">
        <v>14000</v>
      </c>
      <c r="G128" s="5">
        <v>0</v>
      </c>
      <c r="H128" s="5">
        <v>353000</v>
      </c>
      <c r="I128" s="5">
        <v>0</v>
      </c>
      <c r="J128" s="5">
        <v>400000</v>
      </c>
      <c r="K128" s="5">
        <v>0</v>
      </c>
      <c r="L128" s="5"/>
      <c r="M128" s="5">
        <f t="shared" si="45"/>
        <v>797334</v>
      </c>
      <c r="N128" s="5">
        <f t="shared" si="46"/>
        <v>11000</v>
      </c>
      <c r="O128" s="5" t="s">
        <v>1595</v>
      </c>
      <c r="P128" s="5">
        <v>0</v>
      </c>
      <c r="Q128" s="852">
        <v>0</v>
      </c>
      <c r="R128" s="852">
        <v>210002</v>
      </c>
      <c r="S128" s="852">
        <v>1049998</v>
      </c>
      <c r="T128" s="852">
        <v>0</v>
      </c>
      <c r="U128" s="852">
        <v>0</v>
      </c>
      <c r="V128" s="852">
        <v>0</v>
      </c>
      <c r="W128" s="23">
        <v>0.53</v>
      </c>
      <c r="X128" s="852">
        <v>4</v>
      </c>
    </row>
    <row r="129" spans="1:24" x14ac:dyDescent="0.25">
      <c r="A129" s="3" t="s">
        <v>1299</v>
      </c>
      <c r="B129" s="3" t="s">
        <v>1596</v>
      </c>
      <c r="C129" s="5">
        <v>1405000</v>
      </c>
      <c r="D129" s="5">
        <v>787000</v>
      </c>
      <c r="E129" s="5">
        <v>157000</v>
      </c>
      <c r="F129" s="5">
        <v>291000</v>
      </c>
      <c r="G129" s="5">
        <v>0</v>
      </c>
      <c r="H129" s="5">
        <v>841000</v>
      </c>
      <c r="I129" s="5">
        <v>0</v>
      </c>
      <c r="J129" s="5">
        <v>500000</v>
      </c>
      <c r="K129" s="5">
        <v>0</v>
      </c>
      <c r="L129" s="5"/>
      <c r="M129" s="5">
        <f t="shared" si="45"/>
        <v>1138334</v>
      </c>
      <c r="N129" s="5">
        <f t="shared" si="46"/>
        <v>14000</v>
      </c>
      <c r="O129" s="5" t="s">
        <v>1598</v>
      </c>
      <c r="P129" s="5">
        <v>0</v>
      </c>
      <c r="Q129" s="854">
        <v>0</v>
      </c>
      <c r="R129" s="854">
        <v>234177</v>
      </c>
      <c r="S129" s="854">
        <v>1170823</v>
      </c>
      <c r="T129" s="854">
        <v>0</v>
      </c>
      <c r="U129" s="854">
        <v>0</v>
      </c>
      <c r="V129" s="854">
        <v>0</v>
      </c>
      <c r="W129" s="23">
        <v>0.68</v>
      </c>
      <c r="X129" s="854">
        <v>4</v>
      </c>
    </row>
    <row r="130" spans="1:24" x14ac:dyDescent="0.25">
      <c r="A130" s="3" t="s">
        <v>1299</v>
      </c>
      <c r="B130" s="3" t="s">
        <v>1599</v>
      </c>
      <c r="C130" s="5">
        <v>1308000</v>
      </c>
      <c r="D130" s="5">
        <v>600000</v>
      </c>
      <c r="E130" s="5">
        <v>120000</v>
      </c>
      <c r="F130" s="5">
        <v>32000</v>
      </c>
      <c r="G130" s="5">
        <v>0</v>
      </c>
      <c r="H130" s="5">
        <v>676000</v>
      </c>
      <c r="I130" s="5">
        <v>0</v>
      </c>
      <c r="J130" s="5">
        <v>0</v>
      </c>
      <c r="K130" s="5">
        <v>0</v>
      </c>
      <c r="L130" s="5"/>
      <c r="M130" s="5">
        <f t="shared" si="45"/>
        <v>1814334</v>
      </c>
      <c r="N130" s="5">
        <f t="shared" si="46"/>
        <v>0</v>
      </c>
      <c r="O130" s="5" t="s">
        <v>762</v>
      </c>
      <c r="P130" s="5">
        <v>0</v>
      </c>
      <c r="Q130" s="856">
        <v>0</v>
      </c>
      <c r="R130" s="856">
        <v>217986</v>
      </c>
      <c r="S130" s="856">
        <v>1090014</v>
      </c>
      <c r="T130" s="856">
        <v>0</v>
      </c>
      <c r="U130" s="856">
        <v>0</v>
      </c>
      <c r="V130" s="856">
        <v>0</v>
      </c>
      <c r="W130" s="23">
        <v>0.64</v>
      </c>
      <c r="X130" s="856">
        <v>2</v>
      </c>
    </row>
    <row r="131" spans="1:24" x14ac:dyDescent="0.25">
      <c r="A131" s="3" t="s">
        <v>1299</v>
      </c>
      <c r="B131" s="3" t="s">
        <v>1602</v>
      </c>
      <c r="C131" s="5">
        <v>1032000</v>
      </c>
      <c r="D131" s="5">
        <v>273000</v>
      </c>
      <c r="E131" s="5">
        <v>54000</v>
      </c>
      <c r="F131" s="5">
        <v>29000</v>
      </c>
      <c r="G131" s="5">
        <v>0</v>
      </c>
      <c r="H131" s="5">
        <v>756000</v>
      </c>
      <c r="I131" s="5">
        <v>0</v>
      </c>
      <c r="J131" s="5">
        <v>0</v>
      </c>
      <c r="K131" s="5">
        <v>0</v>
      </c>
      <c r="L131" s="5"/>
      <c r="M131" s="5">
        <f t="shared" si="45"/>
        <v>2570334</v>
      </c>
      <c r="N131" s="5">
        <f t="shared" si="46"/>
        <v>26000</v>
      </c>
      <c r="O131" s="5" t="s">
        <v>1604</v>
      </c>
      <c r="P131" s="5">
        <v>0</v>
      </c>
      <c r="Q131" s="858">
        <v>0</v>
      </c>
      <c r="R131" s="858">
        <v>171948</v>
      </c>
      <c r="S131" s="858">
        <v>860052.5</v>
      </c>
      <c r="T131" s="858">
        <v>0</v>
      </c>
      <c r="U131" s="858">
        <v>0</v>
      </c>
      <c r="V131" s="858">
        <v>0</v>
      </c>
      <c r="W131" s="23">
        <v>0.71</v>
      </c>
      <c r="X131" s="858">
        <v>3</v>
      </c>
    </row>
    <row r="132" spans="1:24" x14ac:dyDescent="0.25">
      <c r="A132" s="3" t="s">
        <v>1299</v>
      </c>
      <c r="B132" s="3" t="s">
        <v>1605</v>
      </c>
      <c r="C132" s="5">
        <v>939000</v>
      </c>
      <c r="D132" s="5">
        <v>1250000</v>
      </c>
      <c r="E132" s="5">
        <v>250000</v>
      </c>
      <c r="F132" s="5">
        <v>48000</v>
      </c>
      <c r="G132" s="5">
        <v>0</v>
      </c>
      <c r="H132" s="5">
        <v>346000</v>
      </c>
      <c r="I132" s="5">
        <v>0</v>
      </c>
      <c r="J132" s="5">
        <v>700000</v>
      </c>
      <c r="K132" s="5">
        <v>0</v>
      </c>
      <c r="L132" s="5"/>
      <c r="M132" s="5">
        <f t="shared" si="45"/>
        <v>2216334</v>
      </c>
      <c r="N132" s="5">
        <f t="shared" si="46"/>
        <v>5000</v>
      </c>
      <c r="O132" s="5" t="s">
        <v>1607</v>
      </c>
      <c r="P132" s="5">
        <v>0</v>
      </c>
      <c r="Q132" s="860">
        <v>0</v>
      </c>
      <c r="R132" s="860">
        <v>156504</v>
      </c>
      <c r="S132" s="860">
        <v>782496</v>
      </c>
      <c r="T132" s="860">
        <v>0</v>
      </c>
      <c r="U132" s="860">
        <v>0</v>
      </c>
      <c r="V132" s="860">
        <v>0</v>
      </c>
      <c r="W132" s="23">
        <v>0.66</v>
      </c>
      <c r="X132" s="860">
        <v>3</v>
      </c>
    </row>
    <row r="133" spans="1:24" x14ac:dyDescent="0.25">
      <c r="A133" s="3" t="s">
        <v>1299</v>
      </c>
      <c r="B133" s="3" t="s">
        <v>1605</v>
      </c>
      <c r="C133" s="5">
        <v>818000</v>
      </c>
      <c r="D133" s="5">
        <v>1150000</v>
      </c>
      <c r="E133" s="5">
        <v>220000</v>
      </c>
      <c r="F133" s="5">
        <v>92000</v>
      </c>
      <c r="G133" s="5">
        <v>0</v>
      </c>
      <c r="H133" s="5">
        <v>71000</v>
      </c>
      <c r="I133" s="5">
        <v>0</v>
      </c>
      <c r="J133" s="5">
        <v>500000</v>
      </c>
      <c r="K133" s="5">
        <v>0</v>
      </c>
      <c r="L133" s="5">
        <v>3000000</v>
      </c>
      <c r="M133" s="5">
        <f xml:space="preserve"> M132+H133+ I133- J133- L133+ Q133</f>
        <v>-1212666</v>
      </c>
      <c r="N133" s="5">
        <f>(C133-D133 - F133 - G133 + J133- K133- H133- I133- P133)*-1</f>
        <v>-5000</v>
      </c>
      <c r="O133" s="5" t="s">
        <v>1608</v>
      </c>
      <c r="P133" s="5">
        <v>0</v>
      </c>
      <c r="Q133" s="861">
        <v>0</v>
      </c>
      <c r="R133" s="861">
        <v>135492</v>
      </c>
      <c r="S133" s="861">
        <v>682508</v>
      </c>
      <c r="T133" s="861">
        <v>0</v>
      </c>
      <c r="U133" s="861">
        <v>0</v>
      </c>
      <c r="V133" s="861">
        <v>0</v>
      </c>
      <c r="W133" s="23">
        <v>0.65</v>
      </c>
      <c r="X133" s="861">
        <v>4</v>
      </c>
    </row>
    <row r="134" spans="1:24" x14ac:dyDescent="0.25">
      <c r="A134" s="6" t="s">
        <v>19</v>
      </c>
      <c r="B134" s="6" t="s">
        <v>15</v>
      </c>
      <c r="C134" s="7">
        <f t="shared" ref="C134:L134" si="47">SUM(C127:C133)</f>
        <v>7687000</v>
      </c>
      <c r="D134" s="7">
        <f t="shared" si="47"/>
        <v>6504000</v>
      </c>
      <c r="E134" s="7">
        <f t="shared" si="47"/>
        <v>1290000</v>
      </c>
      <c r="F134" s="7">
        <f t="shared" si="47"/>
        <v>533000</v>
      </c>
      <c r="G134" s="7">
        <f t="shared" si="47"/>
        <v>0</v>
      </c>
      <c r="H134" s="7">
        <f t="shared" si="47"/>
        <v>3301000</v>
      </c>
      <c r="I134" s="7">
        <f t="shared" si="47"/>
        <v>0</v>
      </c>
      <c r="J134" s="7">
        <f t="shared" si="47"/>
        <v>2600000</v>
      </c>
      <c r="K134" s="7">
        <f t="shared" si="47"/>
        <v>0</v>
      </c>
      <c r="L134" s="7">
        <f t="shared" si="47"/>
        <v>3000000</v>
      </c>
      <c r="M134" s="7">
        <f>M133</f>
        <v>-1212666</v>
      </c>
      <c r="N134" s="7">
        <f>SUM(N127:N133)</f>
        <v>51000</v>
      </c>
      <c r="O134" s="7"/>
      <c r="P134" s="7">
        <f>SUM(P127:P133)</f>
        <v>0</v>
      </c>
      <c r="Q134" s="8"/>
    </row>
    <row r="135" spans="1:24" x14ac:dyDescent="0.25">
      <c r="A135" s="10" t="s">
        <v>15</v>
      </c>
      <c r="B135" s="10" t="s">
        <v>20</v>
      </c>
      <c r="C135" s="11">
        <f t="shared" ref="C135:L135" si="48">C110+C117+C126+C134</f>
        <v>27208000</v>
      </c>
      <c r="D135" s="11">
        <f t="shared" si="48"/>
        <v>24154000</v>
      </c>
      <c r="E135" s="11">
        <f t="shared" si="48"/>
        <v>4820000</v>
      </c>
      <c r="F135" s="11">
        <f t="shared" si="48"/>
        <v>2575666</v>
      </c>
      <c r="G135" s="11">
        <f t="shared" si="48"/>
        <v>0</v>
      </c>
      <c r="H135" s="11">
        <f t="shared" si="48"/>
        <v>16633000</v>
      </c>
      <c r="I135" s="11">
        <f t="shared" si="48"/>
        <v>0</v>
      </c>
      <c r="J135" s="11">
        <f t="shared" si="48"/>
        <v>16126666</v>
      </c>
      <c r="K135" s="11">
        <f t="shared" si="48"/>
        <v>0</v>
      </c>
      <c r="L135" s="11">
        <f t="shared" si="48"/>
        <v>3000000</v>
      </c>
      <c r="M135" s="11">
        <f>M134</f>
        <v>-1212666</v>
      </c>
      <c r="N135" s="11">
        <f>N110+N117+N126+N134</f>
        <v>29000</v>
      </c>
      <c r="O135" s="11"/>
      <c r="P135" s="11">
        <f>P110+P117+P126+P134</f>
        <v>0</v>
      </c>
      <c r="Q135" s="9"/>
    </row>
    <row r="136" spans="1:24" x14ac:dyDescent="0.25">
      <c r="A136" t="s">
        <v>1299</v>
      </c>
      <c r="B136" s="3" t="s">
        <v>1612</v>
      </c>
      <c r="C136" s="5">
        <v>896000</v>
      </c>
      <c r="D136" s="5">
        <v>550000</v>
      </c>
      <c r="E136" s="5">
        <v>110000</v>
      </c>
      <c r="F136" s="5">
        <v>26000</v>
      </c>
      <c r="G136" s="5">
        <v>0</v>
      </c>
      <c r="H136" s="5">
        <v>421000</v>
      </c>
      <c r="I136" s="5">
        <v>0</v>
      </c>
      <c r="J136" s="5">
        <v>100000</v>
      </c>
      <c r="K136" s="5">
        <v>0</v>
      </c>
      <c r="L136" s="5"/>
      <c r="M136" s="5">
        <f t="shared" ref="M136:M141" si="49" xml:space="preserve"> M135+H136+ I136- J136- L136+ Q136</f>
        <v>-891666</v>
      </c>
      <c r="N136" s="5">
        <f t="shared" ref="N136:N141" si="50">(C136-D136 - F136 - G136 + J136- K136- H136- I136- P136)*-1</f>
        <v>1000</v>
      </c>
      <c r="O136" s="5" t="s">
        <v>1614</v>
      </c>
      <c r="P136" s="5">
        <v>0</v>
      </c>
      <c r="Q136" s="866">
        <v>0</v>
      </c>
      <c r="R136" s="866">
        <v>148209</v>
      </c>
      <c r="S136" s="866">
        <v>747791</v>
      </c>
      <c r="T136" s="866">
        <v>0</v>
      </c>
      <c r="U136" s="866">
        <v>0</v>
      </c>
      <c r="V136" s="866">
        <v>0</v>
      </c>
      <c r="W136" s="23">
        <v>0.74</v>
      </c>
      <c r="X136" s="866">
        <v>3</v>
      </c>
    </row>
    <row r="137" spans="1:24" x14ac:dyDescent="0.25">
      <c r="A137" s="3" t="s">
        <v>1299</v>
      </c>
      <c r="B137" s="3" t="s">
        <v>1615</v>
      </c>
      <c r="C137" s="5">
        <v>823000</v>
      </c>
      <c r="D137" s="5">
        <v>168000</v>
      </c>
      <c r="E137" s="5">
        <v>34000</v>
      </c>
      <c r="F137" s="5">
        <v>295000</v>
      </c>
      <c r="G137" s="5">
        <v>0</v>
      </c>
      <c r="H137" s="5">
        <v>363000</v>
      </c>
      <c r="I137" s="5">
        <v>0</v>
      </c>
      <c r="J137" s="5">
        <v>3000</v>
      </c>
      <c r="K137" s="5">
        <v>0</v>
      </c>
      <c r="L137" s="5"/>
      <c r="M137" s="5">
        <f t="shared" si="49"/>
        <v>-531666</v>
      </c>
      <c r="N137" s="5">
        <f t="shared" si="50"/>
        <v>0</v>
      </c>
      <c r="O137" s="5" t="s">
        <v>1616</v>
      </c>
      <c r="P137" s="5">
        <v>0</v>
      </c>
      <c r="Q137" s="867">
        <v>0</v>
      </c>
      <c r="R137" s="867">
        <v>137135</v>
      </c>
      <c r="S137" s="867">
        <v>685865</v>
      </c>
      <c r="T137" s="867">
        <v>0</v>
      </c>
      <c r="U137" s="867">
        <v>0</v>
      </c>
      <c r="V137" s="867">
        <v>0</v>
      </c>
      <c r="W137" s="23">
        <v>0.65</v>
      </c>
      <c r="X137" s="867">
        <v>1</v>
      </c>
    </row>
    <row r="138" spans="1:24" x14ac:dyDescent="0.25">
      <c r="A138" s="3" t="s">
        <v>1299</v>
      </c>
      <c r="B138" s="3" t="s">
        <v>1617</v>
      </c>
      <c r="C138" s="5">
        <v>1393000</v>
      </c>
      <c r="D138" s="5">
        <v>794000</v>
      </c>
      <c r="E138" s="5">
        <v>159000</v>
      </c>
      <c r="F138" s="5">
        <v>30000</v>
      </c>
      <c r="G138" s="5">
        <v>0</v>
      </c>
      <c r="H138" s="5">
        <v>1068000</v>
      </c>
      <c r="I138" s="5">
        <v>0</v>
      </c>
      <c r="J138" s="5">
        <v>500000</v>
      </c>
      <c r="K138" s="5">
        <v>0</v>
      </c>
      <c r="L138" s="5"/>
      <c r="M138" s="5">
        <f t="shared" si="49"/>
        <v>36334</v>
      </c>
      <c r="N138" s="5">
        <f t="shared" si="50"/>
        <v>-1000</v>
      </c>
      <c r="O138" s="5" t="s">
        <v>1620</v>
      </c>
      <c r="P138" s="5">
        <v>0</v>
      </c>
      <c r="Q138" s="870">
        <v>0</v>
      </c>
      <c r="R138" s="870">
        <v>232150</v>
      </c>
      <c r="S138" s="870">
        <v>1160850</v>
      </c>
      <c r="T138" s="870">
        <v>0</v>
      </c>
      <c r="U138" s="870">
        <v>0</v>
      </c>
      <c r="V138" s="870">
        <v>0</v>
      </c>
      <c r="W138" s="23">
        <v>0.7</v>
      </c>
      <c r="X138" s="870">
        <v>4</v>
      </c>
    </row>
    <row r="139" spans="1:24" x14ac:dyDescent="0.25">
      <c r="A139" s="3" t="s">
        <v>1299</v>
      </c>
      <c r="B139" s="3" t="s">
        <v>1621</v>
      </c>
      <c r="C139" s="5">
        <v>894000</v>
      </c>
      <c r="D139" s="5">
        <v>300000</v>
      </c>
      <c r="E139" s="5">
        <v>60000</v>
      </c>
      <c r="F139" s="5">
        <v>14000</v>
      </c>
      <c r="G139" s="5">
        <v>0</v>
      </c>
      <c r="H139" s="5">
        <v>883000</v>
      </c>
      <c r="I139" s="5">
        <v>0</v>
      </c>
      <c r="J139" s="5">
        <v>300000</v>
      </c>
      <c r="K139" s="5">
        <v>0</v>
      </c>
      <c r="L139" s="5"/>
      <c r="M139" s="5">
        <f t="shared" si="49"/>
        <v>619334</v>
      </c>
      <c r="N139" s="5">
        <f t="shared" si="50"/>
        <v>3000</v>
      </c>
      <c r="O139" s="5" t="s">
        <v>1623</v>
      </c>
      <c r="P139" s="5">
        <v>0</v>
      </c>
      <c r="Q139" s="871">
        <v>0</v>
      </c>
      <c r="R139" s="871">
        <v>149005</v>
      </c>
      <c r="S139" s="871">
        <v>744995</v>
      </c>
      <c r="T139" s="871">
        <v>0</v>
      </c>
      <c r="U139" s="871">
        <v>0</v>
      </c>
      <c r="V139" s="871">
        <v>0</v>
      </c>
      <c r="W139" s="23">
        <v>0.68</v>
      </c>
      <c r="X139" s="871">
        <v>1</v>
      </c>
    </row>
    <row r="140" spans="1:24" x14ac:dyDescent="0.25">
      <c r="A140" s="3" t="s">
        <v>1299</v>
      </c>
      <c r="B140" s="3" t="s">
        <v>1625</v>
      </c>
      <c r="C140" s="5">
        <v>1452000</v>
      </c>
      <c r="D140" s="5">
        <v>700000</v>
      </c>
      <c r="E140" s="5">
        <v>140000</v>
      </c>
      <c r="F140" s="5">
        <v>13000</v>
      </c>
      <c r="G140" s="5">
        <v>0</v>
      </c>
      <c r="H140" s="5">
        <v>736000</v>
      </c>
      <c r="I140" s="5">
        <v>0</v>
      </c>
      <c r="J140" s="5">
        <v>0</v>
      </c>
      <c r="K140" s="5">
        <v>0</v>
      </c>
      <c r="L140" s="5"/>
      <c r="M140" s="5">
        <f t="shared" si="49"/>
        <v>1355334</v>
      </c>
      <c r="N140" s="5">
        <f t="shared" si="50"/>
        <v>-3000</v>
      </c>
      <c r="O140" s="5" t="s">
        <v>1626</v>
      </c>
      <c r="P140" s="5">
        <v>0</v>
      </c>
      <c r="Q140" s="873">
        <v>0</v>
      </c>
      <c r="R140" s="873">
        <v>240841</v>
      </c>
      <c r="S140" s="873">
        <v>1211159</v>
      </c>
      <c r="T140" s="873">
        <v>0</v>
      </c>
      <c r="U140" s="873">
        <v>0</v>
      </c>
      <c r="V140" s="873">
        <v>0</v>
      </c>
      <c r="W140" s="23">
        <v>0.68</v>
      </c>
      <c r="X140" s="873">
        <v>1</v>
      </c>
    </row>
    <row r="141" spans="1:24" x14ac:dyDescent="0.25">
      <c r="A141" s="3" t="s">
        <v>1299</v>
      </c>
      <c r="B141" s="3" t="s">
        <v>1628</v>
      </c>
      <c r="C141" s="5">
        <v>692000</v>
      </c>
      <c r="D141" s="5">
        <v>250000</v>
      </c>
      <c r="E141" s="5">
        <v>50000</v>
      </c>
      <c r="F141" s="5">
        <v>29000</v>
      </c>
      <c r="G141" s="5">
        <v>0</v>
      </c>
      <c r="H141" s="5">
        <v>479000</v>
      </c>
      <c r="I141" s="5">
        <v>0</v>
      </c>
      <c r="J141" s="5">
        <v>60000</v>
      </c>
      <c r="K141" s="5">
        <v>0</v>
      </c>
      <c r="L141" s="5"/>
      <c r="M141" s="5">
        <f t="shared" si="49"/>
        <v>1774334</v>
      </c>
      <c r="N141" s="5">
        <f t="shared" si="50"/>
        <v>6000</v>
      </c>
      <c r="O141" s="5" t="s">
        <v>1629</v>
      </c>
      <c r="P141" s="5">
        <v>0</v>
      </c>
      <c r="Q141" s="875">
        <v>0</v>
      </c>
      <c r="R141" s="875">
        <v>115285</v>
      </c>
      <c r="S141" s="875">
        <v>576715</v>
      </c>
      <c r="T141" s="875">
        <v>0</v>
      </c>
      <c r="U141" s="875">
        <v>0</v>
      </c>
      <c r="V141" s="875">
        <v>0</v>
      </c>
      <c r="W141" s="23">
        <v>0.66</v>
      </c>
      <c r="X141" s="875">
        <v>1</v>
      </c>
    </row>
    <row r="142" spans="1:24" x14ac:dyDescent="0.25">
      <c r="A142" s="3" t="s">
        <v>1299</v>
      </c>
      <c r="B142" s="3" t="s">
        <v>1631</v>
      </c>
      <c r="C142" s="5">
        <v>1030000</v>
      </c>
      <c r="D142" s="5">
        <v>950000</v>
      </c>
      <c r="E142" s="5">
        <v>190000</v>
      </c>
      <c r="F142" s="5">
        <v>13000</v>
      </c>
      <c r="G142" s="5">
        <v>0</v>
      </c>
      <c r="H142" s="5">
        <v>72000</v>
      </c>
      <c r="I142" s="5">
        <v>0</v>
      </c>
      <c r="J142" s="5">
        <v>0</v>
      </c>
      <c r="K142" s="5">
        <v>0</v>
      </c>
      <c r="L142" s="5"/>
      <c r="M142" s="5">
        <f xml:space="preserve"> M141+H142+ I142- J142- L142+ Q142</f>
        <v>1846334</v>
      </c>
      <c r="N142" s="5">
        <f>(C142-D142 - F142 - G142 + J142- K142- H142- I142- P142)*-1</f>
        <v>5000</v>
      </c>
      <c r="O142" s="5" t="s">
        <v>1632</v>
      </c>
      <c r="P142" s="5">
        <v>0</v>
      </c>
      <c r="Q142" s="877">
        <v>0</v>
      </c>
      <c r="R142" s="877">
        <v>171537</v>
      </c>
      <c r="S142" s="877">
        <v>858463</v>
      </c>
      <c r="T142" s="877">
        <v>0</v>
      </c>
      <c r="U142" s="877">
        <v>0</v>
      </c>
      <c r="V142" s="877">
        <v>0</v>
      </c>
      <c r="W142" s="23">
        <v>0.67</v>
      </c>
      <c r="X142" s="877">
        <v>3</v>
      </c>
    </row>
    <row r="143" spans="1:24" x14ac:dyDescent="0.25">
      <c r="A143" s="6" t="s">
        <v>16</v>
      </c>
      <c r="B143" s="6" t="s">
        <v>15</v>
      </c>
      <c r="C143" s="7">
        <f t="shared" ref="C143:L143" si="51">SUM(C136:C142)</f>
        <v>7180000</v>
      </c>
      <c r="D143" s="7">
        <f t="shared" si="51"/>
        <v>3712000</v>
      </c>
      <c r="E143" s="7">
        <f t="shared" si="51"/>
        <v>743000</v>
      </c>
      <c r="F143" s="7">
        <f t="shared" si="51"/>
        <v>420000</v>
      </c>
      <c r="G143" s="7">
        <f t="shared" si="51"/>
        <v>0</v>
      </c>
      <c r="H143" s="7">
        <f t="shared" si="51"/>
        <v>4022000</v>
      </c>
      <c r="I143" s="7">
        <f t="shared" si="51"/>
        <v>0</v>
      </c>
      <c r="J143" s="7">
        <f t="shared" si="51"/>
        <v>963000</v>
      </c>
      <c r="K143" s="7">
        <f t="shared" si="51"/>
        <v>0</v>
      </c>
      <c r="L143" s="7">
        <f t="shared" si="51"/>
        <v>0</v>
      </c>
      <c r="M143" s="7">
        <f>M142</f>
        <v>1846334</v>
      </c>
      <c r="N143" s="7">
        <f>SUM(N136:N142)</f>
        <v>11000</v>
      </c>
      <c r="O143" s="7"/>
      <c r="P143" s="7">
        <f>SUM(P136:P142)</f>
        <v>0</v>
      </c>
      <c r="Q143" s="8"/>
    </row>
    <row r="144" spans="1:24" x14ac:dyDescent="0.25">
      <c r="A144" s="3" t="s">
        <v>1299</v>
      </c>
      <c r="B144" s="3" t="s">
        <v>1637</v>
      </c>
      <c r="C144" s="5">
        <v>847000</v>
      </c>
      <c r="D144" s="5">
        <v>1000000</v>
      </c>
      <c r="E144" s="5">
        <v>200000</v>
      </c>
      <c r="F144" s="5">
        <v>294000</v>
      </c>
      <c r="G144" s="5">
        <v>0</v>
      </c>
      <c r="H144" s="5">
        <v>68000</v>
      </c>
      <c r="I144" s="5">
        <v>0</v>
      </c>
      <c r="J144" s="5">
        <v>506000</v>
      </c>
      <c r="K144" s="5">
        <v>0</v>
      </c>
      <c r="L144" s="5"/>
      <c r="M144" s="5">
        <f t="shared" ref="M144:M149" si="52" xml:space="preserve"> M143+H144+ I144- J144- L144+ Q144</f>
        <v>1408334</v>
      </c>
      <c r="N144" s="5">
        <f t="shared" ref="N144:N149" si="53">(C144-D144 - F144 - G144 + J144- K144- H144- I144- P144)*-1</f>
        <v>9000</v>
      </c>
      <c r="O144" s="5" t="s">
        <v>1623</v>
      </c>
      <c r="P144" s="5">
        <v>0</v>
      </c>
      <c r="Q144" s="881">
        <v>0</v>
      </c>
      <c r="R144" s="881">
        <v>141169</v>
      </c>
      <c r="S144" s="881">
        <v>1229168.8</v>
      </c>
      <c r="T144" s="881">
        <v>0</v>
      </c>
      <c r="U144" s="881">
        <v>0</v>
      </c>
      <c r="V144" s="881">
        <v>0</v>
      </c>
      <c r="W144" s="23">
        <v>0.78</v>
      </c>
      <c r="X144" s="881">
        <v>1</v>
      </c>
    </row>
    <row r="145" spans="1:24" x14ac:dyDescent="0.25">
      <c r="A145" s="3" t="s">
        <v>1299</v>
      </c>
      <c r="B145" s="3" t="s">
        <v>1637</v>
      </c>
      <c r="C145" s="5">
        <v>1238000</v>
      </c>
      <c r="D145" s="5">
        <v>600000</v>
      </c>
      <c r="E145" s="5">
        <v>120000</v>
      </c>
      <c r="F145" s="5">
        <v>28000</v>
      </c>
      <c r="G145" s="5">
        <v>0</v>
      </c>
      <c r="H145" s="5">
        <v>604000</v>
      </c>
      <c r="I145" s="5">
        <v>0</v>
      </c>
      <c r="J145" s="5">
        <v>0</v>
      </c>
      <c r="K145" s="5">
        <v>0</v>
      </c>
      <c r="L145" s="5"/>
      <c r="M145" s="5">
        <f t="shared" si="52"/>
        <v>2012334</v>
      </c>
      <c r="N145" s="5">
        <f t="shared" si="53"/>
        <v>-6000</v>
      </c>
      <c r="O145" s="5" t="s">
        <v>1640</v>
      </c>
      <c r="P145" s="5">
        <v>0</v>
      </c>
      <c r="Q145" s="882">
        <v>0</v>
      </c>
      <c r="R145" s="882">
        <v>205404</v>
      </c>
      <c r="S145" s="882">
        <v>1032596</v>
      </c>
      <c r="T145" s="882">
        <v>0</v>
      </c>
      <c r="U145" s="882">
        <v>0</v>
      </c>
      <c r="V145" s="882">
        <v>0</v>
      </c>
      <c r="W145" s="23">
        <v>0.73</v>
      </c>
      <c r="X145" s="882">
        <v>2</v>
      </c>
    </row>
    <row r="146" spans="1:24" x14ac:dyDescent="0.25">
      <c r="A146" s="3" t="s">
        <v>1299</v>
      </c>
      <c r="B146" s="3" t="s">
        <v>1641</v>
      </c>
      <c r="C146" s="5">
        <v>908000</v>
      </c>
      <c r="D146" s="5">
        <v>500000</v>
      </c>
      <c r="E146" s="5">
        <v>100000</v>
      </c>
      <c r="F146" s="5">
        <v>14000</v>
      </c>
      <c r="G146" s="5">
        <v>0</v>
      </c>
      <c r="H146" s="5">
        <v>495000</v>
      </c>
      <c r="I146" s="5">
        <v>0</v>
      </c>
      <c r="J146" s="5">
        <v>100000</v>
      </c>
      <c r="K146" s="5">
        <v>0</v>
      </c>
      <c r="L146" s="5"/>
      <c r="M146" s="5">
        <f t="shared" si="52"/>
        <v>2407334</v>
      </c>
      <c r="N146" s="5">
        <f t="shared" si="53"/>
        <v>1000</v>
      </c>
      <c r="O146" s="5" t="s">
        <v>1642</v>
      </c>
      <c r="P146" s="5">
        <v>0</v>
      </c>
      <c r="Q146" s="883">
        <v>0</v>
      </c>
      <c r="R146" s="883">
        <v>151336</v>
      </c>
      <c r="S146" s="883">
        <v>756664</v>
      </c>
      <c r="T146" s="883">
        <v>0</v>
      </c>
      <c r="U146" s="883">
        <v>0</v>
      </c>
      <c r="V146" s="883">
        <v>0</v>
      </c>
      <c r="W146" s="23">
        <v>0.63</v>
      </c>
      <c r="X146" s="883">
        <v>1</v>
      </c>
    </row>
    <row r="147" spans="1:24" x14ac:dyDescent="0.25">
      <c r="A147" s="3" t="s">
        <v>1299</v>
      </c>
      <c r="B147" s="3" t="s">
        <v>1643</v>
      </c>
      <c r="C147" s="5">
        <v>894000</v>
      </c>
      <c r="D147" s="5">
        <v>1350000</v>
      </c>
      <c r="E147" s="5">
        <v>270000</v>
      </c>
      <c r="F147" s="5">
        <v>13000</v>
      </c>
      <c r="G147" s="5">
        <v>0</v>
      </c>
      <c r="H147" s="5">
        <v>17000</v>
      </c>
      <c r="I147" s="5">
        <v>0</v>
      </c>
      <c r="J147" s="5">
        <v>478000</v>
      </c>
      <c r="K147" s="5">
        <v>0</v>
      </c>
      <c r="L147" s="5"/>
      <c r="M147" s="5">
        <f t="shared" si="52"/>
        <v>1946334</v>
      </c>
      <c r="N147" s="5">
        <f t="shared" si="53"/>
        <v>8000</v>
      </c>
      <c r="O147" s="5" t="s">
        <v>1644</v>
      </c>
      <c r="P147" s="5">
        <v>0</v>
      </c>
      <c r="Q147" s="886">
        <v>0</v>
      </c>
      <c r="R147" s="886">
        <v>148964</v>
      </c>
      <c r="S147" s="886">
        <v>745036</v>
      </c>
      <c r="T147" s="886">
        <v>0</v>
      </c>
      <c r="U147" s="886">
        <v>0</v>
      </c>
      <c r="V147" s="886">
        <v>0</v>
      </c>
      <c r="W147" s="23">
        <v>0.72</v>
      </c>
      <c r="X147" s="886">
        <v>3</v>
      </c>
    </row>
    <row r="148" spans="1:24" x14ac:dyDescent="0.25">
      <c r="A148" s="3" t="s">
        <v>1299</v>
      </c>
      <c r="B148" s="3" t="s">
        <v>1645</v>
      </c>
      <c r="C148" s="5">
        <v>963000</v>
      </c>
      <c r="D148" s="5">
        <v>600000</v>
      </c>
      <c r="E148" s="5">
        <v>120000</v>
      </c>
      <c r="F148" s="5">
        <v>24000</v>
      </c>
      <c r="G148" s="5">
        <v>0</v>
      </c>
      <c r="H148" s="5">
        <v>432000</v>
      </c>
      <c r="I148" s="5">
        <v>0</v>
      </c>
      <c r="J148" s="5">
        <v>100000</v>
      </c>
      <c r="K148" s="5">
        <v>0</v>
      </c>
      <c r="L148" s="5"/>
      <c r="M148" s="5">
        <f t="shared" si="52"/>
        <v>2278334</v>
      </c>
      <c r="N148" s="5">
        <f t="shared" si="53"/>
        <v>-7000</v>
      </c>
      <c r="O148" s="5" t="s">
        <v>1647</v>
      </c>
      <c r="P148" s="5">
        <v>0</v>
      </c>
      <c r="Q148" s="888">
        <v>0</v>
      </c>
      <c r="R148" s="888">
        <v>160496</v>
      </c>
      <c r="S148" s="888">
        <v>802504</v>
      </c>
      <c r="T148" s="888">
        <v>0</v>
      </c>
      <c r="U148" s="888">
        <v>0</v>
      </c>
      <c r="V148" s="888">
        <v>0</v>
      </c>
      <c r="W148" s="23">
        <v>0.67</v>
      </c>
      <c r="X148" s="888">
        <v>2</v>
      </c>
    </row>
    <row r="149" spans="1:24" x14ac:dyDescent="0.25">
      <c r="A149" s="3" t="s">
        <v>1299</v>
      </c>
      <c r="B149" s="3" t="s">
        <v>1648</v>
      </c>
      <c r="C149" s="5">
        <v>791000</v>
      </c>
      <c r="D149" s="5">
        <v>2070000</v>
      </c>
      <c r="E149" s="5">
        <v>414000</v>
      </c>
      <c r="F149" s="5">
        <v>192000</v>
      </c>
      <c r="G149" s="5">
        <v>0</v>
      </c>
      <c r="H149" s="5">
        <v>432000</v>
      </c>
      <c r="I149" s="5">
        <v>0</v>
      </c>
      <c r="J149" s="5">
        <v>1900000</v>
      </c>
      <c r="K149" s="5">
        <v>0</v>
      </c>
      <c r="L149" s="5"/>
      <c r="M149" s="5">
        <f t="shared" si="52"/>
        <v>810334</v>
      </c>
      <c r="N149" s="5">
        <f t="shared" si="53"/>
        <v>3000</v>
      </c>
      <c r="O149" s="5" t="s">
        <v>1649</v>
      </c>
      <c r="P149" s="5">
        <v>0</v>
      </c>
      <c r="Q149" s="889">
        <v>0</v>
      </c>
      <c r="R149" s="889">
        <v>131532</v>
      </c>
      <c r="S149" s="889">
        <v>659467.69999999995</v>
      </c>
      <c r="T149" s="889">
        <v>0</v>
      </c>
      <c r="U149" s="889">
        <v>0</v>
      </c>
      <c r="V149" s="889">
        <v>0</v>
      </c>
      <c r="W149" s="23">
        <v>0.69</v>
      </c>
      <c r="X149" s="889">
        <v>4</v>
      </c>
    </row>
    <row r="150" spans="1:24" x14ac:dyDescent="0.25">
      <c r="A150" s="3" t="s">
        <v>1299</v>
      </c>
      <c r="B150" s="3" t="s">
        <v>1651</v>
      </c>
      <c r="C150" s="5">
        <v>842000</v>
      </c>
      <c r="D150" s="5">
        <v>650000</v>
      </c>
      <c r="E150" s="5">
        <v>130000</v>
      </c>
      <c r="F150" s="5">
        <v>215000</v>
      </c>
      <c r="G150" s="5">
        <v>0</v>
      </c>
      <c r="H150" s="5">
        <v>441000</v>
      </c>
      <c r="I150" s="5">
        <v>0</v>
      </c>
      <c r="J150" s="5">
        <v>460000</v>
      </c>
      <c r="K150" s="5">
        <v>0</v>
      </c>
      <c r="L150" s="5"/>
      <c r="M150" s="5">
        <f xml:space="preserve"> M149+H150+ I150- J150- L150+ Q150</f>
        <v>791334</v>
      </c>
      <c r="N150" s="5">
        <f>(C150-D150 - F150 - G150 + J150- K150- H150- I150- P150)*-1</f>
        <v>4000</v>
      </c>
      <c r="O150" s="5" t="s">
        <v>1652</v>
      </c>
      <c r="P150" s="5">
        <v>0</v>
      </c>
      <c r="Q150" s="891">
        <v>0</v>
      </c>
      <c r="R150" s="891">
        <v>138947</v>
      </c>
      <c r="S150" s="891">
        <v>703053</v>
      </c>
      <c r="T150" s="891">
        <v>0</v>
      </c>
      <c r="U150" s="891">
        <v>0</v>
      </c>
      <c r="V150" s="891">
        <v>0</v>
      </c>
      <c r="W150" s="23">
        <v>0.71</v>
      </c>
      <c r="X150" s="891">
        <v>2</v>
      </c>
    </row>
    <row r="151" spans="1:24" x14ac:dyDescent="0.25">
      <c r="A151" s="6" t="s">
        <v>17</v>
      </c>
      <c r="B151" s="6" t="s">
        <v>15</v>
      </c>
      <c r="C151" s="7">
        <f t="shared" ref="C151:L151" si="54">SUM(C144:C150)</f>
        <v>6483000</v>
      </c>
      <c r="D151" s="7">
        <f t="shared" si="54"/>
        <v>6770000</v>
      </c>
      <c r="E151" s="7">
        <f t="shared" si="54"/>
        <v>1354000</v>
      </c>
      <c r="F151" s="7">
        <f t="shared" si="54"/>
        <v>780000</v>
      </c>
      <c r="G151" s="7">
        <f t="shared" si="54"/>
        <v>0</v>
      </c>
      <c r="H151" s="7">
        <f t="shared" si="54"/>
        <v>2489000</v>
      </c>
      <c r="I151" s="7">
        <f t="shared" si="54"/>
        <v>0</v>
      </c>
      <c r="J151" s="7">
        <f t="shared" si="54"/>
        <v>3544000</v>
      </c>
      <c r="K151" s="7">
        <f t="shared" si="54"/>
        <v>0</v>
      </c>
      <c r="L151" s="7">
        <f t="shared" si="54"/>
        <v>0</v>
      </c>
      <c r="M151" s="7">
        <f>M150</f>
        <v>791334</v>
      </c>
      <c r="N151" s="7">
        <f>SUM(N144:N150)</f>
        <v>12000</v>
      </c>
      <c r="O151" s="7"/>
      <c r="P151" s="7">
        <f>SUM(P144:P150)</f>
        <v>0</v>
      </c>
      <c r="Q151" s="8"/>
    </row>
    <row r="152" spans="1:24" x14ac:dyDescent="0.25">
      <c r="A152" s="3" t="s">
        <v>1299</v>
      </c>
      <c r="B152" s="3" t="s">
        <v>1654</v>
      </c>
      <c r="C152" s="5">
        <v>1223000</v>
      </c>
      <c r="D152" s="5">
        <v>600000</v>
      </c>
      <c r="E152" s="5">
        <v>120000</v>
      </c>
      <c r="F152" s="5">
        <v>28000</v>
      </c>
      <c r="G152" s="5">
        <v>0</v>
      </c>
      <c r="H152" s="5">
        <v>595000</v>
      </c>
      <c r="I152" s="5">
        <v>0</v>
      </c>
      <c r="J152" s="5">
        <v>0</v>
      </c>
      <c r="K152" s="5">
        <v>0</v>
      </c>
      <c r="L152" s="5"/>
      <c r="M152" s="5">
        <f t="shared" ref="M152:M157" si="55" xml:space="preserve"> M151+H152+ I152- J152- L152+ Q152</f>
        <v>1386334</v>
      </c>
      <c r="N152" s="5">
        <f t="shared" ref="N152:N157" si="56">(C152-D152 - F152 - G152 + J152- K152- H152- I152- P152)*-1</f>
        <v>0</v>
      </c>
      <c r="O152" s="5" t="s">
        <v>1655</v>
      </c>
      <c r="P152" s="5">
        <v>0</v>
      </c>
      <c r="Q152" s="893">
        <v>0</v>
      </c>
      <c r="R152" s="893">
        <v>203765</v>
      </c>
      <c r="S152" s="893">
        <v>1019235</v>
      </c>
      <c r="T152" s="893">
        <v>0</v>
      </c>
      <c r="U152" s="893">
        <v>0</v>
      </c>
      <c r="V152" s="893">
        <v>0</v>
      </c>
      <c r="W152" s="23">
        <v>0.79</v>
      </c>
      <c r="X152" s="893">
        <v>2</v>
      </c>
    </row>
    <row r="153" spans="1:24" x14ac:dyDescent="0.25">
      <c r="A153" s="3" t="s">
        <v>1299</v>
      </c>
      <c r="B153" s="3" t="s">
        <v>1657</v>
      </c>
      <c r="C153" s="5">
        <v>1302000</v>
      </c>
      <c r="D153" s="5">
        <v>2100000</v>
      </c>
      <c r="E153" s="5">
        <v>420000</v>
      </c>
      <c r="F153" s="5">
        <v>13000</v>
      </c>
      <c r="G153" s="5">
        <v>0</v>
      </c>
      <c r="H153" s="5">
        <v>188000</v>
      </c>
      <c r="I153" s="5">
        <v>0</v>
      </c>
      <c r="J153" s="5">
        <v>1000000</v>
      </c>
      <c r="K153" s="5">
        <v>0</v>
      </c>
      <c r="L153" s="5"/>
      <c r="M153" s="5">
        <f t="shared" si="55"/>
        <v>574334</v>
      </c>
      <c r="N153" s="5">
        <f t="shared" si="56"/>
        <v>-1000</v>
      </c>
      <c r="O153" s="5" t="s">
        <v>1659</v>
      </c>
      <c r="P153" s="5">
        <v>0</v>
      </c>
      <c r="Q153" s="896">
        <v>0</v>
      </c>
      <c r="R153" s="896">
        <v>216076</v>
      </c>
      <c r="S153" s="896">
        <v>1085924</v>
      </c>
      <c r="T153" s="896">
        <v>0</v>
      </c>
      <c r="U153" s="896">
        <v>0</v>
      </c>
      <c r="V153" s="896">
        <v>0</v>
      </c>
      <c r="W153" s="23">
        <v>0.73</v>
      </c>
      <c r="X153" s="896">
        <v>5</v>
      </c>
    </row>
    <row r="154" spans="1:24" x14ac:dyDescent="0.25">
      <c r="A154" s="3" t="s">
        <v>1299</v>
      </c>
      <c r="B154" s="3" t="s">
        <v>1660</v>
      </c>
      <c r="C154" s="5">
        <v>1652000</v>
      </c>
      <c r="D154" s="5">
        <v>2150000</v>
      </c>
      <c r="E154" s="5">
        <v>430000</v>
      </c>
      <c r="F154" s="5">
        <v>18000</v>
      </c>
      <c r="G154" s="5">
        <v>0</v>
      </c>
      <c r="H154" s="5">
        <v>651000</v>
      </c>
      <c r="I154" s="5">
        <v>0</v>
      </c>
      <c r="J154" s="5">
        <v>1150000</v>
      </c>
      <c r="K154" s="5">
        <v>0</v>
      </c>
      <c r="L154" s="5"/>
      <c r="M154" s="5">
        <f t="shared" si="55"/>
        <v>75334</v>
      </c>
      <c r="N154" s="5">
        <f t="shared" si="56"/>
        <v>17000</v>
      </c>
      <c r="O154" s="5" t="s">
        <v>1661</v>
      </c>
      <c r="P154" s="5">
        <v>0</v>
      </c>
      <c r="Q154" s="897">
        <v>0</v>
      </c>
      <c r="R154" s="897">
        <v>275328</v>
      </c>
      <c r="S154" s="897">
        <v>1376672</v>
      </c>
      <c r="T154" s="897">
        <v>0</v>
      </c>
      <c r="U154" s="897">
        <v>0</v>
      </c>
      <c r="V154" s="897">
        <v>0</v>
      </c>
      <c r="W154" s="23">
        <v>0.75</v>
      </c>
      <c r="X154" s="897">
        <v>2</v>
      </c>
    </row>
    <row r="155" spans="1:24" x14ac:dyDescent="0.25">
      <c r="A155" s="3" t="s">
        <v>1299</v>
      </c>
      <c r="B155" s="3" t="s">
        <v>1662</v>
      </c>
      <c r="C155" s="5">
        <v>701000</v>
      </c>
      <c r="D155" s="5">
        <v>100000</v>
      </c>
      <c r="E155" s="5">
        <v>20000</v>
      </c>
      <c r="F155" s="5">
        <v>42000</v>
      </c>
      <c r="G155" s="5">
        <v>0</v>
      </c>
      <c r="H155" s="5">
        <v>558000</v>
      </c>
      <c r="I155" s="5">
        <v>0</v>
      </c>
      <c r="J155" s="5">
        <v>0</v>
      </c>
      <c r="K155" s="5">
        <v>0</v>
      </c>
      <c r="L155" s="5"/>
      <c r="M155" s="5">
        <f t="shared" si="55"/>
        <v>633334</v>
      </c>
      <c r="N155" s="5">
        <f t="shared" si="56"/>
        <v>-1000</v>
      </c>
      <c r="O155" s="5" t="s">
        <v>557</v>
      </c>
      <c r="P155" s="5">
        <v>0</v>
      </c>
      <c r="Q155" s="899">
        <v>0</v>
      </c>
      <c r="R155" s="899">
        <v>116832</v>
      </c>
      <c r="S155" s="899">
        <v>584168</v>
      </c>
      <c r="T155" s="899">
        <v>0</v>
      </c>
      <c r="U155" s="899">
        <v>0</v>
      </c>
      <c r="V155" s="899">
        <v>0</v>
      </c>
      <c r="W155" s="23">
        <v>0.69</v>
      </c>
      <c r="X155" s="899">
        <v>1</v>
      </c>
    </row>
    <row r="156" spans="1:24" x14ac:dyDescent="0.25">
      <c r="A156" s="3" t="s">
        <v>1299</v>
      </c>
      <c r="B156" s="3" t="s">
        <v>1664</v>
      </c>
      <c r="C156" s="5">
        <v>801000</v>
      </c>
      <c r="D156" s="5">
        <v>600000</v>
      </c>
      <c r="E156" s="5">
        <v>120000</v>
      </c>
      <c r="F156" s="5">
        <v>75000</v>
      </c>
      <c r="G156" s="5">
        <v>0</v>
      </c>
      <c r="H156" s="5">
        <v>340000</v>
      </c>
      <c r="I156" s="5">
        <v>0</v>
      </c>
      <c r="J156" s="5">
        <v>218000</v>
      </c>
      <c r="K156" s="5">
        <v>0</v>
      </c>
      <c r="L156" s="5"/>
      <c r="M156" s="5">
        <f t="shared" si="55"/>
        <v>755334</v>
      </c>
      <c r="N156" s="5">
        <f t="shared" si="56"/>
        <v>-4000</v>
      </c>
      <c r="O156" s="5" t="s">
        <v>551</v>
      </c>
      <c r="P156" s="5">
        <v>0</v>
      </c>
      <c r="Q156" s="901">
        <v>0</v>
      </c>
      <c r="R156" s="901">
        <v>132574</v>
      </c>
      <c r="S156" s="901">
        <v>668426</v>
      </c>
      <c r="T156" s="901">
        <v>0</v>
      </c>
      <c r="U156" s="901">
        <v>0</v>
      </c>
      <c r="V156" s="901">
        <v>0</v>
      </c>
      <c r="W156" s="23">
        <v>0.73</v>
      </c>
      <c r="X156" s="901">
        <v>2</v>
      </c>
    </row>
    <row r="157" spans="1:24" x14ac:dyDescent="0.25">
      <c r="A157" s="3" t="s">
        <v>1299</v>
      </c>
      <c r="B157" s="3" t="s">
        <v>1665</v>
      </c>
      <c r="C157" s="5">
        <v>831000</v>
      </c>
      <c r="D157" s="5">
        <v>1200000</v>
      </c>
      <c r="E157" s="5">
        <v>320000</v>
      </c>
      <c r="F157" s="5">
        <v>281000</v>
      </c>
      <c r="G157" s="5">
        <v>0</v>
      </c>
      <c r="H157" s="5">
        <v>13000</v>
      </c>
      <c r="I157" s="5">
        <v>0</v>
      </c>
      <c r="J157" s="5">
        <v>650000</v>
      </c>
      <c r="K157" s="5">
        <v>0</v>
      </c>
      <c r="L157" s="5"/>
      <c r="M157" s="5">
        <f t="shared" si="55"/>
        <v>118334</v>
      </c>
      <c r="N157" s="5">
        <f t="shared" si="56"/>
        <v>13000</v>
      </c>
      <c r="O157" s="5" t="s">
        <v>1667</v>
      </c>
      <c r="P157" s="5">
        <v>0</v>
      </c>
      <c r="Q157" s="904">
        <v>0</v>
      </c>
      <c r="R157" s="904">
        <v>138453</v>
      </c>
      <c r="S157" s="904">
        <v>692547.3</v>
      </c>
      <c r="T157" s="904">
        <v>0</v>
      </c>
      <c r="U157" s="904">
        <v>0</v>
      </c>
      <c r="V157" s="904">
        <v>0</v>
      </c>
      <c r="W157" s="23">
        <v>0.68</v>
      </c>
      <c r="X157" s="904">
        <v>5</v>
      </c>
    </row>
    <row r="158" spans="1:24" x14ac:dyDescent="0.25">
      <c r="A158" s="3" t="s">
        <v>1299</v>
      </c>
      <c r="B158" s="3" t="s">
        <v>1668</v>
      </c>
      <c r="C158" s="5">
        <v>1256000</v>
      </c>
      <c r="D158" s="5">
        <v>1500000</v>
      </c>
      <c r="E158" s="5">
        <v>300000</v>
      </c>
      <c r="F158" s="5">
        <v>44000</v>
      </c>
      <c r="G158" s="5">
        <v>0</v>
      </c>
      <c r="H158" s="5">
        <v>510000</v>
      </c>
      <c r="I158" s="5">
        <v>0</v>
      </c>
      <c r="J158" s="5">
        <v>800000</v>
      </c>
      <c r="K158" s="5">
        <v>0</v>
      </c>
      <c r="L158" s="5"/>
      <c r="M158" s="5">
        <f xml:space="preserve"> M157+H158+ I158- J158- L158+ Q158</f>
        <v>-171666</v>
      </c>
      <c r="N158" s="5">
        <f>(C158-D158 - F158 - G158 + J158- K158- H158- I158- P158)*-1</f>
        <v>-2000</v>
      </c>
      <c r="O158" s="5" t="s">
        <v>1669</v>
      </c>
      <c r="P158" s="5">
        <v>0</v>
      </c>
      <c r="Q158" s="905">
        <v>0</v>
      </c>
      <c r="R158" s="905">
        <v>209325</v>
      </c>
      <c r="S158" s="905">
        <v>1046675</v>
      </c>
      <c r="T158" s="905">
        <v>0</v>
      </c>
      <c r="U158" s="905">
        <v>0</v>
      </c>
      <c r="V158" s="905">
        <v>0</v>
      </c>
      <c r="W158" s="23">
        <v>0.84</v>
      </c>
      <c r="X158" s="905">
        <v>4</v>
      </c>
    </row>
    <row r="159" spans="1:24" x14ac:dyDescent="0.25">
      <c r="A159" s="6" t="s">
        <v>18</v>
      </c>
      <c r="B159" s="6" t="s">
        <v>15</v>
      </c>
      <c r="C159" s="7">
        <f t="shared" ref="C159:L159" si="57">SUM(C152:C158)</f>
        <v>7766000</v>
      </c>
      <c r="D159" s="7">
        <f t="shared" si="57"/>
        <v>8250000</v>
      </c>
      <c r="E159" s="7">
        <f t="shared" si="57"/>
        <v>1730000</v>
      </c>
      <c r="F159" s="7">
        <f t="shared" si="57"/>
        <v>501000</v>
      </c>
      <c r="G159" s="7">
        <f t="shared" si="57"/>
        <v>0</v>
      </c>
      <c r="H159" s="7">
        <f t="shared" si="57"/>
        <v>2855000</v>
      </c>
      <c r="I159" s="7">
        <f t="shared" si="57"/>
        <v>0</v>
      </c>
      <c r="J159" s="7">
        <f t="shared" si="57"/>
        <v>3818000</v>
      </c>
      <c r="K159" s="7">
        <f t="shared" si="57"/>
        <v>0</v>
      </c>
      <c r="L159" s="7">
        <f t="shared" si="57"/>
        <v>0</v>
      </c>
      <c r="M159" s="7">
        <f>M158</f>
        <v>-171666</v>
      </c>
      <c r="N159" s="7">
        <f>SUM(N152:N158)</f>
        <v>22000</v>
      </c>
      <c r="O159" s="7"/>
      <c r="P159" s="7">
        <f>SUM(P152:P158)</f>
        <v>0</v>
      </c>
      <c r="Q159" s="8"/>
    </row>
    <row r="160" spans="1:24" x14ac:dyDescent="0.25">
      <c r="A160" s="3" t="s">
        <v>1299</v>
      </c>
      <c r="B160" s="3" t="s">
        <v>1671</v>
      </c>
      <c r="C160" s="5">
        <v>851000</v>
      </c>
      <c r="D160" s="5">
        <v>400000</v>
      </c>
      <c r="E160" s="5">
        <v>80000</v>
      </c>
      <c r="F160" s="5">
        <v>40000</v>
      </c>
      <c r="G160" s="5">
        <v>0</v>
      </c>
      <c r="H160" s="5">
        <v>648000</v>
      </c>
      <c r="I160" s="5">
        <v>0</v>
      </c>
      <c r="J160" s="5">
        <v>250000</v>
      </c>
      <c r="K160" s="5">
        <v>0</v>
      </c>
      <c r="L160" s="5"/>
      <c r="M160" s="5">
        <f t="shared" ref="M160:M165" si="58" xml:space="preserve"> M159+H160+ I160- J160- L160+ Q160</f>
        <v>226334</v>
      </c>
      <c r="N160" s="5">
        <f t="shared" ref="N160:N165" si="59">(C160-D160 - F160 - G160 + J160- K160- H160- I160- P160)*-1</f>
        <v>-13000</v>
      </c>
      <c r="O160" s="5" t="s">
        <v>1672</v>
      </c>
      <c r="P160" s="5">
        <v>0</v>
      </c>
      <c r="Q160" s="907">
        <v>0</v>
      </c>
      <c r="R160" s="907">
        <v>140871</v>
      </c>
      <c r="S160" s="907">
        <v>710129.5</v>
      </c>
      <c r="T160" s="907">
        <v>0</v>
      </c>
      <c r="U160" s="907">
        <v>0</v>
      </c>
      <c r="V160" s="907">
        <v>0</v>
      </c>
      <c r="W160" s="23">
        <v>0.78</v>
      </c>
      <c r="X160" s="907">
        <v>3</v>
      </c>
    </row>
    <row r="161" spans="1:24" x14ac:dyDescent="0.25">
      <c r="A161" s="3" t="s">
        <v>1299</v>
      </c>
      <c r="B161" s="3" t="s">
        <v>1674</v>
      </c>
      <c r="C161" s="5">
        <v>923000</v>
      </c>
      <c r="D161" s="5">
        <v>700000</v>
      </c>
      <c r="E161" s="5">
        <v>140000</v>
      </c>
      <c r="F161" s="5">
        <v>13000</v>
      </c>
      <c r="G161" s="5">
        <v>0</v>
      </c>
      <c r="H161" s="5">
        <v>604000</v>
      </c>
      <c r="I161" s="5">
        <v>0</v>
      </c>
      <c r="J161" s="5">
        <v>400000</v>
      </c>
      <c r="K161" s="5">
        <v>0</v>
      </c>
      <c r="L161" s="5"/>
      <c r="M161" s="5">
        <f t="shared" si="58"/>
        <v>430334</v>
      </c>
      <c r="N161" s="5">
        <f t="shared" si="59"/>
        <v>-6000</v>
      </c>
      <c r="O161" s="5" t="s">
        <v>1676</v>
      </c>
      <c r="P161" s="5">
        <v>0</v>
      </c>
      <c r="Q161" s="910">
        <v>0</v>
      </c>
      <c r="R161" s="910">
        <v>153807</v>
      </c>
      <c r="S161" s="910">
        <v>769193</v>
      </c>
      <c r="T161" s="910">
        <v>0</v>
      </c>
      <c r="U161" s="910">
        <v>0</v>
      </c>
      <c r="V161" s="910">
        <v>0</v>
      </c>
      <c r="W161" s="23">
        <v>0.76</v>
      </c>
      <c r="X161" s="910">
        <v>3</v>
      </c>
    </row>
    <row r="162" spans="1:24" x14ac:dyDescent="0.25">
      <c r="A162" s="3" t="s">
        <v>1299</v>
      </c>
      <c r="B162" s="3" t="s">
        <v>1677</v>
      </c>
      <c r="C162" s="5">
        <v>774000</v>
      </c>
      <c r="D162" s="5">
        <v>950000</v>
      </c>
      <c r="E162" s="5">
        <v>190000</v>
      </c>
      <c r="F162" s="5">
        <v>30000</v>
      </c>
      <c r="G162" s="5">
        <v>0</v>
      </c>
      <c r="H162" s="5">
        <v>405000</v>
      </c>
      <c r="I162" s="5">
        <v>0</v>
      </c>
      <c r="J162" s="5">
        <v>600000</v>
      </c>
      <c r="K162" s="5">
        <v>0</v>
      </c>
      <c r="L162" s="5"/>
      <c r="M162" s="5">
        <f t="shared" si="58"/>
        <v>235334</v>
      </c>
      <c r="N162" s="5">
        <f t="shared" si="59"/>
        <v>11000</v>
      </c>
      <c r="O162" s="5" t="s">
        <v>1678</v>
      </c>
      <c r="P162" s="5">
        <v>0</v>
      </c>
      <c r="Q162" s="911">
        <v>0</v>
      </c>
      <c r="R162" s="911">
        <v>129000</v>
      </c>
      <c r="S162" s="911">
        <v>645000</v>
      </c>
      <c r="T162" s="911">
        <v>0</v>
      </c>
      <c r="U162" s="911">
        <v>0</v>
      </c>
      <c r="V162" s="911">
        <v>0</v>
      </c>
      <c r="W162" s="23">
        <v>0.68</v>
      </c>
      <c r="X162" s="911">
        <v>4</v>
      </c>
    </row>
    <row r="163" spans="1:24" x14ac:dyDescent="0.25">
      <c r="A163" s="3" t="s">
        <v>1299</v>
      </c>
      <c r="B163" s="3" t="s">
        <v>1680</v>
      </c>
      <c r="C163" s="5">
        <v>981000</v>
      </c>
      <c r="D163" s="5">
        <v>1600000</v>
      </c>
      <c r="E163" s="5">
        <v>320000</v>
      </c>
      <c r="F163" s="5">
        <v>12000</v>
      </c>
      <c r="G163" s="5">
        <v>0</v>
      </c>
      <c r="H163" s="5">
        <v>458000</v>
      </c>
      <c r="I163" s="5">
        <v>0</v>
      </c>
      <c r="J163" s="5">
        <v>1100000</v>
      </c>
      <c r="K163" s="5">
        <v>0</v>
      </c>
      <c r="L163" s="5"/>
      <c r="M163" s="5">
        <f t="shared" si="58"/>
        <v>-406666</v>
      </c>
      <c r="N163" s="5">
        <f t="shared" si="59"/>
        <v>-11000</v>
      </c>
      <c r="O163" s="5" t="s">
        <v>1682</v>
      </c>
      <c r="P163" s="5">
        <v>0</v>
      </c>
      <c r="Q163" s="914">
        <v>0</v>
      </c>
      <c r="R163" s="914">
        <v>163034</v>
      </c>
      <c r="S163" s="914">
        <v>817966</v>
      </c>
      <c r="T163" s="914">
        <v>0</v>
      </c>
      <c r="U163" s="914">
        <v>0</v>
      </c>
      <c r="V163" s="914">
        <v>0</v>
      </c>
      <c r="W163" s="23">
        <v>0.77</v>
      </c>
      <c r="X163" s="914">
        <v>3</v>
      </c>
    </row>
    <row r="164" spans="1:24" x14ac:dyDescent="0.25">
      <c r="A164" s="3" t="s">
        <v>1299</v>
      </c>
      <c r="B164" s="3" t="s">
        <v>1683</v>
      </c>
      <c r="C164" s="5">
        <v>836000</v>
      </c>
      <c r="D164" s="5">
        <v>300000</v>
      </c>
      <c r="E164" s="5">
        <v>60000</v>
      </c>
      <c r="F164" s="5">
        <v>300000</v>
      </c>
      <c r="G164" s="5">
        <v>0</v>
      </c>
      <c r="H164" s="5">
        <v>551000</v>
      </c>
      <c r="I164" s="5">
        <v>0</v>
      </c>
      <c r="J164" s="5">
        <v>315000</v>
      </c>
      <c r="K164" s="5">
        <v>0</v>
      </c>
      <c r="L164" s="5"/>
      <c r="M164" s="5">
        <f t="shared" si="58"/>
        <v>-170666</v>
      </c>
      <c r="N164" s="5">
        <f t="shared" si="59"/>
        <v>0</v>
      </c>
      <c r="O164" s="5" t="s">
        <v>1517</v>
      </c>
      <c r="P164" s="5">
        <v>0</v>
      </c>
      <c r="Q164" s="916">
        <v>0</v>
      </c>
      <c r="R164" s="916">
        <v>139333</v>
      </c>
      <c r="S164" s="916">
        <v>696667.2</v>
      </c>
      <c r="T164" s="916">
        <v>0</v>
      </c>
      <c r="U164" s="916">
        <v>0</v>
      </c>
      <c r="V164" s="916">
        <v>0</v>
      </c>
      <c r="W164" s="23">
        <v>0.72</v>
      </c>
      <c r="X164" s="916">
        <v>1</v>
      </c>
    </row>
    <row r="165" spans="1:24" x14ac:dyDescent="0.25">
      <c r="A165" s="3" t="s">
        <v>1299</v>
      </c>
      <c r="B165" s="3" t="s">
        <v>1685</v>
      </c>
      <c r="C165" s="5">
        <v>1367000</v>
      </c>
      <c r="D165" s="5">
        <v>1000000</v>
      </c>
      <c r="E165" s="5">
        <v>200000</v>
      </c>
      <c r="F165" s="5">
        <v>39000</v>
      </c>
      <c r="G165" s="5">
        <v>0</v>
      </c>
      <c r="H165" s="5">
        <v>328000</v>
      </c>
      <c r="I165" s="5">
        <v>0</v>
      </c>
      <c r="J165" s="5">
        <v>0</v>
      </c>
      <c r="K165" s="5">
        <v>0</v>
      </c>
      <c r="L165" s="5"/>
      <c r="M165" s="5">
        <f t="shared" si="58"/>
        <v>157334</v>
      </c>
      <c r="N165" s="5">
        <f t="shared" si="59"/>
        <v>0</v>
      </c>
      <c r="O165" s="5" t="s">
        <v>1686</v>
      </c>
      <c r="P165" s="5">
        <v>0</v>
      </c>
      <c r="Q165" s="917">
        <v>0</v>
      </c>
      <c r="R165" s="917">
        <v>227774</v>
      </c>
      <c r="S165" s="917">
        <v>1139226.2</v>
      </c>
      <c r="T165" s="917">
        <v>0</v>
      </c>
      <c r="U165" s="917">
        <v>0</v>
      </c>
      <c r="V165" s="917">
        <v>0</v>
      </c>
      <c r="W165" s="23">
        <v>0.82</v>
      </c>
      <c r="X165" s="917">
        <v>5</v>
      </c>
    </row>
    <row r="166" spans="1:24" x14ac:dyDescent="0.25">
      <c r="A166" s="3" t="s">
        <v>1299</v>
      </c>
      <c r="B166" s="3" t="s">
        <v>1688</v>
      </c>
      <c r="C166" s="5">
        <v>1003000</v>
      </c>
      <c r="D166" s="5">
        <v>500000</v>
      </c>
      <c r="E166" s="5">
        <v>100000</v>
      </c>
      <c r="F166" s="5">
        <v>12000</v>
      </c>
      <c r="G166" s="5">
        <v>0</v>
      </c>
      <c r="H166" s="5">
        <v>501000</v>
      </c>
      <c r="I166" s="5">
        <v>0</v>
      </c>
      <c r="J166" s="5">
        <v>0</v>
      </c>
      <c r="K166" s="5">
        <v>0</v>
      </c>
      <c r="L166" s="5"/>
      <c r="M166" s="5">
        <f xml:space="preserve"> M165+H166+ I166- J166- L166+ Q166</f>
        <v>658334</v>
      </c>
      <c r="N166" s="5">
        <f>(C166-D166 - F166 - G166 + J166- K166- H166- I166- P166)*-1</f>
        <v>10000</v>
      </c>
      <c r="O166" s="5" t="s">
        <v>1690</v>
      </c>
      <c r="P166" s="5">
        <v>0</v>
      </c>
      <c r="Q166" s="919">
        <v>0</v>
      </c>
      <c r="R166" s="919">
        <v>166314</v>
      </c>
      <c r="S166" s="919">
        <v>836686</v>
      </c>
      <c r="T166" s="919">
        <v>0</v>
      </c>
      <c r="U166" s="919">
        <v>0</v>
      </c>
      <c r="V166" s="919">
        <v>0</v>
      </c>
      <c r="W166" s="23">
        <v>0.73</v>
      </c>
      <c r="X166" s="919">
        <v>1</v>
      </c>
    </row>
    <row r="167" spans="1:24" x14ac:dyDescent="0.25">
      <c r="A167" s="6" t="s">
        <v>19</v>
      </c>
      <c r="B167" s="6" t="s">
        <v>15</v>
      </c>
      <c r="C167" s="7">
        <f t="shared" ref="C167:L167" si="60">SUM(C160:C166)</f>
        <v>6735000</v>
      </c>
      <c r="D167" s="7">
        <f t="shared" si="60"/>
        <v>5450000</v>
      </c>
      <c r="E167" s="7">
        <f t="shared" si="60"/>
        <v>1090000</v>
      </c>
      <c r="F167" s="7">
        <f t="shared" si="60"/>
        <v>446000</v>
      </c>
      <c r="G167" s="7">
        <f t="shared" si="60"/>
        <v>0</v>
      </c>
      <c r="H167" s="7">
        <f t="shared" si="60"/>
        <v>3495000</v>
      </c>
      <c r="I167" s="7">
        <f t="shared" si="60"/>
        <v>0</v>
      </c>
      <c r="J167" s="7">
        <f t="shared" si="60"/>
        <v>2665000</v>
      </c>
      <c r="K167" s="7">
        <f t="shared" si="60"/>
        <v>0</v>
      </c>
      <c r="L167" s="7">
        <f t="shared" si="60"/>
        <v>0</v>
      </c>
      <c r="M167" s="7">
        <f>M166</f>
        <v>658334</v>
      </c>
      <c r="N167" s="7">
        <f>SUM(N160:N166)</f>
        <v>-9000</v>
      </c>
      <c r="O167" s="7"/>
      <c r="P167" s="7">
        <f>SUM(P160:P166)</f>
        <v>0</v>
      </c>
      <c r="Q167" s="8"/>
    </row>
    <row r="168" spans="1:24" x14ac:dyDescent="0.25">
      <c r="A168" s="10" t="s">
        <v>15</v>
      </c>
      <c r="B168" s="10" t="s">
        <v>20</v>
      </c>
      <c r="C168" s="11">
        <f t="shared" ref="C168:L168" si="61">C143+C151+C159+C167</f>
        <v>28164000</v>
      </c>
      <c r="D168" s="11">
        <f t="shared" si="61"/>
        <v>24182000</v>
      </c>
      <c r="E168" s="11">
        <f t="shared" si="61"/>
        <v>4917000</v>
      </c>
      <c r="F168" s="11">
        <f t="shared" si="61"/>
        <v>2147000</v>
      </c>
      <c r="G168" s="554">
        <f>+F168/E168</f>
        <v>0.43664836282285946</v>
      </c>
      <c r="H168" s="11">
        <f t="shared" si="61"/>
        <v>12861000</v>
      </c>
      <c r="I168" s="11">
        <v>0</v>
      </c>
      <c r="J168" s="11">
        <f t="shared" si="61"/>
        <v>10990000</v>
      </c>
      <c r="K168" s="11">
        <f t="shared" si="61"/>
        <v>0</v>
      </c>
      <c r="L168" s="11">
        <f t="shared" si="61"/>
        <v>0</v>
      </c>
      <c r="M168" s="11">
        <f>M167</f>
        <v>658334</v>
      </c>
      <c r="N168" s="11">
        <f>N143+N151+N159+N167</f>
        <v>36000</v>
      </c>
      <c r="O168" s="11"/>
      <c r="P168" s="11">
        <f>P143+P151+P159+P167</f>
        <v>0</v>
      </c>
      <c r="Q168" s="9"/>
    </row>
    <row r="169" spans="1:24" x14ac:dyDescent="0.25">
      <c r="A169" t="s">
        <v>1299</v>
      </c>
      <c r="B169" s="3" t="s">
        <v>1692</v>
      </c>
      <c r="C169" s="5">
        <v>938000</v>
      </c>
      <c r="D169" s="5">
        <v>500000</v>
      </c>
      <c r="E169" s="5">
        <v>100000</v>
      </c>
      <c r="F169" s="5">
        <v>13000</v>
      </c>
      <c r="G169" s="5">
        <v>0</v>
      </c>
      <c r="H169" s="5">
        <v>418000</v>
      </c>
      <c r="I169" s="5">
        <v>0</v>
      </c>
      <c r="J169" s="5">
        <v>0</v>
      </c>
      <c r="K169" s="5">
        <v>0</v>
      </c>
      <c r="L169" s="5"/>
      <c r="M169" s="5">
        <f t="shared" ref="M169:M174" si="62" xml:space="preserve"> M168+H169+ I169- J169- L169+ Q169</f>
        <v>1076334</v>
      </c>
      <c r="N169" s="5">
        <f t="shared" ref="N169:N174" si="63">(C169-D169 - F169 - G169 + J169- K169- H169- I169- P169)*-1</f>
        <v>-7000</v>
      </c>
      <c r="O169" s="5" t="s">
        <v>1693</v>
      </c>
      <c r="P169" s="5">
        <v>0</v>
      </c>
      <c r="Q169" s="922">
        <v>0</v>
      </c>
      <c r="R169" s="922">
        <v>156333</v>
      </c>
      <c r="S169" s="922">
        <v>781667</v>
      </c>
      <c r="T169" s="922">
        <v>0</v>
      </c>
      <c r="U169" s="922">
        <v>0</v>
      </c>
      <c r="V169" s="922">
        <v>0</v>
      </c>
      <c r="W169" s="23">
        <v>0.72</v>
      </c>
      <c r="X169" s="922">
        <v>1</v>
      </c>
    </row>
    <row r="170" spans="1:24" x14ac:dyDescent="0.25">
      <c r="A170" s="3" t="s">
        <v>1299</v>
      </c>
      <c r="B170" s="3" t="s">
        <v>1694</v>
      </c>
      <c r="C170" s="5">
        <v>1252000</v>
      </c>
      <c r="D170" s="5">
        <v>1100000</v>
      </c>
      <c r="E170" s="5">
        <v>220000</v>
      </c>
      <c r="F170" s="923">
        <v>63000</v>
      </c>
      <c r="G170" s="5">
        <v>0</v>
      </c>
      <c r="H170" s="5">
        <v>187000</v>
      </c>
      <c r="I170" s="5">
        <v>0</v>
      </c>
      <c r="J170" s="5">
        <v>100000</v>
      </c>
      <c r="K170" s="5">
        <v>0</v>
      </c>
      <c r="L170" s="5"/>
      <c r="M170" s="5">
        <f t="shared" si="62"/>
        <v>1163334</v>
      </c>
      <c r="N170" s="5">
        <f t="shared" si="63"/>
        <v>-2000</v>
      </c>
      <c r="O170" s="5" t="s">
        <v>1695</v>
      </c>
      <c r="P170" s="5">
        <v>0</v>
      </c>
      <c r="Q170" s="923">
        <v>0</v>
      </c>
      <c r="R170" s="923">
        <v>208664</v>
      </c>
      <c r="S170" s="923">
        <v>1043336</v>
      </c>
      <c r="T170" s="923">
        <v>0</v>
      </c>
      <c r="U170" s="923">
        <v>0</v>
      </c>
      <c r="V170" s="923">
        <v>0</v>
      </c>
      <c r="W170" s="23">
        <v>0.71</v>
      </c>
      <c r="X170" s="923">
        <v>3</v>
      </c>
    </row>
    <row r="171" spans="1:24" x14ac:dyDescent="0.25">
      <c r="A171" s="3" t="s">
        <v>1299</v>
      </c>
      <c r="B171" s="3" t="s">
        <v>1696</v>
      </c>
      <c r="C171" s="5">
        <v>870000</v>
      </c>
      <c r="D171" s="5">
        <v>1600000</v>
      </c>
      <c r="E171" s="926">
        <v>320000</v>
      </c>
      <c r="F171" s="5">
        <v>12000</v>
      </c>
      <c r="G171" s="5">
        <v>0</v>
      </c>
      <c r="H171" s="5">
        <v>272000</v>
      </c>
      <c r="I171" s="5">
        <v>0</v>
      </c>
      <c r="J171" s="5">
        <v>1000000</v>
      </c>
      <c r="K171" s="5">
        <v>0</v>
      </c>
      <c r="L171" s="5"/>
      <c r="M171" s="5">
        <f t="shared" si="62"/>
        <v>435334</v>
      </c>
      <c r="N171" s="5">
        <f t="shared" si="63"/>
        <v>14000</v>
      </c>
      <c r="O171" s="5" t="s">
        <v>1698</v>
      </c>
      <c r="P171" s="5">
        <v>0</v>
      </c>
      <c r="Q171" s="926">
        <v>0</v>
      </c>
      <c r="R171" s="926">
        <v>144998</v>
      </c>
      <c r="S171" s="926">
        <v>725002</v>
      </c>
      <c r="T171" s="926">
        <v>0</v>
      </c>
      <c r="U171" s="926">
        <v>0</v>
      </c>
      <c r="V171" s="926">
        <v>0</v>
      </c>
      <c r="W171" s="23">
        <v>0.77</v>
      </c>
      <c r="X171" s="926">
        <v>3</v>
      </c>
    </row>
    <row r="172" spans="1:24" x14ac:dyDescent="0.25">
      <c r="A172" s="3" t="s">
        <v>1299</v>
      </c>
      <c r="B172" s="3" t="s">
        <v>1699</v>
      </c>
      <c r="C172" s="5">
        <v>831000</v>
      </c>
      <c r="D172" s="5">
        <v>800000</v>
      </c>
      <c r="E172" s="927">
        <v>160000</v>
      </c>
      <c r="F172" s="5">
        <v>279000</v>
      </c>
      <c r="G172" s="5">
        <v>0</v>
      </c>
      <c r="H172" s="5">
        <v>181000</v>
      </c>
      <c r="I172" s="5">
        <v>0</v>
      </c>
      <c r="J172" s="5">
        <v>425000</v>
      </c>
      <c r="K172" s="5">
        <v>4000</v>
      </c>
      <c r="L172" s="5"/>
      <c r="M172" s="5">
        <f t="shared" si="62"/>
        <v>191334</v>
      </c>
      <c r="N172" s="5">
        <f t="shared" si="63"/>
        <v>8000</v>
      </c>
      <c r="O172" s="5" t="s">
        <v>1700</v>
      </c>
      <c r="P172" s="5">
        <v>0</v>
      </c>
      <c r="Q172" s="927">
        <v>0</v>
      </c>
      <c r="R172" s="927">
        <v>138506</v>
      </c>
      <c r="S172" s="927">
        <v>692493.7</v>
      </c>
      <c r="T172" s="927">
        <v>0</v>
      </c>
      <c r="U172" s="927">
        <v>0</v>
      </c>
      <c r="V172" s="927">
        <v>0</v>
      </c>
      <c r="W172" s="23">
        <v>0.72</v>
      </c>
      <c r="X172" s="927">
        <v>4</v>
      </c>
    </row>
    <row r="173" spans="1:24" x14ac:dyDescent="0.25">
      <c r="A173" s="3" t="s">
        <v>1299</v>
      </c>
      <c r="B173" s="3" t="s">
        <v>1701</v>
      </c>
      <c r="C173" s="5">
        <v>1154000</v>
      </c>
      <c r="D173" s="5">
        <v>1850000</v>
      </c>
      <c r="E173" s="5">
        <v>370000</v>
      </c>
      <c r="F173" s="5">
        <v>29000</v>
      </c>
      <c r="G173" s="5">
        <v>0</v>
      </c>
      <c r="H173" s="5">
        <v>202000</v>
      </c>
      <c r="I173" s="5">
        <v>0</v>
      </c>
      <c r="J173" s="5">
        <v>925000</v>
      </c>
      <c r="K173" s="5">
        <v>0</v>
      </c>
      <c r="L173" s="5"/>
      <c r="M173" s="5">
        <f t="shared" si="62"/>
        <v>-531666</v>
      </c>
      <c r="N173" s="5">
        <f t="shared" si="63"/>
        <v>2000</v>
      </c>
      <c r="O173" s="5" t="s">
        <v>1704</v>
      </c>
      <c r="P173" s="5">
        <v>0</v>
      </c>
      <c r="Q173" s="930">
        <v>0</v>
      </c>
      <c r="R173" s="930">
        <v>192330</v>
      </c>
      <c r="S173" s="930">
        <v>961670</v>
      </c>
      <c r="T173" s="930">
        <v>0</v>
      </c>
      <c r="U173" s="930">
        <v>0</v>
      </c>
      <c r="V173" s="930">
        <v>0</v>
      </c>
      <c r="W173" s="23">
        <v>0.78</v>
      </c>
      <c r="X173" s="930">
        <v>4</v>
      </c>
    </row>
    <row r="174" spans="1:24" x14ac:dyDescent="0.25">
      <c r="A174" s="3" t="s">
        <v>1299</v>
      </c>
      <c r="B174" s="3" t="s">
        <v>1705</v>
      </c>
      <c r="C174" s="5">
        <v>1004000</v>
      </c>
      <c r="D174" s="5">
        <v>600000</v>
      </c>
      <c r="E174" s="5">
        <v>120000</v>
      </c>
      <c r="F174" s="5">
        <v>13000</v>
      </c>
      <c r="G174" s="5">
        <v>0</v>
      </c>
      <c r="H174" s="5">
        <v>382000</v>
      </c>
      <c r="I174" s="5">
        <v>0</v>
      </c>
      <c r="J174" s="5">
        <v>0</v>
      </c>
      <c r="K174" s="5">
        <v>0</v>
      </c>
      <c r="L174" s="5"/>
      <c r="M174" s="5">
        <f t="shared" si="62"/>
        <v>-149666</v>
      </c>
      <c r="N174" s="5">
        <f t="shared" si="63"/>
        <v>-9000</v>
      </c>
      <c r="O174" s="5" t="s">
        <v>1708</v>
      </c>
      <c r="P174" s="5">
        <v>0</v>
      </c>
      <c r="Q174" s="932">
        <v>0</v>
      </c>
      <c r="R174" s="932">
        <v>167318</v>
      </c>
      <c r="S174" s="932">
        <v>836682</v>
      </c>
      <c r="T174" s="932">
        <v>0</v>
      </c>
      <c r="U174" s="932">
        <v>0</v>
      </c>
      <c r="V174" s="932">
        <v>0</v>
      </c>
      <c r="W174" s="23">
        <v>0.81</v>
      </c>
      <c r="X174" s="932">
        <v>2</v>
      </c>
    </row>
    <row r="175" spans="1:24" x14ac:dyDescent="0.25">
      <c r="A175" s="3" t="s">
        <v>1299</v>
      </c>
      <c r="B175" s="3" t="s">
        <v>1705</v>
      </c>
      <c r="C175" s="5">
        <v>1057000</v>
      </c>
      <c r="D175" s="5">
        <v>150000</v>
      </c>
      <c r="E175" s="5">
        <v>150000</v>
      </c>
      <c r="F175" s="5">
        <v>24000</v>
      </c>
      <c r="G175" s="5">
        <v>0</v>
      </c>
      <c r="H175" s="5">
        <v>883000</v>
      </c>
      <c r="I175" s="5">
        <v>0</v>
      </c>
      <c r="J175" s="5">
        <v>0</v>
      </c>
      <c r="K175" s="5">
        <v>0</v>
      </c>
      <c r="L175" s="5"/>
      <c r="M175" s="5">
        <f xml:space="preserve"> M174+H175+ I175- J175- L175+ Q175</f>
        <v>733334</v>
      </c>
      <c r="N175" s="5">
        <f>(C175-D175 - F175 - G175 + J175- K175- H175- I175- P175)*-1</f>
        <v>0</v>
      </c>
      <c r="O175" s="5" t="s">
        <v>1709</v>
      </c>
      <c r="P175" s="5">
        <v>0</v>
      </c>
      <c r="Q175" s="933">
        <v>0</v>
      </c>
      <c r="R175" s="933">
        <v>176167</v>
      </c>
      <c r="S175" s="933">
        <v>1884833</v>
      </c>
      <c r="T175" s="933">
        <v>0</v>
      </c>
      <c r="U175" s="933">
        <v>0</v>
      </c>
      <c r="V175" s="933">
        <v>0</v>
      </c>
      <c r="W175" s="23">
        <v>1.44</v>
      </c>
      <c r="X175" s="933">
        <v>3</v>
      </c>
    </row>
    <row r="176" spans="1:24" x14ac:dyDescent="0.25">
      <c r="A176" s="6" t="s">
        <v>16</v>
      </c>
      <c r="B176" s="6" t="s">
        <v>15</v>
      </c>
      <c r="C176" s="7">
        <f t="shared" ref="C176:L176" si="64">SUM(C169:C175)</f>
        <v>7106000</v>
      </c>
      <c r="D176" s="7">
        <f t="shared" si="64"/>
        <v>6600000</v>
      </c>
      <c r="E176" s="7">
        <f t="shared" si="64"/>
        <v>1440000</v>
      </c>
      <c r="F176" s="7">
        <f t="shared" si="64"/>
        <v>433000</v>
      </c>
      <c r="G176" s="7">
        <f t="shared" si="64"/>
        <v>0</v>
      </c>
      <c r="H176" s="7">
        <f t="shared" si="64"/>
        <v>2525000</v>
      </c>
      <c r="I176" s="7">
        <f t="shared" si="64"/>
        <v>0</v>
      </c>
      <c r="J176" s="7">
        <f t="shared" si="64"/>
        <v>2450000</v>
      </c>
      <c r="K176" s="7">
        <f t="shared" si="64"/>
        <v>4000</v>
      </c>
      <c r="L176" s="7">
        <f t="shared" si="64"/>
        <v>0</v>
      </c>
      <c r="M176" s="7">
        <f>M175</f>
        <v>733334</v>
      </c>
      <c r="N176" s="7">
        <f>SUM(N169:N175)</f>
        <v>6000</v>
      </c>
      <c r="O176" s="7"/>
      <c r="P176" s="7">
        <f>SUM(P169:P175)</f>
        <v>0</v>
      </c>
      <c r="Q176" s="8"/>
    </row>
    <row r="177" spans="1:24" x14ac:dyDescent="0.25">
      <c r="A177" s="3" t="s">
        <v>1299</v>
      </c>
      <c r="B177" s="3" t="s">
        <v>1711</v>
      </c>
      <c r="C177" s="5">
        <v>894000</v>
      </c>
      <c r="D177" s="5">
        <v>650000</v>
      </c>
      <c r="E177" s="5">
        <v>130000</v>
      </c>
      <c r="F177" s="5">
        <v>32000</v>
      </c>
      <c r="G177" s="5">
        <v>0</v>
      </c>
      <c r="H177" s="5">
        <v>200000</v>
      </c>
      <c r="I177" s="5">
        <v>0</v>
      </c>
      <c r="J177" s="5">
        <v>0</v>
      </c>
      <c r="K177" s="5">
        <v>12000</v>
      </c>
      <c r="L177" s="5"/>
      <c r="M177" s="5">
        <f t="shared" ref="M177:M182" si="65" xml:space="preserve"> M176+H177+ I177- J177- L177+ Q177</f>
        <v>933334</v>
      </c>
      <c r="N177" s="5">
        <f t="shared" ref="N177:N182" si="66">(C177-D177 - F177 - G177 + J177- K177- H177- I177- P177)*-1</f>
        <v>0</v>
      </c>
      <c r="O177" s="5" t="s">
        <v>1713</v>
      </c>
      <c r="P177" s="5">
        <v>0</v>
      </c>
      <c r="Q177" s="936">
        <v>0</v>
      </c>
      <c r="R177" s="936">
        <v>148999</v>
      </c>
      <c r="S177" s="936">
        <v>745001</v>
      </c>
      <c r="T177" s="936">
        <v>0</v>
      </c>
      <c r="U177" s="936">
        <v>0</v>
      </c>
      <c r="V177" s="936">
        <v>0</v>
      </c>
      <c r="W177" s="23">
        <v>0.74</v>
      </c>
      <c r="X177" s="936">
        <v>2</v>
      </c>
    </row>
    <row r="178" spans="1:24" x14ac:dyDescent="0.25">
      <c r="A178" s="3" t="s">
        <v>1299</v>
      </c>
      <c r="B178" s="3" t="s">
        <v>1714</v>
      </c>
      <c r="C178" s="5">
        <v>1895000</v>
      </c>
      <c r="D178" s="5">
        <v>1095000</v>
      </c>
      <c r="E178" s="5">
        <v>219000</v>
      </c>
      <c r="F178" s="5">
        <v>110000</v>
      </c>
      <c r="G178" s="5">
        <v>0</v>
      </c>
      <c r="H178" s="5">
        <v>1290000</v>
      </c>
      <c r="I178" s="5">
        <v>0</v>
      </c>
      <c r="J178" s="5">
        <v>600000</v>
      </c>
      <c r="K178" s="5">
        <v>0</v>
      </c>
      <c r="L178" s="5"/>
      <c r="M178" s="5">
        <f t="shared" si="65"/>
        <v>1623334</v>
      </c>
      <c r="N178" s="5">
        <f t="shared" si="66"/>
        <v>0</v>
      </c>
      <c r="O178" s="5" t="s">
        <v>1715</v>
      </c>
      <c r="P178" s="5">
        <v>0</v>
      </c>
      <c r="Q178" s="937">
        <v>0</v>
      </c>
      <c r="R178" s="937">
        <v>315832</v>
      </c>
      <c r="S178" s="937">
        <v>1579168</v>
      </c>
      <c r="T178" s="937">
        <v>0</v>
      </c>
      <c r="U178" s="937">
        <v>0</v>
      </c>
      <c r="V178" s="937">
        <v>0</v>
      </c>
      <c r="W178" s="23">
        <v>0.79</v>
      </c>
      <c r="X178" s="937">
        <v>2</v>
      </c>
    </row>
    <row r="179" spans="1:24" x14ac:dyDescent="0.25">
      <c r="A179" s="3" t="s">
        <v>1299</v>
      </c>
      <c r="B179" s="3" t="s">
        <v>1716</v>
      </c>
      <c r="C179" s="5">
        <v>950000</v>
      </c>
      <c r="D179" s="5">
        <v>300000</v>
      </c>
      <c r="E179" s="5">
        <v>60000</v>
      </c>
      <c r="F179" s="5">
        <v>288000</v>
      </c>
      <c r="G179" s="5">
        <v>0</v>
      </c>
      <c r="H179" s="5">
        <v>362000</v>
      </c>
      <c r="I179" s="5">
        <v>0</v>
      </c>
      <c r="J179" s="5">
        <v>0</v>
      </c>
      <c r="K179" s="5">
        <v>0</v>
      </c>
      <c r="L179" s="5"/>
      <c r="M179" s="5">
        <f t="shared" si="65"/>
        <v>1985334</v>
      </c>
      <c r="N179" s="5">
        <f t="shared" si="66"/>
        <v>0</v>
      </c>
      <c r="O179" s="5" t="s">
        <v>1718</v>
      </c>
      <c r="P179" s="5">
        <v>0</v>
      </c>
      <c r="Q179" s="939">
        <v>0</v>
      </c>
      <c r="R179" s="939">
        <v>158326</v>
      </c>
      <c r="S179" s="939">
        <v>791674</v>
      </c>
      <c r="T179" s="939">
        <v>0</v>
      </c>
      <c r="U179" s="939">
        <v>0</v>
      </c>
      <c r="V179" s="939">
        <v>0</v>
      </c>
      <c r="W179" s="23">
        <v>0.75</v>
      </c>
      <c r="X179" s="939">
        <v>2</v>
      </c>
    </row>
    <row r="180" spans="1:24" x14ac:dyDescent="0.25">
      <c r="A180" s="3" t="s">
        <v>1299</v>
      </c>
      <c r="B180" s="3" t="s">
        <v>1719</v>
      </c>
      <c r="C180" s="5">
        <v>1339000</v>
      </c>
      <c r="D180" s="5">
        <v>300000</v>
      </c>
      <c r="E180" s="5">
        <v>60000</v>
      </c>
      <c r="F180" s="5">
        <v>28000</v>
      </c>
      <c r="G180" s="5">
        <v>0</v>
      </c>
      <c r="H180" s="5">
        <v>995000</v>
      </c>
      <c r="I180" s="5">
        <v>0</v>
      </c>
      <c r="J180" s="5">
        <v>0</v>
      </c>
      <c r="K180" s="5">
        <v>0</v>
      </c>
      <c r="L180" s="5"/>
      <c r="M180" s="5">
        <f t="shared" si="65"/>
        <v>2980334</v>
      </c>
      <c r="N180" s="5">
        <f t="shared" si="66"/>
        <v>-16000</v>
      </c>
      <c r="O180" s="5" t="s">
        <v>1720</v>
      </c>
      <c r="P180" s="5">
        <v>0</v>
      </c>
      <c r="Q180" s="941">
        <v>0</v>
      </c>
      <c r="R180" s="941">
        <v>223151</v>
      </c>
      <c r="S180" s="941">
        <v>1115848.8</v>
      </c>
      <c r="T180" s="941">
        <v>0</v>
      </c>
      <c r="U180" s="941">
        <v>0</v>
      </c>
      <c r="V180" s="941">
        <v>0</v>
      </c>
      <c r="W180" s="23">
        <v>0.84</v>
      </c>
      <c r="X180" s="941">
        <v>1</v>
      </c>
    </row>
    <row r="181" spans="1:24" x14ac:dyDescent="0.25">
      <c r="A181" s="3" t="s">
        <v>1299</v>
      </c>
      <c r="B181" s="3" t="s">
        <v>1722</v>
      </c>
      <c r="C181" s="5">
        <v>844000</v>
      </c>
      <c r="D181" s="5">
        <v>600000</v>
      </c>
      <c r="E181" s="5">
        <v>120000</v>
      </c>
      <c r="F181" s="5">
        <v>12000</v>
      </c>
      <c r="G181" s="5">
        <v>0</v>
      </c>
      <c r="H181" s="5">
        <v>236000</v>
      </c>
      <c r="I181" s="5">
        <v>0</v>
      </c>
      <c r="J181" s="5">
        <v>0</v>
      </c>
      <c r="K181" s="5">
        <v>0</v>
      </c>
      <c r="L181" s="5"/>
      <c r="M181" s="5">
        <f t="shared" si="65"/>
        <v>3216334</v>
      </c>
      <c r="N181" s="5">
        <f t="shared" si="66"/>
        <v>4000</v>
      </c>
      <c r="O181" s="5" t="s">
        <v>1724</v>
      </c>
      <c r="P181" s="5">
        <v>0</v>
      </c>
      <c r="Q181" s="944">
        <v>0</v>
      </c>
      <c r="R181" s="944">
        <v>140667</v>
      </c>
      <c r="S181" s="944">
        <v>703333</v>
      </c>
      <c r="T181" s="944">
        <v>0</v>
      </c>
      <c r="U181" s="944">
        <v>0</v>
      </c>
      <c r="V181" s="944">
        <v>0</v>
      </c>
      <c r="W181" s="23">
        <v>0.67</v>
      </c>
      <c r="X181" s="944">
        <v>2</v>
      </c>
    </row>
    <row r="182" spans="1:24" x14ac:dyDescent="0.25">
      <c r="A182" s="3" t="s">
        <v>1299</v>
      </c>
      <c r="B182" s="3" t="s">
        <v>1725</v>
      </c>
      <c r="C182" s="5">
        <v>1003000</v>
      </c>
      <c r="D182" s="5">
        <v>1450000</v>
      </c>
      <c r="E182" s="5">
        <v>290000</v>
      </c>
      <c r="F182" s="5">
        <v>196000</v>
      </c>
      <c r="G182" s="5">
        <v>0</v>
      </c>
      <c r="H182" s="5">
        <v>198000</v>
      </c>
      <c r="I182" s="5">
        <v>0</v>
      </c>
      <c r="J182" s="5">
        <v>872000</v>
      </c>
      <c r="K182" s="5">
        <v>0</v>
      </c>
      <c r="L182" s="5"/>
      <c r="M182" s="5">
        <f t="shared" si="65"/>
        <v>2542334</v>
      </c>
      <c r="N182" s="5">
        <f t="shared" si="66"/>
        <v>-31000</v>
      </c>
      <c r="O182" s="5" t="s">
        <v>1727</v>
      </c>
      <c r="P182" s="5">
        <v>0</v>
      </c>
      <c r="Q182" s="946">
        <v>0</v>
      </c>
      <c r="R182" s="946">
        <v>167167</v>
      </c>
      <c r="S182" s="946">
        <v>835833.2</v>
      </c>
      <c r="T182" s="946">
        <v>0</v>
      </c>
      <c r="U182" s="946">
        <v>0</v>
      </c>
      <c r="V182" s="946">
        <v>0</v>
      </c>
      <c r="W182" s="23">
        <v>0.73</v>
      </c>
      <c r="X182" s="946">
        <v>3</v>
      </c>
    </row>
    <row r="183" spans="1:24" x14ac:dyDescent="0.25">
      <c r="A183" s="3" t="s">
        <v>1299</v>
      </c>
      <c r="B183" s="3" t="s">
        <v>1728</v>
      </c>
      <c r="C183" s="5">
        <v>1376000</v>
      </c>
      <c r="D183" s="5">
        <v>1150000</v>
      </c>
      <c r="E183" s="5">
        <v>230000</v>
      </c>
      <c r="F183" s="5">
        <v>28000</v>
      </c>
      <c r="G183" s="5">
        <v>0</v>
      </c>
      <c r="H183" s="5">
        <v>686000</v>
      </c>
      <c r="I183" s="5">
        <v>0</v>
      </c>
      <c r="J183" s="5">
        <v>500000</v>
      </c>
      <c r="K183" s="5">
        <v>0</v>
      </c>
      <c r="L183" s="5"/>
      <c r="M183" s="5">
        <f xml:space="preserve"> M182+H183+ I183- J183- L183+ Q183</f>
        <v>2728334</v>
      </c>
      <c r="N183" s="5">
        <f>(C183-D183 - F183 - G183 + J183- K183- H183- I183- P183)*-1</f>
        <v>-12000</v>
      </c>
      <c r="O183" s="5" t="s">
        <v>1729</v>
      </c>
      <c r="P183" s="5">
        <v>0</v>
      </c>
      <c r="Q183" s="947">
        <v>0</v>
      </c>
      <c r="R183" s="947">
        <v>229328</v>
      </c>
      <c r="S183" s="947">
        <v>1146672</v>
      </c>
      <c r="T183" s="947">
        <v>0</v>
      </c>
      <c r="U183" s="947">
        <v>0</v>
      </c>
      <c r="V183" s="947">
        <v>0</v>
      </c>
      <c r="W183" s="23">
        <v>0.74</v>
      </c>
      <c r="X183" s="947">
        <v>2</v>
      </c>
    </row>
    <row r="184" spans="1:24" x14ac:dyDescent="0.25">
      <c r="A184" s="6" t="s">
        <v>17</v>
      </c>
      <c r="B184" s="6" t="s">
        <v>15</v>
      </c>
      <c r="C184" s="7">
        <f t="shared" ref="C184:L184" si="67">SUM(C177:C183)</f>
        <v>8301000</v>
      </c>
      <c r="D184" s="7">
        <f t="shared" si="67"/>
        <v>5545000</v>
      </c>
      <c r="E184" s="7">
        <f t="shared" si="67"/>
        <v>1109000</v>
      </c>
      <c r="F184" s="7">
        <f t="shared" si="67"/>
        <v>694000</v>
      </c>
      <c r="G184" s="7">
        <f t="shared" si="67"/>
        <v>0</v>
      </c>
      <c r="H184" s="7">
        <f t="shared" si="67"/>
        <v>3967000</v>
      </c>
      <c r="I184" s="7">
        <f t="shared" si="67"/>
        <v>0</v>
      </c>
      <c r="J184" s="7">
        <f t="shared" si="67"/>
        <v>1972000</v>
      </c>
      <c r="K184" s="7">
        <f t="shared" si="67"/>
        <v>12000</v>
      </c>
      <c r="L184" s="7">
        <f t="shared" si="67"/>
        <v>0</v>
      </c>
      <c r="M184" s="7">
        <f>M183</f>
        <v>2728334</v>
      </c>
      <c r="N184" s="7">
        <f>SUM(N177:N183)</f>
        <v>-55000</v>
      </c>
      <c r="O184" s="7"/>
      <c r="P184" s="7">
        <f>SUM(P177:P183)</f>
        <v>0</v>
      </c>
      <c r="Q184" s="8"/>
    </row>
    <row r="185" spans="1:24" x14ac:dyDescent="0.25">
      <c r="A185" s="3" t="s">
        <v>1299</v>
      </c>
      <c r="B185" s="3" t="s">
        <v>1731</v>
      </c>
      <c r="C185" s="5">
        <v>1018000</v>
      </c>
      <c r="D185" s="5">
        <v>1250000</v>
      </c>
      <c r="E185" s="5">
        <v>250000</v>
      </c>
      <c r="F185" s="5">
        <v>35000</v>
      </c>
      <c r="G185" s="5">
        <v>0</v>
      </c>
      <c r="H185" s="5">
        <v>126000</v>
      </c>
      <c r="I185" s="5">
        <v>0</v>
      </c>
      <c r="J185" s="5">
        <v>400000</v>
      </c>
      <c r="K185" s="5">
        <v>0</v>
      </c>
      <c r="L185" s="5"/>
      <c r="M185" s="5">
        <f t="shared" ref="M185:M190" si="68" xml:space="preserve"> M184+H185+ I185- J185- L185+ Q185</f>
        <v>2454334</v>
      </c>
      <c r="N185" s="5">
        <f t="shared" ref="N185:N190" si="69">(C185-D185 - F185 - G185 + J185- K185- H185- I185- P185)*-1</f>
        <v>-7000</v>
      </c>
      <c r="O185" s="5" t="s">
        <v>1733</v>
      </c>
      <c r="P185" s="5">
        <v>0</v>
      </c>
      <c r="Q185" s="950">
        <v>0</v>
      </c>
      <c r="R185" s="950">
        <v>169665</v>
      </c>
      <c r="S185" s="950">
        <v>848335</v>
      </c>
      <c r="T185" s="950">
        <v>0</v>
      </c>
      <c r="U185" s="950">
        <v>0</v>
      </c>
      <c r="V185" s="950">
        <v>0</v>
      </c>
      <c r="W185" s="23">
        <v>0.79</v>
      </c>
      <c r="X185" s="950">
        <v>4</v>
      </c>
    </row>
    <row r="186" spans="1:24" x14ac:dyDescent="0.25">
      <c r="A186" s="3" t="s">
        <v>1299</v>
      </c>
      <c r="B186" s="3" t="s">
        <v>1734</v>
      </c>
      <c r="C186" s="5">
        <v>836000</v>
      </c>
      <c r="D186" s="5">
        <v>700000</v>
      </c>
      <c r="E186" s="5">
        <v>140000</v>
      </c>
      <c r="F186" s="5">
        <v>279000</v>
      </c>
      <c r="G186" s="5">
        <v>0</v>
      </c>
      <c r="H186" s="5">
        <v>47000</v>
      </c>
      <c r="I186" s="5">
        <v>0</v>
      </c>
      <c r="J186" s="5">
        <v>200000</v>
      </c>
      <c r="K186" s="5">
        <v>0</v>
      </c>
      <c r="L186" s="5"/>
      <c r="M186" s="5">
        <f t="shared" si="68"/>
        <v>2301334</v>
      </c>
      <c r="N186" s="5">
        <f t="shared" si="69"/>
        <v>-10000</v>
      </c>
      <c r="O186" s="5" t="s">
        <v>1735</v>
      </c>
      <c r="P186" s="5">
        <v>0</v>
      </c>
      <c r="Q186" s="951">
        <v>0</v>
      </c>
      <c r="R186" s="951">
        <v>139332</v>
      </c>
      <c r="S186" s="951">
        <v>696668</v>
      </c>
      <c r="T186" s="951">
        <v>0</v>
      </c>
      <c r="U186" s="951">
        <v>0</v>
      </c>
      <c r="V186" s="951">
        <v>0</v>
      </c>
      <c r="W186" s="23">
        <v>0.6</v>
      </c>
      <c r="X186" s="951">
        <v>3</v>
      </c>
    </row>
    <row r="187" spans="1:24" x14ac:dyDescent="0.25">
      <c r="A187" s="3" t="s">
        <v>1299</v>
      </c>
      <c r="B187" s="3" t="s">
        <v>1738</v>
      </c>
      <c r="C187" s="5">
        <v>1644000</v>
      </c>
      <c r="D187" s="5">
        <v>2000000</v>
      </c>
      <c r="E187" s="5">
        <v>400000</v>
      </c>
      <c r="F187" s="5">
        <v>44000</v>
      </c>
      <c r="G187" s="5">
        <v>0</v>
      </c>
      <c r="H187" s="5">
        <v>1600000</v>
      </c>
      <c r="I187" s="5">
        <v>0</v>
      </c>
      <c r="J187" s="5">
        <v>2000000</v>
      </c>
      <c r="K187" s="5">
        <v>0</v>
      </c>
      <c r="L187" s="5"/>
      <c r="M187" s="5">
        <f t="shared" si="68"/>
        <v>1901334</v>
      </c>
      <c r="N187" s="5">
        <f t="shared" si="69"/>
        <v>0</v>
      </c>
      <c r="O187" s="5" t="s">
        <v>1739</v>
      </c>
      <c r="P187" s="5">
        <v>0</v>
      </c>
      <c r="Q187" s="953">
        <v>0</v>
      </c>
      <c r="R187" s="953">
        <v>273985</v>
      </c>
      <c r="S187" s="953">
        <v>1370015</v>
      </c>
      <c r="T187" s="953">
        <v>0</v>
      </c>
      <c r="U187" s="953">
        <v>0</v>
      </c>
      <c r="V187" s="953">
        <v>0</v>
      </c>
      <c r="W187" s="23">
        <v>0.65</v>
      </c>
      <c r="X187" s="953">
        <v>1</v>
      </c>
    </row>
    <row r="188" spans="1:24" x14ac:dyDescent="0.25">
      <c r="A188" s="3" t="s">
        <v>1299</v>
      </c>
      <c r="B188" s="3" t="s">
        <v>1741</v>
      </c>
      <c r="C188" s="5">
        <v>1174000</v>
      </c>
      <c r="D188" s="5">
        <v>1150000</v>
      </c>
      <c r="E188" s="5">
        <v>230000</v>
      </c>
      <c r="F188" s="5">
        <v>13000</v>
      </c>
      <c r="G188" s="5">
        <v>0</v>
      </c>
      <c r="H188" s="5">
        <v>115000</v>
      </c>
      <c r="I188" s="5">
        <v>0</v>
      </c>
      <c r="J188" s="5">
        <v>100000</v>
      </c>
      <c r="K188" s="5">
        <v>0</v>
      </c>
      <c r="L188" s="5"/>
      <c r="M188" s="5">
        <f t="shared" si="68"/>
        <v>1916334</v>
      </c>
      <c r="N188" s="5">
        <f t="shared" si="69"/>
        <v>4000</v>
      </c>
      <c r="O188" s="5" t="s">
        <v>1743</v>
      </c>
      <c r="P188" s="5">
        <v>0</v>
      </c>
      <c r="Q188" s="956">
        <v>0</v>
      </c>
      <c r="R188" s="956">
        <v>195667</v>
      </c>
      <c r="S188" s="956">
        <v>978333</v>
      </c>
      <c r="T188" s="956">
        <v>0</v>
      </c>
      <c r="U188" s="956">
        <v>0</v>
      </c>
      <c r="V188" s="956">
        <v>0</v>
      </c>
      <c r="W188" s="23">
        <v>0.74</v>
      </c>
      <c r="X188" s="956">
        <v>4</v>
      </c>
    </row>
    <row r="189" spans="1:24" x14ac:dyDescent="0.25">
      <c r="A189" s="3" t="s">
        <v>1299</v>
      </c>
      <c r="B189" s="3" t="s">
        <v>1744</v>
      </c>
      <c r="C189" s="5">
        <v>962000</v>
      </c>
      <c r="D189" s="5">
        <v>950000</v>
      </c>
      <c r="E189" s="5">
        <v>190000</v>
      </c>
      <c r="F189" s="5">
        <v>25000</v>
      </c>
      <c r="G189" s="5">
        <v>0</v>
      </c>
      <c r="H189" s="5">
        <v>922000</v>
      </c>
      <c r="I189" s="5">
        <v>0</v>
      </c>
      <c r="J189" s="5">
        <v>955000</v>
      </c>
      <c r="K189" s="5">
        <v>28000</v>
      </c>
      <c r="L189" s="5">
        <v>4000000</v>
      </c>
      <c r="M189" s="5">
        <f t="shared" si="68"/>
        <v>-2116666</v>
      </c>
      <c r="N189" s="5">
        <f t="shared" si="69"/>
        <v>8000</v>
      </c>
      <c r="O189" s="5" t="s">
        <v>1745</v>
      </c>
      <c r="P189" s="5">
        <v>0</v>
      </c>
      <c r="Q189" s="957">
        <v>0</v>
      </c>
      <c r="R189" s="957">
        <v>160336</v>
      </c>
      <c r="S189" s="957">
        <v>801664</v>
      </c>
      <c r="T189" s="957">
        <v>0</v>
      </c>
      <c r="U189" s="957">
        <v>0</v>
      </c>
      <c r="V189" s="957">
        <v>1</v>
      </c>
      <c r="W189" s="23">
        <v>0.68</v>
      </c>
      <c r="X189" s="957">
        <v>3</v>
      </c>
    </row>
    <row r="190" spans="1:24" x14ac:dyDescent="0.25">
      <c r="A190" s="3" t="s">
        <v>1299</v>
      </c>
      <c r="B190" s="3" t="s">
        <v>1747</v>
      </c>
      <c r="C190" s="5">
        <v>828000</v>
      </c>
      <c r="D190" s="5">
        <v>1700000</v>
      </c>
      <c r="E190" s="5">
        <v>340000</v>
      </c>
      <c r="F190" s="5">
        <v>28000</v>
      </c>
      <c r="G190" s="5">
        <v>0</v>
      </c>
      <c r="H190" s="5">
        <v>77000</v>
      </c>
      <c r="I190" s="5">
        <v>0</v>
      </c>
      <c r="J190" s="5">
        <v>1000000</v>
      </c>
      <c r="K190" s="5">
        <v>0</v>
      </c>
      <c r="L190" s="5"/>
      <c r="M190" s="5">
        <f t="shared" si="68"/>
        <v>-3039666</v>
      </c>
      <c r="N190" s="5">
        <f t="shared" si="69"/>
        <v>-23000</v>
      </c>
      <c r="O190" s="5" t="s">
        <v>1748</v>
      </c>
      <c r="P190" s="5">
        <v>0</v>
      </c>
      <c r="Q190" s="960">
        <v>0</v>
      </c>
      <c r="R190" s="960">
        <v>138002</v>
      </c>
      <c r="S190" s="960">
        <v>689998</v>
      </c>
      <c r="T190" s="960">
        <v>0</v>
      </c>
      <c r="U190" s="960">
        <v>0</v>
      </c>
      <c r="V190" s="960">
        <v>0</v>
      </c>
      <c r="W190" s="23">
        <v>0.71</v>
      </c>
      <c r="X190" s="960">
        <v>3</v>
      </c>
    </row>
    <row r="191" spans="1:24" x14ac:dyDescent="0.25">
      <c r="A191" s="3" t="s">
        <v>1299</v>
      </c>
      <c r="B191" s="3" t="s">
        <v>1749</v>
      </c>
      <c r="C191" s="5">
        <v>1112000</v>
      </c>
      <c r="D191" s="5">
        <v>1100000</v>
      </c>
      <c r="E191" s="5">
        <v>220000</v>
      </c>
      <c r="F191" s="5">
        <v>13000</v>
      </c>
      <c r="G191" s="5">
        <v>0</v>
      </c>
      <c r="H191" s="5">
        <v>399000</v>
      </c>
      <c r="I191" s="5">
        <v>0</v>
      </c>
      <c r="J191" s="5">
        <v>400000</v>
      </c>
      <c r="K191" s="5">
        <v>0</v>
      </c>
      <c r="L191" s="5"/>
      <c r="M191" s="5">
        <f xml:space="preserve"> M190+H191+ I191- J191- L191+ Q191</f>
        <v>-3040666</v>
      </c>
      <c r="N191" s="5">
        <f>(C191-D191 - F191 - G191 + J191- K191- H191- I191- P191)*-1</f>
        <v>0</v>
      </c>
      <c r="O191" s="5" t="s">
        <v>1750</v>
      </c>
      <c r="P191" s="5">
        <v>0</v>
      </c>
      <c r="Q191" s="961">
        <v>0</v>
      </c>
      <c r="R191" s="961">
        <v>185332</v>
      </c>
      <c r="S191" s="961">
        <v>926668</v>
      </c>
      <c r="T191" s="961">
        <v>0</v>
      </c>
      <c r="U191" s="961">
        <v>0</v>
      </c>
      <c r="V191" s="961">
        <v>0</v>
      </c>
      <c r="W191" s="23">
        <v>0.65</v>
      </c>
      <c r="X191" s="961">
        <v>3</v>
      </c>
    </row>
    <row r="192" spans="1:24" x14ac:dyDescent="0.25">
      <c r="A192" s="6" t="s">
        <v>18</v>
      </c>
      <c r="B192" s="6" t="s">
        <v>15</v>
      </c>
      <c r="C192" s="7">
        <f t="shared" ref="C192:L192" si="70">SUM(C185:C191)</f>
        <v>7574000</v>
      </c>
      <c r="D192" s="7">
        <f t="shared" si="70"/>
        <v>8850000</v>
      </c>
      <c r="E192" s="7">
        <f t="shared" si="70"/>
        <v>1770000</v>
      </c>
      <c r="F192" s="7">
        <f t="shared" si="70"/>
        <v>437000</v>
      </c>
      <c r="G192" s="7">
        <f t="shared" si="70"/>
        <v>0</v>
      </c>
      <c r="H192" s="7">
        <f t="shared" si="70"/>
        <v>3286000</v>
      </c>
      <c r="I192" s="7">
        <f t="shared" si="70"/>
        <v>0</v>
      </c>
      <c r="J192" s="7">
        <f t="shared" si="70"/>
        <v>5055000</v>
      </c>
      <c r="K192" s="7">
        <f t="shared" si="70"/>
        <v>28000</v>
      </c>
      <c r="L192" s="7">
        <f t="shared" si="70"/>
        <v>4000000</v>
      </c>
      <c r="M192" s="7">
        <f>M191</f>
        <v>-3040666</v>
      </c>
      <c r="N192" s="7">
        <f>SUM(N185:N191)</f>
        <v>-28000</v>
      </c>
      <c r="O192" s="7"/>
      <c r="P192" s="7">
        <f>SUM(P185:P191)</f>
        <v>0</v>
      </c>
      <c r="Q192" s="8"/>
    </row>
    <row r="193" spans="1:24" x14ac:dyDescent="0.25">
      <c r="A193" s="3" t="s">
        <v>1299</v>
      </c>
      <c r="B193" s="3" t="s">
        <v>1752</v>
      </c>
      <c r="C193" s="5">
        <v>922000</v>
      </c>
      <c r="D193" s="5">
        <v>850000</v>
      </c>
      <c r="E193" s="5">
        <v>170000</v>
      </c>
      <c r="F193" s="5">
        <v>305000</v>
      </c>
      <c r="G193" s="5">
        <v>0</v>
      </c>
      <c r="H193" s="5">
        <v>138000</v>
      </c>
      <c r="I193" s="5">
        <v>0</v>
      </c>
      <c r="J193" s="5">
        <v>370000</v>
      </c>
      <c r="K193" s="5">
        <v>0</v>
      </c>
      <c r="L193" s="5"/>
      <c r="M193" s="5">
        <f xml:space="preserve"> M192+H193+ I193- J193- L193+ Q193</f>
        <v>-3272666</v>
      </c>
      <c r="N193" s="5">
        <f t="shared" ref="N193:N199" si="71">(C193-D193 - F193 - G193 + J193- K193- H193- I193- P193)*-1</f>
        <v>1000</v>
      </c>
      <c r="O193" s="5" t="s">
        <v>287</v>
      </c>
      <c r="P193" s="5">
        <v>0</v>
      </c>
      <c r="Q193" s="964">
        <v>0</v>
      </c>
      <c r="R193" s="964">
        <v>153665</v>
      </c>
      <c r="S193" s="964">
        <v>768335</v>
      </c>
      <c r="T193" s="964">
        <v>0</v>
      </c>
      <c r="U193" s="964">
        <v>0</v>
      </c>
      <c r="V193" s="964">
        <v>0</v>
      </c>
      <c r="W193" s="23">
        <v>0.7</v>
      </c>
      <c r="X193" s="964">
        <v>3</v>
      </c>
    </row>
    <row r="194" spans="1:24" x14ac:dyDescent="0.25">
      <c r="A194" s="3" t="s">
        <v>1299</v>
      </c>
      <c r="B194" s="3" t="s">
        <v>1754</v>
      </c>
      <c r="C194" s="5">
        <v>1313000</v>
      </c>
      <c r="D194" s="5">
        <v>300000</v>
      </c>
      <c r="E194" s="5">
        <v>60000</v>
      </c>
      <c r="F194" s="5">
        <v>70000</v>
      </c>
      <c r="G194" s="5">
        <v>0</v>
      </c>
      <c r="H194" s="5">
        <v>943000</v>
      </c>
      <c r="I194" s="5">
        <v>0</v>
      </c>
      <c r="J194" s="5">
        <v>0</v>
      </c>
      <c r="K194" s="5">
        <v>0</v>
      </c>
      <c r="L194" s="5"/>
      <c r="M194" s="5">
        <f xml:space="preserve"> M193+H194+ I194- J194- L194+ Q194</f>
        <v>-2329666</v>
      </c>
      <c r="N194" s="5">
        <f t="shared" si="71"/>
        <v>0</v>
      </c>
      <c r="O194" s="5" t="s">
        <v>1757</v>
      </c>
      <c r="P194" s="5">
        <v>0</v>
      </c>
      <c r="Q194" s="966">
        <v>0</v>
      </c>
      <c r="R194" s="966">
        <v>218834</v>
      </c>
      <c r="S194" s="966">
        <v>1094166</v>
      </c>
      <c r="T194" s="966">
        <v>0</v>
      </c>
      <c r="U194" s="966">
        <v>0</v>
      </c>
      <c r="V194" s="966">
        <v>0</v>
      </c>
      <c r="W194" s="23">
        <v>0.75</v>
      </c>
      <c r="X194" s="966">
        <v>1</v>
      </c>
    </row>
    <row r="195" spans="1:24" x14ac:dyDescent="0.25">
      <c r="A195" s="3" t="s">
        <v>1299</v>
      </c>
      <c r="B195" s="3" t="s">
        <v>1758</v>
      </c>
      <c r="C195" s="5">
        <v>1144000</v>
      </c>
      <c r="D195" s="5">
        <v>700000</v>
      </c>
      <c r="E195" s="5">
        <v>140000</v>
      </c>
      <c r="F195" s="5">
        <v>29000</v>
      </c>
      <c r="G195" s="5">
        <v>0</v>
      </c>
      <c r="H195" s="5">
        <v>496000</v>
      </c>
      <c r="I195" s="5">
        <v>0</v>
      </c>
      <c r="J195" s="5">
        <v>72000</v>
      </c>
      <c r="K195" s="5">
        <v>0</v>
      </c>
      <c r="L195" s="5"/>
      <c r="M195" s="5">
        <f xml:space="preserve"> M194+H195+ I195- J195- L195+ Q195</f>
        <v>-1905666</v>
      </c>
      <c r="N195" s="5">
        <f t="shared" si="71"/>
        <v>9000</v>
      </c>
      <c r="O195" s="5" t="s">
        <v>1759</v>
      </c>
      <c r="P195" s="5">
        <v>0</v>
      </c>
      <c r="Q195" s="967">
        <v>0</v>
      </c>
      <c r="R195" s="967">
        <v>190675</v>
      </c>
      <c r="S195" s="967">
        <v>953325</v>
      </c>
      <c r="T195" s="967">
        <v>0</v>
      </c>
      <c r="U195" s="967">
        <v>0</v>
      </c>
      <c r="V195" s="967">
        <v>0</v>
      </c>
      <c r="W195" s="23">
        <v>0.73</v>
      </c>
      <c r="X195" s="967">
        <v>2</v>
      </c>
    </row>
    <row r="196" spans="1:24" x14ac:dyDescent="0.25">
      <c r="A196" s="3" t="s">
        <v>1299</v>
      </c>
      <c r="B196" s="3" t="s">
        <v>1761</v>
      </c>
      <c r="C196" s="5">
        <v>1338000</v>
      </c>
      <c r="D196" s="5">
        <v>1150000</v>
      </c>
      <c r="E196" s="5">
        <v>230000</v>
      </c>
      <c r="F196" s="5">
        <v>67000</v>
      </c>
      <c r="G196" s="5">
        <v>0</v>
      </c>
      <c r="H196" s="5">
        <v>124000</v>
      </c>
      <c r="I196" s="5">
        <v>0</v>
      </c>
      <c r="J196" s="5">
        <v>0</v>
      </c>
      <c r="K196" s="5">
        <v>0</v>
      </c>
      <c r="L196" s="5"/>
      <c r="M196" s="5">
        <f xml:space="preserve"> M195+H196+ I196- J196- L196+ Q196</f>
        <v>-1781666</v>
      </c>
      <c r="N196" s="5">
        <f t="shared" si="71"/>
        <v>3000</v>
      </c>
      <c r="O196" s="5" t="s">
        <v>942</v>
      </c>
      <c r="P196" s="5">
        <v>0</v>
      </c>
      <c r="Q196" s="969">
        <v>0</v>
      </c>
      <c r="R196" s="969">
        <v>222997</v>
      </c>
      <c r="S196" s="969">
        <v>1115003</v>
      </c>
      <c r="T196" s="969">
        <v>0</v>
      </c>
      <c r="U196" s="969">
        <v>0</v>
      </c>
      <c r="V196" s="969">
        <v>0</v>
      </c>
      <c r="W196" s="23">
        <v>0.72</v>
      </c>
      <c r="X196" s="969">
        <v>3</v>
      </c>
    </row>
    <row r="197" spans="1:24" x14ac:dyDescent="0.25">
      <c r="A197" s="3" t="s">
        <v>1299</v>
      </c>
      <c r="B197" s="3" t="s">
        <v>1764</v>
      </c>
      <c r="C197" s="5">
        <v>873000</v>
      </c>
      <c r="D197" s="5">
        <v>800000</v>
      </c>
      <c r="E197" s="5">
        <v>160000</v>
      </c>
      <c r="F197" s="5">
        <v>42000</v>
      </c>
      <c r="G197" s="5">
        <v>0</v>
      </c>
      <c r="H197" s="5">
        <v>543000</v>
      </c>
      <c r="I197" s="5">
        <v>0</v>
      </c>
      <c r="J197" s="5">
        <v>500000</v>
      </c>
      <c r="K197" s="5">
        <v>0</v>
      </c>
      <c r="L197" s="5"/>
      <c r="M197" s="5">
        <f xml:space="preserve"> M196+H197+ I197- J197- L197+ Q197</f>
        <v>-1738666</v>
      </c>
      <c r="N197" s="5">
        <f t="shared" si="71"/>
        <v>12000</v>
      </c>
      <c r="O197" s="5" t="s">
        <v>1676</v>
      </c>
      <c r="P197" s="5">
        <v>0</v>
      </c>
      <c r="Q197" s="971">
        <v>0</v>
      </c>
      <c r="R197" s="971">
        <v>145504</v>
      </c>
      <c r="S197" s="971">
        <v>727496</v>
      </c>
      <c r="T197" s="971">
        <v>0</v>
      </c>
      <c r="U197" s="971">
        <v>0</v>
      </c>
      <c r="V197" s="971">
        <v>0</v>
      </c>
      <c r="W197" s="23">
        <v>0.75</v>
      </c>
      <c r="X197" s="971">
        <v>2</v>
      </c>
    </row>
    <row r="198" spans="1:24" x14ac:dyDescent="0.25">
      <c r="A198" s="3" t="s">
        <v>1299</v>
      </c>
      <c r="B198" s="3" t="s">
        <v>1766</v>
      </c>
      <c r="C198" s="5">
        <v>1238000</v>
      </c>
      <c r="D198" s="5">
        <v>821000</v>
      </c>
      <c r="E198" s="5">
        <v>164000</v>
      </c>
      <c r="F198" s="5">
        <v>13000</v>
      </c>
      <c r="G198" s="5">
        <v>0</v>
      </c>
      <c r="H198" s="5">
        <v>398000</v>
      </c>
      <c r="I198" s="5">
        <v>0</v>
      </c>
      <c r="J198" s="5">
        <v>0</v>
      </c>
      <c r="K198" s="5">
        <v>0</v>
      </c>
      <c r="L198" s="5"/>
      <c r="M198" s="5">
        <f>+M197+H198-J198-L198</f>
        <v>-1340666</v>
      </c>
      <c r="N198" s="5">
        <f t="shared" si="71"/>
        <v>-6000</v>
      </c>
      <c r="O198" s="5" t="s">
        <v>586</v>
      </c>
      <c r="P198" s="5">
        <v>0</v>
      </c>
      <c r="Q198" s="973">
        <v>0</v>
      </c>
      <c r="R198" s="973">
        <v>206330</v>
      </c>
      <c r="S198" s="973">
        <v>1031670</v>
      </c>
      <c r="T198" s="973">
        <v>0</v>
      </c>
      <c r="U198" s="973">
        <v>0</v>
      </c>
      <c r="V198" s="973">
        <v>0</v>
      </c>
      <c r="W198" s="23">
        <v>0.69</v>
      </c>
      <c r="X198" s="973">
        <v>5</v>
      </c>
    </row>
    <row r="199" spans="1:24" x14ac:dyDescent="0.25">
      <c r="A199" t="s">
        <v>1299</v>
      </c>
      <c r="B199" s="3" t="s">
        <v>1768</v>
      </c>
      <c r="C199" s="5">
        <v>773000</v>
      </c>
      <c r="D199" s="5">
        <v>450000</v>
      </c>
      <c r="E199" s="5">
        <v>90000</v>
      </c>
      <c r="F199" s="5">
        <v>278000</v>
      </c>
      <c r="G199" s="5">
        <v>0</v>
      </c>
      <c r="H199" s="5">
        <v>103000</v>
      </c>
      <c r="I199" s="5">
        <v>0</v>
      </c>
      <c r="J199" s="5">
        <v>0</v>
      </c>
      <c r="K199" s="5">
        <v>0</v>
      </c>
      <c r="L199" s="5"/>
      <c r="M199" s="5">
        <f>+M198+H199-J199-K199-L199</f>
        <v>-1237666</v>
      </c>
      <c r="N199" s="5">
        <f t="shared" si="71"/>
        <v>58000</v>
      </c>
      <c r="O199" s="5" t="s">
        <v>899</v>
      </c>
      <c r="P199" s="5">
        <v>0</v>
      </c>
      <c r="Q199" s="976">
        <v>0</v>
      </c>
      <c r="R199" s="976">
        <v>128834</v>
      </c>
      <c r="S199" s="976">
        <v>644166</v>
      </c>
      <c r="T199" s="976">
        <v>0</v>
      </c>
      <c r="U199" s="976">
        <v>0</v>
      </c>
      <c r="V199" s="976">
        <v>0</v>
      </c>
      <c r="W199" s="23">
        <v>0.65</v>
      </c>
      <c r="X199" s="976">
        <v>2</v>
      </c>
    </row>
    <row r="200" spans="1:24" x14ac:dyDescent="0.25">
      <c r="A200" s="6" t="s">
        <v>19</v>
      </c>
      <c r="B200" s="6" t="s">
        <v>15</v>
      </c>
      <c r="C200" s="7">
        <f>SUM(C193:C199)</f>
        <v>7601000</v>
      </c>
      <c r="D200" s="7">
        <f>SUM(D193:D199)</f>
        <v>5071000</v>
      </c>
      <c r="E200" s="7">
        <f>SUM(E193:E199)</f>
        <v>1014000</v>
      </c>
      <c r="F200" s="7">
        <f>SUM(F193:F199)</f>
        <v>804000</v>
      </c>
      <c r="G200" s="7">
        <f>SUM(G193:G198)</f>
        <v>0</v>
      </c>
      <c r="H200" s="7">
        <f>SUM(H193:H199)</f>
        <v>2745000</v>
      </c>
      <c r="I200" s="7">
        <f>SUM(I193:I198)</f>
        <v>0</v>
      </c>
      <c r="J200" s="7">
        <f>SUM(J193:J199)</f>
        <v>942000</v>
      </c>
      <c r="K200" s="7">
        <f>SUM(K193:K199)</f>
        <v>0</v>
      </c>
      <c r="L200" s="7">
        <f>SUM(L193:L199)</f>
        <v>0</v>
      </c>
      <c r="M200" s="7">
        <f>+M199</f>
        <v>-1237666</v>
      </c>
      <c r="N200" s="7">
        <f>SUM(N193:N199)</f>
        <v>77000</v>
      </c>
      <c r="O200" s="7"/>
      <c r="P200" s="7">
        <f>SUM(P193:P198)</f>
        <v>0</v>
      </c>
      <c r="Q200" s="8"/>
    </row>
    <row r="201" spans="1:24" x14ac:dyDescent="0.25">
      <c r="A201" s="10" t="s">
        <v>15</v>
      </c>
      <c r="B201" s="10" t="s">
        <v>20</v>
      </c>
      <c r="C201" s="11">
        <f t="shared" ref="C201:L201" si="72">C176+C184+C192+C200</f>
        <v>30582000</v>
      </c>
      <c r="D201" s="11">
        <f t="shared" si="72"/>
        <v>26066000</v>
      </c>
      <c r="E201" s="11">
        <f t="shared" si="72"/>
        <v>5333000</v>
      </c>
      <c r="F201" s="11">
        <f t="shared" si="72"/>
        <v>2368000</v>
      </c>
      <c r="G201" s="11">
        <f t="shared" si="72"/>
        <v>0</v>
      </c>
      <c r="H201" s="11">
        <f t="shared" si="72"/>
        <v>12523000</v>
      </c>
      <c r="I201" s="11">
        <f t="shared" si="72"/>
        <v>0</v>
      </c>
      <c r="J201" s="11">
        <f t="shared" si="72"/>
        <v>10419000</v>
      </c>
      <c r="K201" s="11">
        <f t="shared" si="72"/>
        <v>44000</v>
      </c>
      <c r="L201" s="11">
        <f t="shared" si="72"/>
        <v>4000000</v>
      </c>
      <c r="M201" s="11">
        <f>M200</f>
        <v>-1237666</v>
      </c>
      <c r="N201" s="11">
        <f>N176+N184+N192+N200</f>
        <v>0</v>
      </c>
      <c r="O201" s="11"/>
      <c r="P201" s="11">
        <f>P176+P184+P192+P200</f>
        <v>0</v>
      </c>
      <c r="Q201" s="9"/>
    </row>
    <row r="202" spans="1:24" x14ac:dyDescent="0.25">
      <c r="A202" t="s">
        <v>1299</v>
      </c>
      <c r="B202" t="s">
        <v>1770</v>
      </c>
      <c r="C202" s="977">
        <v>2042000</v>
      </c>
      <c r="D202" s="977">
        <v>300000</v>
      </c>
      <c r="E202" s="977">
        <v>60000</v>
      </c>
      <c r="F202" s="977">
        <v>24000</v>
      </c>
      <c r="G202" s="977">
        <v>0</v>
      </c>
      <c r="H202" s="977">
        <v>1708000</v>
      </c>
      <c r="I202" s="977">
        <v>0</v>
      </c>
      <c r="J202" s="977">
        <v>0</v>
      </c>
      <c r="K202" s="977">
        <v>0</v>
      </c>
      <c r="M202" s="5">
        <f t="shared" ref="M202:M207" si="73" xml:space="preserve"> M201+H202+ I202- J202- L202+ Q202</f>
        <v>470334</v>
      </c>
      <c r="N202">
        <f t="shared" ref="N202:N207" si="74">(C202-D202 - F202 - G202 + J202- K202- H202- I202- P202)*-1</f>
        <v>-10000</v>
      </c>
      <c r="O202" t="s">
        <v>1771</v>
      </c>
      <c r="P202" s="977">
        <v>0</v>
      </c>
      <c r="Q202" s="977">
        <v>0</v>
      </c>
      <c r="R202" s="977">
        <v>340335</v>
      </c>
      <c r="S202" s="977">
        <v>1701665</v>
      </c>
      <c r="T202" s="977">
        <v>0</v>
      </c>
      <c r="U202" s="977">
        <v>0</v>
      </c>
      <c r="V202" s="977">
        <v>0</v>
      </c>
      <c r="W202" s="23">
        <v>0.78</v>
      </c>
      <c r="X202" s="977">
        <v>1</v>
      </c>
    </row>
    <row r="203" spans="1:24" x14ac:dyDescent="0.25">
      <c r="A203" s="3" t="s">
        <v>1299</v>
      </c>
      <c r="B203" s="3" t="s">
        <v>1773</v>
      </c>
      <c r="C203" s="5">
        <v>1115000</v>
      </c>
      <c r="D203" s="5">
        <v>1000000</v>
      </c>
      <c r="E203" s="5">
        <v>200000</v>
      </c>
      <c r="F203" s="5">
        <v>27000</v>
      </c>
      <c r="G203" s="5">
        <v>0</v>
      </c>
      <c r="H203" s="5">
        <v>94000</v>
      </c>
      <c r="I203" s="5">
        <v>0</v>
      </c>
      <c r="J203" s="5">
        <v>0</v>
      </c>
      <c r="K203" s="5">
        <v>0</v>
      </c>
      <c r="L203" s="5"/>
      <c r="M203" s="5">
        <f t="shared" si="73"/>
        <v>564334</v>
      </c>
      <c r="N203" s="5">
        <f t="shared" si="74"/>
        <v>6000</v>
      </c>
      <c r="O203" s="5" t="s">
        <v>1775</v>
      </c>
      <c r="P203" s="5">
        <v>0</v>
      </c>
      <c r="Q203" s="980">
        <v>0</v>
      </c>
      <c r="R203" s="980">
        <v>185794</v>
      </c>
      <c r="S203" s="980">
        <v>929206</v>
      </c>
      <c r="T203" s="980">
        <v>0</v>
      </c>
      <c r="U203" s="980">
        <v>0</v>
      </c>
      <c r="V203" s="980">
        <v>0</v>
      </c>
      <c r="W203" s="23">
        <v>0.76</v>
      </c>
      <c r="X203" s="980">
        <v>1</v>
      </c>
    </row>
    <row r="204" spans="1:24" x14ac:dyDescent="0.25">
      <c r="A204" s="3" t="s">
        <v>1299</v>
      </c>
      <c r="B204" s="3" t="s">
        <v>1776</v>
      </c>
      <c r="C204" s="5">
        <v>1107000</v>
      </c>
      <c r="D204" s="5">
        <v>3000000</v>
      </c>
      <c r="E204" s="5">
        <v>600000</v>
      </c>
      <c r="F204" s="5">
        <v>12000</v>
      </c>
      <c r="G204" s="5">
        <v>0</v>
      </c>
      <c r="H204" s="5">
        <v>81000</v>
      </c>
      <c r="I204" s="5">
        <v>0</v>
      </c>
      <c r="J204" s="5">
        <v>2000000</v>
      </c>
      <c r="K204" s="5">
        <v>0</v>
      </c>
      <c r="L204" s="5"/>
      <c r="M204" s="5">
        <f t="shared" si="73"/>
        <v>-1354666</v>
      </c>
      <c r="N204" s="5">
        <f t="shared" si="74"/>
        <v>-14000</v>
      </c>
      <c r="O204" s="5" t="s">
        <v>1778</v>
      </c>
      <c r="P204" s="5">
        <v>0</v>
      </c>
      <c r="Q204" s="982">
        <v>0</v>
      </c>
      <c r="R204" s="982">
        <v>184498</v>
      </c>
      <c r="S204" s="982">
        <v>922502</v>
      </c>
      <c r="T204" s="982">
        <v>0</v>
      </c>
      <c r="U204" s="982">
        <v>0</v>
      </c>
      <c r="V204" s="982">
        <v>0</v>
      </c>
      <c r="W204" s="23">
        <v>0.65</v>
      </c>
      <c r="X204" s="982">
        <v>3</v>
      </c>
    </row>
    <row r="205" spans="1:24" x14ac:dyDescent="0.25">
      <c r="A205" s="3" t="s">
        <v>1299</v>
      </c>
      <c r="B205" s="3" t="s">
        <v>1779</v>
      </c>
      <c r="C205" s="5">
        <v>1157000</v>
      </c>
      <c r="D205" s="5">
        <v>1500000</v>
      </c>
      <c r="E205" s="5">
        <v>300000</v>
      </c>
      <c r="F205" s="5">
        <v>15000</v>
      </c>
      <c r="G205" s="5">
        <v>0</v>
      </c>
      <c r="H205" s="5">
        <v>142000</v>
      </c>
      <c r="I205" s="5">
        <v>0</v>
      </c>
      <c r="J205" s="5">
        <v>500000</v>
      </c>
      <c r="K205" s="5">
        <v>0</v>
      </c>
      <c r="L205" s="5"/>
      <c r="M205" s="5">
        <f t="shared" si="73"/>
        <v>-1712666</v>
      </c>
      <c r="N205" s="5">
        <f t="shared" si="74"/>
        <v>0</v>
      </c>
      <c r="O205" s="5" t="s">
        <v>1781</v>
      </c>
      <c r="P205" s="5">
        <v>0</v>
      </c>
      <c r="Q205" s="984">
        <v>0</v>
      </c>
      <c r="R205" s="984">
        <v>192802</v>
      </c>
      <c r="S205" s="984">
        <v>964198</v>
      </c>
      <c r="T205" s="984">
        <v>0</v>
      </c>
      <c r="U205" s="984">
        <v>0</v>
      </c>
      <c r="V205" s="984">
        <v>0</v>
      </c>
      <c r="W205" s="23">
        <v>0.71</v>
      </c>
      <c r="X205" s="984">
        <v>2</v>
      </c>
    </row>
    <row r="206" spans="1:24" x14ac:dyDescent="0.25">
      <c r="A206" s="3" t="s">
        <v>1299</v>
      </c>
      <c r="B206" s="3" t="s">
        <v>1782</v>
      </c>
      <c r="C206" s="5">
        <v>959000</v>
      </c>
      <c r="D206" s="5">
        <v>550000</v>
      </c>
      <c r="E206" s="5">
        <v>110000</v>
      </c>
      <c r="F206" s="5">
        <v>28000</v>
      </c>
      <c r="G206" s="5">
        <v>0</v>
      </c>
      <c r="H206" s="5">
        <v>379000</v>
      </c>
      <c r="I206" s="5">
        <v>0</v>
      </c>
      <c r="J206" s="5">
        <v>0</v>
      </c>
      <c r="K206" s="5">
        <v>0</v>
      </c>
      <c r="L206" s="5"/>
      <c r="M206" s="5">
        <f t="shared" si="73"/>
        <v>-1333666</v>
      </c>
      <c r="N206" s="5">
        <f t="shared" si="74"/>
        <v>-2000</v>
      </c>
      <c r="O206" s="5" t="s">
        <v>1781</v>
      </c>
      <c r="P206" s="5">
        <v>0</v>
      </c>
      <c r="Q206" s="986">
        <v>0</v>
      </c>
      <c r="R206" s="986">
        <v>159838</v>
      </c>
      <c r="S206" s="986">
        <v>799162</v>
      </c>
      <c r="T206" s="986">
        <v>0</v>
      </c>
      <c r="U206" s="986">
        <v>0</v>
      </c>
      <c r="V206" s="986">
        <v>0</v>
      </c>
      <c r="W206" s="23">
        <v>0.71</v>
      </c>
      <c r="X206" s="986">
        <v>3</v>
      </c>
    </row>
    <row r="207" spans="1:24" x14ac:dyDescent="0.25">
      <c r="A207" s="3" t="s">
        <v>1299</v>
      </c>
      <c r="B207" s="3" t="s">
        <v>1784</v>
      </c>
      <c r="C207" s="5">
        <v>845000</v>
      </c>
      <c r="D207" s="5">
        <v>399000</v>
      </c>
      <c r="E207" s="5">
        <v>80000</v>
      </c>
      <c r="F207" s="5">
        <v>287000</v>
      </c>
      <c r="G207" s="5">
        <v>0</v>
      </c>
      <c r="H207" s="5">
        <v>174000</v>
      </c>
      <c r="I207" s="5">
        <v>0</v>
      </c>
      <c r="J207" s="5">
        <v>0</v>
      </c>
      <c r="K207" s="5">
        <v>0</v>
      </c>
      <c r="L207" s="5"/>
      <c r="M207" s="5">
        <f t="shared" si="73"/>
        <v>-1159666</v>
      </c>
      <c r="N207" s="5">
        <f t="shared" si="74"/>
        <v>15000</v>
      </c>
      <c r="O207" s="5" t="s">
        <v>1785</v>
      </c>
      <c r="P207" s="5">
        <v>0</v>
      </c>
      <c r="Q207" s="988">
        <v>0</v>
      </c>
      <c r="R207" s="988">
        <v>140832</v>
      </c>
      <c r="S207" s="988">
        <v>704168</v>
      </c>
      <c r="T207" s="988">
        <v>0</v>
      </c>
      <c r="U207" s="988">
        <v>0</v>
      </c>
      <c r="V207" s="988">
        <v>0</v>
      </c>
      <c r="W207" s="23">
        <v>0.7</v>
      </c>
      <c r="X207" s="988">
        <v>2</v>
      </c>
    </row>
    <row r="208" spans="1:24" x14ac:dyDescent="0.25">
      <c r="A208" s="3" t="s">
        <v>1299</v>
      </c>
      <c r="B208" s="3" t="s">
        <v>1786</v>
      </c>
      <c r="C208" s="5">
        <v>1334000</v>
      </c>
      <c r="D208" s="5">
        <v>500000</v>
      </c>
      <c r="E208" s="5">
        <v>100000</v>
      </c>
      <c r="F208" s="5">
        <v>39000</v>
      </c>
      <c r="G208" s="5">
        <v>0</v>
      </c>
      <c r="H208" s="5">
        <v>770000</v>
      </c>
      <c r="I208" s="5">
        <v>0</v>
      </c>
      <c r="J208" s="5">
        <v>0</v>
      </c>
      <c r="K208" s="5">
        <v>0</v>
      </c>
      <c r="L208" s="5"/>
      <c r="M208" s="5">
        <f xml:space="preserve"> M207+H208+ I208- J208- L208+ Q208</f>
        <v>-389666</v>
      </c>
      <c r="N208" s="5">
        <f>(C208-D208 - F208 - G208 + J208- K208- H208- I208- P208)*-1</f>
        <v>-25000</v>
      </c>
      <c r="O208" s="5" t="s">
        <v>1788</v>
      </c>
      <c r="P208" s="5">
        <v>0</v>
      </c>
      <c r="Q208" s="990">
        <v>0</v>
      </c>
      <c r="R208" s="990">
        <v>222293</v>
      </c>
      <c r="S208" s="990">
        <v>1111707</v>
      </c>
      <c r="T208" s="990">
        <v>0</v>
      </c>
      <c r="U208" s="990">
        <v>0</v>
      </c>
      <c r="V208" s="990">
        <v>0</v>
      </c>
      <c r="W208" s="23">
        <v>0.66</v>
      </c>
      <c r="X208" s="990">
        <v>1</v>
      </c>
    </row>
    <row r="209" spans="1:24" x14ac:dyDescent="0.25">
      <c r="A209" s="6" t="s">
        <v>16</v>
      </c>
      <c r="B209" s="6" t="s">
        <v>15</v>
      </c>
      <c r="C209" s="7">
        <f t="shared" ref="C209:H209" si="75">SUM(C202:C208)</f>
        <v>8559000</v>
      </c>
      <c r="D209" s="7">
        <f t="shared" si="75"/>
        <v>7249000</v>
      </c>
      <c r="E209" s="7">
        <f t="shared" si="75"/>
        <v>1450000</v>
      </c>
      <c r="F209" s="7">
        <f t="shared" si="75"/>
        <v>432000</v>
      </c>
      <c r="G209" s="7">
        <f t="shared" si="75"/>
        <v>0</v>
      </c>
      <c r="H209" s="7">
        <f t="shared" si="75"/>
        <v>3348000</v>
      </c>
      <c r="I209" s="7">
        <f t="shared" ref="I209" si="76">SUM(I199:I208)</f>
        <v>0</v>
      </c>
      <c r="J209" s="7">
        <f>SUM(J202:J208)</f>
        <v>2500000</v>
      </c>
      <c r="K209" s="7">
        <f>SUM(K202:K208)</f>
        <v>0</v>
      </c>
      <c r="L209" s="7">
        <f>SUM(L202:L208)</f>
        <v>0</v>
      </c>
      <c r="M209" s="7">
        <f>M208</f>
        <v>-389666</v>
      </c>
      <c r="N209" s="7">
        <f>SUM(N202:N208)</f>
        <v>-30000</v>
      </c>
      <c r="O209" s="7"/>
      <c r="P209" s="7">
        <f>SUM(P199:P208)</f>
        <v>0</v>
      </c>
      <c r="Q209" s="8"/>
    </row>
    <row r="210" spans="1:24" x14ac:dyDescent="0.25">
      <c r="A210" s="3" t="s">
        <v>1299</v>
      </c>
      <c r="B210" s="3" t="s">
        <v>1789</v>
      </c>
      <c r="C210" s="5">
        <v>1228000</v>
      </c>
      <c r="D210" s="5">
        <v>1300000</v>
      </c>
      <c r="E210" s="5">
        <v>260000</v>
      </c>
      <c r="F210" s="5">
        <v>13000</v>
      </c>
      <c r="G210" s="5">
        <v>0</v>
      </c>
      <c r="H210" s="5">
        <v>415000</v>
      </c>
      <c r="I210" s="5">
        <v>0</v>
      </c>
      <c r="J210" s="5">
        <v>500000</v>
      </c>
      <c r="K210" s="5">
        <v>0</v>
      </c>
      <c r="L210" s="5"/>
      <c r="M210" s="5">
        <f t="shared" ref="M210:M215" si="77" xml:space="preserve"> M209+H210+ I210- J210- L210+ Q210</f>
        <v>-474666</v>
      </c>
      <c r="N210" s="5">
        <f t="shared" ref="N210:N215" si="78">(C210-D210 - F210 - G210 + J210- K210- H210- I210- P210)*-1</f>
        <v>0</v>
      </c>
      <c r="O210" s="5" t="s">
        <v>1791</v>
      </c>
      <c r="P210" s="5">
        <v>0</v>
      </c>
      <c r="Q210" s="992">
        <v>0</v>
      </c>
      <c r="R210" s="992">
        <v>204666</v>
      </c>
      <c r="S210" s="992">
        <v>1023334</v>
      </c>
      <c r="T210" s="992">
        <v>0</v>
      </c>
      <c r="U210" s="992">
        <v>0</v>
      </c>
      <c r="V210" s="992">
        <v>0</v>
      </c>
      <c r="W210" s="23">
        <v>0.74</v>
      </c>
      <c r="X210" s="992">
        <v>5</v>
      </c>
    </row>
    <row r="211" spans="1:24" x14ac:dyDescent="0.25">
      <c r="A211" s="3" t="s">
        <v>1299</v>
      </c>
      <c r="B211" s="3" t="s">
        <v>1792</v>
      </c>
      <c r="C211" s="5">
        <v>970000</v>
      </c>
      <c r="D211" s="5">
        <v>700000</v>
      </c>
      <c r="E211" s="5">
        <v>140000</v>
      </c>
      <c r="F211" s="5">
        <v>13000</v>
      </c>
      <c r="G211" s="5">
        <v>0</v>
      </c>
      <c r="H211" s="5">
        <v>257000</v>
      </c>
      <c r="I211" s="5">
        <v>0</v>
      </c>
      <c r="J211" s="5">
        <v>0</v>
      </c>
      <c r="K211" s="5">
        <v>0</v>
      </c>
      <c r="L211" s="5"/>
      <c r="M211" s="5">
        <f t="shared" si="77"/>
        <v>-217666</v>
      </c>
      <c r="N211" s="5">
        <f t="shared" si="78"/>
        <v>0</v>
      </c>
      <c r="O211" s="5" t="s">
        <v>1794</v>
      </c>
      <c r="P211" s="5">
        <v>0</v>
      </c>
      <c r="Q211" s="994">
        <v>0</v>
      </c>
      <c r="R211" s="994">
        <v>161645</v>
      </c>
      <c r="S211" s="994">
        <v>808355</v>
      </c>
      <c r="T211" s="994">
        <v>0</v>
      </c>
      <c r="U211" s="994">
        <v>0</v>
      </c>
      <c r="V211" s="994">
        <v>0</v>
      </c>
      <c r="W211" s="23">
        <v>0.74</v>
      </c>
      <c r="X211" s="994">
        <v>3</v>
      </c>
    </row>
    <row r="212" spans="1:24" x14ac:dyDescent="0.25">
      <c r="A212" s="3" t="s">
        <v>1299</v>
      </c>
      <c r="B212" s="3" t="s">
        <v>1795</v>
      </c>
      <c r="C212" s="5">
        <v>972000</v>
      </c>
      <c r="D212" s="5">
        <v>1750000</v>
      </c>
      <c r="E212" s="5">
        <v>350000</v>
      </c>
      <c r="F212" s="5">
        <v>27000</v>
      </c>
      <c r="G212" s="5">
        <v>0</v>
      </c>
      <c r="H212" s="5">
        <v>454000</v>
      </c>
      <c r="I212" s="5">
        <v>0</v>
      </c>
      <c r="J212" s="5">
        <v>1260000</v>
      </c>
      <c r="K212" s="5">
        <v>0</v>
      </c>
      <c r="L212" s="5"/>
      <c r="M212" s="5">
        <f t="shared" si="77"/>
        <v>-1023666</v>
      </c>
      <c r="N212" s="5">
        <f t="shared" si="78"/>
        <v>-1000</v>
      </c>
      <c r="O212" s="5" t="s">
        <v>1796</v>
      </c>
      <c r="P212" s="5">
        <v>0</v>
      </c>
      <c r="Q212" s="995">
        <v>0</v>
      </c>
      <c r="R212" s="995">
        <v>182833</v>
      </c>
      <c r="S212" s="995">
        <v>914167</v>
      </c>
      <c r="T212" s="995">
        <v>0</v>
      </c>
      <c r="U212" s="995">
        <v>0</v>
      </c>
      <c r="V212" s="995">
        <v>0</v>
      </c>
      <c r="W212" s="23">
        <v>0.72</v>
      </c>
      <c r="X212" s="995">
        <v>3</v>
      </c>
    </row>
    <row r="213" spans="1:24" x14ac:dyDescent="0.25">
      <c r="A213" s="3" t="s">
        <v>1299</v>
      </c>
      <c r="B213" s="3" t="s">
        <v>1798</v>
      </c>
      <c r="C213" s="5">
        <v>856000</v>
      </c>
      <c r="D213" s="5">
        <v>350000</v>
      </c>
      <c r="E213" s="5">
        <v>70000</v>
      </c>
      <c r="F213" s="5">
        <v>24000</v>
      </c>
      <c r="G213" s="5">
        <v>0</v>
      </c>
      <c r="H213" s="5">
        <v>572000</v>
      </c>
      <c r="I213" s="5">
        <v>0</v>
      </c>
      <c r="J213" s="5">
        <v>90000</v>
      </c>
      <c r="K213" s="5">
        <v>0</v>
      </c>
      <c r="L213" s="5"/>
      <c r="M213" s="5">
        <f t="shared" si="77"/>
        <v>-541666</v>
      </c>
      <c r="N213" s="5">
        <f t="shared" si="78"/>
        <v>0</v>
      </c>
      <c r="O213" s="5" t="s">
        <v>1799</v>
      </c>
      <c r="P213" s="5">
        <v>0</v>
      </c>
      <c r="Q213" s="997">
        <v>0</v>
      </c>
      <c r="R213" s="997">
        <v>142636</v>
      </c>
      <c r="S213" s="997">
        <v>713364</v>
      </c>
      <c r="T213" s="997">
        <v>0</v>
      </c>
      <c r="U213" s="997">
        <v>0</v>
      </c>
      <c r="V213" s="997">
        <v>0</v>
      </c>
      <c r="W213" s="23">
        <v>0.69</v>
      </c>
      <c r="X213" s="997">
        <v>2</v>
      </c>
    </row>
    <row r="214" spans="1:24" x14ac:dyDescent="0.25">
      <c r="A214" s="3" t="s">
        <v>1299</v>
      </c>
      <c r="B214" s="3" t="s">
        <v>1802</v>
      </c>
      <c r="C214" s="5">
        <v>774000</v>
      </c>
      <c r="D214" s="5">
        <v>150000</v>
      </c>
      <c r="E214" s="5">
        <v>30000</v>
      </c>
      <c r="F214" s="5">
        <v>284000</v>
      </c>
      <c r="G214" s="5">
        <v>0</v>
      </c>
      <c r="H214" s="5">
        <v>364000</v>
      </c>
      <c r="I214" s="5">
        <v>0</v>
      </c>
      <c r="J214" s="5">
        <v>0</v>
      </c>
      <c r="K214" s="5">
        <v>0</v>
      </c>
      <c r="L214" s="5"/>
      <c r="M214" s="5">
        <f t="shared" si="77"/>
        <v>-177666</v>
      </c>
      <c r="N214" s="5">
        <f t="shared" si="78"/>
        <v>24000</v>
      </c>
      <c r="O214" s="5" t="s">
        <v>764</v>
      </c>
      <c r="P214" s="5">
        <v>0</v>
      </c>
      <c r="Q214" s="998">
        <v>0</v>
      </c>
      <c r="R214" s="998">
        <v>129004</v>
      </c>
      <c r="S214" s="998">
        <v>644996</v>
      </c>
      <c r="T214" s="998">
        <v>0</v>
      </c>
      <c r="U214" s="998">
        <v>0</v>
      </c>
      <c r="V214" s="998">
        <v>0</v>
      </c>
      <c r="W214" s="23">
        <v>0.63</v>
      </c>
      <c r="X214" s="998">
        <v>1</v>
      </c>
    </row>
    <row r="215" spans="1:24" x14ac:dyDescent="0.25">
      <c r="A215" s="3" t="s">
        <v>1299</v>
      </c>
      <c r="B215" s="3" t="s">
        <v>1804</v>
      </c>
      <c r="C215" s="5">
        <v>1020000</v>
      </c>
      <c r="D215" s="5">
        <v>600000</v>
      </c>
      <c r="E215" s="5">
        <v>120000</v>
      </c>
      <c r="F215" s="5">
        <v>201000</v>
      </c>
      <c r="G215" s="5">
        <v>0</v>
      </c>
      <c r="H215" s="5">
        <v>219000</v>
      </c>
      <c r="I215" s="5">
        <v>0</v>
      </c>
      <c r="J215" s="5">
        <v>0</v>
      </c>
      <c r="K215" s="5">
        <v>0</v>
      </c>
      <c r="L215" s="5"/>
      <c r="M215" s="5">
        <f t="shared" si="77"/>
        <v>41334</v>
      </c>
      <c r="N215" s="5">
        <f t="shared" si="78"/>
        <v>0</v>
      </c>
      <c r="O215" s="5" t="s">
        <v>1807</v>
      </c>
      <c r="P215" s="5">
        <v>0</v>
      </c>
      <c r="Q215" s="1002">
        <v>0</v>
      </c>
      <c r="R215" s="1002">
        <v>170001</v>
      </c>
      <c r="S215" s="1002">
        <v>849999</v>
      </c>
      <c r="T215" s="1002">
        <v>0</v>
      </c>
      <c r="U215" s="1002">
        <v>0</v>
      </c>
      <c r="V215" s="1002">
        <v>0</v>
      </c>
      <c r="W215" s="23">
        <v>0.69</v>
      </c>
      <c r="X215" s="1002">
        <v>3</v>
      </c>
    </row>
    <row r="216" spans="1:24" x14ac:dyDescent="0.25">
      <c r="A216" s="3" t="s">
        <v>1299</v>
      </c>
      <c r="B216" s="3" t="s">
        <v>1808</v>
      </c>
      <c r="C216" s="5">
        <v>1206000</v>
      </c>
      <c r="D216" s="5">
        <v>1000000</v>
      </c>
      <c r="E216" s="5">
        <v>200000</v>
      </c>
      <c r="F216" s="5">
        <v>13000</v>
      </c>
      <c r="G216" s="5">
        <v>0</v>
      </c>
      <c r="H216" s="5">
        <v>183000</v>
      </c>
      <c r="I216" s="5">
        <v>0</v>
      </c>
      <c r="J216" s="5">
        <v>0</v>
      </c>
      <c r="K216" s="5">
        <v>18000</v>
      </c>
      <c r="L216" s="5"/>
      <c r="M216" s="5">
        <f xml:space="preserve"> M215+H216+ I216- J216- L216+ Q216</f>
        <v>224334</v>
      </c>
      <c r="N216" s="5">
        <f>(C216-D216 - F216 - G216 + J216- K216- H216- I216- P216)*-1</f>
        <v>8000</v>
      </c>
      <c r="O216" s="5" t="s">
        <v>1810</v>
      </c>
      <c r="P216" s="5">
        <v>0</v>
      </c>
      <c r="Q216" s="1004">
        <v>0</v>
      </c>
      <c r="R216" s="1004">
        <v>200967</v>
      </c>
      <c r="S216" s="1004">
        <v>1005033.5</v>
      </c>
      <c r="T216" s="1004">
        <v>0</v>
      </c>
      <c r="U216" s="1004">
        <v>0</v>
      </c>
      <c r="V216" s="1004">
        <v>0</v>
      </c>
      <c r="W216" s="23">
        <v>0.7</v>
      </c>
      <c r="X216" s="1004">
        <v>2</v>
      </c>
    </row>
    <row r="217" spans="1:24" x14ac:dyDescent="0.25">
      <c r="A217" s="6" t="s">
        <v>17</v>
      </c>
      <c r="B217" s="6" t="s">
        <v>15</v>
      </c>
      <c r="C217" s="7">
        <f t="shared" ref="C217:L217" si="79">SUM(C210:C216)</f>
        <v>7026000</v>
      </c>
      <c r="D217" s="7">
        <f t="shared" si="79"/>
        <v>5850000</v>
      </c>
      <c r="E217" s="7">
        <f t="shared" si="79"/>
        <v>1170000</v>
      </c>
      <c r="F217" s="7">
        <f t="shared" si="79"/>
        <v>575000</v>
      </c>
      <c r="G217" s="7">
        <f t="shared" si="79"/>
        <v>0</v>
      </c>
      <c r="H217" s="7">
        <f t="shared" si="79"/>
        <v>2464000</v>
      </c>
      <c r="I217" s="7">
        <f t="shared" si="79"/>
        <v>0</v>
      </c>
      <c r="J217" s="7">
        <f t="shared" si="79"/>
        <v>1850000</v>
      </c>
      <c r="K217" s="7">
        <f t="shared" si="79"/>
        <v>18000</v>
      </c>
      <c r="L217" s="7">
        <f t="shared" si="79"/>
        <v>0</v>
      </c>
      <c r="M217" s="7">
        <f>M216</f>
        <v>224334</v>
      </c>
      <c r="N217" s="7">
        <f>SUM(N210:N216)</f>
        <v>31000</v>
      </c>
      <c r="O217" s="7"/>
      <c r="P217" s="7">
        <f>SUM(P210:P216)</f>
        <v>0</v>
      </c>
      <c r="Q217" s="8"/>
    </row>
    <row r="218" spans="1:24" x14ac:dyDescent="0.25">
      <c r="A218" s="3" t="s">
        <v>1299</v>
      </c>
      <c r="B218" s="3" t="s">
        <v>1811</v>
      </c>
      <c r="C218" s="5">
        <v>1411000</v>
      </c>
      <c r="D218" s="5">
        <v>1500000</v>
      </c>
      <c r="E218" s="5">
        <v>300000</v>
      </c>
      <c r="F218" s="5">
        <v>13000</v>
      </c>
      <c r="G218" s="5">
        <v>0</v>
      </c>
      <c r="H218" s="5">
        <v>15000</v>
      </c>
      <c r="I218" s="5">
        <v>0</v>
      </c>
      <c r="J218" s="5">
        <v>130000</v>
      </c>
      <c r="K218" s="5">
        <v>0</v>
      </c>
      <c r="L218" s="5"/>
      <c r="M218" s="5">
        <f t="shared" ref="M218:M223" si="80" xml:space="preserve"> M217+H218+ I218- J218- L218+ Q218</f>
        <v>109334</v>
      </c>
      <c r="N218" s="5">
        <f t="shared" ref="N218:N223" si="81">(C218-D218 - F218 - G218 + J218- K218- H218- I218- P218)*-1</f>
        <v>-13000</v>
      </c>
      <c r="O218" s="5" t="s">
        <v>1778</v>
      </c>
      <c r="P218" s="5">
        <v>0</v>
      </c>
      <c r="Q218" s="1006">
        <v>0</v>
      </c>
      <c r="R218" s="1006">
        <v>235164</v>
      </c>
      <c r="S218" s="1006">
        <v>1175836</v>
      </c>
      <c r="T218" s="1006">
        <v>0</v>
      </c>
      <c r="U218" s="1006">
        <v>0</v>
      </c>
      <c r="V218" s="1006">
        <v>0</v>
      </c>
      <c r="W218" s="23">
        <v>0.65</v>
      </c>
      <c r="X218" s="1006">
        <v>2</v>
      </c>
    </row>
    <row r="219" spans="1:24" x14ac:dyDescent="0.25">
      <c r="A219" s="3" t="s">
        <v>1299</v>
      </c>
      <c r="B219" s="3" t="s">
        <v>1813</v>
      </c>
      <c r="C219" s="5">
        <v>1014000</v>
      </c>
      <c r="D219" s="5">
        <v>500000</v>
      </c>
      <c r="E219" s="5">
        <v>100000</v>
      </c>
      <c r="F219" s="5">
        <v>66000</v>
      </c>
      <c r="G219" s="5">
        <v>0</v>
      </c>
      <c r="H219" s="5">
        <v>748000</v>
      </c>
      <c r="I219" s="5">
        <v>0</v>
      </c>
      <c r="J219" s="5">
        <v>300000</v>
      </c>
      <c r="K219" s="5">
        <v>0</v>
      </c>
      <c r="L219" s="5"/>
      <c r="M219" s="5">
        <f t="shared" si="80"/>
        <v>557334</v>
      </c>
      <c r="N219" s="5">
        <f t="shared" si="81"/>
        <v>0</v>
      </c>
      <c r="O219" s="5" t="s">
        <v>1814</v>
      </c>
      <c r="P219" s="5">
        <v>0</v>
      </c>
      <c r="Q219" s="1007">
        <v>0</v>
      </c>
      <c r="R219" s="1007">
        <v>168985</v>
      </c>
      <c r="S219" s="1007">
        <v>845015</v>
      </c>
      <c r="T219" s="1007">
        <v>0</v>
      </c>
      <c r="U219" s="1007">
        <v>0</v>
      </c>
      <c r="V219" s="1007">
        <v>0</v>
      </c>
      <c r="W219" s="23">
        <v>0.72</v>
      </c>
      <c r="X219" s="1007">
        <v>1</v>
      </c>
    </row>
    <row r="220" spans="1:24" x14ac:dyDescent="0.25">
      <c r="A220" s="3" t="s">
        <v>1299</v>
      </c>
      <c r="B220" s="3" t="s">
        <v>1816</v>
      </c>
      <c r="C220" s="5">
        <v>1061000</v>
      </c>
      <c r="D220" s="5">
        <v>1300000</v>
      </c>
      <c r="E220" s="5">
        <v>260000</v>
      </c>
      <c r="F220" s="5">
        <v>77000</v>
      </c>
      <c r="G220" s="5">
        <v>0</v>
      </c>
      <c r="H220" s="5">
        <v>33000</v>
      </c>
      <c r="I220" s="5">
        <v>0</v>
      </c>
      <c r="J220" s="5">
        <v>350000</v>
      </c>
      <c r="K220" s="5">
        <v>0</v>
      </c>
      <c r="L220" s="5"/>
      <c r="M220" s="5">
        <f t="shared" si="80"/>
        <v>240334</v>
      </c>
      <c r="N220" s="5">
        <f t="shared" si="81"/>
        <v>-1000</v>
      </c>
      <c r="O220" s="5" t="s">
        <v>1818</v>
      </c>
      <c r="P220" s="5">
        <v>0</v>
      </c>
      <c r="Q220" s="1010">
        <v>0</v>
      </c>
      <c r="R220" s="1010">
        <v>176834</v>
      </c>
      <c r="S220" s="1010">
        <v>884166</v>
      </c>
      <c r="T220" s="1010">
        <v>0</v>
      </c>
      <c r="U220" s="1010">
        <v>0</v>
      </c>
      <c r="V220" s="1010">
        <v>0</v>
      </c>
      <c r="W220" s="23">
        <v>0.65</v>
      </c>
      <c r="X220" s="1010">
        <v>4</v>
      </c>
    </row>
    <row r="221" spans="1:24" x14ac:dyDescent="0.25">
      <c r="A221" s="3" t="s">
        <v>1299</v>
      </c>
      <c r="B221" s="3" t="s">
        <v>1819</v>
      </c>
      <c r="C221" s="5">
        <v>1274000</v>
      </c>
      <c r="D221" s="5">
        <v>800000</v>
      </c>
      <c r="E221" s="5">
        <v>160000</v>
      </c>
      <c r="F221" s="5">
        <v>228000</v>
      </c>
      <c r="G221" s="5">
        <v>0</v>
      </c>
      <c r="H221" s="5">
        <v>239000</v>
      </c>
      <c r="I221" s="5">
        <v>0</v>
      </c>
      <c r="J221" s="5">
        <v>0</v>
      </c>
      <c r="K221" s="5">
        <v>0</v>
      </c>
      <c r="L221" s="5"/>
      <c r="M221" s="5">
        <f t="shared" si="80"/>
        <v>479334</v>
      </c>
      <c r="N221" s="5">
        <f t="shared" si="81"/>
        <v>-7000</v>
      </c>
      <c r="O221" s="5" t="s">
        <v>1821</v>
      </c>
      <c r="P221" s="5">
        <v>0</v>
      </c>
      <c r="Q221" s="1012">
        <v>0</v>
      </c>
      <c r="R221" s="1012">
        <v>212297</v>
      </c>
      <c r="S221" s="1012">
        <v>1061703</v>
      </c>
      <c r="T221" s="1012">
        <v>0</v>
      </c>
      <c r="U221" s="1012">
        <v>0</v>
      </c>
      <c r="V221" s="1012">
        <v>0</v>
      </c>
      <c r="W221" s="23">
        <v>0.68</v>
      </c>
      <c r="X221" s="1012">
        <v>2</v>
      </c>
    </row>
    <row r="222" spans="1:24" x14ac:dyDescent="0.25">
      <c r="A222" s="3" t="s">
        <v>1299</v>
      </c>
      <c r="B222" s="3" t="s">
        <v>1822</v>
      </c>
      <c r="C222" s="5">
        <v>1304000</v>
      </c>
      <c r="D222" s="5">
        <v>100000</v>
      </c>
      <c r="E222" s="5">
        <v>20000</v>
      </c>
      <c r="F222" s="5">
        <v>28000</v>
      </c>
      <c r="G222" s="5">
        <v>0</v>
      </c>
      <c r="H222" s="5">
        <v>1172000</v>
      </c>
      <c r="I222" s="5">
        <v>0</v>
      </c>
      <c r="J222" s="5">
        <v>0</v>
      </c>
      <c r="K222" s="5">
        <v>0</v>
      </c>
      <c r="L222" s="5"/>
      <c r="M222" s="5">
        <f t="shared" si="80"/>
        <v>1651334</v>
      </c>
      <c r="N222" s="5">
        <f t="shared" si="81"/>
        <v>-4000</v>
      </c>
      <c r="O222" s="5" t="s">
        <v>1823</v>
      </c>
      <c r="P222" s="5">
        <v>0</v>
      </c>
      <c r="Q222" s="1013">
        <v>0</v>
      </c>
      <c r="R222" s="1013">
        <v>217328</v>
      </c>
      <c r="S222" s="1013">
        <v>1086672</v>
      </c>
      <c r="T222" s="1013">
        <v>0</v>
      </c>
      <c r="U222" s="1013">
        <v>0</v>
      </c>
      <c r="V222" s="1013">
        <v>0</v>
      </c>
      <c r="W222" s="23">
        <v>0.66</v>
      </c>
      <c r="X222" s="1013">
        <v>1</v>
      </c>
    </row>
    <row r="223" spans="1:24" x14ac:dyDescent="0.25">
      <c r="A223" s="3" t="s">
        <v>1299</v>
      </c>
      <c r="B223" s="3" t="s">
        <v>1824</v>
      </c>
      <c r="C223" s="5">
        <v>935000</v>
      </c>
      <c r="D223" s="5">
        <v>400000</v>
      </c>
      <c r="E223" s="5">
        <v>80000</v>
      </c>
      <c r="F223" s="5">
        <v>24000</v>
      </c>
      <c r="G223" s="5">
        <v>0</v>
      </c>
      <c r="H223" s="5">
        <v>511000</v>
      </c>
      <c r="I223" s="5">
        <v>0</v>
      </c>
      <c r="J223" s="5">
        <v>0</v>
      </c>
      <c r="K223" s="5">
        <v>0</v>
      </c>
      <c r="L223" s="5"/>
      <c r="M223" s="5">
        <f t="shared" si="80"/>
        <v>2162334</v>
      </c>
      <c r="N223" s="5">
        <f t="shared" si="81"/>
        <v>0</v>
      </c>
      <c r="O223" s="5" t="s">
        <v>1825</v>
      </c>
      <c r="P223" s="5">
        <v>0</v>
      </c>
      <c r="Q223" s="1015">
        <v>0</v>
      </c>
      <c r="R223" s="1015">
        <v>155810</v>
      </c>
      <c r="S223" s="1015">
        <v>779190</v>
      </c>
      <c r="T223" s="1015">
        <v>0</v>
      </c>
      <c r="U223" s="1015">
        <v>0</v>
      </c>
      <c r="V223" s="1015">
        <v>0</v>
      </c>
      <c r="W223" s="23">
        <v>0.72</v>
      </c>
      <c r="X223" s="1015">
        <v>2</v>
      </c>
    </row>
    <row r="224" spans="1:24" x14ac:dyDescent="0.25">
      <c r="A224" s="3" t="s">
        <v>1299</v>
      </c>
      <c r="B224" s="3" t="s">
        <v>1827</v>
      </c>
      <c r="C224" s="5">
        <v>1104000</v>
      </c>
      <c r="D224" s="5">
        <v>850000</v>
      </c>
      <c r="E224" s="5">
        <v>170000</v>
      </c>
      <c r="F224" s="5">
        <v>32000</v>
      </c>
      <c r="G224" s="5">
        <v>0</v>
      </c>
      <c r="H224" s="5">
        <v>210000</v>
      </c>
      <c r="I224" s="5">
        <v>0</v>
      </c>
      <c r="J224" s="5">
        <v>0</v>
      </c>
      <c r="K224" s="5">
        <v>0</v>
      </c>
      <c r="L224" s="5">
        <v>3000000</v>
      </c>
      <c r="M224" s="5">
        <f xml:space="preserve"> M223+H224+ I224- J224- L224+ Q224</f>
        <v>-627666</v>
      </c>
      <c r="N224" s="5">
        <f>(C224-D224 - F224 - G224 + J224- K224- H224- I224- P224)*-1</f>
        <v>-12000</v>
      </c>
      <c r="O224" s="5" t="s">
        <v>1494</v>
      </c>
      <c r="P224" s="5">
        <v>0</v>
      </c>
      <c r="Q224" s="1017">
        <v>0</v>
      </c>
      <c r="R224" s="1017">
        <v>184003</v>
      </c>
      <c r="S224" s="1017">
        <v>919997</v>
      </c>
      <c r="T224" s="1017">
        <v>0</v>
      </c>
      <c r="U224" s="1017">
        <v>0</v>
      </c>
      <c r="V224" s="1017">
        <v>0</v>
      </c>
      <c r="W224" s="23">
        <v>0.69</v>
      </c>
      <c r="X224" s="1017">
        <v>2</v>
      </c>
    </row>
    <row r="225" spans="1:24" x14ac:dyDescent="0.25">
      <c r="A225" s="6" t="s">
        <v>18</v>
      </c>
      <c r="B225" s="6" t="s">
        <v>15</v>
      </c>
      <c r="C225" s="7">
        <f t="shared" ref="C225:L225" si="82">SUM(C218:C224)</f>
        <v>8103000</v>
      </c>
      <c r="D225" s="7">
        <f t="shared" si="82"/>
        <v>5450000</v>
      </c>
      <c r="E225" s="7">
        <f t="shared" si="82"/>
        <v>1090000</v>
      </c>
      <c r="F225" s="7">
        <f t="shared" si="82"/>
        <v>468000</v>
      </c>
      <c r="G225" s="7">
        <f t="shared" si="82"/>
        <v>0</v>
      </c>
      <c r="H225" s="7">
        <f t="shared" si="82"/>
        <v>2928000</v>
      </c>
      <c r="I225" s="7">
        <f t="shared" si="82"/>
        <v>0</v>
      </c>
      <c r="J225" s="7">
        <f t="shared" si="82"/>
        <v>780000</v>
      </c>
      <c r="K225" s="7">
        <f t="shared" si="82"/>
        <v>0</v>
      </c>
      <c r="L225" s="7">
        <f t="shared" si="82"/>
        <v>3000000</v>
      </c>
      <c r="M225" s="7">
        <f>M224</f>
        <v>-627666</v>
      </c>
      <c r="N225" s="7">
        <f>SUM(N218:N224)</f>
        <v>-37000</v>
      </c>
      <c r="O225" s="7"/>
      <c r="P225" s="7">
        <f>SUM(P218:P224)</f>
        <v>0</v>
      </c>
      <c r="Q225" s="8"/>
    </row>
    <row r="226" spans="1:24" x14ac:dyDescent="0.25">
      <c r="A226" s="3" t="s">
        <v>1299</v>
      </c>
      <c r="B226" s="3" t="s">
        <v>1828</v>
      </c>
      <c r="C226" s="5">
        <v>981000</v>
      </c>
      <c r="D226" s="5">
        <v>850000</v>
      </c>
      <c r="E226" s="5">
        <v>170000</v>
      </c>
      <c r="F226" s="5">
        <v>31000</v>
      </c>
      <c r="G226" s="5">
        <v>0</v>
      </c>
      <c r="H226" s="5">
        <v>100000</v>
      </c>
      <c r="I226" s="5">
        <v>0</v>
      </c>
      <c r="J226" s="5">
        <v>0</v>
      </c>
      <c r="K226" s="5">
        <v>0</v>
      </c>
      <c r="L226" s="5"/>
      <c r="M226" s="5">
        <f t="shared" ref="M226:M231" si="83" xml:space="preserve"> M225+H226+ I226- J226- L226+ Q226</f>
        <v>-527666</v>
      </c>
      <c r="N226" s="5">
        <f t="shared" ref="N226:N231" si="84">(C226-D226 - F226 - G226 + J226- K226- H226- I226- P226)*-1</f>
        <v>0</v>
      </c>
      <c r="O226" s="5" t="s">
        <v>1829</v>
      </c>
      <c r="P226" s="5">
        <v>0</v>
      </c>
      <c r="Q226" s="1020">
        <v>0</v>
      </c>
      <c r="R226" s="1020">
        <v>163508</v>
      </c>
      <c r="S226" s="1020">
        <v>817492</v>
      </c>
      <c r="T226" s="1020">
        <v>0</v>
      </c>
      <c r="U226" s="1020">
        <v>0</v>
      </c>
      <c r="V226" s="1020">
        <v>0</v>
      </c>
      <c r="W226" s="23">
        <v>0.71</v>
      </c>
      <c r="X226" s="1020">
        <v>3</v>
      </c>
    </row>
    <row r="227" spans="1:24" x14ac:dyDescent="0.25">
      <c r="A227" s="3" t="s">
        <v>1299</v>
      </c>
      <c r="B227" s="3" t="s">
        <v>1830</v>
      </c>
      <c r="C227" s="5">
        <v>2307000</v>
      </c>
      <c r="D227" s="5">
        <v>2600000</v>
      </c>
      <c r="E227" s="5">
        <v>520000</v>
      </c>
      <c r="F227" s="5">
        <v>13000</v>
      </c>
      <c r="G227" s="5">
        <v>0</v>
      </c>
      <c r="H227" s="5">
        <v>498000</v>
      </c>
      <c r="I227" s="5">
        <v>0</v>
      </c>
      <c r="J227" s="5">
        <v>800000</v>
      </c>
      <c r="K227" s="5">
        <v>0</v>
      </c>
      <c r="L227" s="5"/>
      <c r="M227" s="5">
        <f t="shared" si="83"/>
        <v>-829666</v>
      </c>
      <c r="N227" s="5">
        <f t="shared" si="84"/>
        <v>4000</v>
      </c>
      <c r="O227" s="5" t="s">
        <v>1832</v>
      </c>
      <c r="P227" s="5">
        <v>0</v>
      </c>
      <c r="Q227" s="1022">
        <v>0</v>
      </c>
      <c r="R227" s="1022">
        <v>384476</v>
      </c>
      <c r="S227" s="1022">
        <v>1922524</v>
      </c>
      <c r="T227" s="1022">
        <v>0</v>
      </c>
      <c r="U227" s="1022">
        <v>0</v>
      </c>
      <c r="V227" s="1022">
        <v>0</v>
      </c>
      <c r="W227" s="23">
        <v>0.68</v>
      </c>
      <c r="X227" s="1022">
        <v>3</v>
      </c>
    </row>
    <row r="228" spans="1:24" x14ac:dyDescent="0.25">
      <c r="A228" s="3" t="s">
        <v>1299</v>
      </c>
      <c r="B228" s="3" t="s">
        <v>1833</v>
      </c>
      <c r="C228" s="5">
        <v>738000</v>
      </c>
      <c r="D228" s="5">
        <v>400000</v>
      </c>
      <c r="E228" s="5">
        <v>80000</v>
      </c>
      <c r="F228" s="5">
        <v>286000</v>
      </c>
      <c r="G228" s="5">
        <v>0</v>
      </c>
      <c r="H228" s="5">
        <v>58000</v>
      </c>
      <c r="I228" s="5">
        <v>0</v>
      </c>
      <c r="J228" s="5">
        <v>0</v>
      </c>
      <c r="K228" s="5">
        <v>0</v>
      </c>
      <c r="L228" s="5"/>
      <c r="M228" s="5">
        <f t="shared" si="83"/>
        <v>-771666</v>
      </c>
      <c r="N228" s="5">
        <f t="shared" si="84"/>
        <v>6000</v>
      </c>
      <c r="O228" s="5" t="s">
        <v>1835</v>
      </c>
      <c r="P228" s="5">
        <v>0</v>
      </c>
      <c r="Q228" s="1024">
        <v>0</v>
      </c>
      <c r="R228" s="1024">
        <v>123003</v>
      </c>
      <c r="S228" s="1024">
        <v>614997.30000000005</v>
      </c>
      <c r="T228" s="1024">
        <v>0</v>
      </c>
      <c r="U228" s="1024">
        <v>0</v>
      </c>
      <c r="V228" s="1024">
        <v>0</v>
      </c>
      <c r="W228" s="23">
        <v>0.57999999999999996</v>
      </c>
      <c r="X228" s="1024">
        <v>2</v>
      </c>
    </row>
    <row r="229" spans="1:24" x14ac:dyDescent="0.25">
      <c r="A229" s="3" t="s">
        <v>1299</v>
      </c>
      <c r="B229" s="3" t="s">
        <v>1836</v>
      </c>
      <c r="C229" s="5">
        <v>1037000</v>
      </c>
      <c r="D229" s="5">
        <v>900000</v>
      </c>
      <c r="E229" s="5">
        <v>180000</v>
      </c>
      <c r="F229" s="5">
        <v>24000</v>
      </c>
      <c r="G229" s="5">
        <v>0</v>
      </c>
      <c r="H229" s="5">
        <v>638000</v>
      </c>
      <c r="I229" s="5">
        <v>0</v>
      </c>
      <c r="J229" s="5">
        <v>525000</v>
      </c>
      <c r="K229" s="5">
        <v>0</v>
      </c>
      <c r="L229" s="5"/>
      <c r="M229" s="5">
        <f t="shared" si="83"/>
        <v>-658666</v>
      </c>
      <c r="N229" s="5">
        <f t="shared" si="84"/>
        <v>0</v>
      </c>
      <c r="O229" s="5" t="s">
        <v>1837</v>
      </c>
      <c r="P229" s="5">
        <v>0</v>
      </c>
      <c r="Q229" s="1025">
        <v>0</v>
      </c>
      <c r="R229" s="1025">
        <v>172806</v>
      </c>
      <c r="S229" s="1025">
        <v>864194.5</v>
      </c>
      <c r="T229" s="1025">
        <v>0</v>
      </c>
      <c r="U229" s="1025">
        <v>0</v>
      </c>
      <c r="V229" s="1025">
        <v>0</v>
      </c>
      <c r="W229" s="23">
        <v>0.73</v>
      </c>
      <c r="X229" s="1025">
        <v>3</v>
      </c>
    </row>
    <row r="230" spans="1:24" x14ac:dyDescent="0.25">
      <c r="A230" s="3" t="s">
        <v>1299</v>
      </c>
      <c r="B230" s="3" t="s">
        <v>1840</v>
      </c>
      <c r="C230" s="5">
        <v>1321000</v>
      </c>
      <c r="D230" s="5">
        <v>1800000</v>
      </c>
      <c r="E230" s="5">
        <v>360000</v>
      </c>
      <c r="F230" s="5">
        <v>28000</v>
      </c>
      <c r="G230" s="5">
        <v>0</v>
      </c>
      <c r="H230" s="5">
        <v>293000</v>
      </c>
      <c r="I230" s="5">
        <v>0</v>
      </c>
      <c r="J230" s="5">
        <v>800000</v>
      </c>
      <c r="K230" s="5">
        <v>0</v>
      </c>
      <c r="L230" s="5"/>
      <c r="M230" s="5">
        <f t="shared" si="83"/>
        <v>-1165666</v>
      </c>
      <c r="N230" s="5">
        <f t="shared" si="84"/>
        <v>0</v>
      </c>
      <c r="O230" s="5" t="s">
        <v>693</v>
      </c>
      <c r="P230" s="5">
        <v>0</v>
      </c>
      <c r="Q230" s="1028">
        <v>0</v>
      </c>
      <c r="R230" s="1028">
        <v>220165</v>
      </c>
      <c r="S230" s="1028">
        <v>1100834.7</v>
      </c>
      <c r="T230" s="1028">
        <v>0</v>
      </c>
      <c r="U230" s="1028">
        <v>0</v>
      </c>
      <c r="V230" s="1028">
        <v>0</v>
      </c>
      <c r="W230" s="23">
        <v>0.61</v>
      </c>
      <c r="X230" s="1028">
        <v>4</v>
      </c>
    </row>
    <row r="231" spans="1:24" x14ac:dyDescent="0.25">
      <c r="A231" s="3" t="s">
        <v>1299</v>
      </c>
      <c r="B231" s="3" t="s">
        <v>1842</v>
      </c>
      <c r="C231" s="5">
        <v>962000</v>
      </c>
      <c r="D231" s="5">
        <v>900000</v>
      </c>
      <c r="E231" s="5">
        <v>180000</v>
      </c>
      <c r="F231" s="5">
        <v>31000</v>
      </c>
      <c r="G231" s="5">
        <v>0</v>
      </c>
      <c r="H231" s="5">
        <v>133000</v>
      </c>
      <c r="I231" s="5">
        <v>0</v>
      </c>
      <c r="J231" s="5">
        <v>100000</v>
      </c>
      <c r="K231" s="5">
        <v>0</v>
      </c>
      <c r="L231" s="5"/>
      <c r="M231" s="5">
        <f t="shared" si="83"/>
        <v>-1132666</v>
      </c>
      <c r="N231" s="5">
        <f t="shared" si="84"/>
        <v>2000</v>
      </c>
      <c r="O231" s="5" t="s">
        <v>418</v>
      </c>
      <c r="P231" s="5">
        <v>0</v>
      </c>
      <c r="Q231" s="1029">
        <v>0</v>
      </c>
      <c r="R231" s="1029">
        <v>160332</v>
      </c>
      <c r="S231" s="1029">
        <v>801668</v>
      </c>
      <c r="T231" s="1029">
        <v>0</v>
      </c>
      <c r="U231" s="1029">
        <v>0</v>
      </c>
      <c r="V231" s="1029">
        <v>0</v>
      </c>
      <c r="W231" s="23">
        <v>0.71</v>
      </c>
      <c r="X231" s="1029">
        <v>2</v>
      </c>
    </row>
    <row r="232" spans="1:24" x14ac:dyDescent="0.25">
      <c r="A232" s="3" t="s">
        <v>1299</v>
      </c>
      <c r="B232" s="3" t="s">
        <v>1842</v>
      </c>
      <c r="C232" s="5">
        <v>1428000</v>
      </c>
      <c r="D232" s="5">
        <v>650000</v>
      </c>
      <c r="E232" s="5">
        <v>130000</v>
      </c>
      <c r="F232" s="5">
        <v>28000</v>
      </c>
      <c r="G232" s="5">
        <v>0</v>
      </c>
      <c r="H232" s="5">
        <v>747000</v>
      </c>
      <c r="I232" s="5">
        <v>0</v>
      </c>
      <c r="J232" s="5">
        <v>0</v>
      </c>
      <c r="K232" s="5">
        <v>0</v>
      </c>
      <c r="L232" s="5"/>
      <c r="M232" s="5">
        <f xml:space="preserve"> M231+H232+ I232- J232- L232+ Q232</f>
        <v>-385666</v>
      </c>
      <c r="N232" s="5">
        <f>(C232-D232 - F232 - G232 + J232- K232- H232- I232- P232)*-1</f>
        <v>-3000</v>
      </c>
      <c r="O232" s="5" t="s">
        <v>1845</v>
      </c>
      <c r="P232" s="5">
        <v>0</v>
      </c>
      <c r="Q232" s="1031">
        <v>0</v>
      </c>
      <c r="R232" s="1031">
        <v>237979</v>
      </c>
      <c r="S232" s="1031">
        <v>1190020.7</v>
      </c>
      <c r="T232" s="1031">
        <v>0</v>
      </c>
      <c r="U232" s="1031">
        <v>0</v>
      </c>
      <c r="V232" s="1031">
        <v>0</v>
      </c>
      <c r="W232" s="23">
        <v>0.71</v>
      </c>
      <c r="X232" s="1031">
        <v>2</v>
      </c>
    </row>
    <row r="233" spans="1:24" x14ac:dyDescent="0.25">
      <c r="A233" s="6" t="s">
        <v>19</v>
      </c>
      <c r="B233" s="6" t="s">
        <v>15</v>
      </c>
      <c r="C233" s="7">
        <f t="shared" ref="C233:L233" si="85">SUM(C226:C232)</f>
        <v>8774000</v>
      </c>
      <c r="D233" s="7">
        <f t="shared" si="85"/>
        <v>8100000</v>
      </c>
      <c r="E233" s="7">
        <f t="shared" si="85"/>
        <v>1620000</v>
      </c>
      <c r="F233" s="7">
        <f t="shared" si="85"/>
        <v>441000</v>
      </c>
      <c r="G233" s="7">
        <f t="shared" si="85"/>
        <v>0</v>
      </c>
      <c r="H233" s="7">
        <f t="shared" si="85"/>
        <v>2467000</v>
      </c>
      <c r="I233" s="7">
        <f t="shared" si="85"/>
        <v>0</v>
      </c>
      <c r="J233" s="7">
        <f t="shared" si="85"/>
        <v>2225000</v>
      </c>
      <c r="K233" s="7">
        <f t="shared" si="85"/>
        <v>0</v>
      </c>
      <c r="L233" s="7">
        <f t="shared" si="85"/>
        <v>0</v>
      </c>
      <c r="M233" s="7">
        <f>M232</f>
        <v>-385666</v>
      </c>
      <c r="N233" s="7">
        <f>SUM(N226:N232)</f>
        <v>9000</v>
      </c>
      <c r="O233" s="7"/>
      <c r="P233" s="7">
        <f>SUM(P226:P232)</f>
        <v>0</v>
      </c>
      <c r="Q233" s="8"/>
    </row>
    <row r="234" spans="1:24" x14ac:dyDescent="0.25">
      <c r="A234" s="10" t="s">
        <v>15</v>
      </c>
      <c r="B234" s="10" t="s">
        <v>20</v>
      </c>
      <c r="C234" s="11">
        <f t="shared" ref="C234:L234" si="86">C209+C217+C225+C233</f>
        <v>32462000</v>
      </c>
      <c r="D234" s="11">
        <f t="shared" si="86"/>
        <v>26649000</v>
      </c>
      <c r="E234" s="11">
        <f t="shared" si="86"/>
        <v>5330000</v>
      </c>
      <c r="F234" s="11">
        <f t="shared" si="86"/>
        <v>1916000</v>
      </c>
      <c r="G234" s="11">
        <f t="shared" si="86"/>
        <v>0</v>
      </c>
      <c r="H234" s="11">
        <f t="shared" si="86"/>
        <v>11207000</v>
      </c>
      <c r="I234" s="11">
        <f t="shared" si="86"/>
        <v>0</v>
      </c>
      <c r="J234" s="11">
        <f t="shared" si="86"/>
        <v>7355000</v>
      </c>
      <c r="K234" s="11">
        <f t="shared" si="86"/>
        <v>18000</v>
      </c>
      <c r="L234" s="11">
        <f t="shared" si="86"/>
        <v>3000000</v>
      </c>
      <c r="M234" s="11">
        <f>M233</f>
        <v>-385666</v>
      </c>
      <c r="N234" s="11">
        <f>N209+N217+N225+N233</f>
        <v>-27000</v>
      </c>
      <c r="O234" s="11"/>
      <c r="P234" s="11">
        <f>P209+P217+P225+P233</f>
        <v>0</v>
      </c>
      <c r="Q234" s="9"/>
    </row>
    <row r="235" spans="1:24" x14ac:dyDescent="0.25">
      <c r="A235" t="s">
        <v>1299</v>
      </c>
      <c r="B235" t="s">
        <v>1847</v>
      </c>
      <c r="C235" s="27">
        <v>838000</v>
      </c>
      <c r="D235" s="27">
        <v>1300000</v>
      </c>
      <c r="E235" s="27">
        <v>260000</v>
      </c>
      <c r="F235" s="27">
        <v>13000</v>
      </c>
      <c r="G235" s="27">
        <v>0</v>
      </c>
      <c r="H235" s="27">
        <v>131000</v>
      </c>
      <c r="I235" s="27">
        <v>0</v>
      </c>
      <c r="J235" s="27">
        <v>600000</v>
      </c>
      <c r="K235" s="27">
        <v>0</v>
      </c>
      <c r="L235" s="27"/>
      <c r="M235" s="5">
        <f t="shared" ref="M235:M241" si="87" xml:space="preserve"> M234+H235+ I235- J235- L235+ Q235</f>
        <v>-854666</v>
      </c>
      <c r="N235" s="27">
        <f t="shared" ref="N235:N240" si="88">(C235-D235 - F235 - G235 + J235- K235- H235- I235- P235)*-1</f>
        <v>6000</v>
      </c>
      <c r="O235" s="27" t="s">
        <v>1848</v>
      </c>
      <c r="P235" s="27">
        <v>0</v>
      </c>
      <c r="Q235" s="27">
        <v>0</v>
      </c>
      <c r="R235" s="27">
        <v>139650</v>
      </c>
      <c r="S235" s="27">
        <v>698350</v>
      </c>
      <c r="T235" s="27">
        <v>0</v>
      </c>
      <c r="U235" s="27">
        <v>0</v>
      </c>
      <c r="V235" s="1033">
        <v>0</v>
      </c>
      <c r="W235" s="23">
        <v>0.7</v>
      </c>
      <c r="X235" s="1033">
        <v>4</v>
      </c>
    </row>
    <row r="236" spans="1:24" x14ac:dyDescent="0.25">
      <c r="A236" t="s">
        <v>1299</v>
      </c>
      <c r="B236" s="21">
        <v>43477</v>
      </c>
      <c r="C236" s="27">
        <v>901000</v>
      </c>
      <c r="D236" s="27">
        <v>1000000</v>
      </c>
      <c r="E236" s="27">
        <v>200000</v>
      </c>
      <c r="F236" s="27">
        <v>286000</v>
      </c>
      <c r="G236" s="27">
        <v>0</v>
      </c>
      <c r="H236" s="27">
        <v>15000</v>
      </c>
      <c r="I236" s="27">
        <v>0</v>
      </c>
      <c r="J236" s="27">
        <v>400000</v>
      </c>
      <c r="K236" s="27">
        <v>0</v>
      </c>
      <c r="L236" s="27"/>
      <c r="M236" s="5">
        <f t="shared" si="87"/>
        <v>-1239666</v>
      </c>
      <c r="N236" s="27">
        <f t="shared" si="88"/>
        <v>0</v>
      </c>
      <c r="O236" s="27" t="s">
        <v>874</v>
      </c>
      <c r="P236" s="27">
        <v>0</v>
      </c>
      <c r="Q236" s="27">
        <v>0</v>
      </c>
      <c r="R236" s="27">
        <v>150166</v>
      </c>
      <c r="S236" s="27">
        <v>750834</v>
      </c>
      <c r="T236" s="27">
        <v>0</v>
      </c>
      <c r="U236" s="27">
        <v>0</v>
      </c>
      <c r="V236" s="1036">
        <v>0</v>
      </c>
      <c r="W236" s="23">
        <v>0.67</v>
      </c>
      <c r="X236" s="1036">
        <v>1</v>
      </c>
    </row>
    <row r="237" spans="1:24" x14ac:dyDescent="0.25">
      <c r="A237" t="s">
        <v>1299</v>
      </c>
      <c r="B237" s="21">
        <v>43508</v>
      </c>
      <c r="C237" s="27">
        <v>1553000</v>
      </c>
      <c r="D237" s="27">
        <v>1549000</v>
      </c>
      <c r="E237" s="27">
        <v>310000</v>
      </c>
      <c r="F237" s="27">
        <v>39000</v>
      </c>
      <c r="G237" s="27">
        <v>0</v>
      </c>
      <c r="H237" s="27">
        <v>565000</v>
      </c>
      <c r="I237" s="27">
        <v>0</v>
      </c>
      <c r="J237" s="27">
        <v>600000</v>
      </c>
      <c r="K237" s="27">
        <v>0</v>
      </c>
      <c r="L237" s="27"/>
      <c r="M237" s="5">
        <f t="shared" si="87"/>
        <v>-1274666</v>
      </c>
      <c r="N237" s="27">
        <f t="shared" si="88"/>
        <v>0</v>
      </c>
      <c r="O237" s="27" t="s">
        <v>1852</v>
      </c>
      <c r="P237" s="27">
        <v>0</v>
      </c>
      <c r="Q237" s="27">
        <v>0</v>
      </c>
      <c r="R237" s="27">
        <v>258794</v>
      </c>
      <c r="S237" s="27">
        <v>1294206</v>
      </c>
      <c r="T237" s="27">
        <v>0</v>
      </c>
      <c r="U237" s="27">
        <v>0</v>
      </c>
      <c r="V237" s="1037">
        <v>0</v>
      </c>
      <c r="W237" s="23">
        <v>0.65</v>
      </c>
      <c r="X237" s="1037">
        <v>3</v>
      </c>
    </row>
    <row r="238" spans="1:24" x14ac:dyDescent="0.25">
      <c r="A238" t="s">
        <v>1299</v>
      </c>
      <c r="B238" s="21">
        <v>43536</v>
      </c>
      <c r="C238" s="27">
        <v>1303000</v>
      </c>
      <c r="D238" s="27">
        <v>900000</v>
      </c>
      <c r="E238" s="27">
        <v>180000</v>
      </c>
      <c r="F238" s="27">
        <v>28000</v>
      </c>
      <c r="G238" s="27">
        <v>0</v>
      </c>
      <c r="H238" s="27">
        <v>363000</v>
      </c>
      <c r="I238" s="27">
        <v>0</v>
      </c>
      <c r="J238" s="27">
        <v>0</v>
      </c>
      <c r="K238" s="27">
        <v>12000</v>
      </c>
      <c r="L238" s="27"/>
      <c r="M238" s="5">
        <f t="shared" si="87"/>
        <v>-911666</v>
      </c>
      <c r="N238" s="27">
        <f t="shared" si="88"/>
        <v>0</v>
      </c>
      <c r="O238" s="27" t="s">
        <v>1855</v>
      </c>
      <c r="P238" s="27">
        <v>0</v>
      </c>
      <c r="Q238" s="27">
        <v>0</v>
      </c>
      <c r="R238" s="27">
        <v>217150</v>
      </c>
      <c r="S238" s="27">
        <v>1085850</v>
      </c>
      <c r="T238" s="27">
        <v>0</v>
      </c>
      <c r="U238" s="27">
        <v>0</v>
      </c>
      <c r="V238" s="1039">
        <v>0</v>
      </c>
      <c r="W238" s="23">
        <v>0.79</v>
      </c>
      <c r="X238" s="1039">
        <v>2</v>
      </c>
    </row>
    <row r="239" spans="1:24" x14ac:dyDescent="0.25">
      <c r="A239" t="s">
        <v>1299</v>
      </c>
      <c r="B239" s="21">
        <v>43567</v>
      </c>
      <c r="C239" s="27">
        <v>934000</v>
      </c>
      <c r="D239" s="27">
        <v>550000</v>
      </c>
      <c r="E239" s="27">
        <v>110000</v>
      </c>
      <c r="F239" s="27">
        <v>45000</v>
      </c>
      <c r="G239" s="27">
        <v>0</v>
      </c>
      <c r="H239" s="27">
        <v>436000</v>
      </c>
      <c r="I239" s="27">
        <v>0</v>
      </c>
      <c r="J239" s="27">
        <v>97000</v>
      </c>
      <c r="K239" s="27">
        <v>0</v>
      </c>
      <c r="L239" s="27"/>
      <c r="M239" s="5">
        <f t="shared" si="87"/>
        <v>-572666</v>
      </c>
      <c r="N239" s="27">
        <f t="shared" si="88"/>
        <v>0</v>
      </c>
      <c r="O239" s="27" t="s">
        <v>1860</v>
      </c>
      <c r="P239" s="27">
        <v>0</v>
      </c>
      <c r="Q239" s="27">
        <v>0</v>
      </c>
      <c r="R239" s="27">
        <v>155643</v>
      </c>
      <c r="S239" s="27">
        <v>778357</v>
      </c>
      <c r="T239" s="27">
        <v>0</v>
      </c>
      <c r="U239" s="27">
        <v>0</v>
      </c>
      <c r="V239" s="1042">
        <v>0</v>
      </c>
      <c r="W239" s="23">
        <v>0.67</v>
      </c>
      <c r="X239" s="1042">
        <v>3</v>
      </c>
    </row>
    <row r="240" spans="1:24" x14ac:dyDescent="0.25">
      <c r="A240" t="s">
        <v>1299</v>
      </c>
      <c r="B240" s="21">
        <v>43597</v>
      </c>
      <c r="C240" s="27">
        <v>993000</v>
      </c>
      <c r="D240" s="27">
        <v>750000</v>
      </c>
      <c r="E240" s="27">
        <v>150000</v>
      </c>
      <c r="F240" s="27">
        <v>28000</v>
      </c>
      <c r="G240" s="27">
        <v>0</v>
      </c>
      <c r="H240" s="27">
        <v>215000</v>
      </c>
      <c r="I240" s="27">
        <v>0</v>
      </c>
      <c r="J240" s="27">
        <v>0</v>
      </c>
      <c r="K240" s="27">
        <v>0</v>
      </c>
      <c r="L240" s="27"/>
      <c r="M240" s="5">
        <f t="shared" si="87"/>
        <v>-357666</v>
      </c>
      <c r="N240" s="27">
        <f t="shared" si="88"/>
        <v>0</v>
      </c>
      <c r="O240" s="27" t="s">
        <v>1862</v>
      </c>
      <c r="P240" s="27">
        <v>0</v>
      </c>
      <c r="Q240" s="27">
        <v>0</v>
      </c>
      <c r="R240" s="27">
        <v>165496</v>
      </c>
      <c r="S240" s="27">
        <v>827504</v>
      </c>
      <c r="T240" s="27">
        <v>0</v>
      </c>
      <c r="U240" s="27">
        <v>0</v>
      </c>
      <c r="V240" s="1043">
        <v>0</v>
      </c>
      <c r="W240" s="23">
        <v>0.73</v>
      </c>
      <c r="X240" s="1043">
        <v>2</v>
      </c>
    </row>
    <row r="241" spans="1:24" x14ac:dyDescent="0.25">
      <c r="A241" t="s">
        <v>1299</v>
      </c>
      <c r="B241" s="21">
        <v>43628</v>
      </c>
      <c r="C241" s="27">
        <v>812000</v>
      </c>
      <c r="D241" s="27">
        <v>800000</v>
      </c>
      <c r="E241" s="27">
        <v>160000</v>
      </c>
      <c r="F241" s="27">
        <v>13000</v>
      </c>
      <c r="G241" s="27">
        <v>0</v>
      </c>
      <c r="H241" s="27">
        <v>141000</v>
      </c>
      <c r="I241" s="27">
        <v>0</v>
      </c>
      <c r="J241" s="27">
        <v>150000</v>
      </c>
      <c r="K241" s="27">
        <v>0</v>
      </c>
      <c r="L241" s="27"/>
      <c r="M241" s="5">
        <f t="shared" si="87"/>
        <v>-366666</v>
      </c>
      <c r="N241" s="27">
        <f>(C241-D241 - F241 - G241 + J241- K241- H241- I241- P241)*-1</f>
        <v>-8000</v>
      </c>
      <c r="O241" s="27" t="s">
        <v>1864</v>
      </c>
      <c r="P241" s="27">
        <v>0</v>
      </c>
      <c r="Q241" s="27">
        <v>0</v>
      </c>
      <c r="R241" s="27">
        <v>135295</v>
      </c>
      <c r="S241" s="27">
        <v>676705</v>
      </c>
      <c r="T241" s="27">
        <v>0</v>
      </c>
      <c r="U241" s="27">
        <v>0</v>
      </c>
      <c r="V241" s="1045">
        <v>0</v>
      </c>
      <c r="W241" s="23">
        <v>0.74</v>
      </c>
      <c r="X241" s="1045">
        <v>3</v>
      </c>
    </row>
    <row r="242" spans="1:24" x14ac:dyDescent="0.25">
      <c r="A242" s="6" t="s">
        <v>16</v>
      </c>
      <c r="B242" s="6" t="s">
        <v>15</v>
      </c>
      <c r="C242" s="7">
        <f>SUM(C235:C241)</f>
        <v>7334000</v>
      </c>
      <c r="D242" s="7">
        <f>SUM(D235:D241)</f>
        <v>6849000</v>
      </c>
      <c r="E242" s="7">
        <f>SUM(E235:E241)</f>
        <v>1370000</v>
      </c>
      <c r="F242" s="7">
        <f>SUM(F235:F241)</f>
        <v>452000</v>
      </c>
      <c r="G242" s="7" t="e">
        <f>SUM(#REF!)</f>
        <v>#REF!</v>
      </c>
      <c r="H242" s="7">
        <f>SUM(H235:H241)</f>
        <v>1866000</v>
      </c>
      <c r="I242" s="7" t="e">
        <f>SUM(#REF!)</f>
        <v>#REF!</v>
      </c>
      <c r="J242" s="7">
        <f>SUM(J235:J241)</f>
        <v>1847000</v>
      </c>
      <c r="K242" s="7">
        <f>SUM(K235:K241)</f>
        <v>12000</v>
      </c>
      <c r="L242" s="7" t="e">
        <f>SUM(#REF!)</f>
        <v>#REF!</v>
      </c>
      <c r="M242" s="7">
        <f>M241</f>
        <v>-366666</v>
      </c>
      <c r="N242" s="7">
        <f>SUM(N235:N241)</f>
        <v>-2000</v>
      </c>
      <c r="O242" s="7"/>
      <c r="P242" s="7" t="e">
        <f>SUM(#REF!)</f>
        <v>#REF!</v>
      </c>
      <c r="Q242" s="8"/>
      <c r="R242" s="27"/>
      <c r="S242" s="27"/>
      <c r="T242" s="27"/>
      <c r="U242" s="27"/>
    </row>
    <row r="243" spans="1:24" x14ac:dyDescent="0.25">
      <c r="A243" s="3" t="s">
        <v>1299</v>
      </c>
      <c r="B243" s="3" t="s">
        <v>1867</v>
      </c>
      <c r="C243" s="5">
        <v>1230000</v>
      </c>
      <c r="D243" s="5">
        <v>1100000</v>
      </c>
      <c r="E243" s="5">
        <v>220000</v>
      </c>
      <c r="F243" s="5">
        <v>437000</v>
      </c>
      <c r="G243" s="5">
        <v>0</v>
      </c>
      <c r="H243" s="5">
        <v>92000</v>
      </c>
      <c r="I243" s="5">
        <v>0</v>
      </c>
      <c r="J243" s="5">
        <v>419000</v>
      </c>
      <c r="K243" s="5">
        <v>20000</v>
      </c>
      <c r="L243" s="5"/>
      <c r="M243" s="5">
        <f t="shared" ref="M243:M248" si="89" xml:space="preserve"> M242+H243+ I243- J243- L243+ Q243</f>
        <v>-693666</v>
      </c>
      <c r="N243" s="5">
        <f t="shared" ref="N243:N248" si="90">(C243-D243 - F243 - G243 + J243- K243- H243- I243- P243)*-1</f>
        <v>0</v>
      </c>
      <c r="O243" s="5" t="s">
        <v>1868</v>
      </c>
      <c r="P243" s="5">
        <v>0</v>
      </c>
      <c r="Q243" s="1047">
        <v>0</v>
      </c>
      <c r="R243" s="27">
        <v>204923</v>
      </c>
      <c r="S243" s="27">
        <v>1025077</v>
      </c>
      <c r="T243" s="27">
        <v>0</v>
      </c>
      <c r="U243" s="27">
        <v>0</v>
      </c>
      <c r="V243" s="1047">
        <v>0</v>
      </c>
      <c r="W243" s="23">
        <v>0.69</v>
      </c>
      <c r="X243" s="1047">
        <v>3</v>
      </c>
    </row>
    <row r="244" spans="1:24" x14ac:dyDescent="0.25">
      <c r="A244" s="3" t="s">
        <v>1299</v>
      </c>
      <c r="B244" s="3" t="s">
        <v>1870</v>
      </c>
      <c r="C244" s="5">
        <v>1532000</v>
      </c>
      <c r="D244" s="5">
        <v>1100000</v>
      </c>
      <c r="E244" s="5">
        <v>220000</v>
      </c>
      <c r="F244" s="5">
        <v>28000</v>
      </c>
      <c r="G244" s="5">
        <v>0</v>
      </c>
      <c r="H244" s="5">
        <v>407000</v>
      </c>
      <c r="I244" s="5">
        <v>0</v>
      </c>
      <c r="J244" s="5">
        <v>0</v>
      </c>
      <c r="K244" s="5">
        <v>0</v>
      </c>
      <c r="L244" s="5"/>
      <c r="M244" s="5">
        <f t="shared" si="89"/>
        <v>-286666</v>
      </c>
      <c r="N244" s="5">
        <f t="shared" si="90"/>
        <v>3000</v>
      </c>
      <c r="O244" s="5" t="s">
        <v>1872</v>
      </c>
      <c r="P244" s="5">
        <v>0</v>
      </c>
      <c r="Q244" s="1050">
        <v>0</v>
      </c>
      <c r="R244" s="27">
        <v>255333</v>
      </c>
      <c r="S244" s="27">
        <v>1276667</v>
      </c>
      <c r="T244" s="27">
        <v>0</v>
      </c>
      <c r="U244" s="27">
        <v>0</v>
      </c>
      <c r="V244" s="1050">
        <v>0</v>
      </c>
      <c r="W244" s="23">
        <v>0.76</v>
      </c>
      <c r="X244" s="1050">
        <v>2</v>
      </c>
    </row>
    <row r="245" spans="1:24" x14ac:dyDescent="0.25">
      <c r="A245" s="3" t="s">
        <v>1299</v>
      </c>
      <c r="B245" s="3" t="s">
        <v>1873</v>
      </c>
      <c r="C245" s="5">
        <v>853000</v>
      </c>
      <c r="D245" s="5">
        <v>0</v>
      </c>
      <c r="E245" s="5">
        <v>0</v>
      </c>
      <c r="F245" s="5">
        <v>24000</v>
      </c>
      <c r="G245" s="5">
        <v>0</v>
      </c>
      <c r="H245" s="5">
        <v>821000</v>
      </c>
      <c r="I245" s="5">
        <v>0</v>
      </c>
      <c r="J245" s="5">
        <v>0</v>
      </c>
      <c r="K245" s="5">
        <v>0</v>
      </c>
      <c r="L245" s="5"/>
      <c r="M245" s="5">
        <f t="shared" si="89"/>
        <v>534334</v>
      </c>
      <c r="N245" s="5">
        <f t="shared" si="90"/>
        <v>-8000</v>
      </c>
      <c r="O245" s="5" t="s">
        <v>1874</v>
      </c>
      <c r="P245" s="5">
        <v>0</v>
      </c>
      <c r="Q245" s="1051">
        <v>0</v>
      </c>
      <c r="R245" s="27">
        <v>142166</v>
      </c>
      <c r="S245" s="27">
        <v>710834</v>
      </c>
      <c r="T245" s="27">
        <v>0</v>
      </c>
      <c r="U245" s="27">
        <v>0</v>
      </c>
      <c r="V245" s="1051">
        <v>0</v>
      </c>
      <c r="W245" s="23">
        <v>0.76</v>
      </c>
      <c r="X245" s="1051">
        <v>0</v>
      </c>
    </row>
    <row r="246" spans="1:24" x14ac:dyDescent="0.25">
      <c r="A246" s="3" t="s">
        <v>1299</v>
      </c>
      <c r="B246" s="3" t="s">
        <v>1875</v>
      </c>
      <c r="C246" s="5">
        <v>929000</v>
      </c>
      <c r="D246" s="5">
        <v>700000</v>
      </c>
      <c r="E246" s="5">
        <v>140000</v>
      </c>
      <c r="F246" s="5">
        <v>13000</v>
      </c>
      <c r="G246" s="5">
        <v>0</v>
      </c>
      <c r="H246" s="5">
        <v>566000</v>
      </c>
      <c r="I246" s="5">
        <v>0</v>
      </c>
      <c r="J246" s="5">
        <v>350000</v>
      </c>
      <c r="K246" s="5">
        <v>0</v>
      </c>
      <c r="L246" s="5"/>
      <c r="M246" s="5">
        <f t="shared" si="89"/>
        <v>750334</v>
      </c>
      <c r="N246" s="5">
        <f t="shared" si="90"/>
        <v>0</v>
      </c>
      <c r="O246" s="5" t="s">
        <v>1877</v>
      </c>
      <c r="P246" s="5">
        <v>0</v>
      </c>
      <c r="Q246" s="1054">
        <v>0</v>
      </c>
      <c r="R246" s="27">
        <v>154833</v>
      </c>
      <c r="S246" s="27">
        <v>774167</v>
      </c>
      <c r="T246" s="27">
        <v>0</v>
      </c>
      <c r="U246" s="27">
        <v>0</v>
      </c>
      <c r="V246" s="1054">
        <v>0</v>
      </c>
      <c r="W246" s="23">
        <v>0.74</v>
      </c>
      <c r="X246" s="1054">
        <v>1</v>
      </c>
    </row>
    <row r="247" spans="1:24" x14ac:dyDescent="0.25">
      <c r="A247" s="3" t="s">
        <v>1299</v>
      </c>
      <c r="B247" s="3" t="s">
        <v>1878</v>
      </c>
      <c r="C247" s="5">
        <v>945000</v>
      </c>
      <c r="D247" s="5">
        <v>500000</v>
      </c>
      <c r="E247" s="5">
        <v>100000</v>
      </c>
      <c r="F247" s="5">
        <v>28000</v>
      </c>
      <c r="G247" s="5">
        <v>0</v>
      </c>
      <c r="H247" s="5">
        <v>417000</v>
      </c>
      <c r="I247" s="5">
        <v>0</v>
      </c>
      <c r="J247" s="5">
        <v>0</v>
      </c>
      <c r="K247" s="5">
        <v>0</v>
      </c>
      <c r="L247" s="5"/>
      <c r="M247" s="5">
        <f t="shared" si="89"/>
        <v>1167334</v>
      </c>
      <c r="N247" s="5">
        <f t="shared" si="90"/>
        <v>0</v>
      </c>
      <c r="O247" s="5" t="s">
        <v>1158</v>
      </c>
      <c r="P247" s="5">
        <v>0</v>
      </c>
      <c r="Q247" s="1056">
        <v>0</v>
      </c>
      <c r="R247" s="27">
        <v>157487</v>
      </c>
      <c r="S247" s="27">
        <v>787513</v>
      </c>
      <c r="T247" s="27">
        <v>0</v>
      </c>
      <c r="U247" s="27">
        <v>0</v>
      </c>
      <c r="V247" s="1056">
        <v>0</v>
      </c>
      <c r="W247" s="23">
        <v>0.74</v>
      </c>
      <c r="X247" s="1056">
        <v>1</v>
      </c>
    </row>
    <row r="248" spans="1:24" x14ac:dyDescent="0.25">
      <c r="A248" s="3" t="s">
        <v>1299</v>
      </c>
      <c r="B248" s="3" t="s">
        <v>1879</v>
      </c>
      <c r="C248" s="5">
        <v>1587000</v>
      </c>
      <c r="D248" s="5">
        <v>1500000</v>
      </c>
      <c r="E248" s="5">
        <v>300000</v>
      </c>
      <c r="F248" s="5">
        <v>13000</v>
      </c>
      <c r="G248" s="5">
        <v>0</v>
      </c>
      <c r="H248" s="5">
        <v>524000</v>
      </c>
      <c r="I248" s="5">
        <v>0</v>
      </c>
      <c r="J248" s="5">
        <v>450000</v>
      </c>
      <c r="K248" s="5">
        <v>0</v>
      </c>
      <c r="L248" s="5"/>
      <c r="M248" s="5">
        <f t="shared" si="89"/>
        <v>1241334</v>
      </c>
      <c r="N248" s="5">
        <f t="shared" si="90"/>
        <v>0</v>
      </c>
      <c r="O248" s="5" t="s">
        <v>1881</v>
      </c>
      <c r="P248" s="5">
        <v>0</v>
      </c>
      <c r="Q248" s="1058">
        <v>0</v>
      </c>
      <c r="R248" s="27">
        <v>264499</v>
      </c>
      <c r="S248" s="27">
        <v>1322501</v>
      </c>
      <c r="T248" s="27">
        <v>0</v>
      </c>
      <c r="U248" s="27">
        <v>0</v>
      </c>
      <c r="V248" s="1058">
        <v>0</v>
      </c>
      <c r="W248" s="23">
        <v>0.8</v>
      </c>
      <c r="X248" s="1058">
        <v>2</v>
      </c>
    </row>
    <row r="249" spans="1:24" x14ac:dyDescent="0.25">
      <c r="A249" s="3" t="s">
        <v>1299</v>
      </c>
      <c r="B249" s="3" t="s">
        <v>1882</v>
      </c>
      <c r="C249" s="5">
        <v>906000</v>
      </c>
      <c r="D249" s="5">
        <v>1400000</v>
      </c>
      <c r="E249" s="5">
        <v>280000</v>
      </c>
      <c r="F249" s="5">
        <v>284000</v>
      </c>
      <c r="G249" s="5">
        <v>0</v>
      </c>
      <c r="H249" s="5">
        <v>48000</v>
      </c>
      <c r="I249" s="5">
        <v>0</v>
      </c>
      <c r="J249" s="5">
        <v>826000</v>
      </c>
      <c r="K249" s="5">
        <v>0</v>
      </c>
      <c r="L249" s="5"/>
      <c r="M249" s="5">
        <f xml:space="preserve"> M248+H249+ I249- J249- L249+ Q249</f>
        <v>463334</v>
      </c>
      <c r="N249" s="5">
        <f>(C249-D249 - F249 - G249 + J249- K249- H249- I249- P249)*-1</f>
        <v>0</v>
      </c>
      <c r="O249" s="5" t="s">
        <v>1344</v>
      </c>
      <c r="P249" s="5">
        <v>0</v>
      </c>
      <c r="Q249" s="1059">
        <v>0</v>
      </c>
      <c r="R249" s="27">
        <v>150998</v>
      </c>
      <c r="S249" s="27">
        <v>755002</v>
      </c>
      <c r="T249" s="27">
        <v>0</v>
      </c>
      <c r="U249" s="27">
        <v>0</v>
      </c>
      <c r="V249" s="1059">
        <v>0</v>
      </c>
      <c r="W249" s="23">
        <v>0.7</v>
      </c>
      <c r="X249" s="1059">
        <v>4</v>
      </c>
    </row>
    <row r="250" spans="1:24" x14ac:dyDescent="0.25">
      <c r="A250" s="6" t="s">
        <v>17</v>
      </c>
      <c r="B250" s="6" t="s">
        <v>15</v>
      </c>
      <c r="C250" s="7">
        <f t="shared" ref="C250:L250" si="91">SUM(C243:C249)</f>
        <v>7982000</v>
      </c>
      <c r="D250" s="7">
        <f t="shared" si="91"/>
        <v>6300000</v>
      </c>
      <c r="E250" s="7">
        <f t="shared" si="91"/>
        <v>1260000</v>
      </c>
      <c r="F250" s="7">
        <f t="shared" si="91"/>
        <v>827000</v>
      </c>
      <c r="G250" s="7">
        <f t="shared" si="91"/>
        <v>0</v>
      </c>
      <c r="H250" s="7">
        <f t="shared" si="91"/>
        <v>2875000</v>
      </c>
      <c r="I250" s="7">
        <f t="shared" si="91"/>
        <v>0</v>
      </c>
      <c r="J250" s="7">
        <f t="shared" si="91"/>
        <v>2045000</v>
      </c>
      <c r="K250" s="7">
        <f t="shared" si="91"/>
        <v>20000</v>
      </c>
      <c r="L250" s="7">
        <f t="shared" si="91"/>
        <v>0</v>
      </c>
      <c r="M250" s="7">
        <f>M249</f>
        <v>463334</v>
      </c>
      <c r="N250" s="7">
        <f>SUM(N243:N249)</f>
        <v>-5000</v>
      </c>
      <c r="O250" s="7"/>
      <c r="P250" s="7">
        <f>SUM(P243:P249)</f>
        <v>0</v>
      </c>
      <c r="Q250" s="8"/>
      <c r="R250" s="27"/>
      <c r="S250" s="27"/>
      <c r="T250" s="27"/>
      <c r="U250" s="27"/>
    </row>
    <row r="251" spans="1:24" x14ac:dyDescent="0.25">
      <c r="A251" s="3" t="s">
        <v>1299</v>
      </c>
      <c r="B251" s="3" t="s">
        <v>1884</v>
      </c>
      <c r="C251" s="5">
        <v>973000</v>
      </c>
      <c r="D251" s="5">
        <v>0</v>
      </c>
      <c r="E251" s="5">
        <v>0</v>
      </c>
      <c r="F251" s="5">
        <v>118000</v>
      </c>
      <c r="G251" s="5">
        <v>0</v>
      </c>
      <c r="H251" s="5">
        <v>855000</v>
      </c>
      <c r="I251" s="5">
        <v>0</v>
      </c>
      <c r="J251" s="5">
        <v>0</v>
      </c>
      <c r="K251" s="5">
        <v>0</v>
      </c>
      <c r="L251" s="5"/>
      <c r="M251" s="5">
        <f t="shared" ref="M251:M256" si="92" xml:space="preserve"> M250+H251+ I251- J251- L251+ Q251</f>
        <v>1318334</v>
      </c>
      <c r="N251" s="5">
        <f t="shared" ref="N251:N256" si="93">(C251-D251 - F251 - G251 + J251- K251- H251- I251- P251)*-1</f>
        <v>0</v>
      </c>
      <c r="O251" s="5" t="s">
        <v>225</v>
      </c>
      <c r="P251" s="5">
        <v>0</v>
      </c>
      <c r="Q251" s="1061">
        <v>0</v>
      </c>
      <c r="R251" s="27">
        <v>162154</v>
      </c>
      <c r="S251" s="27">
        <v>810846</v>
      </c>
      <c r="T251" s="27">
        <v>0</v>
      </c>
      <c r="U251" s="27">
        <v>0</v>
      </c>
      <c r="V251" s="1061">
        <v>0</v>
      </c>
      <c r="W251" s="23">
        <v>0.66</v>
      </c>
      <c r="X251" s="1061">
        <v>0</v>
      </c>
    </row>
    <row r="252" spans="1:24" x14ac:dyDescent="0.25">
      <c r="A252" s="3" t="s">
        <v>1299</v>
      </c>
      <c r="B252" s="3" t="s">
        <v>1886</v>
      </c>
      <c r="C252" s="5">
        <v>1085000</v>
      </c>
      <c r="D252" s="5">
        <v>1100000</v>
      </c>
      <c r="E252" s="5">
        <v>220000</v>
      </c>
      <c r="F252" s="5">
        <v>29000</v>
      </c>
      <c r="G252" s="5">
        <v>0</v>
      </c>
      <c r="H252" s="5">
        <v>488000</v>
      </c>
      <c r="I252" s="5">
        <v>0</v>
      </c>
      <c r="J252" s="5">
        <v>530000</v>
      </c>
      <c r="K252" s="5">
        <v>0</v>
      </c>
      <c r="L252" s="5"/>
      <c r="M252" s="5">
        <f t="shared" si="92"/>
        <v>1276334</v>
      </c>
      <c r="N252" s="5">
        <f t="shared" si="93"/>
        <v>2000</v>
      </c>
      <c r="O252" s="5" t="s">
        <v>1887</v>
      </c>
      <c r="P252" s="5">
        <v>0</v>
      </c>
      <c r="Q252" s="1063">
        <v>0</v>
      </c>
      <c r="R252" s="27">
        <v>180829</v>
      </c>
      <c r="S252" s="27">
        <v>904171.3</v>
      </c>
      <c r="T252" s="27">
        <v>0</v>
      </c>
      <c r="U252" s="27">
        <v>0</v>
      </c>
      <c r="V252" s="1063">
        <v>0</v>
      </c>
      <c r="W252" s="23">
        <v>0.76</v>
      </c>
      <c r="X252" s="1063">
        <v>3</v>
      </c>
    </row>
    <row r="253" spans="1:24" x14ac:dyDescent="0.25">
      <c r="A253" s="3" t="s">
        <v>1299</v>
      </c>
      <c r="B253" s="3" t="s">
        <v>1889</v>
      </c>
      <c r="C253" s="5">
        <v>1004000</v>
      </c>
      <c r="D253" s="5">
        <v>1000000</v>
      </c>
      <c r="E253" s="5">
        <v>200000</v>
      </c>
      <c r="F253" s="5">
        <v>84000</v>
      </c>
      <c r="G253" s="5">
        <v>0</v>
      </c>
      <c r="H253" s="5">
        <v>309000</v>
      </c>
      <c r="I253" s="5">
        <v>0</v>
      </c>
      <c r="J253" s="5">
        <v>400000</v>
      </c>
      <c r="K253" s="5">
        <v>0</v>
      </c>
      <c r="L253" s="5"/>
      <c r="M253" s="5">
        <f t="shared" si="92"/>
        <v>1185334</v>
      </c>
      <c r="N253" s="5">
        <f t="shared" si="93"/>
        <v>-11000</v>
      </c>
      <c r="O253" s="5" t="s">
        <v>1892</v>
      </c>
      <c r="P253" s="5">
        <v>0</v>
      </c>
      <c r="Q253" s="1066">
        <v>0</v>
      </c>
      <c r="R253" s="27">
        <v>167338</v>
      </c>
      <c r="S253" s="27">
        <v>836661.6</v>
      </c>
      <c r="T253" s="27">
        <v>0</v>
      </c>
      <c r="U253" s="27">
        <v>0</v>
      </c>
      <c r="V253" s="1066">
        <v>0</v>
      </c>
      <c r="W253" s="23">
        <v>0.76</v>
      </c>
      <c r="X253" s="1066">
        <v>3</v>
      </c>
    </row>
    <row r="254" spans="1:24" x14ac:dyDescent="0.25">
      <c r="A254" s="3" t="s">
        <v>1299</v>
      </c>
      <c r="B254" s="3" t="s">
        <v>1893</v>
      </c>
      <c r="C254" s="5">
        <v>1118000</v>
      </c>
      <c r="D254" s="5">
        <v>1250000</v>
      </c>
      <c r="E254" s="5">
        <v>250000</v>
      </c>
      <c r="F254" s="5">
        <v>28000</v>
      </c>
      <c r="G254" s="5">
        <v>0</v>
      </c>
      <c r="H254" s="5">
        <v>140000</v>
      </c>
      <c r="I254" s="5">
        <v>0</v>
      </c>
      <c r="J254" s="5">
        <v>300000</v>
      </c>
      <c r="K254" s="5">
        <v>0</v>
      </c>
      <c r="L254" s="5"/>
      <c r="M254" s="5">
        <f t="shared" si="92"/>
        <v>1025334</v>
      </c>
      <c r="N254" s="5">
        <f t="shared" si="93"/>
        <v>0</v>
      </c>
      <c r="O254" s="5" t="s">
        <v>1892</v>
      </c>
      <c r="P254" s="5">
        <v>0</v>
      </c>
      <c r="Q254" s="1068">
        <v>0</v>
      </c>
      <c r="R254" s="27">
        <v>186329</v>
      </c>
      <c r="S254" s="27">
        <v>931671</v>
      </c>
      <c r="T254" s="27">
        <v>0</v>
      </c>
      <c r="U254" s="27">
        <v>0</v>
      </c>
      <c r="V254" s="1068">
        <v>0</v>
      </c>
      <c r="W254" s="23">
        <v>0.76</v>
      </c>
      <c r="X254" s="1068">
        <v>3</v>
      </c>
    </row>
    <row r="255" spans="1:24" x14ac:dyDescent="0.25">
      <c r="A255" s="3" t="s">
        <v>1299</v>
      </c>
      <c r="B255" s="3" t="s">
        <v>1895</v>
      </c>
      <c r="C255" s="5">
        <v>1015000</v>
      </c>
      <c r="D255" s="5">
        <v>1150000</v>
      </c>
      <c r="E255" s="5">
        <v>230000</v>
      </c>
      <c r="F255" s="5">
        <v>28000</v>
      </c>
      <c r="G255" s="5">
        <v>0</v>
      </c>
      <c r="H255" s="5">
        <v>38000</v>
      </c>
      <c r="I255" s="5">
        <v>0</v>
      </c>
      <c r="J255" s="5">
        <v>200000</v>
      </c>
      <c r="K255" s="5">
        <v>0</v>
      </c>
      <c r="L255" s="5"/>
      <c r="M255" s="5">
        <f t="shared" si="92"/>
        <v>863334</v>
      </c>
      <c r="N255" s="5">
        <f t="shared" si="93"/>
        <v>1000</v>
      </c>
      <c r="O255" s="5" t="s">
        <v>511</v>
      </c>
      <c r="P255" s="5">
        <v>0</v>
      </c>
      <c r="Q255" s="1070">
        <v>0</v>
      </c>
      <c r="R255" s="27">
        <v>169163</v>
      </c>
      <c r="S255" s="27">
        <v>845836.7</v>
      </c>
      <c r="T255" s="27">
        <v>0</v>
      </c>
      <c r="U255" s="27">
        <v>0</v>
      </c>
      <c r="V255" s="1070">
        <v>0</v>
      </c>
      <c r="W255" s="23">
        <v>0.74</v>
      </c>
      <c r="X255" s="1070">
        <v>3</v>
      </c>
    </row>
    <row r="256" spans="1:24" x14ac:dyDescent="0.25">
      <c r="A256" s="3" t="s">
        <v>1299</v>
      </c>
      <c r="B256" s="3" t="s">
        <v>1897</v>
      </c>
      <c r="C256" s="5">
        <v>1093000</v>
      </c>
      <c r="D256" s="5">
        <v>1000000</v>
      </c>
      <c r="E256" s="5">
        <v>200000</v>
      </c>
      <c r="F256" s="5">
        <v>888000</v>
      </c>
      <c r="G256" s="5">
        <v>0</v>
      </c>
      <c r="H256" s="5">
        <v>50000</v>
      </c>
      <c r="I256" s="5">
        <v>0</v>
      </c>
      <c r="J256" s="5">
        <v>850000</v>
      </c>
      <c r="K256" s="5">
        <v>0</v>
      </c>
      <c r="L256" s="5"/>
      <c r="M256" s="5">
        <f t="shared" si="92"/>
        <v>63334</v>
      </c>
      <c r="N256" s="5">
        <f t="shared" si="93"/>
        <v>-5000</v>
      </c>
      <c r="O256" s="5" t="s">
        <v>1338</v>
      </c>
      <c r="P256" s="5">
        <v>0</v>
      </c>
      <c r="Q256" s="1072">
        <v>0</v>
      </c>
      <c r="R256" s="27">
        <v>182162</v>
      </c>
      <c r="S256" s="27">
        <v>910838.3</v>
      </c>
      <c r="T256" s="27">
        <v>0</v>
      </c>
      <c r="U256" s="27">
        <v>0</v>
      </c>
      <c r="V256" s="1072">
        <v>0</v>
      </c>
      <c r="W256" s="23">
        <v>0.68</v>
      </c>
      <c r="X256" s="1072">
        <v>1</v>
      </c>
    </row>
    <row r="257" spans="1:24" x14ac:dyDescent="0.25">
      <c r="A257" s="3" t="s">
        <v>1299</v>
      </c>
      <c r="B257" s="3" t="s">
        <v>1899</v>
      </c>
      <c r="C257" s="5">
        <v>1342000</v>
      </c>
      <c r="D257" s="5">
        <v>550000</v>
      </c>
      <c r="E257" s="5">
        <v>110000</v>
      </c>
      <c r="F257" s="5">
        <v>27000</v>
      </c>
      <c r="G257" s="5">
        <v>0</v>
      </c>
      <c r="H257" s="5">
        <v>1165000</v>
      </c>
      <c r="I257" s="5">
        <v>0</v>
      </c>
      <c r="J257" s="5">
        <v>400000</v>
      </c>
      <c r="K257" s="5">
        <v>0</v>
      </c>
      <c r="L257" s="5"/>
      <c r="M257" s="5">
        <f xml:space="preserve"> M256+H257+ I257- J257- L257+ Q257</f>
        <v>828334</v>
      </c>
      <c r="N257" s="5">
        <f>(C257-D257 - F257 - G257 + J257- K257- H257- I257- P257)*-1</f>
        <v>0</v>
      </c>
      <c r="O257" s="5" t="s">
        <v>981</v>
      </c>
      <c r="P257" s="5">
        <v>0</v>
      </c>
      <c r="Q257" s="1075">
        <v>0</v>
      </c>
      <c r="R257" s="27">
        <v>223665</v>
      </c>
      <c r="S257" s="27">
        <v>1118335</v>
      </c>
      <c r="T257" s="27">
        <v>0</v>
      </c>
      <c r="U257" s="27">
        <v>0</v>
      </c>
      <c r="V257" s="1075">
        <v>0</v>
      </c>
      <c r="W257" s="23">
        <v>0.68</v>
      </c>
      <c r="X257" s="1075">
        <v>3</v>
      </c>
    </row>
    <row r="258" spans="1:24" x14ac:dyDescent="0.25">
      <c r="A258" s="6" t="s">
        <v>18</v>
      </c>
      <c r="B258" s="6" t="s">
        <v>15</v>
      </c>
      <c r="C258" s="7">
        <f t="shared" ref="C258:L258" si="94">SUM(C251:C257)</f>
        <v>7630000</v>
      </c>
      <c r="D258" s="7">
        <f t="shared" si="94"/>
        <v>6050000</v>
      </c>
      <c r="E258" s="7">
        <f t="shared" si="94"/>
        <v>1210000</v>
      </c>
      <c r="F258" s="7">
        <f t="shared" si="94"/>
        <v>1202000</v>
      </c>
      <c r="G258" s="7">
        <f t="shared" si="94"/>
        <v>0</v>
      </c>
      <c r="H258" s="7">
        <f t="shared" si="94"/>
        <v>3045000</v>
      </c>
      <c r="I258" s="7">
        <f t="shared" si="94"/>
        <v>0</v>
      </c>
      <c r="J258" s="7">
        <f t="shared" si="94"/>
        <v>2680000</v>
      </c>
      <c r="K258" s="7">
        <f t="shared" si="94"/>
        <v>0</v>
      </c>
      <c r="L258" s="7">
        <f t="shared" si="94"/>
        <v>0</v>
      </c>
      <c r="M258" s="7">
        <f>M257</f>
        <v>828334</v>
      </c>
      <c r="N258" s="7">
        <f>SUM(N251:N257)</f>
        <v>-13000</v>
      </c>
      <c r="O258" s="7"/>
      <c r="P258" s="7">
        <f>SUM(P251:P257)</f>
        <v>0</v>
      </c>
      <c r="Q258" s="8"/>
      <c r="R258" s="27"/>
      <c r="S258" s="27"/>
      <c r="T258" s="27"/>
      <c r="U258" s="27"/>
    </row>
    <row r="259" spans="1:24" x14ac:dyDescent="0.25">
      <c r="A259" s="3" t="s">
        <v>1299</v>
      </c>
      <c r="B259" s="3" t="s">
        <v>1902</v>
      </c>
      <c r="C259" s="5">
        <v>730000</v>
      </c>
      <c r="D259" s="5">
        <v>0</v>
      </c>
      <c r="E259" s="5">
        <v>0</v>
      </c>
      <c r="F259" s="5">
        <v>12000</v>
      </c>
      <c r="G259" s="5">
        <v>0</v>
      </c>
      <c r="H259" s="5">
        <v>684000</v>
      </c>
      <c r="I259" s="5">
        <v>0</v>
      </c>
      <c r="J259" s="5">
        <v>0</v>
      </c>
      <c r="K259" s="5">
        <v>20000</v>
      </c>
      <c r="L259" s="5"/>
      <c r="M259" s="5">
        <f t="shared" ref="M259:M264" si="95" xml:space="preserve"> M258+H259+ I259- J259- L259+ Q259</f>
        <v>1512334</v>
      </c>
      <c r="N259" s="5">
        <f t="shared" ref="N259:N264" si="96">(C259-D259 - F259 - G259 + J259- K259- H259- I259- P259)*-1</f>
        <v>-14000</v>
      </c>
      <c r="O259" s="5" t="s">
        <v>700</v>
      </c>
      <c r="P259" s="5">
        <v>0</v>
      </c>
      <c r="Q259" s="1077">
        <v>0</v>
      </c>
      <c r="R259" s="27">
        <v>121666</v>
      </c>
      <c r="S259" s="27">
        <v>608334</v>
      </c>
      <c r="T259" s="27">
        <v>0</v>
      </c>
      <c r="U259" s="27">
        <v>0</v>
      </c>
      <c r="V259" s="1077">
        <v>0</v>
      </c>
      <c r="W259" s="23">
        <v>0.56000000000000005</v>
      </c>
      <c r="X259" s="1077">
        <v>0</v>
      </c>
    </row>
    <row r="260" spans="1:24" x14ac:dyDescent="0.25">
      <c r="A260" s="3" t="s">
        <v>1299</v>
      </c>
      <c r="B260" s="3" t="s">
        <v>1903</v>
      </c>
      <c r="C260" s="5">
        <v>1376000</v>
      </c>
      <c r="D260" s="5">
        <v>0</v>
      </c>
      <c r="E260" s="5">
        <v>0</v>
      </c>
      <c r="F260" s="5">
        <v>126000</v>
      </c>
      <c r="G260" s="5">
        <v>0</v>
      </c>
      <c r="H260" s="5">
        <v>1250000</v>
      </c>
      <c r="I260" s="5">
        <v>0</v>
      </c>
      <c r="J260" s="5">
        <v>0</v>
      </c>
      <c r="K260" s="5">
        <v>0</v>
      </c>
      <c r="L260" s="5"/>
      <c r="M260" s="1081">
        <f t="shared" si="95"/>
        <v>2762334</v>
      </c>
      <c r="N260" s="5">
        <f t="shared" si="96"/>
        <v>0</v>
      </c>
      <c r="O260" s="5" t="s">
        <v>1904</v>
      </c>
      <c r="P260" s="5">
        <v>0</v>
      </c>
      <c r="Q260" s="1079">
        <v>0</v>
      </c>
      <c r="R260" s="27">
        <v>229329</v>
      </c>
      <c r="S260" s="27">
        <v>0</v>
      </c>
      <c r="T260" s="27">
        <v>0</v>
      </c>
      <c r="U260" s="27">
        <v>0</v>
      </c>
      <c r="V260" s="1079">
        <v>0</v>
      </c>
      <c r="X260" s="1079">
        <v>0</v>
      </c>
    </row>
    <row r="261" spans="1:24" x14ac:dyDescent="0.25">
      <c r="A261" s="3" t="s">
        <v>1299</v>
      </c>
      <c r="B261" s="3" t="s">
        <v>1905</v>
      </c>
      <c r="C261" s="5">
        <v>1339000</v>
      </c>
      <c r="D261" s="5">
        <v>3700000</v>
      </c>
      <c r="E261" s="5">
        <v>740000</v>
      </c>
      <c r="F261" s="5">
        <v>28000</v>
      </c>
      <c r="G261" s="5">
        <v>0</v>
      </c>
      <c r="H261" s="5">
        <v>100000</v>
      </c>
      <c r="I261" s="5">
        <v>0</v>
      </c>
      <c r="J261" s="5">
        <v>2500000</v>
      </c>
      <c r="K261" s="5">
        <v>0</v>
      </c>
      <c r="L261" s="5"/>
      <c r="M261" s="5">
        <f t="shared" si="95"/>
        <v>362334</v>
      </c>
      <c r="N261" s="5">
        <f t="shared" si="96"/>
        <v>-11000</v>
      </c>
      <c r="O261" s="5" t="s">
        <v>689</v>
      </c>
      <c r="P261" s="5">
        <v>0</v>
      </c>
      <c r="Q261" s="1083">
        <v>0</v>
      </c>
      <c r="R261" s="27">
        <v>223168</v>
      </c>
      <c r="S261" s="27">
        <v>1115832</v>
      </c>
      <c r="T261" s="27">
        <v>0</v>
      </c>
      <c r="U261" s="27">
        <v>0</v>
      </c>
      <c r="V261" s="1083">
        <v>0</v>
      </c>
      <c r="W261" s="23">
        <v>0.71</v>
      </c>
      <c r="X261" s="1083">
        <v>4</v>
      </c>
    </row>
    <row r="262" spans="1:24" x14ac:dyDescent="0.25">
      <c r="A262" s="3" t="s">
        <v>1299</v>
      </c>
      <c r="B262" s="3" t="s">
        <v>1907</v>
      </c>
      <c r="C262" s="5">
        <v>729000</v>
      </c>
      <c r="D262" s="5">
        <v>300000</v>
      </c>
      <c r="E262" s="5">
        <v>60000</v>
      </c>
      <c r="F262" s="5">
        <v>137000</v>
      </c>
      <c r="G262" s="5">
        <v>0</v>
      </c>
      <c r="H262" s="5">
        <v>642000</v>
      </c>
      <c r="I262" s="5">
        <v>0</v>
      </c>
      <c r="J262" s="5">
        <v>350000</v>
      </c>
      <c r="K262" s="5">
        <v>0</v>
      </c>
      <c r="L262" s="5"/>
      <c r="M262" s="5">
        <f t="shared" si="95"/>
        <v>654334</v>
      </c>
      <c r="N262" s="5">
        <f t="shared" si="96"/>
        <v>0</v>
      </c>
      <c r="O262" s="5" t="s">
        <v>189</v>
      </c>
      <c r="P262" s="5">
        <v>0</v>
      </c>
      <c r="Q262" s="1085">
        <v>0</v>
      </c>
      <c r="R262" s="27">
        <v>152327</v>
      </c>
      <c r="S262" s="27">
        <v>761673</v>
      </c>
      <c r="T262" s="27">
        <v>0</v>
      </c>
      <c r="U262" s="27">
        <v>0</v>
      </c>
      <c r="V262" s="1085">
        <v>0</v>
      </c>
      <c r="W262" s="23">
        <v>0.61</v>
      </c>
      <c r="X262" s="1085">
        <v>2</v>
      </c>
    </row>
    <row r="263" spans="1:24" x14ac:dyDescent="0.25">
      <c r="A263" s="3" t="s">
        <v>1299</v>
      </c>
      <c r="B263" s="3" t="s">
        <v>1908</v>
      </c>
      <c r="C263" s="5">
        <v>1517000</v>
      </c>
      <c r="D263" s="5">
        <v>1050000</v>
      </c>
      <c r="E263" s="5">
        <v>210000</v>
      </c>
      <c r="F263" s="5">
        <v>13000</v>
      </c>
      <c r="G263" s="5">
        <v>0</v>
      </c>
      <c r="H263" s="5">
        <v>454000</v>
      </c>
      <c r="I263" s="5">
        <v>0</v>
      </c>
      <c r="J263" s="5">
        <v>0</v>
      </c>
      <c r="K263" s="5">
        <v>0</v>
      </c>
      <c r="L263" s="5"/>
      <c r="M263" s="5">
        <f t="shared" si="95"/>
        <v>1108334</v>
      </c>
      <c r="N263" s="5">
        <f t="shared" si="96"/>
        <v>0</v>
      </c>
      <c r="O263" s="5" t="s">
        <v>1909</v>
      </c>
      <c r="P263" s="5">
        <v>0</v>
      </c>
      <c r="Q263" s="1086">
        <v>0</v>
      </c>
      <c r="R263" s="27">
        <v>252811</v>
      </c>
      <c r="S263" s="27">
        <v>1264189</v>
      </c>
      <c r="T263" s="27">
        <v>0</v>
      </c>
      <c r="U263" s="27">
        <v>0</v>
      </c>
      <c r="V263" s="1086">
        <v>0</v>
      </c>
      <c r="W263" s="23">
        <v>0.67</v>
      </c>
      <c r="X263" s="1086">
        <v>4</v>
      </c>
    </row>
    <row r="264" spans="1:24" x14ac:dyDescent="0.25">
      <c r="A264" s="3" t="s">
        <v>1299</v>
      </c>
      <c r="B264" s="3" t="s">
        <v>1911</v>
      </c>
      <c r="C264" s="5">
        <v>1889000</v>
      </c>
      <c r="D264" s="5">
        <v>2000000</v>
      </c>
      <c r="E264" s="5">
        <v>400000</v>
      </c>
      <c r="F264" s="5">
        <v>28000</v>
      </c>
      <c r="G264" s="5">
        <v>0</v>
      </c>
      <c r="H264" s="5">
        <v>161000</v>
      </c>
      <c r="I264" s="5">
        <v>0</v>
      </c>
      <c r="J264" s="5">
        <v>300000</v>
      </c>
      <c r="K264" s="5">
        <v>0</v>
      </c>
      <c r="L264" s="5"/>
      <c r="M264" s="5">
        <f t="shared" si="95"/>
        <v>969334</v>
      </c>
      <c r="N264" s="5">
        <f t="shared" si="96"/>
        <v>0</v>
      </c>
      <c r="O264" s="5" t="s">
        <v>1912</v>
      </c>
      <c r="P264" s="5">
        <v>0</v>
      </c>
      <c r="Q264" s="1089">
        <v>0</v>
      </c>
      <c r="R264" s="27">
        <v>314818</v>
      </c>
      <c r="S264" s="27">
        <v>1574182</v>
      </c>
      <c r="T264" s="27">
        <v>0</v>
      </c>
      <c r="U264" s="27">
        <v>0</v>
      </c>
      <c r="V264" s="1089">
        <v>0</v>
      </c>
      <c r="W264" s="23">
        <v>0.63</v>
      </c>
      <c r="X264" s="1089">
        <v>4</v>
      </c>
    </row>
    <row r="265" spans="1:24" x14ac:dyDescent="0.25">
      <c r="A265" s="3" t="s">
        <v>1299</v>
      </c>
      <c r="B265" s="3" t="s">
        <v>1913</v>
      </c>
      <c r="C265" s="5">
        <v>859000</v>
      </c>
      <c r="D265" s="5">
        <v>200000</v>
      </c>
      <c r="E265" s="5">
        <v>40000</v>
      </c>
      <c r="F265" s="5">
        <v>13000</v>
      </c>
      <c r="G265" s="5">
        <v>0</v>
      </c>
      <c r="H265" s="5">
        <v>691000</v>
      </c>
      <c r="I265" s="5">
        <v>0</v>
      </c>
      <c r="J265" s="5">
        <v>0</v>
      </c>
      <c r="K265" s="5">
        <v>0</v>
      </c>
      <c r="L265" s="5"/>
      <c r="M265" s="5">
        <f xml:space="preserve"> M264+H265+ I265- J265- L265+ Q265</f>
        <v>1660334</v>
      </c>
      <c r="N265" s="5">
        <f>(C265-D265 - F265 - G265 + J265- K265- H265- I265- P265)*-1</f>
        <v>45000</v>
      </c>
      <c r="O265" s="5" t="s">
        <v>1915</v>
      </c>
      <c r="P265" s="5">
        <v>0</v>
      </c>
      <c r="Q265" s="1091">
        <v>0</v>
      </c>
      <c r="R265" s="27">
        <v>143148</v>
      </c>
      <c r="S265" s="27">
        <v>715851.7</v>
      </c>
      <c r="T265" s="27">
        <v>0</v>
      </c>
      <c r="U265" s="27">
        <v>0</v>
      </c>
      <c r="V265" s="1091">
        <v>0</v>
      </c>
      <c r="W265" s="23">
        <v>0.49</v>
      </c>
      <c r="X265" s="1091">
        <v>1</v>
      </c>
    </row>
    <row r="266" spans="1:24" x14ac:dyDescent="0.25">
      <c r="A266" s="6" t="s">
        <v>19</v>
      </c>
      <c r="B266" s="6" t="s">
        <v>15</v>
      </c>
      <c r="C266" s="7">
        <f t="shared" ref="C266:L266" si="97">SUM(C259:C265)</f>
        <v>8439000</v>
      </c>
      <c r="D266" s="7">
        <f t="shared" si="97"/>
        <v>7250000</v>
      </c>
      <c r="E266" s="7">
        <f t="shared" si="97"/>
        <v>1450000</v>
      </c>
      <c r="F266" s="7">
        <f t="shared" si="97"/>
        <v>357000</v>
      </c>
      <c r="G266" s="7">
        <f t="shared" si="97"/>
        <v>0</v>
      </c>
      <c r="H266" s="7">
        <f t="shared" si="97"/>
        <v>3982000</v>
      </c>
      <c r="I266" s="7">
        <f t="shared" si="97"/>
        <v>0</v>
      </c>
      <c r="J266" s="7">
        <f t="shared" si="97"/>
        <v>3150000</v>
      </c>
      <c r="K266" s="7">
        <f t="shared" si="97"/>
        <v>20000</v>
      </c>
      <c r="L266" s="7">
        <f t="shared" si="97"/>
        <v>0</v>
      </c>
      <c r="M266" s="7">
        <f>M265</f>
        <v>1660334</v>
      </c>
      <c r="N266" s="7">
        <f>SUM(N259:N265)</f>
        <v>20000</v>
      </c>
      <c r="O266" s="7"/>
      <c r="P266" s="7">
        <f>SUM(P259:P265)</f>
        <v>0</v>
      </c>
      <c r="Q266" s="8"/>
      <c r="R266" s="27"/>
      <c r="S266" s="27"/>
      <c r="T266" s="27"/>
      <c r="U266" s="27"/>
    </row>
    <row r="267" spans="1:24" x14ac:dyDescent="0.25">
      <c r="A267" s="10" t="s">
        <v>15</v>
      </c>
      <c r="B267" s="10" t="s">
        <v>20</v>
      </c>
      <c r="C267" s="11">
        <f t="shared" ref="C267:L267" si="98">C242+C250+C258+C266</f>
        <v>31385000</v>
      </c>
      <c r="D267" s="11">
        <f t="shared" si="98"/>
        <v>26449000</v>
      </c>
      <c r="E267" s="11">
        <f t="shared" si="98"/>
        <v>5290000</v>
      </c>
      <c r="F267" s="11">
        <f t="shared" si="98"/>
        <v>2838000</v>
      </c>
      <c r="G267" s="11" t="e">
        <f t="shared" si="98"/>
        <v>#REF!</v>
      </c>
      <c r="H267" s="11">
        <f t="shared" si="98"/>
        <v>11768000</v>
      </c>
      <c r="I267" s="11" t="e">
        <f t="shared" si="98"/>
        <v>#REF!</v>
      </c>
      <c r="J267" s="11">
        <f t="shared" si="98"/>
        <v>9722000</v>
      </c>
      <c r="K267" s="11">
        <f t="shared" si="98"/>
        <v>52000</v>
      </c>
      <c r="L267" s="11" t="e">
        <f t="shared" si="98"/>
        <v>#REF!</v>
      </c>
      <c r="M267" s="11">
        <f>M266</f>
        <v>1660334</v>
      </c>
      <c r="N267" s="11">
        <f>N242+N250+N258+N266</f>
        <v>0</v>
      </c>
      <c r="O267" s="11"/>
      <c r="P267" s="11" t="e">
        <f>P242+P250+P258+P266</f>
        <v>#REF!</v>
      </c>
      <c r="Q267" s="9"/>
      <c r="R267" s="27"/>
      <c r="S267" s="27"/>
      <c r="T267" s="27"/>
      <c r="U267" s="27"/>
    </row>
    <row r="268" spans="1:24" x14ac:dyDescent="0.25">
      <c r="A268" t="s">
        <v>1299</v>
      </c>
      <c r="B268" s="3" t="s">
        <v>1916</v>
      </c>
      <c r="C268" s="5">
        <v>1291000</v>
      </c>
      <c r="D268" s="5">
        <v>900000</v>
      </c>
      <c r="E268" s="5">
        <v>180000</v>
      </c>
      <c r="F268" s="5">
        <v>67000</v>
      </c>
      <c r="G268" s="5">
        <v>0</v>
      </c>
      <c r="H268" s="5">
        <v>454000</v>
      </c>
      <c r="I268" s="5">
        <v>0</v>
      </c>
      <c r="J268" s="5">
        <v>150000</v>
      </c>
      <c r="K268" s="5">
        <v>0</v>
      </c>
      <c r="L268" s="5"/>
      <c r="M268" s="5">
        <f t="shared" ref="M268:M274" si="99" xml:space="preserve"> M267+H268+ I268- J268- L268+ Q268</f>
        <v>1964334</v>
      </c>
      <c r="N268" s="5">
        <f t="shared" ref="N268:N274" si="100">(C268-D268 - F268 - G268 + J268- K268- H268- I268- P268)*-1</f>
        <v>-20000</v>
      </c>
      <c r="O268" s="5" t="s">
        <v>516</v>
      </c>
      <c r="P268" s="5">
        <v>0</v>
      </c>
      <c r="Q268" s="1093">
        <v>0</v>
      </c>
      <c r="R268" s="27">
        <v>215162</v>
      </c>
      <c r="S268" s="27">
        <v>1075838.3</v>
      </c>
      <c r="T268" s="27">
        <v>0</v>
      </c>
      <c r="U268" s="27">
        <v>0</v>
      </c>
      <c r="V268" s="1093">
        <v>0</v>
      </c>
      <c r="W268" s="23">
        <v>0.68</v>
      </c>
      <c r="X268" s="1093">
        <v>2</v>
      </c>
    </row>
    <row r="269" spans="1:24" x14ac:dyDescent="0.25">
      <c r="A269" s="3" t="s">
        <v>1299</v>
      </c>
      <c r="B269" s="3" t="s">
        <v>1919</v>
      </c>
      <c r="C269" s="5">
        <v>1215000</v>
      </c>
      <c r="D269" s="5">
        <v>2200000</v>
      </c>
      <c r="E269" s="5">
        <v>440000</v>
      </c>
      <c r="F269" s="5">
        <v>18000</v>
      </c>
      <c r="G269" s="5">
        <v>0</v>
      </c>
      <c r="H269" s="5">
        <v>97000</v>
      </c>
      <c r="I269" s="5">
        <v>0</v>
      </c>
      <c r="J269" s="5">
        <v>1100000</v>
      </c>
      <c r="K269" s="5">
        <v>0</v>
      </c>
      <c r="L269" s="5"/>
      <c r="M269" s="5">
        <f t="shared" si="99"/>
        <v>961334</v>
      </c>
      <c r="N269" s="5">
        <f t="shared" si="100"/>
        <v>0</v>
      </c>
      <c r="O269" s="5" t="s">
        <v>1920</v>
      </c>
      <c r="P269" s="5">
        <v>0</v>
      </c>
      <c r="Q269" s="1095">
        <v>0</v>
      </c>
      <c r="R269" s="27">
        <v>202492</v>
      </c>
      <c r="S269" s="27">
        <v>1012508</v>
      </c>
      <c r="T269" s="27">
        <v>0</v>
      </c>
      <c r="U269" s="27">
        <v>0</v>
      </c>
      <c r="V269" s="1095">
        <v>0</v>
      </c>
      <c r="W269" s="23">
        <v>0.51</v>
      </c>
      <c r="X269" s="1095">
        <v>5</v>
      </c>
    </row>
    <row r="270" spans="1:24" x14ac:dyDescent="0.25">
      <c r="A270" s="3"/>
      <c r="B270" s="3" t="s">
        <v>1921</v>
      </c>
      <c r="C270" s="5">
        <v>984000</v>
      </c>
      <c r="D270" s="5">
        <v>300000</v>
      </c>
      <c r="E270" s="5">
        <v>60000</v>
      </c>
      <c r="F270" s="5">
        <v>18000</v>
      </c>
      <c r="G270" s="5"/>
      <c r="H270" s="5">
        <v>669000</v>
      </c>
      <c r="I270" s="5">
        <v>0</v>
      </c>
      <c r="J270" s="5">
        <v>0</v>
      </c>
      <c r="K270" s="5"/>
      <c r="L270" s="5"/>
      <c r="M270" s="5">
        <f xml:space="preserve"> M269+H270+ I270- J270- L270+ Q270</f>
        <v>1630334</v>
      </c>
      <c r="N270" s="5">
        <v>3000</v>
      </c>
      <c r="O270" s="5"/>
      <c r="P270" s="5"/>
      <c r="Q270" s="1107"/>
      <c r="R270" s="27"/>
      <c r="S270" s="27"/>
      <c r="T270" s="27"/>
      <c r="U270" s="27"/>
      <c r="V270" s="1107"/>
      <c r="W270" s="23"/>
      <c r="X270" s="1107"/>
    </row>
    <row r="271" spans="1:24" x14ac:dyDescent="0.25">
      <c r="A271" s="3" t="s">
        <v>1299</v>
      </c>
      <c r="B271" s="3" t="s">
        <v>1922</v>
      </c>
      <c r="C271" s="5">
        <v>944000</v>
      </c>
      <c r="D271" s="5">
        <v>300000</v>
      </c>
      <c r="E271" s="5">
        <v>60000</v>
      </c>
      <c r="F271" s="5">
        <v>27000</v>
      </c>
      <c r="G271" s="5">
        <v>0</v>
      </c>
      <c r="H271" s="5">
        <v>617000</v>
      </c>
      <c r="I271" s="5">
        <v>0</v>
      </c>
      <c r="J271" s="5">
        <v>0</v>
      </c>
      <c r="K271" s="5">
        <v>0</v>
      </c>
      <c r="L271" s="5"/>
      <c r="M271" s="5">
        <f xml:space="preserve"> M270+H271+ I271- J271- L271+ Q271</f>
        <v>2247334</v>
      </c>
      <c r="N271" s="5">
        <f t="shared" si="100"/>
        <v>0</v>
      </c>
      <c r="O271" s="5" t="s">
        <v>109</v>
      </c>
      <c r="P271" s="5">
        <v>0</v>
      </c>
      <c r="Q271" s="1097">
        <v>0</v>
      </c>
      <c r="R271" s="27">
        <v>157324</v>
      </c>
      <c r="S271" s="27">
        <v>786676</v>
      </c>
      <c r="T271" s="27">
        <v>0</v>
      </c>
      <c r="U271" s="27">
        <v>0</v>
      </c>
      <c r="V271" s="1097">
        <v>0</v>
      </c>
      <c r="W271" s="23">
        <v>0.63</v>
      </c>
      <c r="X271" s="1097">
        <v>1</v>
      </c>
    </row>
    <row r="272" spans="1:24" x14ac:dyDescent="0.25">
      <c r="A272" s="3" t="s">
        <v>1299</v>
      </c>
      <c r="B272" s="3" t="s">
        <v>1925</v>
      </c>
      <c r="C272" s="5">
        <v>797000</v>
      </c>
      <c r="D272" s="5">
        <v>1250000</v>
      </c>
      <c r="E272" s="5">
        <v>250000</v>
      </c>
      <c r="F272" s="5">
        <v>12000</v>
      </c>
      <c r="G272" s="5">
        <v>0</v>
      </c>
      <c r="H272" s="5">
        <v>235000</v>
      </c>
      <c r="I272" s="5">
        <v>0</v>
      </c>
      <c r="J272" s="5">
        <v>700000</v>
      </c>
      <c r="K272" s="5">
        <v>0</v>
      </c>
      <c r="L272" s="5"/>
      <c r="M272" s="5">
        <f t="shared" si="99"/>
        <v>1782334</v>
      </c>
      <c r="N272" s="5">
        <f t="shared" si="100"/>
        <v>0</v>
      </c>
      <c r="O272" s="5" t="s">
        <v>1926</v>
      </c>
      <c r="P272" s="5">
        <v>0</v>
      </c>
      <c r="Q272" s="1098">
        <v>0</v>
      </c>
      <c r="R272" s="27">
        <v>132825</v>
      </c>
      <c r="S272" s="27">
        <v>664175.30000000005</v>
      </c>
      <c r="T272" s="27">
        <v>0</v>
      </c>
      <c r="U272" s="27">
        <v>0</v>
      </c>
      <c r="V272" s="1098">
        <v>0</v>
      </c>
      <c r="W272" s="23">
        <v>0.63</v>
      </c>
      <c r="X272" s="1098">
        <v>4</v>
      </c>
    </row>
    <row r="273" spans="1:24" x14ac:dyDescent="0.25">
      <c r="A273" s="3" t="s">
        <v>1299</v>
      </c>
      <c r="B273" s="3" t="s">
        <v>1928</v>
      </c>
      <c r="C273" s="5">
        <v>928000</v>
      </c>
      <c r="D273" s="5">
        <v>600000</v>
      </c>
      <c r="E273" s="5">
        <v>120000</v>
      </c>
      <c r="F273" s="5">
        <v>185000</v>
      </c>
      <c r="G273" s="5">
        <v>0</v>
      </c>
      <c r="H273" s="5">
        <v>143000</v>
      </c>
      <c r="I273" s="5">
        <v>0</v>
      </c>
      <c r="J273" s="5">
        <v>0</v>
      </c>
      <c r="K273" s="5">
        <v>0</v>
      </c>
      <c r="L273" s="5"/>
      <c r="M273" s="5">
        <f t="shared" si="99"/>
        <v>1925334</v>
      </c>
      <c r="N273" s="5">
        <f t="shared" si="100"/>
        <v>0</v>
      </c>
      <c r="O273" s="5" t="s">
        <v>1929</v>
      </c>
      <c r="P273" s="5">
        <v>0</v>
      </c>
      <c r="Q273" s="1100">
        <v>0</v>
      </c>
      <c r="R273" s="27">
        <v>156326</v>
      </c>
      <c r="S273" s="27">
        <v>781673.7</v>
      </c>
      <c r="T273" s="27">
        <v>0</v>
      </c>
      <c r="U273" s="27">
        <v>0</v>
      </c>
      <c r="V273" s="1100">
        <v>0</v>
      </c>
      <c r="W273" s="23">
        <v>0.56999999999999995</v>
      </c>
      <c r="X273" s="1100">
        <v>2</v>
      </c>
    </row>
    <row r="274" spans="1:24" x14ac:dyDescent="0.25">
      <c r="A274" s="3" t="s">
        <v>1299</v>
      </c>
      <c r="B274" s="3" t="s">
        <v>1931</v>
      </c>
      <c r="C274" s="5">
        <v>1324000</v>
      </c>
      <c r="D274" s="5">
        <v>700000</v>
      </c>
      <c r="E274" s="5">
        <v>140000</v>
      </c>
      <c r="F274" s="5">
        <v>58000</v>
      </c>
      <c r="G274" s="5">
        <v>0</v>
      </c>
      <c r="H274" s="5">
        <v>858000</v>
      </c>
      <c r="I274" s="5">
        <v>0</v>
      </c>
      <c r="J274" s="5">
        <v>300000</v>
      </c>
      <c r="K274" s="5">
        <v>0</v>
      </c>
      <c r="L274" s="5"/>
      <c r="M274" s="5">
        <f t="shared" si="99"/>
        <v>2483334</v>
      </c>
      <c r="N274" s="5">
        <f t="shared" si="100"/>
        <v>-8000</v>
      </c>
      <c r="O274" s="5" t="s">
        <v>557</v>
      </c>
      <c r="P274" s="5">
        <v>0</v>
      </c>
      <c r="Q274" s="1103">
        <v>0</v>
      </c>
      <c r="R274" s="27">
        <v>220657</v>
      </c>
      <c r="S274" s="27">
        <v>1103343</v>
      </c>
      <c r="T274" s="27">
        <v>0</v>
      </c>
      <c r="U274" s="27">
        <v>0</v>
      </c>
      <c r="V274" s="1103">
        <v>0</v>
      </c>
      <c r="W274" s="23">
        <v>0.69</v>
      </c>
      <c r="X274" s="1103">
        <v>1</v>
      </c>
    </row>
    <row r="275" spans="1:24" x14ac:dyDescent="0.25">
      <c r="A275" s="3" t="s">
        <v>1299</v>
      </c>
      <c r="B275" s="3" t="s">
        <v>1933</v>
      </c>
      <c r="C275" s="5">
        <v>1020000</v>
      </c>
      <c r="D275" s="5">
        <v>500000</v>
      </c>
      <c r="E275" s="5">
        <v>100000</v>
      </c>
      <c r="F275" s="5">
        <v>217000</v>
      </c>
      <c r="G275" s="5">
        <v>0</v>
      </c>
      <c r="H275" s="5">
        <v>303000</v>
      </c>
      <c r="I275" s="5">
        <v>0</v>
      </c>
      <c r="J275" s="5">
        <v>0</v>
      </c>
      <c r="K275" s="5">
        <v>0</v>
      </c>
      <c r="L275" s="5"/>
      <c r="M275" s="5">
        <f xml:space="preserve"> M274+H275+ I275- J275- L275+ Q275</f>
        <v>2786334</v>
      </c>
      <c r="N275" s="5">
        <f>(C275-D275 - F275 - G275 + J275- K275- H275- I275- P275)*-1</f>
        <v>0</v>
      </c>
      <c r="O275" s="5" t="s">
        <v>1642</v>
      </c>
      <c r="P275" s="5">
        <v>0</v>
      </c>
      <c r="Q275" s="1105">
        <v>0</v>
      </c>
      <c r="R275" s="27">
        <v>169994</v>
      </c>
      <c r="S275" s="27">
        <v>850005.7</v>
      </c>
      <c r="T275" s="27">
        <v>0</v>
      </c>
      <c r="U275" s="27">
        <v>0</v>
      </c>
      <c r="V275" s="1105">
        <v>0</v>
      </c>
      <c r="W275" s="23">
        <v>0.63</v>
      </c>
      <c r="X275" s="1105">
        <v>1</v>
      </c>
    </row>
    <row r="276" spans="1:24" x14ac:dyDescent="0.25">
      <c r="A276" s="6" t="s">
        <v>16</v>
      </c>
      <c r="B276" s="6" t="s">
        <v>15</v>
      </c>
      <c r="C276" s="7">
        <f t="shared" ref="C276:L276" si="101">SUM(C268:C275)</f>
        <v>8503000</v>
      </c>
      <c r="D276" s="7">
        <f t="shared" si="101"/>
        <v>6750000</v>
      </c>
      <c r="E276" s="7">
        <f t="shared" si="101"/>
        <v>1350000</v>
      </c>
      <c r="F276" s="7">
        <f t="shared" si="101"/>
        <v>602000</v>
      </c>
      <c r="G276" s="7">
        <f t="shared" si="101"/>
        <v>0</v>
      </c>
      <c r="H276" s="7">
        <f t="shared" si="101"/>
        <v>3376000</v>
      </c>
      <c r="I276" s="7">
        <f t="shared" si="101"/>
        <v>0</v>
      </c>
      <c r="J276" s="7">
        <f t="shared" si="101"/>
        <v>2250000</v>
      </c>
      <c r="K276" s="7">
        <f t="shared" si="101"/>
        <v>0</v>
      </c>
      <c r="L276" s="7">
        <f t="shared" si="101"/>
        <v>0</v>
      </c>
      <c r="M276" s="7">
        <f>M275</f>
        <v>2786334</v>
      </c>
      <c r="N276" s="7">
        <f>SUM(N268:N275)</f>
        <v>-25000</v>
      </c>
      <c r="O276" s="7"/>
      <c r="P276" s="7">
        <f>SUM(P268:P275)</f>
        <v>0</v>
      </c>
      <c r="Q276" s="8"/>
      <c r="R276" s="27"/>
      <c r="S276" s="27"/>
      <c r="T276" s="27"/>
      <c r="U276" s="27"/>
    </row>
    <row r="277" spans="1:24" x14ac:dyDescent="0.25">
      <c r="A277" s="3" t="s">
        <v>1299</v>
      </c>
      <c r="B277" s="3" t="s">
        <v>1935</v>
      </c>
      <c r="C277" s="5">
        <v>1024000</v>
      </c>
      <c r="D277" s="5">
        <v>400000</v>
      </c>
      <c r="E277" s="5">
        <v>80000</v>
      </c>
      <c r="F277" s="5">
        <v>28000</v>
      </c>
      <c r="G277" s="5">
        <v>0</v>
      </c>
      <c r="H277" s="5">
        <v>897000</v>
      </c>
      <c r="I277" s="5">
        <v>0</v>
      </c>
      <c r="J277" s="5">
        <v>300000</v>
      </c>
      <c r="K277" s="5">
        <v>0</v>
      </c>
      <c r="L277" s="5"/>
      <c r="M277" s="5">
        <f t="shared" ref="M277:M282" si="102" xml:space="preserve"> M276+H277+ I277- J277- L277+ Q277</f>
        <v>3383334</v>
      </c>
      <c r="N277" s="5">
        <f t="shared" ref="N277:N282" si="103">(C277-D277 - F277 - G277 + J277- K277- H277- I277- P277)*-1</f>
        <v>1000</v>
      </c>
      <c r="O277" s="5" t="s">
        <v>1937</v>
      </c>
      <c r="P277" s="5">
        <v>0</v>
      </c>
      <c r="Q277" s="1107">
        <v>0</v>
      </c>
      <c r="R277" s="27">
        <v>170660</v>
      </c>
      <c r="S277" s="27">
        <v>853340.3</v>
      </c>
      <c r="T277" s="27">
        <v>0</v>
      </c>
      <c r="U277" s="27">
        <v>0</v>
      </c>
      <c r="V277" s="1107">
        <v>0</v>
      </c>
      <c r="W277" s="23">
        <v>0.72</v>
      </c>
      <c r="X277" s="1107">
        <v>1</v>
      </c>
    </row>
    <row r="278" spans="1:24" x14ac:dyDescent="0.25">
      <c r="A278" s="3" t="s">
        <v>1299</v>
      </c>
      <c r="B278" s="3" t="s">
        <v>1938</v>
      </c>
      <c r="C278" s="5">
        <v>1071000</v>
      </c>
      <c r="D278" s="5">
        <v>850000</v>
      </c>
      <c r="E278" s="5">
        <v>170000</v>
      </c>
      <c r="F278" s="5">
        <v>17000</v>
      </c>
      <c r="G278" s="5">
        <v>0</v>
      </c>
      <c r="H278" s="5">
        <v>209000</v>
      </c>
      <c r="I278" s="5">
        <v>0</v>
      </c>
      <c r="J278" s="5">
        <v>0</v>
      </c>
      <c r="K278" s="5">
        <v>0</v>
      </c>
      <c r="L278" s="5"/>
      <c r="M278" s="5">
        <f t="shared" si="102"/>
        <v>3592334</v>
      </c>
      <c r="N278" s="5">
        <f t="shared" si="103"/>
        <v>5000</v>
      </c>
      <c r="O278" s="5" t="s">
        <v>1344</v>
      </c>
      <c r="P278" s="5">
        <v>0</v>
      </c>
      <c r="Q278" s="1109">
        <v>0</v>
      </c>
      <c r="R278" s="27">
        <v>178488</v>
      </c>
      <c r="S278" s="27">
        <v>892511.7</v>
      </c>
      <c r="T278" s="27">
        <v>0</v>
      </c>
      <c r="U278" s="27">
        <v>0</v>
      </c>
      <c r="V278" s="1109">
        <v>0</v>
      </c>
      <c r="W278" s="23">
        <v>0.69</v>
      </c>
      <c r="X278" s="1109">
        <v>3</v>
      </c>
    </row>
    <row r="279" spans="1:24" x14ac:dyDescent="0.25">
      <c r="A279" s="3" t="s">
        <v>1299</v>
      </c>
      <c r="B279" s="3" t="s">
        <v>1940</v>
      </c>
      <c r="C279" s="5">
        <v>780000</v>
      </c>
      <c r="D279" s="5">
        <v>950000</v>
      </c>
      <c r="E279" s="5">
        <v>190000</v>
      </c>
      <c r="F279" s="5">
        <v>12000</v>
      </c>
      <c r="G279" s="5">
        <v>0</v>
      </c>
      <c r="H279" s="5">
        <v>408000</v>
      </c>
      <c r="I279" s="5">
        <v>0</v>
      </c>
      <c r="J279" s="5">
        <v>600000</v>
      </c>
      <c r="K279" s="5">
        <v>0</v>
      </c>
      <c r="L279" s="5"/>
      <c r="M279" s="5">
        <f t="shared" si="102"/>
        <v>3400334</v>
      </c>
      <c r="N279" s="5">
        <f t="shared" si="103"/>
        <v>-10000</v>
      </c>
      <c r="O279" s="5" t="s">
        <v>1942</v>
      </c>
      <c r="P279" s="5">
        <v>0</v>
      </c>
      <c r="Q279" s="1111">
        <v>0</v>
      </c>
      <c r="R279" s="27">
        <v>129994</v>
      </c>
      <c r="S279" s="27">
        <v>650006.30000000005</v>
      </c>
      <c r="T279" s="27">
        <v>0</v>
      </c>
      <c r="U279" s="27">
        <v>0</v>
      </c>
      <c r="V279" s="1111">
        <v>0</v>
      </c>
      <c r="W279" s="23">
        <v>0.66</v>
      </c>
      <c r="X279" s="1111">
        <v>4</v>
      </c>
    </row>
    <row r="280" spans="1:24" x14ac:dyDescent="0.25">
      <c r="A280" s="3" t="s">
        <v>1299</v>
      </c>
      <c r="B280" s="3" t="s">
        <v>1943</v>
      </c>
      <c r="C280" s="5">
        <v>1373000</v>
      </c>
      <c r="D280" s="5">
        <v>0</v>
      </c>
      <c r="E280" s="5">
        <v>0</v>
      </c>
      <c r="F280" s="5">
        <v>49000</v>
      </c>
      <c r="G280" s="5">
        <v>0</v>
      </c>
      <c r="H280" s="5">
        <v>1313000</v>
      </c>
      <c r="I280" s="1113">
        <v>0</v>
      </c>
      <c r="J280" s="5">
        <v>0</v>
      </c>
      <c r="K280" s="5">
        <v>0</v>
      </c>
      <c r="L280" s="5"/>
      <c r="M280" s="5">
        <f t="shared" si="102"/>
        <v>4713334</v>
      </c>
      <c r="N280" s="5">
        <f t="shared" si="103"/>
        <v>-11000</v>
      </c>
      <c r="O280" s="5" t="s">
        <v>666</v>
      </c>
      <c r="P280" s="5">
        <v>0</v>
      </c>
      <c r="Q280" s="1113">
        <v>0</v>
      </c>
      <c r="R280" s="27">
        <v>228826</v>
      </c>
      <c r="S280" s="27">
        <v>1144173.7</v>
      </c>
      <c r="T280" s="27">
        <v>0</v>
      </c>
      <c r="U280" s="27">
        <v>0</v>
      </c>
      <c r="V280" s="1113">
        <v>0</v>
      </c>
      <c r="W280" s="23">
        <v>0.7</v>
      </c>
      <c r="X280" s="1113">
        <v>0</v>
      </c>
    </row>
    <row r="281" spans="1:24" x14ac:dyDescent="0.25">
      <c r="A281" s="3" t="s">
        <v>1299</v>
      </c>
      <c r="B281" s="3" t="s">
        <v>1945</v>
      </c>
      <c r="C281" s="5">
        <v>798000</v>
      </c>
      <c r="D281" s="5">
        <v>0</v>
      </c>
      <c r="E281" s="5">
        <v>0</v>
      </c>
      <c r="F281" s="5">
        <v>205000</v>
      </c>
      <c r="G281" s="5">
        <v>0</v>
      </c>
      <c r="H281" s="5">
        <v>776000</v>
      </c>
      <c r="I281" s="5">
        <v>0</v>
      </c>
      <c r="J281" s="5">
        <v>186000</v>
      </c>
      <c r="K281" s="5">
        <v>0</v>
      </c>
      <c r="L281" s="5"/>
      <c r="M281" s="5">
        <f t="shared" si="102"/>
        <v>5303334</v>
      </c>
      <c r="N281" s="5">
        <f t="shared" si="103"/>
        <v>-3000</v>
      </c>
      <c r="O281" s="5" t="s">
        <v>1946</v>
      </c>
      <c r="P281" s="5">
        <v>0</v>
      </c>
      <c r="Q281" s="1114">
        <v>0</v>
      </c>
      <c r="R281" s="27">
        <v>133002</v>
      </c>
      <c r="S281" s="27">
        <v>664998.5</v>
      </c>
      <c r="T281" s="27">
        <v>0</v>
      </c>
      <c r="U281" s="27">
        <v>0</v>
      </c>
      <c r="V281" s="1114">
        <v>0</v>
      </c>
      <c r="W281" s="23">
        <v>0.66</v>
      </c>
      <c r="X281" s="1114">
        <v>0</v>
      </c>
    </row>
    <row r="282" spans="1:24" x14ac:dyDescent="0.25">
      <c r="A282" s="3" t="s">
        <v>1299</v>
      </c>
      <c r="B282" s="3" t="s">
        <v>1947</v>
      </c>
      <c r="C282" s="5">
        <v>1245000</v>
      </c>
      <c r="D282" s="5">
        <v>1600000</v>
      </c>
      <c r="E282" s="5">
        <v>320000</v>
      </c>
      <c r="F282" s="5">
        <v>458000</v>
      </c>
      <c r="G282" s="5">
        <v>0</v>
      </c>
      <c r="H282" s="5">
        <v>130000</v>
      </c>
      <c r="I282" s="5">
        <v>0</v>
      </c>
      <c r="J282" s="5">
        <v>958000</v>
      </c>
      <c r="K282" s="5">
        <v>0</v>
      </c>
      <c r="L282" s="5"/>
      <c r="M282" s="5">
        <f t="shared" si="102"/>
        <v>4475334</v>
      </c>
      <c r="N282" s="5">
        <f t="shared" si="103"/>
        <v>-15000</v>
      </c>
      <c r="O282" s="5" t="s">
        <v>1948</v>
      </c>
      <c r="P282" s="5">
        <v>0</v>
      </c>
      <c r="Q282" s="1116">
        <v>0</v>
      </c>
      <c r="R282" s="27">
        <v>207495</v>
      </c>
      <c r="S282" s="27">
        <v>1037505.3</v>
      </c>
      <c r="T282" s="27">
        <v>0</v>
      </c>
      <c r="U282" s="27">
        <v>0</v>
      </c>
      <c r="V282" s="1116">
        <v>0</v>
      </c>
      <c r="W282" s="23">
        <v>0.63</v>
      </c>
      <c r="X282" s="1116">
        <v>3</v>
      </c>
    </row>
    <row r="283" spans="1:24" x14ac:dyDescent="0.25">
      <c r="A283" s="3" t="s">
        <v>1299</v>
      </c>
      <c r="B283" s="3" t="s">
        <v>1950</v>
      </c>
      <c r="C283" s="5">
        <v>1277000</v>
      </c>
      <c r="D283" s="5">
        <v>2300000</v>
      </c>
      <c r="E283" s="5">
        <v>460000</v>
      </c>
      <c r="F283" s="5">
        <v>39000</v>
      </c>
      <c r="G283" s="5">
        <v>0</v>
      </c>
      <c r="H283" s="5">
        <v>838000</v>
      </c>
      <c r="I283" s="5">
        <v>0</v>
      </c>
      <c r="J283" s="5">
        <v>1900000</v>
      </c>
      <c r="K283" s="5">
        <v>0</v>
      </c>
      <c r="L283" s="5"/>
      <c r="M283" s="5">
        <f xml:space="preserve"> M282+H283+ I283- J283- L283+ Q283</f>
        <v>3413334</v>
      </c>
      <c r="N283" s="5">
        <f>(C283-D283 - F283 - G283 + J283- K283- H283- I283- P283)*-1</f>
        <v>0</v>
      </c>
      <c r="O283" s="5" t="s">
        <v>1951</v>
      </c>
      <c r="P283" s="5">
        <v>0</v>
      </c>
      <c r="Q283" s="1118">
        <v>0</v>
      </c>
      <c r="R283" s="27">
        <v>212821</v>
      </c>
      <c r="S283" s="27">
        <v>1064179</v>
      </c>
      <c r="T283" s="27">
        <v>0</v>
      </c>
      <c r="U283" s="27">
        <v>0</v>
      </c>
      <c r="V283" s="1118">
        <v>0</v>
      </c>
      <c r="W283" s="23">
        <v>0.77</v>
      </c>
      <c r="X283" s="1118">
        <v>6</v>
      </c>
    </row>
    <row r="284" spans="1:24" x14ac:dyDescent="0.25">
      <c r="A284" s="6" t="s">
        <v>17</v>
      </c>
      <c r="B284" s="6" t="s">
        <v>15</v>
      </c>
      <c r="C284" s="7">
        <f t="shared" ref="C284:L284" si="104">SUM(C277:C283)</f>
        <v>7568000</v>
      </c>
      <c r="D284" s="7">
        <f t="shared" si="104"/>
        <v>6100000</v>
      </c>
      <c r="E284" s="7">
        <f t="shared" si="104"/>
        <v>1220000</v>
      </c>
      <c r="F284" s="7">
        <f t="shared" si="104"/>
        <v>808000</v>
      </c>
      <c r="G284" s="7">
        <f t="shared" si="104"/>
        <v>0</v>
      </c>
      <c r="H284" s="7">
        <f t="shared" si="104"/>
        <v>4571000</v>
      </c>
      <c r="I284" s="7">
        <f t="shared" si="104"/>
        <v>0</v>
      </c>
      <c r="J284" s="7">
        <f t="shared" si="104"/>
        <v>3944000</v>
      </c>
      <c r="K284" s="7">
        <f t="shared" si="104"/>
        <v>0</v>
      </c>
      <c r="L284" s="7">
        <f t="shared" si="104"/>
        <v>0</v>
      </c>
      <c r="M284" s="7">
        <f>M283</f>
        <v>3413334</v>
      </c>
      <c r="N284" s="7">
        <f>SUM(N277:N283)</f>
        <v>-33000</v>
      </c>
      <c r="O284" s="7"/>
      <c r="P284" s="7">
        <f>SUM(P277:P283)</f>
        <v>0</v>
      </c>
      <c r="Q284" s="8"/>
      <c r="R284" s="27"/>
      <c r="S284" s="27"/>
      <c r="T284" s="27"/>
      <c r="U284" s="27"/>
    </row>
    <row r="285" spans="1:24" x14ac:dyDescent="0.25">
      <c r="A285" s="3" t="s">
        <v>1299</v>
      </c>
      <c r="B285" s="3" t="s">
        <v>1953</v>
      </c>
      <c r="C285" s="5">
        <v>824000</v>
      </c>
      <c r="D285" s="5">
        <v>1500000</v>
      </c>
      <c r="E285" s="5">
        <v>300000</v>
      </c>
      <c r="F285" s="5">
        <v>24000</v>
      </c>
      <c r="G285" s="5">
        <v>0</v>
      </c>
      <c r="H285" s="5">
        <v>300000</v>
      </c>
      <c r="I285" s="5">
        <v>0</v>
      </c>
      <c r="J285" s="5">
        <v>1000000</v>
      </c>
      <c r="K285" s="5">
        <v>0</v>
      </c>
      <c r="L285" s="5"/>
      <c r="M285" s="5">
        <f t="shared" ref="M285:M290" si="105" xml:space="preserve"> M284+H285+ I285- J285- L285+ Q285</f>
        <v>2713334</v>
      </c>
      <c r="N285" s="5">
        <f t="shared" ref="N285:N290" si="106">(C285-D285 - F285 - G285 + J285- K285- H285- I285- P285)*-1</f>
        <v>0</v>
      </c>
      <c r="O285" s="5" t="s">
        <v>547</v>
      </c>
      <c r="P285" s="5">
        <v>0</v>
      </c>
      <c r="Q285" s="1121">
        <v>0</v>
      </c>
      <c r="R285" s="27">
        <v>137328</v>
      </c>
      <c r="S285" s="27">
        <v>686672</v>
      </c>
      <c r="T285" s="27">
        <v>0</v>
      </c>
      <c r="U285" s="27">
        <v>0</v>
      </c>
      <c r="V285" s="1121">
        <v>0</v>
      </c>
      <c r="W285" s="23">
        <v>0.7</v>
      </c>
      <c r="X285" s="1121">
        <v>4</v>
      </c>
    </row>
    <row r="286" spans="1:24" x14ac:dyDescent="0.25">
      <c r="A286" s="3" t="s">
        <v>1299</v>
      </c>
      <c r="B286" s="3" t="s">
        <v>1955</v>
      </c>
      <c r="C286" s="5">
        <v>1024000</v>
      </c>
      <c r="D286" s="5">
        <v>1200000</v>
      </c>
      <c r="E286" s="5">
        <v>240000</v>
      </c>
      <c r="F286" s="5">
        <v>26000</v>
      </c>
      <c r="G286" s="5">
        <v>0</v>
      </c>
      <c r="H286" s="5">
        <v>828000</v>
      </c>
      <c r="I286" s="5">
        <v>0</v>
      </c>
      <c r="J286" s="5">
        <v>1030000</v>
      </c>
      <c r="K286" s="5">
        <v>0</v>
      </c>
      <c r="L286" s="5"/>
      <c r="M286" s="5">
        <f t="shared" si="105"/>
        <v>2511334</v>
      </c>
      <c r="N286" s="5">
        <f t="shared" si="106"/>
        <v>0</v>
      </c>
      <c r="O286" s="5" t="s">
        <v>1956</v>
      </c>
      <c r="P286" s="5">
        <v>0</v>
      </c>
      <c r="Q286" s="1123">
        <v>0</v>
      </c>
      <c r="R286" s="27">
        <v>170664</v>
      </c>
      <c r="S286" s="27">
        <v>853335.7</v>
      </c>
      <c r="T286" s="27">
        <v>0</v>
      </c>
      <c r="U286" s="27">
        <v>0</v>
      </c>
      <c r="V286" s="1123">
        <v>0</v>
      </c>
      <c r="W286" s="23">
        <v>0.86</v>
      </c>
      <c r="X286" s="1123">
        <v>4</v>
      </c>
    </row>
    <row r="287" spans="1:24" x14ac:dyDescent="0.25">
      <c r="A287" s="3" t="s">
        <v>1299</v>
      </c>
      <c r="B287" s="3" t="s">
        <v>1958</v>
      </c>
      <c r="C287" s="5">
        <v>1430000</v>
      </c>
      <c r="D287" s="5">
        <v>1500000</v>
      </c>
      <c r="E287" s="5">
        <v>300000</v>
      </c>
      <c r="F287" s="5">
        <v>27000</v>
      </c>
      <c r="G287" s="5">
        <v>0</v>
      </c>
      <c r="H287" s="5">
        <v>404000</v>
      </c>
      <c r="I287" s="5">
        <v>0</v>
      </c>
      <c r="J287" s="5">
        <v>500000</v>
      </c>
      <c r="K287" s="5">
        <v>0</v>
      </c>
      <c r="L287" s="5"/>
      <c r="M287" s="5">
        <f t="shared" si="105"/>
        <v>2415334</v>
      </c>
      <c r="N287" s="5">
        <f t="shared" si="106"/>
        <v>1000</v>
      </c>
      <c r="O287" s="5" t="s">
        <v>1959</v>
      </c>
      <c r="P287" s="5">
        <v>0</v>
      </c>
      <c r="Q287" s="1125">
        <v>0</v>
      </c>
      <c r="R287" s="27">
        <v>238326</v>
      </c>
      <c r="S287" s="27">
        <v>1191674</v>
      </c>
      <c r="T287" s="27">
        <v>0</v>
      </c>
      <c r="U287" s="27">
        <v>0</v>
      </c>
      <c r="V287" s="1125">
        <v>0</v>
      </c>
      <c r="W287" s="23">
        <v>0.76</v>
      </c>
      <c r="X287" s="1125">
        <v>2</v>
      </c>
    </row>
    <row r="288" spans="1:24" x14ac:dyDescent="0.25">
      <c r="A288" s="3" t="s">
        <v>1299</v>
      </c>
      <c r="B288" s="3" t="s">
        <v>1961</v>
      </c>
      <c r="C288" s="5">
        <v>893000</v>
      </c>
      <c r="D288" s="5">
        <v>750000</v>
      </c>
      <c r="E288" s="5">
        <v>150000</v>
      </c>
      <c r="F288" s="5">
        <v>18000</v>
      </c>
      <c r="G288" s="5">
        <v>0</v>
      </c>
      <c r="H288" s="5">
        <v>625000</v>
      </c>
      <c r="I288" s="5">
        <v>0</v>
      </c>
      <c r="J288" s="5">
        <v>500000</v>
      </c>
      <c r="K288" s="5">
        <v>0</v>
      </c>
      <c r="L288" s="5"/>
      <c r="M288" s="5">
        <f t="shared" si="105"/>
        <v>2540334</v>
      </c>
      <c r="N288" s="5">
        <f t="shared" si="106"/>
        <v>0</v>
      </c>
      <c r="O288" s="5" t="s">
        <v>1962</v>
      </c>
      <c r="P288" s="5">
        <v>0</v>
      </c>
      <c r="Q288" s="1127">
        <v>0</v>
      </c>
      <c r="R288" s="27">
        <v>148826</v>
      </c>
      <c r="S288" s="27">
        <v>744174</v>
      </c>
      <c r="T288" s="27">
        <v>0</v>
      </c>
      <c r="U288" s="27">
        <v>0</v>
      </c>
      <c r="V288" s="1127">
        <v>0</v>
      </c>
      <c r="W288" s="23">
        <v>0.76</v>
      </c>
      <c r="X288" s="1127">
        <v>3</v>
      </c>
    </row>
    <row r="289" spans="1:24" x14ac:dyDescent="0.25">
      <c r="A289" s="3" t="s">
        <v>1299</v>
      </c>
      <c r="B289" s="3" t="s">
        <v>1964</v>
      </c>
      <c r="C289" s="5">
        <v>1205000</v>
      </c>
      <c r="D289" s="5">
        <v>1150000</v>
      </c>
      <c r="E289" s="5">
        <v>230000</v>
      </c>
      <c r="F289" s="5">
        <v>287000</v>
      </c>
      <c r="G289" s="5">
        <v>0</v>
      </c>
      <c r="H289" s="5">
        <v>270000</v>
      </c>
      <c r="I289" s="5">
        <v>0</v>
      </c>
      <c r="J289" s="5">
        <v>500000</v>
      </c>
      <c r="K289" s="5">
        <v>0</v>
      </c>
      <c r="L289" s="5">
        <v>3000000</v>
      </c>
      <c r="M289" s="5">
        <f t="shared" si="105"/>
        <v>-689666</v>
      </c>
      <c r="N289" s="5">
        <f t="shared" si="106"/>
        <v>2000</v>
      </c>
      <c r="O289" s="5" t="s">
        <v>1965</v>
      </c>
      <c r="P289" s="5">
        <v>0</v>
      </c>
      <c r="Q289" s="1129">
        <v>0</v>
      </c>
      <c r="R289" s="27">
        <v>200817</v>
      </c>
      <c r="S289" s="27">
        <v>1004183</v>
      </c>
      <c r="T289" s="27">
        <v>0</v>
      </c>
      <c r="U289" s="27">
        <v>0</v>
      </c>
      <c r="V289" s="1129">
        <v>0</v>
      </c>
      <c r="W289" s="23">
        <v>0.68</v>
      </c>
      <c r="X289" s="1129">
        <v>2</v>
      </c>
    </row>
    <row r="290" spans="1:24" x14ac:dyDescent="0.25">
      <c r="A290" s="3" t="s">
        <v>1299</v>
      </c>
      <c r="B290" s="3" t="s">
        <v>1967</v>
      </c>
      <c r="C290" s="5">
        <v>1244000</v>
      </c>
      <c r="D290" s="5">
        <v>50000</v>
      </c>
      <c r="E290" s="5">
        <v>10000</v>
      </c>
      <c r="F290" s="5">
        <v>64000</v>
      </c>
      <c r="G290" s="5">
        <v>0</v>
      </c>
      <c r="H290" s="5">
        <v>1212000</v>
      </c>
      <c r="I290" s="5">
        <v>0</v>
      </c>
      <c r="J290" s="5">
        <v>82000</v>
      </c>
      <c r="K290" s="5">
        <v>0</v>
      </c>
      <c r="L290" s="5"/>
      <c r="M290" s="5">
        <f t="shared" si="105"/>
        <v>440334</v>
      </c>
      <c r="N290" s="5">
        <f t="shared" si="106"/>
        <v>0</v>
      </c>
      <c r="O290" s="5" t="s">
        <v>1968</v>
      </c>
      <c r="P290" s="5">
        <v>0</v>
      </c>
      <c r="Q290" s="1131">
        <v>0</v>
      </c>
      <c r="R290" s="27">
        <v>207315</v>
      </c>
      <c r="S290" s="27">
        <v>1036685.4</v>
      </c>
      <c r="T290" s="27">
        <v>0</v>
      </c>
      <c r="U290" s="27">
        <v>0</v>
      </c>
      <c r="V290" s="1131">
        <v>0</v>
      </c>
      <c r="W290" s="23">
        <v>0.76</v>
      </c>
      <c r="X290" s="1131">
        <v>1</v>
      </c>
    </row>
    <row r="291" spans="1:24" x14ac:dyDescent="0.25">
      <c r="A291" s="3" t="s">
        <v>1299</v>
      </c>
      <c r="B291" s="3" t="s">
        <v>1970</v>
      </c>
      <c r="C291" s="5">
        <v>1087000</v>
      </c>
      <c r="D291" s="5">
        <v>1150000</v>
      </c>
      <c r="E291" s="5">
        <v>230000</v>
      </c>
      <c r="F291" s="5">
        <v>13000</v>
      </c>
      <c r="G291" s="5">
        <v>0</v>
      </c>
      <c r="H291" s="5">
        <v>119000</v>
      </c>
      <c r="I291" s="5">
        <v>0</v>
      </c>
      <c r="J291" s="5">
        <v>200000</v>
      </c>
      <c r="K291" s="5">
        <v>0</v>
      </c>
      <c r="L291" s="5"/>
      <c r="M291" s="5">
        <f xml:space="preserve"> M290+H291+ I291- J291- L291+ Q291</f>
        <v>359334</v>
      </c>
      <c r="N291" s="5">
        <f>(C291-D291 - F291 - G291 + J291- K291- H291- I291- P291)*-1</f>
        <v>-5000</v>
      </c>
      <c r="O291" s="5" t="s">
        <v>1972</v>
      </c>
      <c r="P291" s="5">
        <v>0</v>
      </c>
      <c r="Q291" s="1134">
        <v>0</v>
      </c>
      <c r="R291" s="27">
        <v>181152</v>
      </c>
      <c r="S291" s="27">
        <v>905848.3</v>
      </c>
      <c r="T291" s="27">
        <v>0</v>
      </c>
      <c r="U291" s="27">
        <v>0</v>
      </c>
      <c r="V291" s="1134">
        <v>0</v>
      </c>
      <c r="W291" s="23">
        <v>0.73</v>
      </c>
      <c r="X291" s="1134">
        <v>5</v>
      </c>
    </row>
    <row r="292" spans="1:24" x14ac:dyDescent="0.25">
      <c r="A292" s="6" t="s">
        <v>18</v>
      </c>
      <c r="B292" s="6" t="s">
        <v>15</v>
      </c>
      <c r="C292" s="7">
        <f t="shared" ref="C292:L292" si="107">SUM(C285:C291)</f>
        <v>7707000</v>
      </c>
      <c r="D292" s="7">
        <f t="shared" si="107"/>
        <v>7300000</v>
      </c>
      <c r="E292" s="7">
        <f t="shared" si="107"/>
        <v>1460000</v>
      </c>
      <c r="F292" s="7">
        <f t="shared" si="107"/>
        <v>459000</v>
      </c>
      <c r="G292" s="7">
        <f t="shared" si="107"/>
        <v>0</v>
      </c>
      <c r="H292" s="7">
        <f t="shared" si="107"/>
        <v>3758000</v>
      </c>
      <c r="I292" s="7">
        <f t="shared" si="107"/>
        <v>0</v>
      </c>
      <c r="J292" s="7">
        <f t="shared" si="107"/>
        <v>3812000</v>
      </c>
      <c r="K292" s="7">
        <f t="shared" si="107"/>
        <v>0</v>
      </c>
      <c r="L292" s="7">
        <f t="shared" si="107"/>
        <v>3000000</v>
      </c>
      <c r="M292" s="7">
        <f>M291</f>
        <v>359334</v>
      </c>
      <c r="N292" s="7">
        <f>SUM(N285:N291)</f>
        <v>-2000</v>
      </c>
      <c r="O292" s="7"/>
      <c r="P292" s="7">
        <f>SUM(P285:P291)</f>
        <v>0</v>
      </c>
      <c r="Q292" s="8"/>
      <c r="R292" s="27"/>
      <c r="S292" s="27"/>
      <c r="T292" s="27"/>
      <c r="U292" s="27"/>
    </row>
    <row r="293" spans="1:24" x14ac:dyDescent="0.25">
      <c r="A293" s="3" t="s">
        <v>1299</v>
      </c>
      <c r="B293" s="3" t="s">
        <v>1973</v>
      </c>
      <c r="C293" s="5">
        <v>1123000</v>
      </c>
      <c r="D293" s="5">
        <v>1150000</v>
      </c>
      <c r="E293" s="5">
        <v>230000</v>
      </c>
      <c r="F293" s="5">
        <v>111000</v>
      </c>
      <c r="G293" s="5">
        <v>0</v>
      </c>
      <c r="H293" s="5">
        <v>362000</v>
      </c>
      <c r="I293" s="5">
        <v>0</v>
      </c>
      <c r="J293" s="5">
        <v>500000</v>
      </c>
      <c r="K293" s="5">
        <v>0</v>
      </c>
      <c r="L293" s="5"/>
      <c r="M293" s="5">
        <f t="shared" ref="M293:M298" si="108" xml:space="preserve"> M292+H293+ I293- J293- L293+ Q293</f>
        <v>221334</v>
      </c>
      <c r="N293" s="5">
        <f t="shared" ref="N293:N298" si="109">(C293-D293 - F293 - G293 + J293- K293- H293- I293- P293)*-1</f>
        <v>0</v>
      </c>
      <c r="O293" s="5" t="s">
        <v>1975</v>
      </c>
      <c r="P293" s="5">
        <v>0</v>
      </c>
      <c r="Q293" s="1136">
        <v>0</v>
      </c>
      <c r="R293" s="27">
        <v>187157</v>
      </c>
      <c r="S293" s="27">
        <v>935842.7</v>
      </c>
      <c r="T293" s="27">
        <v>0</v>
      </c>
      <c r="U293" s="27">
        <v>0</v>
      </c>
      <c r="V293" s="1136">
        <v>0</v>
      </c>
      <c r="W293" s="23">
        <v>0.66</v>
      </c>
      <c r="X293" s="1136">
        <v>2</v>
      </c>
    </row>
    <row r="294" spans="1:24" x14ac:dyDescent="0.25">
      <c r="A294" s="3" t="s">
        <v>1299</v>
      </c>
      <c r="B294" s="3" t="s">
        <v>1976</v>
      </c>
      <c r="C294" s="5">
        <v>878000</v>
      </c>
      <c r="D294" s="5">
        <v>1800000</v>
      </c>
      <c r="E294" s="5">
        <v>360000</v>
      </c>
      <c r="F294" s="5">
        <v>28000</v>
      </c>
      <c r="G294" s="5">
        <v>0</v>
      </c>
      <c r="H294" s="5">
        <v>350000</v>
      </c>
      <c r="I294" s="5">
        <v>0</v>
      </c>
      <c r="J294" s="5">
        <v>1300000</v>
      </c>
      <c r="K294" s="5">
        <v>0</v>
      </c>
      <c r="L294" s="5"/>
      <c r="M294" s="5">
        <f t="shared" si="108"/>
        <v>-728666</v>
      </c>
      <c r="N294" s="5">
        <f t="shared" si="109"/>
        <v>0</v>
      </c>
      <c r="O294" s="5" t="s">
        <v>1788</v>
      </c>
      <c r="P294" s="5">
        <v>0</v>
      </c>
      <c r="Q294" s="1138">
        <v>0</v>
      </c>
      <c r="R294" s="27">
        <v>146324</v>
      </c>
      <c r="S294" s="27">
        <v>731676</v>
      </c>
      <c r="T294" s="27">
        <v>0</v>
      </c>
      <c r="U294" s="27">
        <v>0</v>
      </c>
      <c r="V294" s="1138">
        <v>0</v>
      </c>
      <c r="W294" s="23">
        <v>0.68</v>
      </c>
      <c r="X294" s="1138">
        <v>3</v>
      </c>
    </row>
    <row r="295" spans="1:24" x14ac:dyDescent="0.25">
      <c r="A295" s="3" t="s">
        <v>1299</v>
      </c>
      <c r="B295" s="3" t="s">
        <v>1978</v>
      </c>
      <c r="C295" s="5">
        <v>1007000</v>
      </c>
      <c r="D295" s="5">
        <v>500000</v>
      </c>
      <c r="E295" s="5">
        <v>100000</v>
      </c>
      <c r="F295" s="5">
        <v>24000</v>
      </c>
      <c r="G295" s="5">
        <v>0</v>
      </c>
      <c r="H295" s="5">
        <v>918000</v>
      </c>
      <c r="I295" s="5">
        <v>0</v>
      </c>
      <c r="J295" s="5">
        <v>500000</v>
      </c>
      <c r="K295" s="5">
        <v>0</v>
      </c>
      <c r="L295" s="5"/>
      <c r="M295" s="5">
        <f t="shared" si="108"/>
        <v>-310666</v>
      </c>
      <c r="N295" s="5">
        <f t="shared" si="109"/>
        <v>-65000</v>
      </c>
      <c r="O295" s="5" t="s">
        <v>1980</v>
      </c>
      <c r="P295" s="5">
        <v>0</v>
      </c>
      <c r="Q295" s="1140">
        <v>0</v>
      </c>
      <c r="R295" s="27">
        <v>167834</v>
      </c>
      <c r="S295" s="27">
        <v>839165.7</v>
      </c>
      <c r="T295" s="27">
        <v>0</v>
      </c>
      <c r="U295" s="27">
        <v>0</v>
      </c>
      <c r="V295" s="1140">
        <v>0</v>
      </c>
      <c r="W295" s="23">
        <v>0.76</v>
      </c>
      <c r="X295" s="1140">
        <v>3</v>
      </c>
    </row>
    <row r="296" spans="1:24" x14ac:dyDescent="0.25">
      <c r="A296" s="3" t="s">
        <v>1299</v>
      </c>
      <c r="B296" s="3" t="s">
        <v>1981</v>
      </c>
      <c r="C296" s="5">
        <v>1022000</v>
      </c>
      <c r="D296" s="5">
        <v>850000</v>
      </c>
      <c r="E296" s="5">
        <v>170000</v>
      </c>
      <c r="F296" s="5">
        <v>288000</v>
      </c>
      <c r="G296" s="5">
        <v>0</v>
      </c>
      <c r="H296" s="5">
        <v>154000</v>
      </c>
      <c r="I296" s="5">
        <v>0</v>
      </c>
      <c r="J296" s="5">
        <v>270000</v>
      </c>
      <c r="K296" s="5">
        <v>0</v>
      </c>
      <c r="L296" s="5"/>
      <c r="M296" s="5">
        <f t="shared" si="108"/>
        <v>-426666</v>
      </c>
      <c r="N296" s="5">
        <f t="shared" si="109"/>
        <v>0</v>
      </c>
      <c r="O296" s="5" t="s">
        <v>1982</v>
      </c>
      <c r="P296" s="5">
        <v>0</v>
      </c>
      <c r="Q296" s="1141">
        <v>0</v>
      </c>
      <c r="R296" s="27">
        <v>170332</v>
      </c>
      <c r="S296" s="27">
        <v>851668</v>
      </c>
      <c r="T296" s="27">
        <v>0</v>
      </c>
      <c r="U296" s="27">
        <v>0</v>
      </c>
      <c r="V296" s="1141">
        <v>0</v>
      </c>
      <c r="W296" s="23">
        <v>0.62</v>
      </c>
      <c r="X296" s="1141">
        <v>3</v>
      </c>
    </row>
    <row r="297" spans="1:24" x14ac:dyDescent="0.25">
      <c r="A297" s="3" t="s">
        <v>1299</v>
      </c>
      <c r="B297" s="3" t="s">
        <v>1984</v>
      </c>
      <c r="C297" s="5">
        <v>1476000</v>
      </c>
      <c r="D297" s="5">
        <v>400000</v>
      </c>
      <c r="E297" s="5">
        <v>80000</v>
      </c>
      <c r="F297" s="5">
        <v>28000</v>
      </c>
      <c r="G297" s="5">
        <v>0</v>
      </c>
      <c r="H297" s="5">
        <v>1113000</v>
      </c>
      <c r="I297" s="5">
        <v>0</v>
      </c>
      <c r="J297" s="5">
        <v>0</v>
      </c>
      <c r="K297" s="5">
        <v>0</v>
      </c>
      <c r="L297" s="5"/>
      <c r="M297" s="5">
        <f t="shared" si="108"/>
        <v>686334</v>
      </c>
      <c r="N297" s="5">
        <f t="shared" si="109"/>
        <v>65000</v>
      </c>
      <c r="O297" s="5" t="s">
        <v>1985</v>
      </c>
      <c r="P297" s="5">
        <v>0</v>
      </c>
      <c r="Q297" s="1143">
        <v>0</v>
      </c>
      <c r="R297" s="27">
        <v>245989</v>
      </c>
      <c r="S297" s="27">
        <v>1230010.7</v>
      </c>
      <c r="T297" s="27">
        <v>0</v>
      </c>
      <c r="U297" s="27">
        <v>0</v>
      </c>
      <c r="V297" s="1143">
        <v>0</v>
      </c>
      <c r="W297" s="23">
        <v>0.77</v>
      </c>
      <c r="X297" s="1143">
        <v>2</v>
      </c>
    </row>
    <row r="298" spans="1:24" x14ac:dyDescent="0.25">
      <c r="A298" s="3" t="s">
        <v>1299</v>
      </c>
      <c r="B298" s="3" t="s">
        <v>1987</v>
      </c>
      <c r="C298" s="5">
        <v>1259000</v>
      </c>
      <c r="D298" s="5">
        <v>500000</v>
      </c>
      <c r="E298" s="5">
        <v>100000</v>
      </c>
      <c r="F298" s="5">
        <v>24000</v>
      </c>
      <c r="G298" s="5">
        <v>0</v>
      </c>
      <c r="H298" s="5">
        <v>704000</v>
      </c>
      <c r="I298" s="5">
        <v>0</v>
      </c>
      <c r="J298" s="5">
        <v>0</v>
      </c>
      <c r="K298" s="5">
        <v>0</v>
      </c>
      <c r="L298" s="5"/>
      <c r="M298" s="5">
        <f t="shared" si="108"/>
        <v>1390334</v>
      </c>
      <c r="N298" s="5">
        <f t="shared" si="109"/>
        <v>-31000</v>
      </c>
      <c r="O298" s="5" t="s">
        <v>1988</v>
      </c>
      <c r="P298" s="5">
        <v>0</v>
      </c>
      <c r="Q298" s="1145">
        <v>0</v>
      </c>
      <c r="R298" s="27">
        <v>209834</v>
      </c>
      <c r="S298" s="27">
        <v>1049166</v>
      </c>
      <c r="T298" s="27">
        <v>0</v>
      </c>
      <c r="U298" s="27">
        <v>0</v>
      </c>
      <c r="V298" s="1145">
        <v>0</v>
      </c>
      <c r="W298" s="23">
        <v>0.76</v>
      </c>
      <c r="X298" s="1145">
        <v>2</v>
      </c>
    </row>
    <row r="299" spans="1:24" x14ac:dyDescent="0.25">
      <c r="A299" s="3" t="s">
        <v>1299</v>
      </c>
      <c r="B299" s="3" t="s">
        <v>1990</v>
      </c>
      <c r="C299" s="5">
        <v>954000</v>
      </c>
      <c r="D299" s="5">
        <v>500000</v>
      </c>
      <c r="E299" s="5">
        <v>100000</v>
      </c>
      <c r="F299" s="5">
        <v>13000</v>
      </c>
      <c r="G299" s="5">
        <v>0</v>
      </c>
      <c r="H299" s="5">
        <v>532000</v>
      </c>
      <c r="I299" s="5">
        <v>0</v>
      </c>
      <c r="J299" s="5">
        <v>0</v>
      </c>
      <c r="K299" s="5">
        <v>0</v>
      </c>
      <c r="L299" s="5"/>
      <c r="M299" s="5">
        <f xml:space="preserve"> M298+H299+ I299- J299- L299+ Q299</f>
        <v>1922334</v>
      </c>
      <c r="N299" s="5">
        <f>(C299-D299 - F299 - G299 + J299- K299- H299- I299- P299)*-1</f>
        <v>91000</v>
      </c>
      <c r="O299" s="5" t="s">
        <v>1991</v>
      </c>
      <c r="P299" s="5">
        <v>0</v>
      </c>
      <c r="Q299" s="1147">
        <v>0</v>
      </c>
      <c r="R299" s="27">
        <v>159002</v>
      </c>
      <c r="S299" s="27">
        <v>794998</v>
      </c>
      <c r="T299" s="27">
        <v>0</v>
      </c>
      <c r="U299" s="27">
        <v>0</v>
      </c>
      <c r="V299" s="1147">
        <v>0</v>
      </c>
      <c r="W299" s="23">
        <v>0.71</v>
      </c>
      <c r="X299" s="1147">
        <v>2</v>
      </c>
    </row>
    <row r="300" spans="1:24" x14ac:dyDescent="0.25">
      <c r="A300" s="6" t="s">
        <v>19</v>
      </c>
      <c r="B300" s="6" t="s">
        <v>15</v>
      </c>
      <c r="C300" s="7">
        <f t="shared" ref="C300:L300" si="110">SUM(C293:C299)</f>
        <v>7719000</v>
      </c>
      <c r="D300" s="7">
        <f t="shared" si="110"/>
        <v>5700000</v>
      </c>
      <c r="E300" s="7">
        <f t="shared" si="110"/>
        <v>1140000</v>
      </c>
      <c r="F300" s="7">
        <f t="shared" si="110"/>
        <v>516000</v>
      </c>
      <c r="G300" s="7">
        <f t="shared" si="110"/>
        <v>0</v>
      </c>
      <c r="H300" s="7">
        <f t="shared" si="110"/>
        <v>4133000</v>
      </c>
      <c r="I300" s="7">
        <f t="shared" si="110"/>
        <v>0</v>
      </c>
      <c r="J300" s="7">
        <f t="shared" si="110"/>
        <v>2570000</v>
      </c>
      <c r="K300" s="7">
        <f t="shared" si="110"/>
        <v>0</v>
      </c>
      <c r="L300" s="7">
        <f t="shared" si="110"/>
        <v>0</v>
      </c>
      <c r="M300" s="7">
        <f>M299</f>
        <v>1922334</v>
      </c>
      <c r="N300" s="7">
        <f>SUM(N293:N299)</f>
        <v>60000</v>
      </c>
      <c r="O300" s="7"/>
      <c r="P300" s="7">
        <f>SUM(P293:P299)</f>
        <v>0</v>
      </c>
      <c r="Q300" s="8"/>
      <c r="R300" s="27"/>
      <c r="S300" s="27"/>
      <c r="T300" s="27"/>
      <c r="U300" s="27"/>
    </row>
    <row r="301" spans="1:24" x14ac:dyDescent="0.25">
      <c r="A301" s="10" t="s">
        <v>15</v>
      </c>
      <c r="B301" s="10" t="s">
        <v>20</v>
      </c>
      <c r="C301" s="11">
        <f t="shared" ref="C301:L301" si="111">C276+C284+C292+C300</f>
        <v>31497000</v>
      </c>
      <c r="D301" s="11">
        <f t="shared" si="111"/>
        <v>25850000</v>
      </c>
      <c r="E301" s="11">
        <f t="shared" si="111"/>
        <v>5170000</v>
      </c>
      <c r="F301" s="11">
        <f t="shared" si="111"/>
        <v>2385000</v>
      </c>
      <c r="G301" s="11">
        <f t="shared" si="111"/>
        <v>0</v>
      </c>
      <c r="H301" s="11">
        <f t="shared" si="111"/>
        <v>15838000</v>
      </c>
      <c r="I301" s="11">
        <f t="shared" si="111"/>
        <v>0</v>
      </c>
      <c r="J301" s="11">
        <f t="shared" si="111"/>
        <v>12576000</v>
      </c>
      <c r="K301" s="11">
        <f t="shared" si="111"/>
        <v>0</v>
      </c>
      <c r="L301" s="11">
        <f t="shared" si="111"/>
        <v>3000000</v>
      </c>
      <c r="M301" s="11">
        <f>M300</f>
        <v>1922334</v>
      </c>
      <c r="N301" s="11">
        <f>N276+N284+N292+N300</f>
        <v>0</v>
      </c>
      <c r="O301" s="11"/>
      <c r="P301" s="11">
        <f>P276+P284+P292+P300</f>
        <v>0</v>
      </c>
      <c r="Q301" s="9"/>
      <c r="R301" s="27"/>
      <c r="S301" s="27"/>
      <c r="T301" s="27"/>
      <c r="U301" s="27"/>
    </row>
    <row r="302" spans="1:24" x14ac:dyDescent="0.25">
      <c r="A302" t="s">
        <v>1299</v>
      </c>
      <c r="B302" s="3" t="s">
        <v>1993</v>
      </c>
      <c r="C302" s="5">
        <v>945000</v>
      </c>
      <c r="D302" s="5">
        <v>150000</v>
      </c>
      <c r="E302" s="5">
        <v>30000</v>
      </c>
      <c r="F302" s="5">
        <v>39000</v>
      </c>
      <c r="G302" s="5">
        <v>0</v>
      </c>
      <c r="H302" s="5">
        <v>896000</v>
      </c>
      <c r="I302" s="5">
        <v>0</v>
      </c>
      <c r="J302" s="5">
        <v>164000</v>
      </c>
      <c r="K302" s="5">
        <v>0</v>
      </c>
      <c r="L302" s="5"/>
      <c r="M302" s="5">
        <f t="shared" ref="M302:M307" si="112" xml:space="preserve"> M301+H302+ I302- J302- L302+ Q302</f>
        <v>2654334</v>
      </c>
      <c r="N302" s="5">
        <f t="shared" ref="N302:N307" si="113">(C302-D302 - F302 - G302 + J302- K302- H302- I302- P302)*-1</f>
        <v>-24000</v>
      </c>
      <c r="O302" s="5" t="s">
        <v>1994</v>
      </c>
      <c r="P302" s="5">
        <v>0</v>
      </c>
      <c r="Q302" s="1149">
        <v>0</v>
      </c>
      <c r="R302" s="27">
        <v>157495</v>
      </c>
      <c r="S302" s="27">
        <v>787505</v>
      </c>
      <c r="T302" s="27">
        <v>0</v>
      </c>
      <c r="U302" s="27">
        <v>0</v>
      </c>
      <c r="V302" s="1149">
        <v>0</v>
      </c>
      <c r="W302" s="23">
        <v>0.72</v>
      </c>
      <c r="X302" s="1149">
        <v>1</v>
      </c>
    </row>
    <row r="303" spans="1:24" x14ac:dyDescent="0.25">
      <c r="A303" s="3" t="s">
        <v>1299</v>
      </c>
      <c r="B303" s="3" t="s">
        <v>1996</v>
      </c>
      <c r="C303" s="5">
        <v>1166000</v>
      </c>
      <c r="D303" s="5">
        <v>1900000</v>
      </c>
      <c r="E303" s="5">
        <v>380000</v>
      </c>
      <c r="F303" s="5">
        <v>60000</v>
      </c>
      <c r="G303" s="5">
        <v>0</v>
      </c>
      <c r="H303" s="5">
        <v>214000</v>
      </c>
      <c r="I303" s="5">
        <v>0</v>
      </c>
      <c r="J303" s="5">
        <v>1000000</v>
      </c>
      <c r="K303" s="5">
        <v>0</v>
      </c>
      <c r="L303" s="5"/>
      <c r="M303" s="5">
        <f t="shared" si="112"/>
        <v>1868334</v>
      </c>
      <c r="N303" s="5">
        <f t="shared" si="113"/>
        <v>8000</v>
      </c>
      <c r="O303" s="5" t="s">
        <v>1997</v>
      </c>
      <c r="P303" s="5">
        <v>0</v>
      </c>
      <c r="Q303" s="1152">
        <v>0</v>
      </c>
      <c r="R303" s="27">
        <v>194327</v>
      </c>
      <c r="S303" s="27">
        <v>971672.7</v>
      </c>
      <c r="T303" s="27">
        <v>0</v>
      </c>
      <c r="U303" s="27">
        <v>0</v>
      </c>
      <c r="V303" s="1152">
        <v>0</v>
      </c>
      <c r="W303" s="23">
        <v>0.69</v>
      </c>
      <c r="X303" s="1152">
        <v>4</v>
      </c>
    </row>
    <row r="304" spans="1:24" x14ac:dyDescent="0.25">
      <c r="A304" s="3" t="s">
        <v>1299</v>
      </c>
      <c r="B304" s="3" t="s">
        <v>1998</v>
      </c>
      <c r="C304" s="5">
        <v>1470000</v>
      </c>
      <c r="D304" s="5">
        <v>2200000</v>
      </c>
      <c r="E304" s="5">
        <v>440000</v>
      </c>
      <c r="F304" s="5">
        <v>481000</v>
      </c>
      <c r="G304" s="5">
        <v>0</v>
      </c>
      <c r="H304" s="5">
        <v>252000</v>
      </c>
      <c r="I304" s="5">
        <v>0</v>
      </c>
      <c r="J304" s="5">
        <v>1463000</v>
      </c>
      <c r="K304" s="5">
        <v>0</v>
      </c>
      <c r="L304" s="5"/>
      <c r="M304" s="5">
        <f t="shared" si="112"/>
        <v>657334</v>
      </c>
      <c r="N304" s="5">
        <f t="shared" si="113"/>
        <v>0</v>
      </c>
      <c r="O304" s="5" t="s">
        <v>1693</v>
      </c>
      <c r="P304" s="5">
        <v>0</v>
      </c>
      <c r="Q304" s="1153">
        <v>0</v>
      </c>
      <c r="R304" s="27">
        <v>244989</v>
      </c>
      <c r="S304" s="27">
        <v>1225011</v>
      </c>
      <c r="T304" s="27">
        <v>0</v>
      </c>
      <c r="U304" s="27">
        <v>0</v>
      </c>
      <c r="V304" s="1153">
        <v>0</v>
      </c>
      <c r="W304" s="23">
        <v>0.73</v>
      </c>
      <c r="X304" s="1153">
        <v>3</v>
      </c>
    </row>
    <row r="305" spans="1:24" x14ac:dyDescent="0.25">
      <c r="A305" s="3" t="s">
        <v>1299</v>
      </c>
      <c r="B305" s="3" t="s">
        <v>2000</v>
      </c>
      <c r="C305" s="5">
        <v>1853000</v>
      </c>
      <c r="D305" s="5">
        <v>1350000</v>
      </c>
      <c r="E305" s="5">
        <v>270000</v>
      </c>
      <c r="F305" s="5">
        <v>28000</v>
      </c>
      <c r="G305" s="5">
        <v>0</v>
      </c>
      <c r="H305" s="5">
        <v>476000</v>
      </c>
      <c r="I305" s="5">
        <v>0</v>
      </c>
      <c r="J305" s="5">
        <v>0</v>
      </c>
      <c r="K305" s="5">
        <v>0</v>
      </c>
      <c r="L305" s="5"/>
      <c r="M305" s="5">
        <f t="shared" si="112"/>
        <v>1133334</v>
      </c>
      <c r="N305" s="5">
        <f t="shared" si="113"/>
        <v>1000</v>
      </c>
      <c r="O305" s="5" t="s">
        <v>2001</v>
      </c>
      <c r="P305" s="5">
        <v>0</v>
      </c>
      <c r="Q305" s="1155">
        <v>0</v>
      </c>
      <c r="R305" s="27">
        <v>308696</v>
      </c>
      <c r="S305" s="27">
        <v>1544304</v>
      </c>
      <c r="T305" s="27">
        <v>0</v>
      </c>
      <c r="U305" s="27">
        <v>0</v>
      </c>
      <c r="V305" s="1155">
        <v>0</v>
      </c>
      <c r="W305" s="23">
        <v>0.67</v>
      </c>
      <c r="X305" s="1155">
        <v>4</v>
      </c>
    </row>
    <row r="306" spans="1:24" x14ac:dyDescent="0.25">
      <c r="A306" s="3" t="s">
        <v>1299</v>
      </c>
      <c r="B306" s="3" t="s">
        <v>2003</v>
      </c>
      <c r="C306" s="5">
        <v>983000</v>
      </c>
      <c r="D306" s="5">
        <v>2500000</v>
      </c>
      <c r="E306" s="5">
        <v>500000</v>
      </c>
      <c r="F306" s="5">
        <v>24000</v>
      </c>
      <c r="G306" s="5">
        <v>0</v>
      </c>
      <c r="H306" s="5">
        <v>450000</v>
      </c>
      <c r="I306" s="5">
        <v>0</v>
      </c>
      <c r="J306" s="5">
        <v>2000000</v>
      </c>
      <c r="K306" s="5">
        <v>0</v>
      </c>
      <c r="L306" s="5"/>
      <c r="M306" s="5">
        <f t="shared" si="112"/>
        <v>-416666</v>
      </c>
      <c r="N306" s="5">
        <f t="shared" si="113"/>
        <v>-9000</v>
      </c>
      <c r="O306" s="5" t="s">
        <v>2005</v>
      </c>
      <c r="P306" s="5">
        <v>0</v>
      </c>
      <c r="Q306" s="1158">
        <v>0</v>
      </c>
      <c r="R306" s="27">
        <v>163835</v>
      </c>
      <c r="S306" s="27">
        <v>819165</v>
      </c>
      <c r="T306" s="27">
        <v>0</v>
      </c>
      <c r="U306" s="27">
        <v>0</v>
      </c>
      <c r="V306" s="1158">
        <v>0</v>
      </c>
      <c r="W306" s="23">
        <v>0.71</v>
      </c>
      <c r="X306" s="1158">
        <v>2</v>
      </c>
    </row>
    <row r="307" spans="1:24" x14ac:dyDescent="0.25">
      <c r="A307" s="3" t="s">
        <v>1299</v>
      </c>
      <c r="B307" s="3" t="s">
        <v>2006</v>
      </c>
      <c r="C307" s="5">
        <v>865000</v>
      </c>
      <c r="D307" s="5">
        <v>0</v>
      </c>
      <c r="E307" s="5">
        <v>0</v>
      </c>
      <c r="F307" s="5">
        <v>15000</v>
      </c>
      <c r="G307" s="5">
        <v>0</v>
      </c>
      <c r="H307" s="5">
        <v>850000</v>
      </c>
      <c r="I307" s="5">
        <v>0</v>
      </c>
      <c r="J307" s="5">
        <v>0</v>
      </c>
      <c r="K307" s="5">
        <v>0</v>
      </c>
      <c r="L307" s="5"/>
      <c r="M307" s="5">
        <f t="shared" si="112"/>
        <v>433334</v>
      </c>
      <c r="N307" s="5">
        <f t="shared" si="113"/>
        <v>0</v>
      </c>
      <c r="O307" s="5" t="s">
        <v>2007</v>
      </c>
      <c r="P307" s="5">
        <v>0</v>
      </c>
      <c r="Q307" s="1159">
        <v>0</v>
      </c>
      <c r="R307" s="27">
        <v>144151</v>
      </c>
      <c r="S307" s="27">
        <v>720848.7</v>
      </c>
      <c r="T307" s="27">
        <v>0</v>
      </c>
      <c r="U307" s="27">
        <v>0</v>
      </c>
      <c r="V307" s="1159">
        <v>0</v>
      </c>
      <c r="W307" s="23">
        <v>0.6</v>
      </c>
      <c r="X307" s="1159">
        <v>0</v>
      </c>
    </row>
    <row r="308" spans="1:24" x14ac:dyDescent="0.25">
      <c r="A308" s="3" t="s">
        <v>1299</v>
      </c>
      <c r="B308" s="3" t="s">
        <v>2008</v>
      </c>
      <c r="C308" s="5">
        <v>843000</v>
      </c>
      <c r="D308" s="5">
        <v>1100000</v>
      </c>
      <c r="E308" s="5">
        <v>220000</v>
      </c>
      <c r="F308" s="5">
        <v>39000</v>
      </c>
      <c r="G308" s="5">
        <v>0</v>
      </c>
      <c r="H308" s="5">
        <v>204000</v>
      </c>
      <c r="I308" s="5">
        <v>0</v>
      </c>
      <c r="J308" s="5">
        <v>500000</v>
      </c>
      <c r="K308" s="5">
        <v>0</v>
      </c>
      <c r="L308" s="5"/>
      <c r="M308" s="5">
        <f xml:space="preserve"> M307+H308+ I308- J308- L308+ Q308</f>
        <v>137334</v>
      </c>
      <c r="N308" s="5">
        <f>(C308-D308 - F308 - G308 + J308- K308- H308- I308- P308)*-1</f>
        <v>0</v>
      </c>
      <c r="O308" s="5" t="s">
        <v>2009</v>
      </c>
      <c r="P308" s="5">
        <v>0</v>
      </c>
      <c r="Q308" s="1161">
        <v>0</v>
      </c>
      <c r="R308" s="27">
        <v>140484</v>
      </c>
      <c r="S308" s="27">
        <v>702515.7</v>
      </c>
      <c r="T308" s="27">
        <v>0</v>
      </c>
      <c r="U308" s="27">
        <v>0</v>
      </c>
      <c r="V308" s="1161">
        <v>0</v>
      </c>
      <c r="W308" s="23">
        <v>0.64</v>
      </c>
      <c r="X308" s="1161">
        <v>3</v>
      </c>
    </row>
    <row r="309" spans="1:24" x14ac:dyDescent="0.25">
      <c r="A309" s="6" t="s">
        <v>16</v>
      </c>
      <c r="B309" s="6" t="s">
        <v>15</v>
      </c>
      <c r="C309" s="7">
        <f t="shared" ref="C309:L309" si="114">SUM(C302:C308)</f>
        <v>8125000</v>
      </c>
      <c r="D309" s="7">
        <f t="shared" si="114"/>
        <v>9200000</v>
      </c>
      <c r="E309" s="7">
        <f t="shared" si="114"/>
        <v>1840000</v>
      </c>
      <c r="F309" s="7">
        <f t="shared" si="114"/>
        <v>686000</v>
      </c>
      <c r="G309" s="7">
        <f t="shared" si="114"/>
        <v>0</v>
      </c>
      <c r="H309" s="7">
        <f t="shared" si="114"/>
        <v>3342000</v>
      </c>
      <c r="I309" s="7">
        <f t="shared" si="114"/>
        <v>0</v>
      </c>
      <c r="J309" s="7">
        <f t="shared" si="114"/>
        <v>5127000</v>
      </c>
      <c r="K309" s="7">
        <f t="shared" si="114"/>
        <v>0</v>
      </c>
      <c r="L309" s="7">
        <f t="shared" si="114"/>
        <v>0</v>
      </c>
      <c r="M309" s="7">
        <f>M308</f>
        <v>137334</v>
      </c>
      <c r="N309" s="7">
        <f>SUM(N302:N308)</f>
        <v>-24000</v>
      </c>
      <c r="O309" s="7"/>
      <c r="P309" s="7">
        <f>SUM(P302:P308)</f>
        <v>0</v>
      </c>
      <c r="Q309" s="8"/>
      <c r="R309" s="27"/>
      <c r="S309" s="27"/>
      <c r="T309" s="27"/>
      <c r="U309" s="27"/>
    </row>
    <row r="310" spans="1:24" x14ac:dyDescent="0.25">
      <c r="A310" s="3" t="s">
        <v>1299</v>
      </c>
      <c r="B310" s="3" t="s">
        <v>2010</v>
      </c>
      <c r="C310" s="5">
        <v>784000</v>
      </c>
      <c r="D310" s="5">
        <v>400000</v>
      </c>
      <c r="E310" s="5">
        <v>80000</v>
      </c>
      <c r="F310" s="5">
        <v>13000</v>
      </c>
      <c r="G310" s="5">
        <v>0</v>
      </c>
      <c r="H310" s="5">
        <v>371000</v>
      </c>
      <c r="I310" s="5">
        <v>0</v>
      </c>
      <c r="J310" s="5">
        <v>0</v>
      </c>
      <c r="K310" s="5">
        <v>0</v>
      </c>
      <c r="L310" s="5"/>
      <c r="M310" s="5">
        <f t="shared" ref="M310:M315" si="115" xml:space="preserve"> M309+H310+ I310- J310- L310+ Q310</f>
        <v>508334</v>
      </c>
      <c r="N310" s="5">
        <f t="shared" ref="N310:N315" si="116">(C310-D310 - F310 - G310 + J310- K310- H310- I310- P310)*-1</f>
        <v>0</v>
      </c>
      <c r="O310" s="5" t="s">
        <v>2012</v>
      </c>
      <c r="P310" s="5">
        <v>0</v>
      </c>
      <c r="Q310" s="1164">
        <v>0</v>
      </c>
      <c r="R310" s="27">
        <v>130650</v>
      </c>
      <c r="S310" s="27">
        <v>653350</v>
      </c>
      <c r="T310" s="27">
        <v>0</v>
      </c>
      <c r="U310" s="27">
        <v>0</v>
      </c>
      <c r="V310" s="1164">
        <v>0</v>
      </c>
      <c r="W310" s="23">
        <v>0.6</v>
      </c>
      <c r="X310" s="1164">
        <v>3</v>
      </c>
    </row>
    <row r="311" spans="1:24" x14ac:dyDescent="0.25">
      <c r="A311" s="3" t="s">
        <v>1299</v>
      </c>
      <c r="B311" s="3" t="s">
        <v>2013</v>
      </c>
      <c r="C311" s="5">
        <v>911000</v>
      </c>
      <c r="D311" s="5">
        <v>1000000</v>
      </c>
      <c r="E311" s="5">
        <v>200000</v>
      </c>
      <c r="F311" s="5">
        <v>381000</v>
      </c>
      <c r="G311" s="5">
        <v>0</v>
      </c>
      <c r="H311" s="5">
        <v>88000</v>
      </c>
      <c r="I311" s="5">
        <v>0</v>
      </c>
      <c r="J311" s="5">
        <v>566000</v>
      </c>
      <c r="K311" s="5">
        <v>0</v>
      </c>
      <c r="L311" s="5"/>
      <c r="M311" s="5">
        <f t="shared" si="115"/>
        <v>30334</v>
      </c>
      <c r="N311" s="5">
        <f t="shared" si="116"/>
        <v>-8000</v>
      </c>
      <c r="O311" s="5" t="s">
        <v>2015</v>
      </c>
      <c r="P311" s="5">
        <v>0</v>
      </c>
      <c r="Q311" s="1166">
        <v>0</v>
      </c>
      <c r="R311" s="27">
        <v>151815</v>
      </c>
      <c r="S311" s="27">
        <v>759184.7</v>
      </c>
      <c r="T311" s="27">
        <v>0</v>
      </c>
      <c r="U311" s="27">
        <v>0</v>
      </c>
      <c r="V311" s="1166">
        <v>0</v>
      </c>
      <c r="W311" s="23">
        <v>0.57999999999999996</v>
      </c>
      <c r="X311" s="1166">
        <v>1</v>
      </c>
    </row>
    <row r="312" spans="1:24" x14ac:dyDescent="0.25">
      <c r="A312" s="3" t="s">
        <v>1299</v>
      </c>
      <c r="B312" s="3" t="s">
        <v>2016</v>
      </c>
      <c r="C312" s="5">
        <v>1467000</v>
      </c>
      <c r="D312" s="5">
        <v>700000</v>
      </c>
      <c r="E312" s="5">
        <v>140000</v>
      </c>
      <c r="F312" s="5">
        <v>28000</v>
      </c>
      <c r="G312" s="5">
        <v>0</v>
      </c>
      <c r="H312" s="5">
        <v>709000</v>
      </c>
      <c r="I312" s="5">
        <v>0</v>
      </c>
      <c r="J312" s="5">
        <v>0</v>
      </c>
      <c r="K312" s="5">
        <v>30000</v>
      </c>
      <c r="L312" s="5"/>
      <c r="M312" s="5">
        <f t="shared" si="115"/>
        <v>739334</v>
      </c>
      <c r="N312" s="5">
        <f t="shared" si="116"/>
        <v>0</v>
      </c>
      <c r="O312" s="5" t="s">
        <v>1704</v>
      </c>
      <c r="P312" s="5">
        <v>0</v>
      </c>
      <c r="Q312" s="1167">
        <v>0</v>
      </c>
      <c r="R312" s="27">
        <v>244461</v>
      </c>
      <c r="S312" s="27">
        <v>1222538.7</v>
      </c>
      <c r="T312" s="27">
        <v>0</v>
      </c>
      <c r="U312" s="27">
        <v>0</v>
      </c>
      <c r="V312" s="1167">
        <v>0</v>
      </c>
      <c r="W312" s="23">
        <v>0.76</v>
      </c>
      <c r="X312" s="1167">
        <v>2</v>
      </c>
    </row>
    <row r="313" spans="1:24" x14ac:dyDescent="0.25">
      <c r="A313" s="3" t="s">
        <v>1299</v>
      </c>
      <c r="B313" s="3" t="s">
        <v>2018</v>
      </c>
      <c r="C313" s="5">
        <v>866000</v>
      </c>
      <c r="D313" s="5">
        <v>400000</v>
      </c>
      <c r="E313" s="5">
        <v>80000</v>
      </c>
      <c r="F313" s="5">
        <v>37000</v>
      </c>
      <c r="G313" s="5">
        <v>0</v>
      </c>
      <c r="H313" s="5">
        <v>429000</v>
      </c>
      <c r="I313" s="5">
        <v>0</v>
      </c>
      <c r="J313" s="5">
        <v>0</v>
      </c>
      <c r="K313" s="5">
        <v>0</v>
      </c>
      <c r="L313" s="5"/>
      <c r="M313" s="5">
        <f t="shared" si="115"/>
        <v>1168334</v>
      </c>
      <c r="N313" s="5">
        <f t="shared" si="116"/>
        <v>0</v>
      </c>
      <c r="O313" s="5" t="s">
        <v>2019</v>
      </c>
      <c r="P313" s="5">
        <v>0</v>
      </c>
      <c r="Q313" s="1169">
        <v>0</v>
      </c>
      <c r="R313" s="27">
        <v>144316</v>
      </c>
      <c r="S313" s="27">
        <v>721684.3</v>
      </c>
      <c r="T313" s="27">
        <v>0</v>
      </c>
      <c r="U313" s="27">
        <v>0</v>
      </c>
      <c r="V313" s="1169">
        <v>0</v>
      </c>
      <c r="W313" s="23">
        <v>0.67</v>
      </c>
      <c r="X313" s="1169">
        <v>2</v>
      </c>
    </row>
    <row r="314" spans="1:24" x14ac:dyDescent="0.25">
      <c r="A314" s="3" t="s">
        <v>1299</v>
      </c>
      <c r="B314" s="3" t="s">
        <v>2020</v>
      </c>
      <c r="C314" s="5">
        <v>1342000</v>
      </c>
      <c r="D314" s="5">
        <v>1100000</v>
      </c>
      <c r="E314" s="5">
        <v>220000</v>
      </c>
      <c r="F314" s="5">
        <v>31000</v>
      </c>
      <c r="G314" s="5">
        <v>0</v>
      </c>
      <c r="H314" s="5">
        <v>525000</v>
      </c>
      <c r="I314" s="5">
        <v>0</v>
      </c>
      <c r="J314" s="5">
        <v>320000</v>
      </c>
      <c r="K314" s="5">
        <v>0</v>
      </c>
      <c r="L314" s="5"/>
      <c r="M314" s="5">
        <f t="shared" si="115"/>
        <v>1373334</v>
      </c>
      <c r="N314" s="5">
        <f t="shared" si="116"/>
        <v>-6000</v>
      </c>
      <c r="O314" s="5" t="s">
        <v>2021</v>
      </c>
      <c r="P314" s="5">
        <v>0</v>
      </c>
      <c r="Q314" s="1171">
        <v>0</v>
      </c>
      <c r="R314" s="27">
        <v>223649</v>
      </c>
      <c r="S314" s="27">
        <v>1118351</v>
      </c>
      <c r="T314" s="27">
        <v>0</v>
      </c>
      <c r="U314" s="27">
        <v>0</v>
      </c>
      <c r="V314" s="1171">
        <v>0</v>
      </c>
      <c r="W314" s="23">
        <v>0.67</v>
      </c>
      <c r="X314" s="1171">
        <v>3</v>
      </c>
    </row>
    <row r="315" spans="1:24" x14ac:dyDescent="0.25">
      <c r="A315" s="3" t="s">
        <v>1299</v>
      </c>
      <c r="B315" s="3" t="s">
        <v>2022</v>
      </c>
      <c r="C315" s="5">
        <v>806000</v>
      </c>
      <c r="D315" s="5">
        <v>100000</v>
      </c>
      <c r="E315" s="5">
        <v>20000</v>
      </c>
      <c r="F315" s="5">
        <v>39000</v>
      </c>
      <c r="G315" s="5">
        <v>0</v>
      </c>
      <c r="H315" s="5">
        <v>767000</v>
      </c>
      <c r="I315" s="5">
        <v>0</v>
      </c>
      <c r="J315" s="5">
        <v>100000</v>
      </c>
      <c r="K315" s="5">
        <v>0</v>
      </c>
      <c r="L315" s="5"/>
      <c r="M315" s="5">
        <f t="shared" si="115"/>
        <v>2040334</v>
      </c>
      <c r="N315" s="5">
        <f t="shared" si="116"/>
        <v>0</v>
      </c>
      <c r="O315" s="5" t="s">
        <v>2023</v>
      </c>
      <c r="P315" s="5">
        <v>0</v>
      </c>
      <c r="Q315" s="1173">
        <v>0</v>
      </c>
      <c r="R315" s="27">
        <v>134316</v>
      </c>
      <c r="S315" s="27">
        <v>671684.2</v>
      </c>
      <c r="T315" s="27">
        <v>0</v>
      </c>
      <c r="U315" s="27">
        <v>0</v>
      </c>
      <c r="V315" s="1173">
        <v>0</v>
      </c>
      <c r="W315" s="23">
        <v>0.59</v>
      </c>
      <c r="X315" s="1173">
        <v>1</v>
      </c>
    </row>
    <row r="316" spans="1:24" x14ac:dyDescent="0.25">
      <c r="A316" s="3" t="s">
        <v>1299</v>
      </c>
      <c r="B316" s="3" t="s">
        <v>2025</v>
      </c>
      <c r="C316" s="5">
        <v>1566000</v>
      </c>
      <c r="D316" s="5">
        <v>1632000</v>
      </c>
      <c r="E316" s="5">
        <v>326000</v>
      </c>
      <c r="F316" s="5">
        <v>30000</v>
      </c>
      <c r="G316" s="5">
        <v>0</v>
      </c>
      <c r="H316" s="5">
        <v>404000</v>
      </c>
      <c r="I316" s="5">
        <v>0</v>
      </c>
      <c r="J316" s="5">
        <v>500000</v>
      </c>
      <c r="K316" s="5">
        <v>0</v>
      </c>
      <c r="L316" s="5"/>
      <c r="M316" s="5">
        <f xml:space="preserve"> M315+H316+ I316- J316- L316+ Q316</f>
        <v>1944334</v>
      </c>
      <c r="N316" s="5">
        <f>(C316-D316 - F316 - G316 + J316- K316- H316- I316- P316)*-1</f>
        <v>0</v>
      </c>
      <c r="O316" s="5" t="s">
        <v>2026</v>
      </c>
      <c r="P316" s="5">
        <v>0</v>
      </c>
      <c r="Q316" s="1175">
        <v>0</v>
      </c>
      <c r="R316" s="27">
        <v>260978</v>
      </c>
      <c r="S316" s="27">
        <v>1305021.7</v>
      </c>
      <c r="T316" s="27">
        <v>0</v>
      </c>
      <c r="U316" s="27">
        <v>0</v>
      </c>
      <c r="V316" s="1175">
        <v>0</v>
      </c>
      <c r="W316" s="23">
        <v>0.66</v>
      </c>
      <c r="X316" s="1175">
        <v>3</v>
      </c>
    </row>
    <row r="317" spans="1:24" x14ac:dyDescent="0.25">
      <c r="A317" s="6" t="s">
        <v>17</v>
      </c>
      <c r="B317" s="6" t="s">
        <v>15</v>
      </c>
      <c r="C317" s="7">
        <f t="shared" ref="C317:L317" si="117">SUM(C310:C316)</f>
        <v>7742000</v>
      </c>
      <c r="D317" s="7">
        <f t="shared" si="117"/>
        <v>5332000</v>
      </c>
      <c r="E317" s="7">
        <f t="shared" si="117"/>
        <v>1066000</v>
      </c>
      <c r="F317" s="7">
        <f t="shared" si="117"/>
        <v>559000</v>
      </c>
      <c r="G317" s="7">
        <f t="shared" si="117"/>
        <v>0</v>
      </c>
      <c r="H317" s="7">
        <f t="shared" si="117"/>
        <v>3293000</v>
      </c>
      <c r="I317" s="7">
        <f t="shared" si="117"/>
        <v>0</v>
      </c>
      <c r="J317" s="7">
        <f t="shared" si="117"/>
        <v>1486000</v>
      </c>
      <c r="K317" s="7">
        <f t="shared" si="117"/>
        <v>30000</v>
      </c>
      <c r="L317" s="7">
        <f t="shared" si="117"/>
        <v>0</v>
      </c>
      <c r="M317" s="7">
        <f>M316</f>
        <v>1944334</v>
      </c>
      <c r="N317" s="7">
        <f>SUM(N310:N316)</f>
        <v>-14000</v>
      </c>
      <c r="O317" s="7"/>
      <c r="P317" s="7">
        <f>SUM(P310:P316)</f>
        <v>0</v>
      </c>
      <c r="Q317" s="8"/>
      <c r="R317" s="27"/>
      <c r="S317" s="27"/>
      <c r="T317" s="27"/>
      <c r="U317" s="27"/>
    </row>
    <row r="318" spans="1:24" x14ac:dyDescent="0.25">
      <c r="A318" s="3" t="s">
        <v>1299</v>
      </c>
      <c r="B318" s="3" t="s">
        <v>2028</v>
      </c>
      <c r="C318" s="5">
        <v>875000</v>
      </c>
      <c r="D318" s="5">
        <v>0</v>
      </c>
      <c r="E318" s="5">
        <v>0</v>
      </c>
      <c r="F318" s="5">
        <v>478000</v>
      </c>
      <c r="G318" s="5">
        <v>0</v>
      </c>
      <c r="H318" s="5">
        <v>915000</v>
      </c>
      <c r="I318" s="5">
        <v>0</v>
      </c>
      <c r="J318" s="5">
        <v>500000</v>
      </c>
      <c r="K318" s="5">
        <v>0</v>
      </c>
      <c r="L318" s="5"/>
      <c r="M318" s="5">
        <f t="shared" ref="M318:M323" si="118" xml:space="preserve"> M317+H318+ I318- J318- L318+ Q318</f>
        <v>2359334</v>
      </c>
      <c r="N318" s="5">
        <f t="shared" ref="N318:N323" si="119">(C318-D318 - F318 - G318 + J318- K318- H318- I318- P318)*-1</f>
        <v>18000</v>
      </c>
      <c r="O318" s="5" t="s">
        <v>2030</v>
      </c>
      <c r="P318" s="5">
        <v>0</v>
      </c>
      <c r="Q318" s="1178">
        <v>0</v>
      </c>
      <c r="R318" s="27">
        <v>145754</v>
      </c>
      <c r="S318" s="27">
        <v>729245.7</v>
      </c>
      <c r="T318" s="27">
        <v>0</v>
      </c>
      <c r="U318" s="27">
        <v>0</v>
      </c>
      <c r="V318" s="1178">
        <v>0</v>
      </c>
      <c r="W318" s="23">
        <v>0.59</v>
      </c>
      <c r="X318" s="1178">
        <v>0</v>
      </c>
    </row>
    <row r="319" spans="1:24" x14ac:dyDescent="0.25">
      <c r="A319" s="3" t="s">
        <v>1299</v>
      </c>
      <c r="B319" s="3" t="s">
        <v>2031</v>
      </c>
      <c r="C319" s="5">
        <v>1146000</v>
      </c>
      <c r="D319" s="5">
        <v>1000000</v>
      </c>
      <c r="E319" s="5">
        <v>200000</v>
      </c>
      <c r="F319" s="5">
        <v>27000</v>
      </c>
      <c r="G319" s="5">
        <v>0</v>
      </c>
      <c r="H319" s="5">
        <v>1612000</v>
      </c>
      <c r="I319" s="5">
        <v>0</v>
      </c>
      <c r="J319" s="5">
        <v>1500000</v>
      </c>
      <c r="K319" s="5">
        <v>0</v>
      </c>
      <c r="L319" s="5">
        <v>4000000</v>
      </c>
      <c r="M319" s="5">
        <f t="shared" si="118"/>
        <v>-1528666</v>
      </c>
      <c r="N319" s="5">
        <f t="shared" si="119"/>
        <v>-7000</v>
      </c>
      <c r="O319" s="5" t="s">
        <v>2033</v>
      </c>
      <c r="P319" s="5">
        <v>0</v>
      </c>
      <c r="Q319" s="1180">
        <v>0</v>
      </c>
      <c r="R319" s="27">
        <v>190903</v>
      </c>
      <c r="S319" s="27">
        <v>955096.7</v>
      </c>
      <c r="T319" s="27">
        <v>0</v>
      </c>
      <c r="U319" s="27">
        <v>0</v>
      </c>
      <c r="V319" s="1180">
        <v>0</v>
      </c>
      <c r="W319" s="23">
        <v>0.68</v>
      </c>
      <c r="X319" s="1180">
        <v>2</v>
      </c>
    </row>
    <row r="320" spans="1:24" x14ac:dyDescent="0.25">
      <c r="A320" s="3" t="s">
        <v>1299</v>
      </c>
      <c r="B320" s="3" t="s">
        <v>2034</v>
      </c>
      <c r="C320" s="5">
        <v>906000</v>
      </c>
      <c r="D320" s="5">
        <v>1000000</v>
      </c>
      <c r="E320" s="5">
        <v>200000</v>
      </c>
      <c r="F320" s="5">
        <v>12000</v>
      </c>
      <c r="G320" s="5">
        <v>0</v>
      </c>
      <c r="H320" s="5">
        <v>1093000</v>
      </c>
      <c r="I320" s="5">
        <v>0</v>
      </c>
      <c r="J320" s="5">
        <v>1200000</v>
      </c>
      <c r="K320" s="5">
        <v>0</v>
      </c>
      <c r="L320" s="5"/>
      <c r="M320" s="5">
        <f t="shared" si="118"/>
        <v>-1635666</v>
      </c>
      <c r="N320" s="5">
        <f t="shared" si="119"/>
        <v>-1000</v>
      </c>
      <c r="O320" s="5" t="s">
        <v>2036</v>
      </c>
      <c r="P320" s="5">
        <v>0</v>
      </c>
      <c r="Q320" s="1182">
        <v>0</v>
      </c>
      <c r="R320" s="27">
        <v>150918</v>
      </c>
      <c r="S320" s="27">
        <v>755082</v>
      </c>
      <c r="T320" s="27">
        <v>0</v>
      </c>
      <c r="U320" s="27">
        <v>0</v>
      </c>
      <c r="V320" s="1182">
        <v>0</v>
      </c>
      <c r="W320" s="23">
        <v>0.62</v>
      </c>
      <c r="X320" s="1182">
        <v>1</v>
      </c>
    </row>
    <row r="321" spans="1:24" x14ac:dyDescent="0.25">
      <c r="A321" s="3" t="s">
        <v>1299</v>
      </c>
      <c r="B321" s="3" t="s">
        <v>2037</v>
      </c>
      <c r="C321" s="5">
        <v>934000</v>
      </c>
      <c r="D321" s="5">
        <v>1150000</v>
      </c>
      <c r="E321" s="5">
        <v>230000</v>
      </c>
      <c r="F321" s="5">
        <v>12000</v>
      </c>
      <c r="G321" s="5">
        <v>0</v>
      </c>
      <c r="H321" s="5">
        <v>177000</v>
      </c>
      <c r="I321" s="5">
        <v>0</v>
      </c>
      <c r="J321" s="5">
        <v>405000</v>
      </c>
      <c r="K321" s="5">
        <v>0</v>
      </c>
      <c r="L321" s="5"/>
      <c r="M321" s="5">
        <f t="shared" si="118"/>
        <v>-1863666</v>
      </c>
      <c r="N321" s="5">
        <f t="shared" si="119"/>
        <v>0</v>
      </c>
      <c r="O321" s="5" t="s">
        <v>2009</v>
      </c>
      <c r="P321" s="5">
        <v>0</v>
      </c>
      <c r="Q321" s="1184">
        <v>0</v>
      </c>
      <c r="R321" s="27">
        <v>155650</v>
      </c>
      <c r="S321" s="27">
        <v>778350</v>
      </c>
      <c r="T321" s="27">
        <v>0</v>
      </c>
      <c r="U321" s="27">
        <v>0</v>
      </c>
      <c r="V321" s="1184">
        <v>0</v>
      </c>
      <c r="W321" s="23">
        <v>0.65</v>
      </c>
      <c r="X321" s="1184">
        <v>4</v>
      </c>
    </row>
    <row r="322" spans="1:24" x14ac:dyDescent="0.25">
      <c r="A322" s="3" t="s">
        <v>1299</v>
      </c>
      <c r="B322" s="3" t="s">
        <v>2039</v>
      </c>
      <c r="C322" s="5">
        <v>867000</v>
      </c>
      <c r="D322" s="5">
        <v>200000</v>
      </c>
      <c r="E322" s="5">
        <v>40000</v>
      </c>
      <c r="F322" s="5">
        <v>27000</v>
      </c>
      <c r="G322" s="5">
        <v>0</v>
      </c>
      <c r="H322" s="5">
        <v>904000</v>
      </c>
      <c r="I322" s="5">
        <v>0</v>
      </c>
      <c r="J322" s="5">
        <v>264000</v>
      </c>
      <c r="K322" s="5">
        <v>0</v>
      </c>
      <c r="L322" s="5"/>
      <c r="M322" s="5">
        <f t="shared" si="118"/>
        <v>-1223666</v>
      </c>
      <c r="N322" s="5">
        <f t="shared" si="119"/>
        <v>0</v>
      </c>
      <c r="O322" s="5" t="s">
        <v>2041</v>
      </c>
      <c r="P322" s="5">
        <v>0</v>
      </c>
      <c r="Q322" s="1186">
        <v>0</v>
      </c>
      <c r="R322" s="27">
        <v>144415</v>
      </c>
      <c r="S322" s="27">
        <v>722585</v>
      </c>
      <c r="T322" s="27">
        <v>0</v>
      </c>
      <c r="U322" s="27">
        <v>0</v>
      </c>
      <c r="V322" s="1186">
        <v>0</v>
      </c>
      <c r="W322" s="23">
        <v>0.68</v>
      </c>
      <c r="X322" s="1186">
        <v>1</v>
      </c>
    </row>
    <row r="323" spans="1:24" x14ac:dyDescent="0.25">
      <c r="A323" s="3" t="s">
        <v>1299</v>
      </c>
      <c r="B323" s="3" t="s">
        <v>2042</v>
      </c>
      <c r="C323" s="5">
        <v>932000</v>
      </c>
      <c r="D323" s="5">
        <v>650000</v>
      </c>
      <c r="E323" s="5">
        <v>130000</v>
      </c>
      <c r="F323" s="5">
        <v>12000</v>
      </c>
      <c r="G323" s="5">
        <v>0</v>
      </c>
      <c r="H323" s="5">
        <v>460000</v>
      </c>
      <c r="I323" s="5">
        <v>0</v>
      </c>
      <c r="J323" s="5">
        <v>200000</v>
      </c>
      <c r="K323" s="5">
        <v>0</v>
      </c>
      <c r="L323" s="5"/>
      <c r="M323" s="5">
        <f t="shared" si="118"/>
        <v>-963666</v>
      </c>
      <c r="N323" s="5">
        <f t="shared" si="119"/>
        <v>-10000</v>
      </c>
      <c r="O323" s="5" t="s">
        <v>1778</v>
      </c>
      <c r="P323" s="5">
        <v>0</v>
      </c>
      <c r="Q323" s="1188">
        <v>0</v>
      </c>
      <c r="R323" s="27">
        <v>155255</v>
      </c>
      <c r="S323" s="27">
        <v>776745</v>
      </c>
      <c r="T323" s="27">
        <v>0</v>
      </c>
      <c r="U323" s="27">
        <v>0</v>
      </c>
      <c r="V323" s="1188">
        <v>0</v>
      </c>
      <c r="W323" s="23">
        <v>0.65</v>
      </c>
      <c r="X323" s="1188">
        <v>3</v>
      </c>
    </row>
    <row r="324" spans="1:24" x14ac:dyDescent="0.25">
      <c r="A324" s="3" t="s">
        <v>1299</v>
      </c>
      <c r="B324" s="3" t="s">
        <v>2044</v>
      </c>
      <c r="C324" s="5">
        <v>1594000</v>
      </c>
      <c r="D324" s="5">
        <v>150000</v>
      </c>
      <c r="E324" s="5">
        <v>30000</v>
      </c>
      <c r="F324" s="5">
        <v>217000</v>
      </c>
      <c r="G324" s="5">
        <v>0</v>
      </c>
      <c r="H324" s="5">
        <v>1418000</v>
      </c>
      <c r="I324" s="5">
        <v>0</v>
      </c>
      <c r="J324" s="5">
        <v>200000</v>
      </c>
      <c r="K324" s="5">
        <v>0</v>
      </c>
      <c r="L324" s="5"/>
      <c r="M324" s="5">
        <f xml:space="preserve"> M323+H324+ I324- J324- L324+ Q324</f>
        <v>254334</v>
      </c>
      <c r="N324" s="5">
        <f>(C324-D324 - F324 - G324 + J324- K324- H324- I324- P324)*-1</f>
        <v>-9000</v>
      </c>
      <c r="O324" s="5" t="s">
        <v>747</v>
      </c>
      <c r="P324" s="5">
        <v>0</v>
      </c>
      <c r="Q324" s="1190">
        <v>0</v>
      </c>
      <c r="R324" s="27">
        <v>265639</v>
      </c>
      <c r="S324" s="27">
        <v>1328361</v>
      </c>
      <c r="T324" s="27">
        <v>0</v>
      </c>
      <c r="U324" s="27">
        <v>0</v>
      </c>
      <c r="V324" s="1190">
        <v>0</v>
      </c>
      <c r="W324" s="23">
        <v>0.62</v>
      </c>
      <c r="X324" s="1190">
        <v>1</v>
      </c>
    </row>
    <row r="325" spans="1:24" x14ac:dyDescent="0.25">
      <c r="A325" s="6" t="s">
        <v>18</v>
      </c>
      <c r="B325" s="6" t="s">
        <v>15</v>
      </c>
      <c r="C325" s="7">
        <f t="shared" ref="C325:L325" si="120">SUM(C318:C324)</f>
        <v>7254000</v>
      </c>
      <c r="D325" s="7">
        <f t="shared" si="120"/>
        <v>4150000</v>
      </c>
      <c r="E325" s="7">
        <f t="shared" si="120"/>
        <v>830000</v>
      </c>
      <c r="F325" s="7">
        <f t="shared" si="120"/>
        <v>785000</v>
      </c>
      <c r="G325" s="7">
        <f t="shared" si="120"/>
        <v>0</v>
      </c>
      <c r="H325" s="7">
        <f t="shared" si="120"/>
        <v>6579000</v>
      </c>
      <c r="I325" s="7">
        <f t="shared" si="120"/>
        <v>0</v>
      </c>
      <c r="J325" s="7">
        <f t="shared" si="120"/>
        <v>4269000</v>
      </c>
      <c r="K325" s="7">
        <f t="shared" si="120"/>
        <v>0</v>
      </c>
      <c r="L325" s="7">
        <f t="shared" si="120"/>
        <v>4000000</v>
      </c>
      <c r="M325" s="7">
        <f>M324</f>
        <v>254334</v>
      </c>
      <c r="N325" s="7">
        <f>SUM(N318:N324)</f>
        <v>-9000</v>
      </c>
      <c r="O325" s="7"/>
      <c r="P325" s="7">
        <f>SUM(P318:P324)</f>
        <v>0</v>
      </c>
      <c r="Q325" s="8"/>
      <c r="R325" s="27"/>
      <c r="S325" s="27"/>
      <c r="T325" s="27"/>
      <c r="U325" s="27"/>
    </row>
    <row r="326" spans="1:24" x14ac:dyDescent="0.25">
      <c r="A326" s="3" t="s">
        <v>1299</v>
      </c>
      <c r="B326" s="3" t="s">
        <v>2045</v>
      </c>
      <c r="C326" s="5">
        <v>1901000</v>
      </c>
      <c r="D326" s="5">
        <v>1150000</v>
      </c>
      <c r="E326" s="5">
        <v>230000</v>
      </c>
      <c r="F326" s="5">
        <v>66000</v>
      </c>
      <c r="G326" s="5">
        <v>0</v>
      </c>
      <c r="H326" s="5">
        <v>666000</v>
      </c>
      <c r="I326" s="5">
        <v>0</v>
      </c>
      <c r="J326" s="5">
        <v>0</v>
      </c>
      <c r="K326" s="5">
        <v>0</v>
      </c>
      <c r="L326" s="5"/>
      <c r="M326" s="5">
        <f t="shared" ref="M326:M331" si="121" xml:space="preserve"> M325+H326+ I326- J326- L326+ Q326</f>
        <v>920334</v>
      </c>
      <c r="N326" s="5">
        <f t="shared" ref="N326:N331" si="122">(C326-D326 - F326 - G326 + J326- K326- H326- I326- P326)*-1</f>
        <v>-19000</v>
      </c>
      <c r="O326" s="5" t="s">
        <v>2046</v>
      </c>
      <c r="P326" s="5">
        <v>0</v>
      </c>
      <c r="Q326" s="1191">
        <v>0</v>
      </c>
      <c r="R326" s="27">
        <v>316615</v>
      </c>
      <c r="S326" s="27">
        <v>1584385</v>
      </c>
      <c r="T326" s="27">
        <v>0</v>
      </c>
      <c r="U326" s="27">
        <v>0</v>
      </c>
      <c r="V326" s="1191">
        <v>0</v>
      </c>
      <c r="W326" s="23">
        <v>0.83</v>
      </c>
      <c r="X326" s="1191">
        <v>2</v>
      </c>
    </row>
    <row r="327" spans="1:24" x14ac:dyDescent="0.25">
      <c r="A327" s="3" t="s">
        <v>1299</v>
      </c>
      <c r="B327" s="3" t="s">
        <v>2048</v>
      </c>
      <c r="C327" s="5">
        <v>1251000</v>
      </c>
      <c r="D327" s="5">
        <v>3250000</v>
      </c>
      <c r="E327" s="5">
        <v>650000</v>
      </c>
      <c r="F327" s="5">
        <v>24000</v>
      </c>
      <c r="G327" s="5">
        <v>0</v>
      </c>
      <c r="H327" s="5">
        <v>780000</v>
      </c>
      <c r="I327" s="5">
        <v>0</v>
      </c>
      <c r="J327" s="5">
        <v>2800000</v>
      </c>
      <c r="K327" s="5">
        <v>0</v>
      </c>
      <c r="L327" s="5"/>
      <c r="M327" s="5">
        <f t="shared" si="121"/>
        <v>-1099666</v>
      </c>
      <c r="N327" s="5">
        <f t="shared" si="122"/>
        <v>3000</v>
      </c>
      <c r="O327" s="5" t="s">
        <v>2049</v>
      </c>
      <c r="P327" s="5">
        <v>0</v>
      </c>
      <c r="Q327" s="1194">
        <v>0</v>
      </c>
      <c r="R327" s="27">
        <v>208415</v>
      </c>
      <c r="S327" s="27">
        <v>1042585</v>
      </c>
      <c r="T327" s="27">
        <v>0</v>
      </c>
      <c r="U327" s="27">
        <v>0</v>
      </c>
      <c r="V327" s="1194">
        <v>0</v>
      </c>
      <c r="W327" s="23">
        <v>0.7</v>
      </c>
      <c r="X327" s="1194">
        <v>6</v>
      </c>
    </row>
    <row r="328" spans="1:24" x14ac:dyDescent="0.25">
      <c r="A328" s="3" t="s">
        <v>1299</v>
      </c>
      <c r="B328" s="3" t="s">
        <v>2050</v>
      </c>
      <c r="C328" s="5">
        <v>1009000</v>
      </c>
      <c r="D328" s="5">
        <v>1650000</v>
      </c>
      <c r="E328" s="5">
        <v>330000</v>
      </c>
      <c r="F328" s="5">
        <v>24000</v>
      </c>
      <c r="G328" s="5">
        <v>0</v>
      </c>
      <c r="H328" s="5">
        <v>265000</v>
      </c>
      <c r="I328" s="5">
        <v>0</v>
      </c>
      <c r="J328" s="5">
        <v>950000</v>
      </c>
      <c r="K328" s="5">
        <v>20000</v>
      </c>
      <c r="L328" s="5"/>
      <c r="M328" s="5">
        <f t="shared" si="121"/>
        <v>-1784666</v>
      </c>
      <c r="N328" s="5">
        <f t="shared" si="122"/>
        <v>0</v>
      </c>
      <c r="O328" s="5" t="s">
        <v>277</v>
      </c>
      <c r="P328" s="5">
        <v>0</v>
      </c>
      <c r="Q328" s="1195">
        <v>0</v>
      </c>
      <c r="R328" s="27">
        <v>168148</v>
      </c>
      <c r="S328" s="27">
        <v>840852</v>
      </c>
      <c r="T328" s="27">
        <v>0</v>
      </c>
      <c r="U328" s="27">
        <v>0</v>
      </c>
      <c r="V328" s="1195">
        <v>0</v>
      </c>
      <c r="W328" s="23">
        <v>0.74</v>
      </c>
      <c r="X328" s="1195">
        <v>7</v>
      </c>
    </row>
    <row r="329" spans="1:24" x14ac:dyDescent="0.25">
      <c r="A329" s="3" t="s">
        <v>1299</v>
      </c>
      <c r="B329" s="3" t="s">
        <v>2052</v>
      </c>
      <c r="C329" s="5">
        <v>1138000</v>
      </c>
      <c r="D329" s="5">
        <v>0</v>
      </c>
      <c r="E329" s="5">
        <v>0</v>
      </c>
      <c r="F329" s="5">
        <v>165000</v>
      </c>
      <c r="G329" s="5">
        <v>0</v>
      </c>
      <c r="H329" s="5">
        <v>975000</v>
      </c>
      <c r="I329" s="5">
        <v>0</v>
      </c>
      <c r="J329" s="5">
        <v>0</v>
      </c>
      <c r="K329" s="5">
        <v>0</v>
      </c>
      <c r="L329" s="5"/>
      <c r="M329" s="5">
        <f t="shared" si="121"/>
        <v>-809666</v>
      </c>
      <c r="N329" s="5">
        <f t="shared" si="122"/>
        <v>2000</v>
      </c>
      <c r="O329" s="5" t="s">
        <v>2053</v>
      </c>
      <c r="P329" s="5">
        <v>0</v>
      </c>
      <c r="Q329" s="1197">
        <v>0</v>
      </c>
      <c r="R329" s="27">
        <v>189640</v>
      </c>
      <c r="S329" s="27">
        <v>948360</v>
      </c>
      <c r="T329" s="27">
        <v>0</v>
      </c>
      <c r="U329" s="27">
        <v>0</v>
      </c>
      <c r="V329" s="1197">
        <v>0</v>
      </c>
      <c r="W329" s="23">
        <v>0.64</v>
      </c>
      <c r="X329" s="1197">
        <v>0</v>
      </c>
    </row>
    <row r="330" spans="1:24" x14ac:dyDescent="0.25">
      <c r="A330" s="3" t="s">
        <v>1299</v>
      </c>
      <c r="B330" s="3" t="s">
        <v>2055</v>
      </c>
      <c r="C330" s="5">
        <v>1000000</v>
      </c>
      <c r="D330" s="5">
        <v>1167000</v>
      </c>
      <c r="E330" s="5">
        <v>233000</v>
      </c>
      <c r="F330" s="5">
        <v>34000</v>
      </c>
      <c r="G330" s="5">
        <v>0</v>
      </c>
      <c r="H330" s="5">
        <v>173000</v>
      </c>
      <c r="I330" s="5">
        <v>0</v>
      </c>
      <c r="J330" s="5">
        <v>382000</v>
      </c>
      <c r="K330" s="5">
        <v>10000</v>
      </c>
      <c r="L330" s="5"/>
      <c r="M330" s="5">
        <f t="shared" si="121"/>
        <v>-1018666</v>
      </c>
      <c r="N330" s="5">
        <f t="shared" si="122"/>
        <v>2000</v>
      </c>
      <c r="O330" s="5" t="s">
        <v>2057</v>
      </c>
      <c r="P330" s="5">
        <v>0</v>
      </c>
      <c r="Q330" s="1200">
        <v>0</v>
      </c>
      <c r="R330" s="27">
        <v>166643</v>
      </c>
      <c r="S330" s="27">
        <v>833356.7</v>
      </c>
      <c r="T330" s="27">
        <v>0</v>
      </c>
      <c r="U330" s="27">
        <v>0</v>
      </c>
      <c r="V330" s="1200">
        <v>0</v>
      </c>
      <c r="W330" s="23">
        <v>0.72</v>
      </c>
      <c r="X330" s="1200">
        <v>3</v>
      </c>
    </row>
    <row r="331" spans="1:24" x14ac:dyDescent="0.25">
      <c r="A331" s="3" t="s">
        <v>1299</v>
      </c>
      <c r="B331" s="3" t="s">
        <v>2058</v>
      </c>
      <c r="C331" s="5">
        <v>623000</v>
      </c>
      <c r="D331" s="5">
        <v>0</v>
      </c>
      <c r="E331" s="5">
        <v>0</v>
      </c>
      <c r="F331" s="5">
        <v>330000</v>
      </c>
      <c r="G331" s="5">
        <v>0</v>
      </c>
      <c r="H331" s="5">
        <v>285000</v>
      </c>
      <c r="I331" s="5">
        <v>0</v>
      </c>
      <c r="J331" s="5">
        <v>10000</v>
      </c>
      <c r="K331" s="5">
        <v>0</v>
      </c>
      <c r="L331" s="5"/>
      <c r="M331" s="5">
        <f t="shared" si="121"/>
        <v>-743666</v>
      </c>
      <c r="N331" s="5">
        <f t="shared" si="122"/>
        <v>-18000</v>
      </c>
      <c r="O331" s="5" t="s">
        <v>2060</v>
      </c>
      <c r="P331" s="5">
        <v>0</v>
      </c>
      <c r="Q331" s="1202">
        <v>0</v>
      </c>
      <c r="R331" s="27">
        <v>103816</v>
      </c>
      <c r="S331" s="27">
        <v>519184</v>
      </c>
      <c r="T331" s="27">
        <v>0</v>
      </c>
      <c r="U331" s="27">
        <v>0</v>
      </c>
      <c r="V331" s="1202">
        <v>0</v>
      </c>
      <c r="W331" s="23">
        <v>0.57999999999999996</v>
      </c>
      <c r="X331" s="1202">
        <v>0</v>
      </c>
    </row>
    <row r="332" spans="1:24" x14ac:dyDescent="0.25">
      <c r="A332" s="3" t="s">
        <v>1299</v>
      </c>
      <c r="B332" s="3" t="s">
        <v>2061</v>
      </c>
      <c r="C332" s="5">
        <v>1702000</v>
      </c>
      <c r="D332" s="5">
        <v>900000</v>
      </c>
      <c r="E332" s="5">
        <v>180000</v>
      </c>
      <c r="F332" s="5">
        <v>74000</v>
      </c>
      <c r="G332" s="5">
        <v>0</v>
      </c>
      <c r="H332" s="5">
        <v>1204000</v>
      </c>
      <c r="I332" s="5">
        <v>0</v>
      </c>
      <c r="J332" s="5">
        <v>500000</v>
      </c>
      <c r="K332" s="5">
        <v>0</v>
      </c>
      <c r="L332" s="5"/>
      <c r="M332" s="5">
        <f xml:space="preserve"> M331+H332+ I332- J332- L332+ Q332</f>
        <v>-39666</v>
      </c>
      <c r="N332" s="5">
        <f>(C332-D332 - F332 - G332 + J332- K332- H332- I332- P332)*-1</f>
        <v>-24000</v>
      </c>
      <c r="O332" s="5" t="s">
        <v>2062</v>
      </c>
      <c r="P332" s="5">
        <v>0</v>
      </c>
      <c r="Q332" s="1204">
        <v>0</v>
      </c>
      <c r="R332" s="27">
        <v>283599</v>
      </c>
      <c r="S332" s="27">
        <v>1418401</v>
      </c>
      <c r="T332" s="27">
        <v>0</v>
      </c>
      <c r="U332" s="27">
        <v>0</v>
      </c>
      <c r="V332" s="1204">
        <v>0</v>
      </c>
      <c r="W332" s="23">
        <v>0.77</v>
      </c>
      <c r="X332" s="1204">
        <v>4</v>
      </c>
    </row>
    <row r="333" spans="1:24" x14ac:dyDescent="0.25">
      <c r="A333" s="6" t="s">
        <v>19</v>
      </c>
      <c r="B333" s="6" t="s">
        <v>15</v>
      </c>
      <c r="C333" s="7">
        <f t="shared" ref="C333:L333" si="123">SUM(C326:C332)</f>
        <v>8624000</v>
      </c>
      <c r="D333" s="7">
        <f t="shared" si="123"/>
        <v>8117000</v>
      </c>
      <c r="E333" s="7">
        <f t="shared" si="123"/>
        <v>1623000</v>
      </c>
      <c r="F333" s="7">
        <f t="shared" si="123"/>
        <v>717000</v>
      </c>
      <c r="G333" s="7">
        <f t="shared" si="123"/>
        <v>0</v>
      </c>
      <c r="H333" s="7">
        <f t="shared" si="123"/>
        <v>4348000</v>
      </c>
      <c r="I333" s="7">
        <f t="shared" si="123"/>
        <v>0</v>
      </c>
      <c r="J333" s="7">
        <f t="shared" si="123"/>
        <v>4642000</v>
      </c>
      <c r="K333" s="7">
        <f t="shared" si="123"/>
        <v>30000</v>
      </c>
      <c r="L333" s="7">
        <f t="shared" si="123"/>
        <v>0</v>
      </c>
      <c r="M333" s="7">
        <f>M332</f>
        <v>-39666</v>
      </c>
      <c r="N333" s="7">
        <f>SUM(N326:N332)</f>
        <v>-54000</v>
      </c>
      <c r="O333" s="7"/>
      <c r="P333" s="7">
        <f>SUM(P326:P332)</f>
        <v>0</v>
      </c>
      <c r="Q333" s="8"/>
      <c r="R333" s="27"/>
      <c r="S333" s="27"/>
      <c r="T333" s="27"/>
      <c r="U333" s="27"/>
    </row>
    <row r="334" spans="1:24" x14ac:dyDescent="0.25">
      <c r="A334" s="10" t="s">
        <v>15</v>
      </c>
      <c r="B334" s="10" t="s">
        <v>20</v>
      </c>
      <c r="C334" s="11">
        <f t="shared" ref="C334:L334" si="124">C309+C317+C325+C333</f>
        <v>31745000</v>
      </c>
      <c r="D334" s="11">
        <f t="shared" si="124"/>
        <v>26799000</v>
      </c>
      <c r="E334" s="11">
        <f t="shared" si="124"/>
        <v>5359000</v>
      </c>
      <c r="F334" s="11">
        <f t="shared" si="124"/>
        <v>2747000</v>
      </c>
      <c r="G334" s="11">
        <f t="shared" si="124"/>
        <v>0</v>
      </c>
      <c r="H334" s="11">
        <f t="shared" si="124"/>
        <v>17562000</v>
      </c>
      <c r="I334" s="11">
        <f t="shared" si="124"/>
        <v>0</v>
      </c>
      <c r="J334" s="11">
        <f t="shared" si="124"/>
        <v>15524000</v>
      </c>
      <c r="K334" s="11">
        <f t="shared" si="124"/>
        <v>60000</v>
      </c>
      <c r="L334" s="11">
        <f t="shared" si="124"/>
        <v>4000000</v>
      </c>
      <c r="M334" s="11">
        <f>M333</f>
        <v>-39666</v>
      </c>
      <c r="N334" s="11">
        <f>N309+N317+N325+N333</f>
        <v>-101000</v>
      </c>
      <c r="O334" s="11"/>
      <c r="P334" s="11">
        <f>P309+P317+P325+P333</f>
        <v>0</v>
      </c>
      <c r="Q334" s="9"/>
      <c r="R334" s="27"/>
      <c r="S334" s="27"/>
      <c r="T334" s="27"/>
      <c r="U334" s="27"/>
    </row>
    <row r="335" spans="1:24" x14ac:dyDescent="0.25">
      <c r="A335" t="s">
        <v>1299</v>
      </c>
      <c r="B335" s="3" t="s">
        <v>2064</v>
      </c>
      <c r="C335" s="5">
        <v>1146000</v>
      </c>
      <c r="D335" s="5">
        <v>1200000</v>
      </c>
      <c r="E335" s="5">
        <v>240000</v>
      </c>
      <c r="F335" s="5">
        <v>79000</v>
      </c>
      <c r="G335" s="5">
        <v>0</v>
      </c>
      <c r="H335" s="5">
        <v>843000</v>
      </c>
      <c r="I335" s="5">
        <v>0</v>
      </c>
      <c r="J335" s="5">
        <v>1050000</v>
      </c>
      <c r="K335" s="5">
        <v>0</v>
      </c>
      <c r="L335" s="5"/>
      <c r="M335" s="5">
        <f t="shared" ref="M335:M340" si="125" xml:space="preserve"> M334+H335+ I335- J335- L335+ Q335</f>
        <v>-246666</v>
      </c>
      <c r="N335" s="5">
        <f t="shared" ref="N335:N340" si="126">(C335-D335 - F335 - G335 + J335- K335- H335- I335- P335)*-1</f>
        <v>-74000</v>
      </c>
      <c r="O335" s="5" t="s">
        <v>2065</v>
      </c>
      <c r="P335" s="5">
        <v>0</v>
      </c>
      <c r="Q335" s="1206">
        <v>0</v>
      </c>
      <c r="R335" s="27">
        <v>190909</v>
      </c>
      <c r="S335" s="27">
        <v>0</v>
      </c>
      <c r="T335" s="27">
        <v>0</v>
      </c>
      <c r="U335" s="27">
        <v>0</v>
      </c>
      <c r="V335" s="1206">
        <v>0</v>
      </c>
      <c r="X335" s="1206">
        <v>2</v>
      </c>
    </row>
    <row r="336" spans="1:24" x14ac:dyDescent="0.25">
      <c r="A336" s="3" t="s">
        <v>1299</v>
      </c>
      <c r="B336" s="3" t="s">
        <v>2064</v>
      </c>
      <c r="C336" s="5">
        <v>819000</v>
      </c>
      <c r="D336" s="5">
        <v>450000</v>
      </c>
      <c r="E336" s="5">
        <v>90000</v>
      </c>
      <c r="F336" s="5">
        <v>44000</v>
      </c>
      <c r="G336" s="5">
        <v>0</v>
      </c>
      <c r="H336" s="5">
        <v>821000</v>
      </c>
      <c r="I336" s="5">
        <v>0</v>
      </c>
      <c r="J336" s="5">
        <v>500000</v>
      </c>
      <c r="K336" s="5">
        <v>10000</v>
      </c>
      <c r="L336" s="5"/>
      <c r="M336" s="5">
        <f t="shared" si="125"/>
        <v>74334</v>
      </c>
      <c r="N336" s="5">
        <f t="shared" si="126"/>
        <v>6000</v>
      </c>
      <c r="O336" s="5" t="s">
        <v>2067</v>
      </c>
      <c r="P336" s="5">
        <v>0</v>
      </c>
      <c r="Q336" s="1208">
        <v>0</v>
      </c>
      <c r="R336" s="27">
        <v>136494</v>
      </c>
      <c r="S336" s="27">
        <v>682505.8</v>
      </c>
      <c r="T336" s="27">
        <v>0</v>
      </c>
      <c r="U336" s="27">
        <v>0</v>
      </c>
      <c r="V336" s="1208">
        <v>0</v>
      </c>
      <c r="W336" s="23">
        <v>0.66</v>
      </c>
      <c r="X336" s="1208">
        <v>3</v>
      </c>
    </row>
    <row r="337" spans="1:24" x14ac:dyDescent="0.25">
      <c r="A337" s="3" t="s">
        <v>1299</v>
      </c>
      <c r="B337" s="3" t="s">
        <v>2068</v>
      </c>
      <c r="C337" s="5">
        <v>1413000</v>
      </c>
      <c r="D337" s="5">
        <v>700000</v>
      </c>
      <c r="E337" s="5">
        <v>140000</v>
      </c>
      <c r="F337" s="5">
        <v>24000</v>
      </c>
      <c r="G337" s="5">
        <v>0</v>
      </c>
      <c r="H337" s="5">
        <v>683000</v>
      </c>
      <c r="I337" s="5">
        <v>0</v>
      </c>
      <c r="J337" s="5">
        <v>0</v>
      </c>
      <c r="K337" s="5">
        <v>0</v>
      </c>
      <c r="L337" s="5"/>
      <c r="M337" s="5">
        <f t="shared" si="125"/>
        <v>757334</v>
      </c>
      <c r="N337" s="5">
        <f t="shared" si="126"/>
        <v>-6000</v>
      </c>
      <c r="O337" s="5" t="s">
        <v>2069</v>
      </c>
      <c r="P337" s="5">
        <v>0</v>
      </c>
      <c r="Q337" s="1210">
        <v>0</v>
      </c>
      <c r="R337" s="27">
        <v>235443</v>
      </c>
      <c r="S337" s="27">
        <v>1177557.5</v>
      </c>
      <c r="T337" s="27">
        <v>0</v>
      </c>
      <c r="U337" s="27">
        <v>0</v>
      </c>
      <c r="V337" s="1210">
        <v>0</v>
      </c>
      <c r="W337" s="23">
        <v>0.74</v>
      </c>
      <c r="X337" s="1210">
        <v>2</v>
      </c>
    </row>
    <row r="338" spans="1:24" x14ac:dyDescent="0.25">
      <c r="A338" s="3" t="s">
        <v>1299</v>
      </c>
      <c r="B338" s="3" t="s">
        <v>2070</v>
      </c>
      <c r="C338" s="5">
        <v>840000</v>
      </c>
      <c r="D338" s="5">
        <v>1750000</v>
      </c>
      <c r="E338" s="5">
        <v>350000</v>
      </c>
      <c r="F338" s="5">
        <v>72000</v>
      </c>
      <c r="G338" s="5">
        <v>0</v>
      </c>
      <c r="H338" s="5">
        <v>566000</v>
      </c>
      <c r="I338" s="5">
        <v>0</v>
      </c>
      <c r="J338" s="5">
        <v>1548000</v>
      </c>
      <c r="K338" s="5">
        <v>0</v>
      </c>
      <c r="L338" s="5"/>
      <c r="M338" s="5">
        <f t="shared" si="125"/>
        <v>-224666</v>
      </c>
      <c r="N338" s="5">
        <f t="shared" si="126"/>
        <v>0</v>
      </c>
      <c r="O338" s="5" t="s">
        <v>2071</v>
      </c>
      <c r="P338" s="5">
        <v>0</v>
      </c>
      <c r="Q338" s="1211">
        <v>0</v>
      </c>
      <c r="R338" s="27">
        <v>139974</v>
      </c>
      <c r="S338" s="27">
        <v>700026.4</v>
      </c>
      <c r="T338" s="27">
        <v>0</v>
      </c>
      <c r="U338" s="27">
        <v>0</v>
      </c>
      <c r="V338" s="1211">
        <v>0</v>
      </c>
      <c r="W338" s="23">
        <v>0.68</v>
      </c>
      <c r="X338" s="1211">
        <v>3</v>
      </c>
    </row>
    <row r="339" spans="1:24" x14ac:dyDescent="0.25">
      <c r="A339" s="3" t="s">
        <v>1299</v>
      </c>
      <c r="B339" s="3" t="s">
        <v>2072</v>
      </c>
      <c r="C339" s="5">
        <v>1073000</v>
      </c>
      <c r="D339" s="5">
        <v>1200000</v>
      </c>
      <c r="E339" s="5">
        <v>240000</v>
      </c>
      <c r="F339" s="5">
        <v>361000</v>
      </c>
      <c r="G339" s="5">
        <v>0</v>
      </c>
      <c r="H339" s="5">
        <v>6000</v>
      </c>
      <c r="I339" s="5">
        <v>0</v>
      </c>
      <c r="J339" s="5">
        <v>475000</v>
      </c>
      <c r="K339" s="5">
        <v>0</v>
      </c>
      <c r="L339" s="5"/>
      <c r="M339" s="5">
        <f t="shared" si="125"/>
        <v>-693666</v>
      </c>
      <c r="N339" s="5">
        <f t="shared" si="126"/>
        <v>19000</v>
      </c>
      <c r="O339" s="5" t="s">
        <v>2073</v>
      </c>
      <c r="P339" s="5">
        <v>0</v>
      </c>
      <c r="Q339" s="1213">
        <v>0</v>
      </c>
      <c r="R339" s="27">
        <v>178818</v>
      </c>
      <c r="S339" s="27">
        <v>894182</v>
      </c>
      <c r="T339" s="27">
        <v>0</v>
      </c>
      <c r="U339" s="27">
        <v>0</v>
      </c>
      <c r="V339" s="1213">
        <v>0</v>
      </c>
      <c r="W339" s="23">
        <v>0.68</v>
      </c>
      <c r="X339" s="1213">
        <v>3</v>
      </c>
    </row>
    <row r="340" spans="1:24" x14ac:dyDescent="0.25">
      <c r="A340" s="3" t="s">
        <v>1299</v>
      </c>
      <c r="B340" s="3" t="s">
        <v>2076</v>
      </c>
      <c r="C340" s="5">
        <v>1373000</v>
      </c>
      <c r="D340" s="5">
        <v>3200000</v>
      </c>
      <c r="E340" s="5">
        <v>640000</v>
      </c>
      <c r="F340" s="5">
        <v>39000</v>
      </c>
      <c r="G340" s="5">
        <v>0</v>
      </c>
      <c r="H340" s="5">
        <v>291000</v>
      </c>
      <c r="I340" s="5">
        <v>0</v>
      </c>
      <c r="J340" s="5">
        <v>2150000</v>
      </c>
      <c r="K340" s="5">
        <v>0</v>
      </c>
      <c r="L340" s="5"/>
      <c r="M340" s="5">
        <f t="shared" si="125"/>
        <v>-2552666</v>
      </c>
      <c r="N340" s="5">
        <f t="shared" si="126"/>
        <v>7000</v>
      </c>
      <c r="O340" s="5" t="s">
        <v>2077</v>
      </c>
      <c r="P340" s="5">
        <v>0</v>
      </c>
      <c r="Q340" s="1216">
        <v>0</v>
      </c>
      <c r="R340" s="27">
        <v>228781</v>
      </c>
      <c r="S340" s="27">
        <v>1144219.3</v>
      </c>
      <c r="T340" s="27">
        <v>0</v>
      </c>
      <c r="U340" s="27">
        <v>0</v>
      </c>
      <c r="V340" s="1216">
        <v>0</v>
      </c>
      <c r="W340" s="23">
        <v>0.67</v>
      </c>
      <c r="X340" s="1216">
        <v>6</v>
      </c>
    </row>
    <row r="341" spans="1:24" x14ac:dyDescent="0.25">
      <c r="A341" s="3" t="s">
        <v>1299</v>
      </c>
      <c r="B341" s="3" t="s">
        <v>2078</v>
      </c>
      <c r="C341" s="5">
        <v>887000</v>
      </c>
      <c r="D341" s="5">
        <v>0</v>
      </c>
      <c r="E341" s="5">
        <v>0</v>
      </c>
      <c r="F341" s="5">
        <v>12000</v>
      </c>
      <c r="G341" s="5">
        <v>0</v>
      </c>
      <c r="H341" s="5">
        <v>871000</v>
      </c>
      <c r="I341" s="5">
        <v>0</v>
      </c>
      <c r="J341" s="5">
        <v>0</v>
      </c>
      <c r="K341" s="5">
        <v>0</v>
      </c>
      <c r="L341" s="5"/>
      <c r="M341" s="5">
        <f xml:space="preserve"> M340+H341+ I341- J341- L341+ Q341</f>
        <v>-1681666</v>
      </c>
      <c r="N341" s="5">
        <f>(C341-D341 - F341 - G341 + J341- K341- H341- I341- P341)*-1</f>
        <v>-4000</v>
      </c>
      <c r="O341" s="5" t="s">
        <v>2079</v>
      </c>
      <c r="P341" s="5">
        <v>0</v>
      </c>
      <c r="Q341" s="1217">
        <v>0</v>
      </c>
      <c r="R341" s="27">
        <v>147807</v>
      </c>
      <c r="S341" s="27">
        <v>739193</v>
      </c>
      <c r="T341" s="27">
        <v>0</v>
      </c>
      <c r="U341" s="27">
        <v>0</v>
      </c>
      <c r="V341" s="1217">
        <v>0</v>
      </c>
      <c r="W341" s="23">
        <v>0.64</v>
      </c>
      <c r="X341" s="1217">
        <v>0</v>
      </c>
    </row>
    <row r="342" spans="1:24" x14ac:dyDescent="0.25">
      <c r="A342" s="6" t="s">
        <v>16</v>
      </c>
      <c r="B342" s="6" t="s">
        <v>15</v>
      </c>
      <c r="C342" s="7">
        <f t="shared" ref="C342:L342" si="127">SUM(C335:C341)</f>
        <v>7551000</v>
      </c>
      <c r="D342" s="7">
        <f t="shared" si="127"/>
        <v>8500000</v>
      </c>
      <c r="E342" s="7">
        <f t="shared" si="127"/>
        <v>1700000</v>
      </c>
      <c r="F342" s="7">
        <f t="shared" si="127"/>
        <v>631000</v>
      </c>
      <c r="G342" s="7">
        <f t="shared" si="127"/>
        <v>0</v>
      </c>
      <c r="H342" s="7">
        <f t="shared" si="127"/>
        <v>4081000</v>
      </c>
      <c r="I342" s="7">
        <f t="shared" si="127"/>
        <v>0</v>
      </c>
      <c r="J342" s="7">
        <f t="shared" si="127"/>
        <v>5723000</v>
      </c>
      <c r="K342" s="7">
        <f t="shared" si="127"/>
        <v>10000</v>
      </c>
      <c r="L342" s="7">
        <f t="shared" si="127"/>
        <v>0</v>
      </c>
      <c r="M342" s="7">
        <f>M341</f>
        <v>-1681666</v>
      </c>
      <c r="N342" s="7">
        <f>SUM(N335:N341)</f>
        <v>-52000</v>
      </c>
      <c r="O342" s="7"/>
      <c r="P342" s="7">
        <f>SUM(P335:P341)</f>
        <v>0</v>
      </c>
      <c r="Q342" s="8"/>
      <c r="R342" s="27"/>
      <c r="S342" s="27"/>
      <c r="T342" s="27"/>
      <c r="U342" s="27"/>
    </row>
    <row r="343" spans="1:24" x14ac:dyDescent="0.25">
      <c r="A343" s="3" t="s">
        <v>1299</v>
      </c>
      <c r="B343" s="3" t="s">
        <v>2081</v>
      </c>
      <c r="C343" s="5">
        <v>1000000</v>
      </c>
      <c r="D343" s="5">
        <v>700000</v>
      </c>
      <c r="E343" s="5">
        <v>140000</v>
      </c>
      <c r="F343" s="5">
        <v>12000</v>
      </c>
      <c r="G343" s="5">
        <v>0</v>
      </c>
      <c r="H343" s="5">
        <v>589000</v>
      </c>
      <c r="I343" s="5">
        <v>0</v>
      </c>
      <c r="J343" s="5">
        <v>300000</v>
      </c>
      <c r="K343" s="5">
        <v>0</v>
      </c>
      <c r="L343" s="5"/>
      <c r="M343" s="5">
        <f t="shared" ref="M343:M348" si="128" xml:space="preserve"> M342+H343+ I343- J343- L343+ Q343</f>
        <v>-1392666</v>
      </c>
      <c r="N343" s="5">
        <f t="shared" ref="N343:N348" si="129">(C343-D343 - F343 - G343 + J343- K343- H343- I343- P343)*-1</f>
        <v>1000</v>
      </c>
      <c r="O343" s="5" t="s">
        <v>2082</v>
      </c>
      <c r="P343" s="5">
        <v>0</v>
      </c>
      <c r="Q343" s="1220">
        <v>0</v>
      </c>
      <c r="R343" s="27">
        <v>166616</v>
      </c>
      <c r="S343" s="27">
        <v>833384.3</v>
      </c>
      <c r="T343" s="27">
        <v>0</v>
      </c>
      <c r="U343" s="27">
        <v>0</v>
      </c>
      <c r="V343" s="1220">
        <v>0</v>
      </c>
      <c r="W343" s="23">
        <v>0.57999999999999996</v>
      </c>
      <c r="X343" s="1220">
        <v>1</v>
      </c>
    </row>
    <row r="344" spans="1:24" x14ac:dyDescent="0.25">
      <c r="A344" s="3" t="s">
        <v>1299</v>
      </c>
      <c r="B344" s="3" t="s">
        <v>2083</v>
      </c>
      <c r="C344" s="5">
        <v>750000</v>
      </c>
      <c r="D344" s="5">
        <v>0</v>
      </c>
      <c r="E344" s="5">
        <v>0</v>
      </c>
      <c r="F344" s="5">
        <v>24000</v>
      </c>
      <c r="G344" s="5">
        <v>0</v>
      </c>
      <c r="H344" s="5">
        <v>705000</v>
      </c>
      <c r="I344" s="5">
        <v>0</v>
      </c>
      <c r="J344" s="5">
        <v>0</v>
      </c>
      <c r="K344" s="5">
        <v>0</v>
      </c>
      <c r="L344" s="5"/>
      <c r="M344" s="5">
        <f t="shared" si="128"/>
        <v>-687666</v>
      </c>
      <c r="N344" s="5">
        <f t="shared" si="129"/>
        <v>-21000</v>
      </c>
      <c r="O344" s="5" t="s">
        <v>753</v>
      </c>
      <c r="P344" s="5">
        <v>0</v>
      </c>
      <c r="Q344" s="1222">
        <v>0</v>
      </c>
      <c r="R344" s="27">
        <v>124975</v>
      </c>
      <c r="S344" s="27">
        <v>625025</v>
      </c>
      <c r="T344" s="27">
        <v>0</v>
      </c>
      <c r="U344" s="27">
        <v>0</v>
      </c>
      <c r="V344" s="1222">
        <v>0</v>
      </c>
      <c r="W344" s="23">
        <v>0.53</v>
      </c>
      <c r="X344" s="1222">
        <v>0</v>
      </c>
    </row>
    <row r="345" spans="1:24" x14ac:dyDescent="0.25">
      <c r="A345" s="3" t="s">
        <v>1299</v>
      </c>
      <c r="B345" s="3" t="s">
        <v>2085</v>
      </c>
      <c r="C345" s="5">
        <v>879000</v>
      </c>
      <c r="D345" s="5">
        <v>260000</v>
      </c>
      <c r="E345" s="5">
        <v>52000</v>
      </c>
      <c r="F345" s="5">
        <v>294000</v>
      </c>
      <c r="G345" s="5">
        <v>0</v>
      </c>
      <c r="H345" s="5">
        <v>361000</v>
      </c>
      <c r="I345" s="5">
        <v>0</v>
      </c>
      <c r="J345" s="5">
        <v>0</v>
      </c>
      <c r="K345" s="5">
        <v>0</v>
      </c>
      <c r="L345" s="5"/>
      <c r="M345" s="5">
        <f t="shared" si="128"/>
        <v>-326666</v>
      </c>
      <c r="N345" s="5">
        <f t="shared" si="129"/>
        <v>36000</v>
      </c>
      <c r="O345" s="5" t="s">
        <v>2086</v>
      </c>
      <c r="P345" s="5">
        <v>0</v>
      </c>
      <c r="Q345" s="1223">
        <v>0</v>
      </c>
      <c r="R345" s="27">
        <v>146499</v>
      </c>
      <c r="S345" s="27">
        <v>732501.2</v>
      </c>
      <c r="T345" s="27">
        <v>0</v>
      </c>
      <c r="U345" s="27">
        <v>0</v>
      </c>
      <c r="V345" s="1223">
        <v>0</v>
      </c>
      <c r="W345" s="23">
        <v>0.52</v>
      </c>
      <c r="X345" s="1223">
        <v>1</v>
      </c>
    </row>
    <row r="346" spans="1:24" x14ac:dyDescent="0.25">
      <c r="A346" s="3" t="s">
        <v>1299</v>
      </c>
      <c r="B346" s="3" t="s">
        <v>2088</v>
      </c>
      <c r="C346" s="5">
        <v>1300000</v>
      </c>
      <c r="D346" s="5">
        <v>0</v>
      </c>
      <c r="E346" s="5">
        <v>0</v>
      </c>
      <c r="F346" s="5">
        <v>10000</v>
      </c>
      <c r="G346" s="5">
        <v>0</v>
      </c>
      <c r="H346" s="5">
        <v>1290000</v>
      </c>
      <c r="I346" s="5">
        <v>0</v>
      </c>
      <c r="J346" s="5">
        <v>0</v>
      </c>
      <c r="K346" s="5">
        <v>0</v>
      </c>
      <c r="L346" s="5"/>
      <c r="M346" s="5">
        <f t="shared" si="128"/>
        <v>963334</v>
      </c>
      <c r="N346" s="5">
        <f t="shared" si="129"/>
        <v>0</v>
      </c>
      <c r="O346" s="5" t="s">
        <v>2090</v>
      </c>
      <c r="P346" s="5">
        <v>0</v>
      </c>
      <c r="Q346" s="1226">
        <v>0</v>
      </c>
      <c r="R346" s="27">
        <v>216663</v>
      </c>
      <c r="S346" s="27">
        <v>1083337</v>
      </c>
      <c r="T346" s="27">
        <v>0</v>
      </c>
      <c r="U346" s="27">
        <v>0</v>
      </c>
      <c r="V346" s="1226">
        <v>0</v>
      </c>
      <c r="W346" s="23">
        <v>0.04</v>
      </c>
      <c r="X346" s="1226">
        <v>0</v>
      </c>
    </row>
    <row r="347" spans="1:24" x14ac:dyDescent="0.25">
      <c r="A347" s="3" t="s">
        <v>1299</v>
      </c>
      <c r="B347" s="3" t="s">
        <v>2091</v>
      </c>
      <c r="C347" s="5">
        <v>155000</v>
      </c>
      <c r="D347" s="5">
        <v>0</v>
      </c>
      <c r="E347" s="5">
        <v>0</v>
      </c>
      <c r="F347" s="5">
        <v>0</v>
      </c>
      <c r="G347" s="5">
        <v>0</v>
      </c>
      <c r="H347" s="5">
        <v>177000</v>
      </c>
      <c r="I347" s="5">
        <v>0</v>
      </c>
      <c r="J347" s="5">
        <v>22000</v>
      </c>
      <c r="K347" s="5">
        <v>0</v>
      </c>
      <c r="L347" s="5"/>
      <c r="M347" s="5">
        <f t="shared" si="128"/>
        <v>1118334</v>
      </c>
      <c r="N347" s="5">
        <f t="shared" si="129"/>
        <v>0</v>
      </c>
      <c r="O347" s="5" t="s">
        <v>2092</v>
      </c>
      <c r="P347" s="5">
        <v>0</v>
      </c>
      <c r="Q347" s="1227">
        <v>0</v>
      </c>
      <c r="R347" s="27">
        <v>30833</v>
      </c>
      <c r="S347" s="27">
        <v>154167</v>
      </c>
      <c r="T347" s="27">
        <v>0</v>
      </c>
      <c r="U347" s="27">
        <v>0</v>
      </c>
      <c r="V347" s="1227">
        <v>0</v>
      </c>
      <c r="W347" s="23">
        <v>0.08</v>
      </c>
      <c r="X347" s="1227">
        <v>0</v>
      </c>
    </row>
    <row r="348" spans="1:24" x14ac:dyDescent="0.25">
      <c r="A348" s="3" t="s">
        <v>1299</v>
      </c>
      <c r="B348" s="3" t="s">
        <v>2093</v>
      </c>
      <c r="C348" s="5">
        <v>393000</v>
      </c>
      <c r="D348" s="5">
        <v>0</v>
      </c>
      <c r="E348" s="5">
        <v>0</v>
      </c>
      <c r="F348" s="5">
        <v>0</v>
      </c>
      <c r="G348" s="5">
        <v>0</v>
      </c>
      <c r="H348" s="5">
        <v>372000</v>
      </c>
      <c r="I348" s="5">
        <v>0</v>
      </c>
      <c r="J348" s="5">
        <v>0</v>
      </c>
      <c r="K348" s="5">
        <v>0</v>
      </c>
      <c r="L348" s="5"/>
      <c r="M348" s="5">
        <f t="shared" si="128"/>
        <v>1490334</v>
      </c>
      <c r="N348" s="5">
        <f t="shared" si="129"/>
        <v>-21000</v>
      </c>
      <c r="O348" s="5" t="s">
        <v>2094</v>
      </c>
      <c r="P348" s="5">
        <v>0</v>
      </c>
      <c r="Q348" s="1228">
        <v>0</v>
      </c>
      <c r="R348" s="27">
        <v>65497</v>
      </c>
      <c r="S348" s="27">
        <v>327503</v>
      </c>
      <c r="T348" s="27">
        <v>0</v>
      </c>
      <c r="U348" s="27">
        <v>0</v>
      </c>
      <c r="V348" s="1228">
        <v>0</v>
      </c>
      <c r="W348" s="23">
        <v>0.14000000000000001</v>
      </c>
      <c r="X348" s="1228">
        <v>0</v>
      </c>
    </row>
    <row r="349" spans="1:24" x14ac:dyDescent="0.25">
      <c r="A349" s="3" t="s">
        <v>1299</v>
      </c>
      <c r="B349" s="3" t="s">
        <v>2095</v>
      </c>
      <c r="C349" s="5">
        <v>451000</v>
      </c>
      <c r="D349" s="5">
        <v>0</v>
      </c>
      <c r="E349" s="5">
        <v>0</v>
      </c>
      <c r="F349" s="5">
        <v>20000</v>
      </c>
      <c r="G349" s="5">
        <v>0</v>
      </c>
      <c r="H349" s="5">
        <v>431000</v>
      </c>
      <c r="I349" s="5">
        <v>0</v>
      </c>
      <c r="J349" s="5">
        <v>0</v>
      </c>
      <c r="K349" s="5">
        <v>0</v>
      </c>
      <c r="L349" s="5"/>
      <c r="M349" s="5">
        <f xml:space="preserve"> M348+H349+ I349- J349- L349+ Q349</f>
        <v>1921334</v>
      </c>
      <c r="N349" s="5">
        <f>(C349-D349 - F349 - G349 + J349- K349- H349- I349- P349)*-1</f>
        <v>0</v>
      </c>
      <c r="O349" s="5" t="s">
        <v>2096</v>
      </c>
      <c r="P349" s="5">
        <v>0</v>
      </c>
      <c r="Q349" s="1229">
        <v>0</v>
      </c>
      <c r="R349" s="27">
        <v>75167</v>
      </c>
      <c r="S349" s="27">
        <v>375832.7</v>
      </c>
      <c r="T349" s="27">
        <v>0</v>
      </c>
      <c r="U349" s="27">
        <v>0</v>
      </c>
      <c r="V349" s="1229">
        <v>0</v>
      </c>
      <c r="W349" s="23">
        <v>0.18</v>
      </c>
      <c r="X349" s="1229">
        <v>0</v>
      </c>
    </row>
    <row r="350" spans="1:24" x14ac:dyDescent="0.25">
      <c r="A350" s="6" t="s">
        <v>17</v>
      </c>
      <c r="B350" s="6" t="s">
        <v>15</v>
      </c>
      <c r="C350" s="7">
        <f t="shared" ref="C350:L350" si="130">SUM(C343:C349)</f>
        <v>4928000</v>
      </c>
      <c r="D350" s="7">
        <f t="shared" si="130"/>
        <v>960000</v>
      </c>
      <c r="E350" s="7">
        <f t="shared" si="130"/>
        <v>192000</v>
      </c>
      <c r="F350" s="7">
        <f t="shared" si="130"/>
        <v>360000</v>
      </c>
      <c r="G350" s="7">
        <f t="shared" si="130"/>
        <v>0</v>
      </c>
      <c r="H350" s="7">
        <f t="shared" si="130"/>
        <v>3925000</v>
      </c>
      <c r="I350" s="7">
        <f t="shared" si="130"/>
        <v>0</v>
      </c>
      <c r="J350" s="7">
        <f t="shared" si="130"/>
        <v>322000</v>
      </c>
      <c r="K350" s="7">
        <f t="shared" si="130"/>
        <v>0</v>
      </c>
      <c r="L350" s="7">
        <f t="shared" si="130"/>
        <v>0</v>
      </c>
      <c r="M350" s="7">
        <f>M349</f>
        <v>1921334</v>
      </c>
      <c r="N350" s="7">
        <f>SUM(N343:N349)</f>
        <v>-5000</v>
      </c>
      <c r="O350" s="7"/>
      <c r="P350" s="7">
        <f>SUM(P343:P349)</f>
        <v>0</v>
      </c>
      <c r="Q350" s="8"/>
      <c r="R350" s="27"/>
      <c r="S350" s="27"/>
      <c r="T350" s="27"/>
      <c r="U350" s="27"/>
    </row>
    <row r="351" spans="1:24" x14ac:dyDescent="0.25">
      <c r="A351" s="3" t="s">
        <v>1299</v>
      </c>
      <c r="B351" s="3" t="s">
        <v>2097</v>
      </c>
      <c r="C351" s="5">
        <v>107000</v>
      </c>
      <c r="D351" s="5">
        <v>0</v>
      </c>
      <c r="E351" s="5">
        <v>0</v>
      </c>
      <c r="F351" s="5">
        <v>50000</v>
      </c>
      <c r="G351" s="5">
        <v>0</v>
      </c>
      <c r="H351" s="5">
        <v>57000</v>
      </c>
      <c r="I351" s="5">
        <v>0</v>
      </c>
      <c r="J351" s="5">
        <v>0</v>
      </c>
      <c r="K351" s="5">
        <v>0</v>
      </c>
      <c r="L351" s="5"/>
      <c r="M351" s="5">
        <f t="shared" ref="M351:M356" si="131" xml:space="preserve"> M350+H351+ I351- J351- L351+ Q351</f>
        <v>1978334</v>
      </c>
      <c r="N351" s="5">
        <f t="shared" ref="N351:N356" si="132">(C351-D351 - F351 - G351 + J351- K351- H351- I351- P351)*-1</f>
        <v>0</v>
      </c>
      <c r="O351" s="5" t="s">
        <v>2098</v>
      </c>
      <c r="P351" s="5">
        <v>0</v>
      </c>
      <c r="Q351" s="1230">
        <v>0</v>
      </c>
      <c r="R351" s="27">
        <v>17835</v>
      </c>
      <c r="S351" s="27">
        <v>89165</v>
      </c>
      <c r="T351" s="27">
        <v>0</v>
      </c>
      <c r="U351" s="27">
        <v>0</v>
      </c>
      <c r="V351" s="1230">
        <v>0</v>
      </c>
      <c r="W351" s="23">
        <v>0.09</v>
      </c>
      <c r="X351" s="1230">
        <v>0</v>
      </c>
    </row>
    <row r="352" spans="1:24" x14ac:dyDescent="0.25">
      <c r="A352" s="3" t="s">
        <v>1299</v>
      </c>
      <c r="B352" s="3" t="s">
        <v>2099</v>
      </c>
      <c r="C352" s="5">
        <v>266000</v>
      </c>
      <c r="D352" s="5">
        <v>0</v>
      </c>
      <c r="E352" s="5">
        <v>0</v>
      </c>
      <c r="F352" s="5">
        <v>30000</v>
      </c>
      <c r="G352" s="5">
        <v>0</v>
      </c>
      <c r="H352" s="5">
        <v>336000</v>
      </c>
      <c r="I352" s="5">
        <v>0</v>
      </c>
      <c r="J352" s="5">
        <v>100000</v>
      </c>
      <c r="K352" s="5">
        <v>0</v>
      </c>
      <c r="L352" s="5"/>
      <c r="M352" s="5">
        <f t="shared" si="131"/>
        <v>2214334</v>
      </c>
      <c r="N352" s="5">
        <f t="shared" si="132"/>
        <v>0</v>
      </c>
      <c r="O352" s="5" t="s">
        <v>2100</v>
      </c>
      <c r="P352" s="5">
        <v>0</v>
      </c>
      <c r="Q352" s="1231">
        <v>0</v>
      </c>
      <c r="R352" s="27">
        <v>44332</v>
      </c>
      <c r="S352" s="27">
        <v>221668</v>
      </c>
      <c r="T352" s="27">
        <v>0</v>
      </c>
      <c r="U352" s="27">
        <v>0</v>
      </c>
      <c r="V352" s="1231">
        <v>0</v>
      </c>
      <c r="W352" s="23">
        <v>0.14000000000000001</v>
      </c>
      <c r="X352" s="1231">
        <v>0</v>
      </c>
    </row>
    <row r="353" spans="1:24" x14ac:dyDescent="0.25">
      <c r="A353" s="3" t="s">
        <v>1299</v>
      </c>
      <c r="B353" s="3" t="s">
        <v>2103</v>
      </c>
      <c r="C353" s="5">
        <v>265000</v>
      </c>
      <c r="D353" s="5">
        <v>0</v>
      </c>
      <c r="E353" s="5">
        <v>0</v>
      </c>
      <c r="F353" s="5">
        <v>20000</v>
      </c>
      <c r="G353" s="5">
        <v>0</v>
      </c>
      <c r="H353" s="5">
        <v>295000</v>
      </c>
      <c r="I353" s="5">
        <v>0</v>
      </c>
      <c r="J353" s="5">
        <v>50000</v>
      </c>
      <c r="K353" s="5">
        <v>0</v>
      </c>
      <c r="L353" s="5"/>
      <c r="M353" s="5">
        <f t="shared" si="131"/>
        <v>2459334</v>
      </c>
      <c r="N353" s="5">
        <f t="shared" si="132"/>
        <v>0</v>
      </c>
      <c r="O353" s="5" t="s">
        <v>2104</v>
      </c>
      <c r="P353" s="5">
        <v>0</v>
      </c>
      <c r="Q353" s="1233">
        <v>0</v>
      </c>
      <c r="R353" s="27">
        <v>44168</v>
      </c>
      <c r="S353" s="27">
        <v>220832.4</v>
      </c>
      <c r="T353" s="27">
        <v>0</v>
      </c>
      <c r="U353" s="27">
        <v>0</v>
      </c>
      <c r="V353" s="1233">
        <v>0</v>
      </c>
      <c r="W353" s="23">
        <v>0.13</v>
      </c>
      <c r="X353" s="1233">
        <v>0</v>
      </c>
    </row>
    <row r="354" spans="1:24" x14ac:dyDescent="0.25">
      <c r="A354" s="3" t="s">
        <v>1299</v>
      </c>
      <c r="B354" s="3" t="s">
        <v>2105</v>
      </c>
      <c r="C354" s="5">
        <v>532000</v>
      </c>
      <c r="D354" s="5">
        <v>400000</v>
      </c>
      <c r="E354" s="5">
        <v>80000</v>
      </c>
      <c r="F354" s="5">
        <v>24000</v>
      </c>
      <c r="G354" s="5">
        <v>0</v>
      </c>
      <c r="H354" s="5">
        <v>363000</v>
      </c>
      <c r="I354" s="5">
        <v>0</v>
      </c>
      <c r="J354" s="5">
        <v>300000</v>
      </c>
      <c r="K354" s="5">
        <v>32000</v>
      </c>
      <c r="L354" s="5"/>
      <c r="M354" s="5">
        <f t="shared" si="131"/>
        <v>2522334</v>
      </c>
      <c r="N354" s="5">
        <f t="shared" si="132"/>
        <v>-13000</v>
      </c>
      <c r="O354" s="5" t="s">
        <v>2106</v>
      </c>
      <c r="P354" s="5">
        <v>0</v>
      </c>
      <c r="Q354" s="1234">
        <v>0</v>
      </c>
      <c r="R354" s="27">
        <v>88668</v>
      </c>
      <c r="S354" s="27">
        <v>443332.5</v>
      </c>
      <c r="T354" s="27">
        <v>0</v>
      </c>
      <c r="U354" s="27">
        <v>0</v>
      </c>
      <c r="V354" s="1234">
        <v>0</v>
      </c>
      <c r="W354" s="23">
        <v>0.27</v>
      </c>
      <c r="X354" s="1234">
        <v>2</v>
      </c>
    </row>
    <row r="355" spans="1:24" x14ac:dyDescent="0.25">
      <c r="A355" s="3" t="s">
        <v>1299</v>
      </c>
      <c r="B355" s="3" t="s">
        <v>2108</v>
      </c>
      <c r="C355" s="5">
        <v>311000</v>
      </c>
      <c r="D355" s="5">
        <v>0</v>
      </c>
      <c r="E355" s="5">
        <v>0</v>
      </c>
      <c r="F355" s="5">
        <v>20000</v>
      </c>
      <c r="G355" s="5">
        <v>0</v>
      </c>
      <c r="H355" s="5">
        <v>291000</v>
      </c>
      <c r="I355" s="5">
        <v>0</v>
      </c>
      <c r="J355" s="5">
        <v>0</v>
      </c>
      <c r="K355" s="5">
        <v>0</v>
      </c>
      <c r="L355" s="5"/>
      <c r="M355" s="5">
        <f t="shared" si="131"/>
        <v>2813334</v>
      </c>
      <c r="N355" s="5">
        <f t="shared" si="132"/>
        <v>0</v>
      </c>
      <c r="O355" s="5" t="s">
        <v>2109</v>
      </c>
      <c r="P355" s="5">
        <v>0</v>
      </c>
      <c r="Q355" s="1236">
        <v>0</v>
      </c>
      <c r="R355" s="27">
        <v>51832</v>
      </c>
      <c r="S355" s="27">
        <v>259168</v>
      </c>
      <c r="T355" s="27">
        <v>0</v>
      </c>
      <c r="U355" s="27">
        <v>0</v>
      </c>
      <c r="V355" s="1236">
        <v>0</v>
      </c>
      <c r="W355" s="23">
        <v>0.15</v>
      </c>
      <c r="X355" s="1236">
        <v>0</v>
      </c>
    </row>
    <row r="356" spans="1:24" x14ac:dyDescent="0.25">
      <c r="A356" s="3" t="s">
        <v>1299</v>
      </c>
      <c r="B356" s="3" t="s">
        <v>2110</v>
      </c>
      <c r="C356" s="5">
        <v>298000</v>
      </c>
      <c r="D356" s="5">
        <v>500000</v>
      </c>
      <c r="E356" s="5">
        <v>100000</v>
      </c>
      <c r="F356" s="5">
        <v>5000</v>
      </c>
      <c r="G356" s="5">
        <v>0</v>
      </c>
      <c r="H356" s="5">
        <v>293000</v>
      </c>
      <c r="I356" s="5">
        <v>0</v>
      </c>
      <c r="J356" s="5">
        <v>500000</v>
      </c>
      <c r="K356" s="5">
        <v>0</v>
      </c>
      <c r="L356" s="5"/>
      <c r="M356" s="5">
        <f t="shared" si="131"/>
        <v>2606334</v>
      </c>
      <c r="N356" s="5">
        <f t="shared" si="132"/>
        <v>0</v>
      </c>
      <c r="O356" s="5" t="s">
        <v>2111</v>
      </c>
      <c r="P356" s="5">
        <v>0</v>
      </c>
      <c r="Q356" s="1237">
        <v>0</v>
      </c>
      <c r="R356" s="27">
        <v>49669</v>
      </c>
      <c r="S356" s="27">
        <v>248331.5</v>
      </c>
      <c r="T356" s="27">
        <v>0</v>
      </c>
      <c r="U356" s="27">
        <v>0</v>
      </c>
      <c r="V356" s="1237">
        <v>0</v>
      </c>
      <c r="W356" s="23">
        <v>0.15</v>
      </c>
      <c r="X356" s="1237">
        <v>1</v>
      </c>
    </row>
    <row r="357" spans="1:24" x14ac:dyDescent="0.25">
      <c r="A357" s="3" t="s">
        <v>1299</v>
      </c>
      <c r="B357" s="3" t="s">
        <v>2112</v>
      </c>
      <c r="C357" s="5">
        <v>454000</v>
      </c>
      <c r="D357" s="5">
        <v>0</v>
      </c>
      <c r="E357" s="5">
        <v>0</v>
      </c>
      <c r="F357" s="5">
        <v>43000</v>
      </c>
      <c r="G357" s="5">
        <v>0</v>
      </c>
      <c r="H357" s="5">
        <v>740000</v>
      </c>
      <c r="I357" s="5">
        <v>0</v>
      </c>
      <c r="J357" s="5">
        <v>329000</v>
      </c>
      <c r="K357" s="5">
        <v>0</v>
      </c>
      <c r="L357" s="5"/>
      <c r="M357" s="5">
        <f xml:space="preserve"> M356+H357+ I357- J357- L357+ Q357</f>
        <v>3017334</v>
      </c>
      <c r="N357" s="5">
        <f>(C357-D357 - F357 - G357 + J357- K357- H357- I357- P357)*-1</f>
        <v>0</v>
      </c>
      <c r="O357" s="5" t="s">
        <v>2113</v>
      </c>
      <c r="P357" s="5">
        <v>0</v>
      </c>
      <c r="Q357" s="1238">
        <v>0</v>
      </c>
      <c r="R357" s="27">
        <v>75669</v>
      </c>
      <c r="S357" s="27">
        <v>378331.3</v>
      </c>
      <c r="T357" s="27">
        <v>0</v>
      </c>
      <c r="U357" s="27">
        <v>0</v>
      </c>
      <c r="V357" s="1238">
        <v>0</v>
      </c>
      <c r="W357" s="23">
        <v>0.18</v>
      </c>
      <c r="X357" s="1238">
        <v>0</v>
      </c>
    </row>
    <row r="358" spans="1:24" x14ac:dyDescent="0.25">
      <c r="A358" s="6" t="s">
        <v>18</v>
      </c>
      <c r="B358" s="6" t="s">
        <v>15</v>
      </c>
      <c r="C358" s="7">
        <f t="shared" ref="C358:L358" si="133">SUM(C351:C357)</f>
        <v>2233000</v>
      </c>
      <c r="D358" s="7">
        <f t="shared" si="133"/>
        <v>900000</v>
      </c>
      <c r="E358" s="7">
        <f t="shared" si="133"/>
        <v>180000</v>
      </c>
      <c r="F358" s="7">
        <f t="shared" si="133"/>
        <v>192000</v>
      </c>
      <c r="G358" s="7">
        <f t="shared" si="133"/>
        <v>0</v>
      </c>
      <c r="H358" s="7">
        <f t="shared" si="133"/>
        <v>2375000</v>
      </c>
      <c r="I358" s="7">
        <f t="shared" si="133"/>
        <v>0</v>
      </c>
      <c r="J358" s="7">
        <f t="shared" si="133"/>
        <v>1279000</v>
      </c>
      <c r="K358" s="7">
        <f t="shared" si="133"/>
        <v>32000</v>
      </c>
      <c r="L358" s="7">
        <f t="shared" si="133"/>
        <v>0</v>
      </c>
      <c r="M358" s="7">
        <f>+M357</f>
        <v>3017334</v>
      </c>
      <c r="N358" s="7">
        <f>SUM(N351:N357)</f>
        <v>-13000</v>
      </c>
      <c r="O358" s="7"/>
      <c r="P358" s="7">
        <f>SUM(P351:P357)</f>
        <v>0</v>
      </c>
      <c r="Q358" s="8"/>
      <c r="R358" s="27"/>
      <c r="S358" s="27"/>
      <c r="T358" s="27"/>
      <c r="U358" s="27"/>
    </row>
    <row r="359" spans="1:24" x14ac:dyDescent="0.25">
      <c r="A359" t="s">
        <v>1299</v>
      </c>
      <c r="B359" s="21">
        <v>43867</v>
      </c>
      <c r="C359" s="1239">
        <v>183000</v>
      </c>
      <c r="D359" s="1239">
        <v>0</v>
      </c>
      <c r="E359" s="1239">
        <v>0</v>
      </c>
      <c r="F359" s="1239">
        <v>17000</v>
      </c>
      <c r="G359" s="1239">
        <v>0</v>
      </c>
      <c r="H359" s="1239">
        <v>211000</v>
      </c>
      <c r="I359" s="1239">
        <v>0</v>
      </c>
      <c r="J359" s="1239">
        <v>50000</v>
      </c>
      <c r="K359" s="1239">
        <v>0</v>
      </c>
      <c r="M359" s="5">
        <f t="shared" ref="M359:M364" si="134" xml:space="preserve"> M358+H359+ I359- J359- L359+ Q359</f>
        <v>3178334</v>
      </c>
      <c r="N359">
        <f t="shared" ref="N359:N364" si="135">(C359-D359 - F359 - G359 + J359- K359- H359- I359- P359)*-1</f>
        <v>-5000</v>
      </c>
      <c r="O359" t="s">
        <v>2114</v>
      </c>
      <c r="P359" s="1239">
        <v>0</v>
      </c>
      <c r="Q359" s="1239">
        <v>0</v>
      </c>
      <c r="R359" s="1239">
        <v>30502</v>
      </c>
      <c r="S359" s="1239">
        <v>152498.29999999999</v>
      </c>
      <c r="T359" s="1239">
        <v>0</v>
      </c>
      <c r="U359" s="1239">
        <v>0</v>
      </c>
      <c r="V359" s="1239">
        <v>0</v>
      </c>
      <c r="W359" s="23">
        <v>0.14000000000000001</v>
      </c>
      <c r="X359" s="1239">
        <v>0</v>
      </c>
    </row>
    <row r="360" spans="1:24" x14ac:dyDescent="0.25">
      <c r="A360" s="3" t="s">
        <v>1299</v>
      </c>
      <c r="B360" s="3" t="s">
        <v>2116</v>
      </c>
      <c r="C360" s="5">
        <v>189000</v>
      </c>
      <c r="D360" s="5">
        <v>300000</v>
      </c>
      <c r="E360" s="5">
        <v>60000</v>
      </c>
      <c r="F360" s="5">
        <v>0</v>
      </c>
      <c r="G360" s="5">
        <v>0</v>
      </c>
      <c r="H360" s="5">
        <v>180000</v>
      </c>
      <c r="I360" s="5">
        <v>0</v>
      </c>
      <c r="J360" s="5">
        <v>300000</v>
      </c>
      <c r="K360" s="5">
        <v>0</v>
      </c>
      <c r="L360" s="5"/>
      <c r="M360" s="5">
        <f t="shared" si="134"/>
        <v>3058334</v>
      </c>
      <c r="N360" s="5">
        <f t="shared" si="135"/>
        <v>-9000</v>
      </c>
      <c r="O360" s="5" t="s">
        <v>2117</v>
      </c>
      <c r="P360" s="5">
        <v>0</v>
      </c>
      <c r="Q360" s="1241">
        <v>0</v>
      </c>
      <c r="R360" s="27">
        <v>31502</v>
      </c>
      <c r="S360" s="27">
        <v>157498.29999999999</v>
      </c>
      <c r="T360" s="27">
        <v>0</v>
      </c>
      <c r="U360" s="27">
        <v>0</v>
      </c>
      <c r="V360" s="1241">
        <v>0</v>
      </c>
      <c r="W360" s="23">
        <v>0.16</v>
      </c>
      <c r="X360" s="1241">
        <v>1</v>
      </c>
    </row>
    <row r="361" spans="1:24" x14ac:dyDescent="0.25">
      <c r="A361" s="3" t="s">
        <v>1299</v>
      </c>
      <c r="B361" s="3" t="s">
        <v>2119</v>
      </c>
      <c r="C361" s="5">
        <v>654000</v>
      </c>
      <c r="D361" s="5">
        <v>0</v>
      </c>
      <c r="E361" s="5">
        <v>0</v>
      </c>
      <c r="F361" s="5">
        <v>65000</v>
      </c>
      <c r="G361" s="5">
        <v>0</v>
      </c>
      <c r="H361" s="5">
        <v>639000</v>
      </c>
      <c r="I361" s="5">
        <v>0</v>
      </c>
      <c r="J361" s="5">
        <v>100000</v>
      </c>
      <c r="K361" s="5">
        <v>50000</v>
      </c>
      <c r="L361" s="5"/>
      <c r="M361" s="5">
        <f t="shared" si="134"/>
        <v>3597334</v>
      </c>
      <c r="N361" s="5">
        <f t="shared" si="135"/>
        <v>0</v>
      </c>
      <c r="O361" s="5" t="s">
        <v>2104</v>
      </c>
      <c r="P361" s="5">
        <v>0</v>
      </c>
      <c r="Q361" s="1243">
        <v>0</v>
      </c>
      <c r="R361" s="27">
        <v>109003</v>
      </c>
      <c r="S361" s="27">
        <v>544997.30000000005</v>
      </c>
      <c r="T361" s="27">
        <v>0</v>
      </c>
      <c r="U361" s="27">
        <v>0</v>
      </c>
      <c r="V361" s="1243">
        <v>0</v>
      </c>
      <c r="W361" s="23">
        <v>0.13</v>
      </c>
      <c r="X361" s="1243">
        <v>0</v>
      </c>
    </row>
    <row r="362" spans="1:24" x14ac:dyDescent="0.25">
      <c r="A362" s="3" t="s">
        <v>1299</v>
      </c>
      <c r="B362" s="3" t="s">
        <v>2120</v>
      </c>
      <c r="C362" s="5">
        <v>395000</v>
      </c>
      <c r="D362" s="5">
        <v>0</v>
      </c>
      <c r="E362" s="5">
        <v>0</v>
      </c>
      <c r="F362" s="5">
        <v>42000</v>
      </c>
      <c r="G362" s="5">
        <v>0</v>
      </c>
      <c r="H362" s="5">
        <v>353000</v>
      </c>
      <c r="I362" s="5">
        <v>0</v>
      </c>
      <c r="J362" s="5">
        <v>0</v>
      </c>
      <c r="K362" s="5">
        <v>0</v>
      </c>
      <c r="L362" s="5"/>
      <c r="M362" s="5">
        <f t="shared" si="134"/>
        <v>3950334</v>
      </c>
      <c r="N362" s="5">
        <f t="shared" si="135"/>
        <v>0</v>
      </c>
      <c r="O362" s="5" t="s">
        <v>2121</v>
      </c>
      <c r="P362" s="5">
        <v>0</v>
      </c>
      <c r="Q362" s="1244">
        <v>0</v>
      </c>
      <c r="R362" s="27">
        <v>65833</v>
      </c>
      <c r="S362" s="27">
        <v>329167</v>
      </c>
      <c r="T362" s="27">
        <v>0</v>
      </c>
      <c r="U362" s="27">
        <v>0</v>
      </c>
      <c r="V362" s="1244">
        <v>0</v>
      </c>
      <c r="W362" s="23">
        <v>0.22</v>
      </c>
      <c r="X362" s="1244">
        <v>0</v>
      </c>
    </row>
    <row r="363" spans="1:24" x14ac:dyDescent="0.25">
      <c r="A363" s="3" t="s">
        <v>1299</v>
      </c>
      <c r="B363" s="3" t="s">
        <v>2124</v>
      </c>
      <c r="C363" s="5">
        <v>489000</v>
      </c>
      <c r="D363" s="5">
        <v>1400000</v>
      </c>
      <c r="E363" s="5">
        <v>280000</v>
      </c>
      <c r="F363" s="5">
        <v>35000</v>
      </c>
      <c r="G363" s="5">
        <v>0</v>
      </c>
      <c r="H363" s="5">
        <v>158000</v>
      </c>
      <c r="I363" s="5">
        <v>0</v>
      </c>
      <c r="J363" s="5">
        <v>1115000</v>
      </c>
      <c r="K363" s="5">
        <v>0</v>
      </c>
      <c r="L363" s="5"/>
      <c r="M363" s="5">
        <f t="shared" si="134"/>
        <v>2993334</v>
      </c>
      <c r="N363" s="5">
        <f t="shared" si="135"/>
        <v>-11000</v>
      </c>
      <c r="O363" s="5" t="s">
        <v>2125</v>
      </c>
      <c r="P363" s="5">
        <v>0</v>
      </c>
      <c r="Q363" s="1246">
        <v>0</v>
      </c>
      <c r="R363" s="27">
        <v>81502</v>
      </c>
      <c r="S363" s="27">
        <v>407498</v>
      </c>
      <c r="T363" s="27">
        <v>0</v>
      </c>
      <c r="U363" s="27">
        <v>0</v>
      </c>
      <c r="V363" s="1246">
        <v>0</v>
      </c>
      <c r="W363" s="23">
        <v>0.21</v>
      </c>
      <c r="X363" s="1246">
        <v>0</v>
      </c>
    </row>
    <row r="364" spans="1:24" x14ac:dyDescent="0.25">
      <c r="A364" s="3" t="s">
        <v>1299</v>
      </c>
      <c r="B364" s="3" t="s">
        <v>2126</v>
      </c>
      <c r="C364" s="5">
        <v>295000</v>
      </c>
      <c r="D364" s="5">
        <v>1400000</v>
      </c>
      <c r="E364" s="5">
        <v>280000</v>
      </c>
      <c r="F364" s="5">
        <v>20000</v>
      </c>
      <c r="G364" s="5">
        <v>0</v>
      </c>
      <c r="H364" s="5">
        <v>275000</v>
      </c>
      <c r="I364" s="5">
        <v>0</v>
      </c>
      <c r="J364" s="5">
        <v>1400000</v>
      </c>
      <c r="K364" s="5">
        <v>0</v>
      </c>
      <c r="L364" s="5"/>
      <c r="M364" s="5">
        <f t="shared" si="134"/>
        <v>1868334</v>
      </c>
      <c r="N364" s="5">
        <f t="shared" si="135"/>
        <v>0</v>
      </c>
      <c r="O364" s="5" t="s">
        <v>2127</v>
      </c>
      <c r="P364" s="5">
        <v>0</v>
      </c>
      <c r="Q364" s="1247">
        <v>0</v>
      </c>
      <c r="R364" s="27">
        <v>49169</v>
      </c>
      <c r="S364" s="27">
        <v>245831</v>
      </c>
      <c r="T364" s="27">
        <v>0</v>
      </c>
      <c r="U364" s="27">
        <v>0</v>
      </c>
      <c r="V364" s="1247">
        <v>0</v>
      </c>
      <c r="W364" s="23">
        <v>0.19</v>
      </c>
      <c r="X364" s="1247">
        <v>2</v>
      </c>
    </row>
    <row r="365" spans="1:24" x14ac:dyDescent="0.25">
      <c r="A365" s="3" t="s">
        <v>1299</v>
      </c>
      <c r="B365" s="3" t="s">
        <v>2129</v>
      </c>
      <c r="C365" s="5">
        <v>347000</v>
      </c>
      <c r="D365" s="5">
        <v>100000</v>
      </c>
      <c r="E365" s="5">
        <v>20000</v>
      </c>
      <c r="F365" s="5">
        <v>105000</v>
      </c>
      <c r="G365" s="5">
        <v>0</v>
      </c>
      <c r="H365" s="5">
        <v>256000</v>
      </c>
      <c r="I365" s="5">
        <v>0</v>
      </c>
      <c r="J365" s="5">
        <v>100000</v>
      </c>
      <c r="K365" s="5">
        <v>0</v>
      </c>
      <c r="L365" s="5"/>
      <c r="M365" s="5">
        <f xml:space="preserve"> M364+H365+ I365- J365- L365+ Q365</f>
        <v>2024334</v>
      </c>
      <c r="N365" s="5">
        <f>(C365-D365 - F365 - G365 + J365- K365- H365- I365- P365)*-1</f>
        <v>14000</v>
      </c>
      <c r="O365" s="5" t="s">
        <v>2130</v>
      </c>
      <c r="P365" s="5">
        <v>0</v>
      </c>
      <c r="Q365" s="1249">
        <v>0</v>
      </c>
      <c r="R365" s="27">
        <v>57836</v>
      </c>
      <c r="S365" s="27">
        <v>289164</v>
      </c>
      <c r="T365" s="27">
        <v>0</v>
      </c>
      <c r="U365" s="27">
        <v>0</v>
      </c>
      <c r="V365" s="1249">
        <v>0</v>
      </c>
      <c r="W365" s="23">
        <v>0.22</v>
      </c>
      <c r="X365" s="1249">
        <v>1</v>
      </c>
    </row>
    <row r="366" spans="1:24" x14ac:dyDescent="0.25">
      <c r="A366" s="6" t="s">
        <v>19</v>
      </c>
      <c r="B366" s="6" t="s">
        <v>15</v>
      </c>
      <c r="C366" s="7">
        <f t="shared" ref="C366:L366" si="136">SUM(C357:C365)</f>
        <v>5239000</v>
      </c>
      <c r="D366" s="7">
        <f t="shared" si="136"/>
        <v>4100000</v>
      </c>
      <c r="E366" s="7">
        <f t="shared" si="136"/>
        <v>820000</v>
      </c>
      <c r="F366" s="7">
        <f t="shared" si="136"/>
        <v>519000</v>
      </c>
      <c r="G366" s="7">
        <f t="shared" si="136"/>
        <v>0</v>
      </c>
      <c r="H366" s="7">
        <f t="shared" si="136"/>
        <v>5187000</v>
      </c>
      <c r="I366" s="7">
        <f t="shared" si="136"/>
        <v>0</v>
      </c>
      <c r="J366" s="7">
        <f t="shared" si="136"/>
        <v>4673000</v>
      </c>
      <c r="K366" s="7">
        <f t="shared" si="136"/>
        <v>82000</v>
      </c>
      <c r="L366" s="7">
        <f t="shared" si="136"/>
        <v>0</v>
      </c>
      <c r="M366" s="7">
        <f>M365</f>
        <v>2024334</v>
      </c>
      <c r="N366" s="7">
        <f>SUM(N357:N365)</f>
        <v>-24000</v>
      </c>
      <c r="O366" s="7"/>
      <c r="P366" s="7">
        <f>SUM(P357:P365)</f>
        <v>0</v>
      </c>
      <c r="Q366" s="8"/>
      <c r="R366" s="27"/>
      <c r="S366" s="27"/>
      <c r="T366" s="27"/>
      <c r="U366" s="27"/>
    </row>
    <row r="367" spans="1:24" x14ac:dyDescent="0.25">
      <c r="A367" s="10" t="s">
        <v>15</v>
      </c>
      <c r="B367" s="10" t="s">
        <v>20</v>
      </c>
      <c r="C367" s="11">
        <f t="shared" ref="C367:L367" si="137">C342+C350+C358+C366</f>
        <v>19951000</v>
      </c>
      <c r="D367" s="11">
        <f t="shared" si="137"/>
        <v>14460000</v>
      </c>
      <c r="E367" s="11">
        <f t="shared" si="137"/>
        <v>2892000</v>
      </c>
      <c r="F367" s="11">
        <f t="shared" si="137"/>
        <v>1702000</v>
      </c>
      <c r="G367" s="11">
        <f t="shared" si="137"/>
        <v>0</v>
      </c>
      <c r="H367" s="11">
        <f t="shared" si="137"/>
        <v>15568000</v>
      </c>
      <c r="I367" s="11">
        <f t="shared" si="137"/>
        <v>0</v>
      </c>
      <c r="J367" s="11">
        <f t="shared" si="137"/>
        <v>11997000</v>
      </c>
      <c r="K367" s="11">
        <f t="shared" si="137"/>
        <v>124000</v>
      </c>
      <c r="L367" s="11">
        <f t="shared" si="137"/>
        <v>0</v>
      </c>
      <c r="M367" s="11">
        <f>M366</f>
        <v>2024334</v>
      </c>
      <c r="N367" s="11">
        <f>N342+N350+N358+N366</f>
        <v>-94000</v>
      </c>
      <c r="O367" s="11"/>
      <c r="P367" s="11">
        <f>P342+P350+P358+P366</f>
        <v>0</v>
      </c>
      <c r="Q367" s="9"/>
      <c r="R367" s="27"/>
      <c r="S367" s="27"/>
      <c r="T367" s="27"/>
      <c r="U367" s="27"/>
    </row>
    <row r="368" spans="1:24" x14ac:dyDescent="0.25">
      <c r="A368" t="s">
        <v>1299</v>
      </c>
      <c r="B368" s="3" t="s">
        <v>2133</v>
      </c>
      <c r="C368" s="5">
        <v>179000</v>
      </c>
      <c r="D368" s="5">
        <v>0</v>
      </c>
      <c r="E368" s="5">
        <v>0</v>
      </c>
      <c r="F368" s="5">
        <v>6000</v>
      </c>
      <c r="G368" s="5">
        <v>0</v>
      </c>
      <c r="H368" s="5">
        <v>360000</v>
      </c>
      <c r="I368" s="5">
        <v>0</v>
      </c>
      <c r="J368" s="5">
        <v>200000</v>
      </c>
      <c r="K368" s="5">
        <v>0</v>
      </c>
      <c r="L368" s="5"/>
      <c r="M368" s="5">
        <f t="shared" ref="M368:M373" si="138" xml:space="preserve"> M367+H368+ I368- J368- L368+ Q368</f>
        <v>2184334</v>
      </c>
      <c r="N368" s="5">
        <f t="shared" ref="N368:N373" si="139">(C368-D368 - F368 - G368 + J368- K368- H368- I368- P368)*-1</f>
        <v>-13000</v>
      </c>
      <c r="O368" s="5" t="s">
        <v>2134</v>
      </c>
      <c r="P368" s="5">
        <v>0</v>
      </c>
      <c r="Q368" s="1251">
        <v>0</v>
      </c>
      <c r="R368" s="27">
        <v>29835</v>
      </c>
      <c r="S368" s="27">
        <v>149165.29999999999</v>
      </c>
      <c r="T368" s="27">
        <v>0</v>
      </c>
      <c r="U368" s="27">
        <v>0</v>
      </c>
      <c r="V368" s="1251">
        <v>0</v>
      </c>
      <c r="W368" s="23">
        <v>0.17</v>
      </c>
      <c r="X368" s="1251">
        <v>0</v>
      </c>
    </row>
    <row r="369" spans="1:24" x14ac:dyDescent="0.25">
      <c r="A369" s="3" t="s">
        <v>1299</v>
      </c>
      <c r="B369" s="3" t="s">
        <v>2133</v>
      </c>
      <c r="C369" s="5">
        <v>629000</v>
      </c>
      <c r="D369" s="5">
        <v>500000</v>
      </c>
      <c r="E369" s="5">
        <v>100000</v>
      </c>
      <c r="F369" s="5">
        <v>27000</v>
      </c>
      <c r="G369" s="5">
        <v>0</v>
      </c>
      <c r="H369" s="5">
        <v>507000</v>
      </c>
      <c r="I369" s="5">
        <v>0</v>
      </c>
      <c r="J369" s="5">
        <v>400000</v>
      </c>
      <c r="K369" s="5">
        <v>0</v>
      </c>
      <c r="L369" s="5"/>
      <c r="M369" s="5">
        <f t="shared" si="138"/>
        <v>2291334</v>
      </c>
      <c r="N369" s="5">
        <f t="shared" si="139"/>
        <v>5000</v>
      </c>
      <c r="O369" s="5" t="s">
        <v>2135</v>
      </c>
      <c r="P369" s="5">
        <v>0</v>
      </c>
      <c r="Q369" s="1252">
        <v>0</v>
      </c>
      <c r="R369" s="27">
        <v>104836</v>
      </c>
      <c r="S369" s="27">
        <v>524163.7</v>
      </c>
      <c r="T369" s="27">
        <v>0</v>
      </c>
      <c r="U369" s="27">
        <v>0</v>
      </c>
      <c r="V369" s="1252">
        <v>0</v>
      </c>
      <c r="W369" s="23">
        <v>0.24</v>
      </c>
      <c r="X369" s="1252">
        <v>1</v>
      </c>
    </row>
    <row r="370" spans="1:24" x14ac:dyDescent="0.25">
      <c r="A370" s="3" t="s">
        <v>1299</v>
      </c>
      <c r="B370" s="3" t="s">
        <v>2136</v>
      </c>
      <c r="C370" s="5">
        <v>288000</v>
      </c>
      <c r="D370" s="5">
        <v>0</v>
      </c>
      <c r="E370" s="5">
        <v>0</v>
      </c>
      <c r="F370" s="5">
        <v>4000</v>
      </c>
      <c r="G370" s="5">
        <v>0</v>
      </c>
      <c r="H370" s="5">
        <v>494000</v>
      </c>
      <c r="I370" s="5">
        <v>0</v>
      </c>
      <c r="J370" s="5">
        <v>200000</v>
      </c>
      <c r="K370" s="5">
        <v>0</v>
      </c>
      <c r="L370" s="5"/>
      <c r="M370" s="5">
        <f t="shared" si="138"/>
        <v>2585334</v>
      </c>
      <c r="N370" s="5">
        <f t="shared" si="139"/>
        <v>10000</v>
      </c>
      <c r="O370" s="5" t="s">
        <v>2137</v>
      </c>
      <c r="P370" s="5">
        <v>0</v>
      </c>
      <c r="Q370" s="1253">
        <v>0</v>
      </c>
      <c r="R370" s="27">
        <v>48001</v>
      </c>
      <c r="S370" s="27">
        <v>0</v>
      </c>
      <c r="T370" s="27">
        <v>0</v>
      </c>
      <c r="U370" s="27">
        <v>0</v>
      </c>
      <c r="V370" s="1253">
        <v>0</v>
      </c>
      <c r="X370" s="1253">
        <v>0</v>
      </c>
    </row>
    <row r="371" spans="1:24" x14ac:dyDescent="0.25">
      <c r="A371" s="3" t="s">
        <v>1299</v>
      </c>
      <c r="B371" s="3" t="s">
        <v>2136</v>
      </c>
      <c r="C371" s="5">
        <v>196000</v>
      </c>
      <c r="D371" s="5">
        <v>250000</v>
      </c>
      <c r="E371" s="5">
        <v>50000</v>
      </c>
      <c r="F371" s="5">
        <v>15000</v>
      </c>
      <c r="G371" s="5">
        <v>0</v>
      </c>
      <c r="H371" s="5">
        <v>231000</v>
      </c>
      <c r="I371" s="5">
        <v>0</v>
      </c>
      <c r="J371" s="5">
        <v>300000</v>
      </c>
      <c r="K371" s="5">
        <v>0</v>
      </c>
      <c r="L371" s="5"/>
      <c r="M371" s="5">
        <f t="shared" si="138"/>
        <v>2516334</v>
      </c>
      <c r="N371" s="5">
        <f t="shared" si="139"/>
        <v>0</v>
      </c>
      <c r="O371" s="5" t="s">
        <v>2138</v>
      </c>
      <c r="P371" s="5">
        <v>0</v>
      </c>
      <c r="Q371" s="1254">
        <v>0</v>
      </c>
      <c r="R371" s="27">
        <v>32669</v>
      </c>
      <c r="S371" s="27">
        <v>451331</v>
      </c>
      <c r="T371" s="27">
        <v>0</v>
      </c>
      <c r="U371" s="27">
        <v>0</v>
      </c>
      <c r="V371" s="1254">
        <v>0</v>
      </c>
      <c r="W371" s="23">
        <v>0.42</v>
      </c>
      <c r="X371" s="1254">
        <v>2</v>
      </c>
    </row>
    <row r="372" spans="1:24" x14ac:dyDescent="0.25">
      <c r="A372" s="3" t="s">
        <v>1299</v>
      </c>
      <c r="B372" s="3" t="s">
        <v>2139</v>
      </c>
      <c r="C372" s="5">
        <v>185000</v>
      </c>
      <c r="D372" s="5">
        <v>250000</v>
      </c>
      <c r="E372" s="5">
        <v>50000</v>
      </c>
      <c r="F372" s="5">
        <v>23000</v>
      </c>
      <c r="G372" s="5">
        <v>0</v>
      </c>
      <c r="H372" s="5">
        <v>107000</v>
      </c>
      <c r="I372" s="5">
        <v>0</v>
      </c>
      <c r="J372" s="5">
        <v>200000</v>
      </c>
      <c r="K372" s="5">
        <v>0</v>
      </c>
      <c r="L372" s="5"/>
      <c r="M372" s="5">
        <f t="shared" si="138"/>
        <v>2423334</v>
      </c>
      <c r="N372" s="5">
        <f t="shared" si="139"/>
        <v>-5000</v>
      </c>
      <c r="O372" s="5" t="s">
        <v>2141</v>
      </c>
      <c r="P372" s="5">
        <v>0</v>
      </c>
      <c r="Q372" s="1256">
        <v>0</v>
      </c>
      <c r="R372" s="27">
        <v>30838</v>
      </c>
      <c r="S372" s="27">
        <v>154162.29999999999</v>
      </c>
      <c r="T372" s="27">
        <v>0</v>
      </c>
      <c r="U372" s="27">
        <v>0</v>
      </c>
      <c r="V372" s="1256">
        <v>0</v>
      </c>
      <c r="W372" s="23">
        <v>0.25</v>
      </c>
      <c r="X372" s="1256">
        <v>1</v>
      </c>
    </row>
    <row r="373" spans="1:24" x14ac:dyDescent="0.25">
      <c r="A373" s="3" t="s">
        <v>1299</v>
      </c>
      <c r="B373" s="3" t="s">
        <v>2142</v>
      </c>
      <c r="C373" s="5">
        <v>286000</v>
      </c>
      <c r="D373" s="5">
        <v>0</v>
      </c>
      <c r="E373" s="5">
        <v>0</v>
      </c>
      <c r="F373" s="5">
        <v>15000</v>
      </c>
      <c r="G373" s="5">
        <v>0</v>
      </c>
      <c r="H373" s="5">
        <v>288000</v>
      </c>
      <c r="I373" s="5">
        <v>0</v>
      </c>
      <c r="J373" s="5">
        <v>15000</v>
      </c>
      <c r="K373" s="5">
        <v>0</v>
      </c>
      <c r="L373" s="5"/>
      <c r="M373" s="5">
        <f t="shared" si="138"/>
        <v>2696334</v>
      </c>
      <c r="N373" s="5">
        <f t="shared" si="139"/>
        <v>2000</v>
      </c>
      <c r="O373" s="5" t="s">
        <v>2143</v>
      </c>
      <c r="P373" s="5">
        <v>0</v>
      </c>
      <c r="Q373" s="1257">
        <v>0</v>
      </c>
      <c r="R373" s="27">
        <v>47669</v>
      </c>
      <c r="S373" s="27">
        <v>238331.3</v>
      </c>
      <c r="T373" s="27">
        <v>0</v>
      </c>
      <c r="U373" s="27">
        <v>0</v>
      </c>
      <c r="V373" s="1257">
        <v>0</v>
      </c>
      <c r="W373" s="23">
        <v>0.25</v>
      </c>
      <c r="X373" s="1257">
        <v>0</v>
      </c>
    </row>
    <row r="374" spans="1:24" x14ac:dyDescent="0.25">
      <c r="A374" s="3" t="s">
        <v>1299</v>
      </c>
      <c r="B374" s="3" t="s">
        <v>2144</v>
      </c>
      <c r="C374" s="5">
        <v>149000</v>
      </c>
      <c r="D374" s="5">
        <v>250000</v>
      </c>
      <c r="E374" s="5">
        <v>50000</v>
      </c>
      <c r="F374" s="5">
        <v>3000</v>
      </c>
      <c r="G374" s="5">
        <v>0</v>
      </c>
      <c r="H374" s="5">
        <v>384000</v>
      </c>
      <c r="I374" s="5">
        <v>0</v>
      </c>
      <c r="J374" s="5">
        <v>488000</v>
      </c>
      <c r="K374" s="5">
        <v>0</v>
      </c>
      <c r="L374" s="5"/>
      <c r="M374" s="5">
        <f xml:space="preserve"> M373+H374+ I374- J374- L374+ Q374</f>
        <v>2592334</v>
      </c>
      <c r="N374" s="5">
        <f>(C374-D374 - F374 - G374 + J374- K374- H374- I374- P374)*-1</f>
        <v>0</v>
      </c>
      <c r="O374" s="5" t="s">
        <v>2145</v>
      </c>
      <c r="P374" s="5">
        <v>0</v>
      </c>
      <c r="Q374" s="1258">
        <v>0</v>
      </c>
      <c r="R374" s="27">
        <v>24835</v>
      </c>
      <c r="S374" s="27">
        <v>124165.5</v>
      </c>
      <c r="T374" s="27">
        <v>0</v>
      </c>
      <c r="U374" s="27">
        <v>0</v>
      </c>
      <c r="V374" s="1258">
        <v>0</v>
      </c>
      <c r="W374" s="23">
        <v>0.21</v>
      </c>
      <c r="X374" s="1258">
        <v>1</v>
      </c>
    </row>
    <row r="375" spans="1:24" x14ac:dyDescent="0.25">
      <c r="A375" s="6" t="s">
        <v>16</v>
      </c>
      <c r="B375" s="6" t="s">
        <v>15</v>
      </c>
      <c r="C375" s="7">
        <f t="shared" ref="C375:L375" si="140">SUM(C368:C374)</f>
        <v>1912000</v>
      </c>
      <c r="D375" s="7">
        <f t="shared" si="140"/>
        <v>1250000</v>
      </c>
      <c r="E375" s="7">
        <f t="shared" si="140"/>
        <v>250000</v>
      </c>
      <c r="F375" s="7">
        <f t="shared" si="140"/>
        <v>93000</v>
      </c>
      <c r="G375" s="7">
        <f t="shared" si="140"/>
        <v>0</v>
      </c>
      <c r="H375" s="7">
        <f t="shared" si="140"/>
        <v>2371000</v>
      </c>
      <c r="I375" s="7">
        <f t="shared" si="140"/>
        <v>0</v>
      </c>
      <c r="J375" s="7">
        <f t="shared" si="140"/>
        <v>1803000</v>
      </c>
      <c r="K375" s="7">
        <f t="shared" si="140"/>
        <v>0</v>
      </c>
      <c r="L375" s="7">
        <f t="shared" si="140"/>
        <v>0</v>
      </c>
      <c r="M375" s="7">
        <f>M374</f>
        <v>2592334</v>
      </c>
      <c r="N375" s="7">
        <f>SUM(N368:N374)</f>
        <v>-1000</v>
      </c>
      <c r="O375" s="7"/>
      <c r="P375" s="7">
        <f>SUM(P368:P374)</f>
        <v>0</v>
      </c>
      <c r="Q375" s="8"/>
      <c r="R375" s="27"/>
      <c r="S375" s="27"/>
      <c r="T375" s="27"/>
      <c r="U375" s="27"/>
    </row>
    <row r="376" spans="1:24" x14ac:dyDescent="0.25">
      <c r="A376" s="3" t="s">
        <v>1299</v>
      </c>
      <c r="B376" s="3" t="s">
        <v>2146</v>
      </c>
      <c r="C376" s="5">
        <v>976000</v>
      </c>
      <c r="D376" s="5">
        <v>0</v>
      </c>
      <c r="E376" s="5">
        <v>0</v>
      </c>
      <c r="F376" s="5">
        <v>15000</v>
      </c>
      <c r="G376" s="5">
        <v>0</v>
      </c>
      <c r="H376" s="5">
        <v>1070000</v>
      </c>
      <c r="I376" s="5">
        <v>0</v>
      </c>
      <c r="J376" s="5">
        <v>100000</v>
      </c>
      <c r="K376" s="5">
        <v>0</v>
      </c>
      <c r="L376" s="5"/>
      <c r="M376" s="5">
        <f t="shared" ref="M376:M381" si="141" xml:space="preserve"> M375+H376+ I376- J376- L376+ Q376</f>
        <v>3562334</v>
      </c>
      <c r="N376" s="5">
        <f t="shared" ref="N376:N381" si="142">(C376-D376 - F376 - G376 + J376- K376- H376- I376- P376)*-1</f>
        <v>9000</v>
      </c>
      <c r="O376" s="5" t="s">
        <v>2148</v>
      </c>
      <c r="P376" s="5">
        <v>0</v>
      </c>
      <c r="Q376" s="1260">
        <v>0</v>
      </c>
      <c r="R376" s="27">
        <v>162668</v>
      </c>
      <c r="S376" s="27">
        <v>813331.7</v>
      </c>
      <c r="T376" s="27">
        <v>0</v>
      </c>
      <c r="U376" s="27">
        <v>0</v>
      </c>
      <c r="V376" s="1260">
        <v>0</v>
      </c>
      <c r="W376" s="23">
        <v>0.24</v>
      </c>
      <c r="X376" s="1260">
        <v>0</v>
      </c>
    </row>
    <row r="377" spans="1:24" x14ac:dyDescent="0.25">
      <c r="A377" s="3" t="s">
        <v>1299</v>
      </c>
      <c r="B377" s="3" t="s">
        <v>2149</v>
      </c>
      <c r="C377" s="5">
        <v>433000</v>
      </c>
      <c r="D377" s="5">
        <v>850000</v>
      </c>
      <c r="E377" s="5">
        <v>170000</v>
      </c>
      <c r="F377" s="5">
        <v>32000</v>
      </c>
      <c r="G377" s="5">
        <v>0</v>
      </c>
      <c r="H377" s="5">
        <v>819000</v>
      </c>
      <c r="I377" s="5">
        <v>0</v>
      </c>
      <c r="J377" s="5">
        <v>1320000</v>
      </c>
      <c r="K377" s="5">
        <v>0</v>
      </c>
      <c r="L377" s="5"/>
      <c r="M377" s="5">
        <f t="shared" si="141"/>
        <v>3061334</v>
      </c>
      <c r="N377" s="5">
        <f t="shared" si="142"/>
        <v>-52000</v>
      </c>
      <c r="O377" s="5" t="s">
        <v>2150</v>
      </c>
      <c r="P377" s="5">
        <v>0</v>
      </c>
      <c r="Q377" s="1261">
        <v>0</v>
      </c>
      <c r="R377" s="27">
        <v>72169</v>
      </c>
      <c r="S377" s="27">
        <v>360831</v>
      </c>
      <c r="T377" s="27">
        <v>0</v>
      </c>
      <c r="U377" s="27">
        <v>0</v>
      </c>
      <c r="V377" s="1261">
        <v>0</v>
      </c>
      <c r="W377" s="23">
        <v>0.31</v>
      </c>
      <c r="X377" s="1261">
        <v>2</v>
      </c>
    </row>
    <row r="378" spans="1:24" x14ac:dyDescent="0.25">
      <c r="A378" s="3" t="s">
        <v>1299</v>
      </c>
      <c r="B378" s="3" t="s">
        <v>2151</v>
      </c>
      <c r="C378" s="5">
        <v>337000</v>
      </c>
      <c r="D378" s="5">
        <v>0</v>
      </c>
      <c r="E378" s="5">
        <v>0</v>
      </c>
      <c r="F378" s="5">
        <v>28000</v>
      </c>
      <c r="G378" s="5">
        <v>0</v>
      </c>
      <c r="H378" s="5">
        <v>375000</v>
      </c>
      <c r="I378" s="5">
        <v>0</v>
      </c>
      <c r="J378" s="5">
        <v>75000</v>
      </c>
      <c r="K378" s="5">
        <v>0</v>
      </c>
      <c r="L378" s="5"/>
      <c r="M378" s="5">
        <f t="shared" si="141"/>
        <v>3361334</v>
      </c>
      <c r="N378" s="5">
        <f t="shared" si="142"/>
        <v>-9000</v>
      </c>
      <c r="O378" s="5" t="s">
        <v>2152</v>
      </c>
      <c r="P378" s="5">
        <v>0</v>
      </c>
      <c r="Q378" s="1262">
        <v>0</v>
      </c>
      <c r="R378" s="27">
        <v>56171</v>
      </c>
      <c r="S378" s="27">
        <v>280829</v>
      </c>
      <c r="T378" s="27">
        <v>0</v>
      </c>
      <c r="U378" s="27">
        <v>0</v>
      </c>
      <c r="V378" s="1262">
        <v>0</v>
      </c>
      <c r="W378" s="23">
        <v>0.37</v>
      </c>
      <c r="X378" s="1262">
        <v>0</v>
      </c>
    </row>
    <row r="379" spans="1:24" x14ac:dyDescent="0.25">
      <c r="A379" s="3" t="s">
        <v>1299</v>
      </c>
      <c r="B379" s="3" t="s">
        <v>2154</v>
      </c>
      <c r="C379" s="5">
        <v>197000</v>
      </c>
      <c r="D379" s="5">
        <v>400000</v>
      </c>
      <c r="E379" s="5">
        <v>80000</v>
      </c>
      <c r="F379" s="5">
        <v>150000</v>
      </c>
      <c r="G379" s="5">
        <v>0</v>
      </c>
      <c r="H379" s="5">
        <v>77000</v>
      </c>
      <c r="I379" s="5">
        <v>0</v>
      </c>
      <c r="J379" s="5">
        <v>400000</v>
      </c>
      <c r="K379" s="5">
        <v>0</v>
      </c>
      <c r="L379" s="5"/>
      <c r="M379" s="5">
        <f t="shared" si="141"/>
        <v>3038334</v>
      </c>
      <c r="N379" s="5">
        <f t="shared" si="142"/>
        <v>30000</v>
      </c>
      <c r="O379" s="5" t="s">
        <v>2155</v>
      </c>
      <c r="P379" s="5">
        <v>0</v>
      </c>
      <c r="Q379" s="1264">
        <v>0</v>
      </c>
      <c r="R379" s="27">
        <v>32837</v>
      </c>
      <c r="S379" s="27">
        <v>164163.20000000001</v>
      </c>
      <c r="T379" s="27">
        <v>0</v>
      </c>
      <c r="U379" s="27">
        <v>0</v>
      </c>
      <c r="V379" s="1264">
        <v>0</v>
      </c>
      <c r="W379" s="23">
        <v>0.26</v>
      </c>
      <c r="X379" s="1264">
        <v>2</v>
      </c>
    </row>
    <row r="380" spans="1:24" x14ac:dyDescent="0.25">
      <c r="A380" s="3" t="s">
        <v>1299</v>
      </c>
      <c r="B380" s="3" t="s">
        <v>2156</v>
      </c>
      <c r="C380" s="5">
        <v>489000</v>
      </c>
      <c r="D380" s="5">
        <v>300000</v>
      </c>
      <c r="E380" s="5">
        <v>60000</v>
      </c>
      <c r="F380" s="5">
        <v>5000</v>
      </c>
      <c r="G380" s="5">
        <v>0</v>
      </c>
      <c r="H380" s="5">
        <v>571000</v>
      </c>
      <c r="I380" s="5">
        <v>0</v>
      </c>
      <c r="J380" s="5">
        <v>400000</v>
      </c>
      <c r="K380" s="5">
        <v>0</v>
      </c>
      <c r="L380" s="5"/>
      <c r="M380" s="5">
        <f t="shared" si="141"/>
        <v>3209334</v>
      </c>
      <c r="N380" s="5">
        <f t="shared" si="142"/>
        <v>-13000</v>
      </c>
      <c r="O380" s="5" t="s">
        <v>2157</v>
      </c>
      <c r="P380" s="5">
        <v>0</v>
      </c>
      <c r="Q380" s="1265">
        <v>0</v>
      </c>
      <c r="R380" s="27">
        <v>81505</v>
      </c>
      <c r="S380" s="27">
        <v>407495.3</v>
      </c>
      <c r="T380" s="27">
        <v>0</v>
      </c>
      <c r="U380" s="27">
        <v>0</v>
      </c>
      <c r="V380" s="1265">
        <v>0</v>
      </c>
      <c r="W380" s="23">
        <v>0.34</v>
      </c>
      <c r="X380" s="1265">
        <v>1</v>
      </c>
    </row>
    <row r="381" spans="1:24" x14ac:dyDescent="0.25">
      <c r="A381" s="3" t="s">
        <v>1299</v>
      </c>
      <c r="B381" s="3" t="s">
        <v>2160</v>
      </c>
      <c r="C381" s="5">
        <v>468000</v>
      </c>
      <c r="D381" s="5">
        <v>0</v>
      </c>
      <c r="E381" s="5">
        <v>0</v>
      </c>
      <c r="F381" s="5">
        <v>7000</v>
      </c>
      <c r="G381" s="5">
        <v>0</v>
      </c>
      <c r="H381" s="5">
        <v>499000</v>
      </c>
      <c r="I381" s="5">
        <v>0</v>
      </c>
      <c r="J381" s="5">
        <v>38000</v>
      </c>
      <c r="K381" s="5">
        <v>0</v>
      </c>
      <c r="L381" s="5"/>
      <c r="M381" s="5">
        <f t="shared" si="141"/>
        <v>3670334</v>
      </c>
      <c r="N381" s="5">
        <f t="shared" si="142"/>
        <v>0</v>
      </c>
      <c r="O381" s="5" t="s">
        <v>2161</v>
      </c>
      <c r="P381" s="5">
        <v>0</v>
      </c>
      <c r="Q381" s="1267">
        <v>0</v>
      </c>
      <c r="R381" s="27">
        <v>78004</v>
      </c>
      <c r="S381" s="27">
        <v>389996.5</v>
      </c>
      <c r="T381" s="27">
        <v>0</v>
      </c>
      <c r="U381" s="27">
        <v>0</v>
      </c>
      <c r="V381" s="1267">
        <v>0</v>
      </c>
      <c r="W381" s="23">
        <v>0.22</v>
      </c>
      <c r="X381" s="1267">
        <v>0</v>
      </c>
    </row>
    <row r="382" spans="1:24" x14ac:dyDescent="0.25">
      <c r="A382" s="3" t="s">
        <v>1299</v>
      </c>
      <c r="B382" s="3" t="s">
        <v>2162</v>
      </c>
      <c r="C382" s="5">
        <v>404000</v>
      </c>
      <c r="D382" s="5">
        <v>500000</v>
      </c>
      <c r="E382" s="5">
        <v>100000</v>
      </c>
      <c r="F382" s="5">
        <v>0</v>
      </c>
      <c r="G382" s="5">
        <v>0</v>
      </c>
      <c r="H382" s="5">
        <v>403000</v>
      </c>
      <c r="I382" s="5">
        <v>0</v>
      </c>
      <c r="J382" s="5">
        <v>499000</v>
      </c>
      <c r="K382" s="5">
        <v>0</v>
      </c>
      <c r="L382" s="5"/>
      <c r="M382" s="5">
        <f xml:space="preserve"> M381+H382+ I382- J382- L382+ Q382</f>
        <v>3574334</v>
      </c>
      <c r="N382" s="5">
        <f>(C382-D382 - F382 - G382 + J382- K382- H382- I382- P382)*-1</f>
        <v>0</v>
      </c>
      <c r="O382" s="5" t="s">
        <v>2163</v>
      </c>
      <c r="P382" s="5">
        <v>0</v>
      </c>
      <c r="Q382" s="1268">
        <v>0</v>
      </c>
      <c r="R382" s="27">
        <v>67337</v>
      </c>
      <c r="S382" s="27">
        <v>336663.3</v>
      </c>
      <c r="T382" s="27">
        <v>0</v>
      </c>
      <c r="U382" s="27">
        <v>0</v>
      </c>
      <c r="V382" s="1268">
        <v>0</v>
      </c>
      <c r="W382" s="23">
        <v>0.28000000000000003</v>
      </c>
      <c r="X382" s="1268">
        <v>1</v>
      </c>
    </row>
    <row r="383" spans="1:24" x14ac:dyDescent="0.25">
      <c r="A383" s="6" t="s">
        <v>17</v>
      </c>
      <c r="B383" s="6" t="s">
        <v>15</v>
      </c>
      <c r="C383" s="7">
        <f t="shared" ref="C383:L383" si="143">SUM(C376:C382)</f>
        <v>3304000</v>
      </c>
      <c r="D383" s="7">
        <f t="shared" si="143"/>
        <v>2050000</v>
      </c>
      <c r="E383" s="7">
        <f t="shared" si="143"/>
        <v>410000</v>
      </c>
      <c r="F383" s="7">
        <f t="shared" si="143"/>
        <v>237000</v>
      </c>
      <c r="G383" s="7">
        <f t="shared" si="143"/>
        <v>0</v>
      </c>
      <c r="H383" s="7">
        <f t="shared" si="143"/>
        <v>3814000</v>
      </c>
      <c r="I383" s="7">
        <f t="shared" si="143"/>
        <v>0</v>
      </c>
      <c r="J383" s="7">
        <f t="shared" si="143"/>
        <v>2832000</v>
      </c>
      <c r="K383" s="7">
        <f t="shared" si="143"/>
        <v>0</v>
      </c>
      <c r="L383" s="7">
        <f t="shared" si="143"/>
        <v>0</v>
      </c>
      <c r="M383" s="7">
        <f>M382</f>
        <v>3574334</v>
      </c>
      <c r="N383" s="7">
        <f>SUM(N376:N382)</f>
        <v>-35000</v>
      </c>
      <c r="O383" s="7"/>
      <c r="P383" s="7">
        <f>SUM(P376:P382)</f>
        <v>0</v>
      </c>
      <c r="Q383" s="8"/>
      <c r="R383" s="27"/>
      <c r="S383" s="27"/>
      <c r="T383" s="27"/>
      <c r="U383" s="27"/>
    </row>
    <row r="384" spans="1:24" x14ac:dyDescent="0.25">
      <c r="A384" s="3" t="s">
        <v>1299</v>
      </c>
      <c r="B384" s="3" t="s">
        <v>2164</v>
      </c>
      <c r="C384" s="5">
        <v>434000</v>
      </c>
      <c r="D384" s="5">
        <v>0</v>
      </c>
      <c r="E384" s="5">
        <v>0</v>
      </c>
      <c r="F384" s="5">
        <v>10000</v>
      </c>
      <c r="G384" s="5">
        <v>0</v>
      </c>
      <c r="H384" s="5">
        <v>424000</v>
      </c>
      <c r="I384" s="5">
        <v>0</v>
      </c>
      <c r="J384" s="5">
        <v>0</v>
      </c>
      <c r="K384" s="5">
        <v>0</v>
      </c>
      <c r="L384" s="5"/>
      <c r="M384" s="5">
        <f t="shared" ref="M384:M389" si="144" xml:space="preserve"> M383+H384+ I384- J384- L384+ Q384</f>
        <v>3998334</v>
      </c>
      <c r="N384" s="5">
        <f t="shared" ref="N384:N389" si="145">(C384-D384 - F384 - G384 + J384- K384- H384- I384- P384)*-1</f>
        <v>0</v>
      </c>
      <c r="O384" s="5" t="s">
        <v>2166</v>
      </c>
      <c r="P384" s="5">
        <v>0</v>
      </c>
      <c r="Q384" s="1270">
        <v>0</v>
      </c>
      <c r="R384" s="27">
        <v>72337</v>
      </c>
      <c r="S384" s="27">
        <v>361663</v>
      </c>
      <c r="T384" s="27">
        <v>0</v>
      </c>
      <c r="U384" s="27">
        <v>0</v>
      </c>
      <c r="V384" s="1270">
        <v>0</v>
      </c>
      <c r="W384" s="23">
        <v>0.28999999999999998</v>
      </c>
      <c r="X384" s="1270">
        <v>0</v>
      </c>
    </row>
    <row r="385" spans="1:24" x14ac:dyDescent="0.25">
      <c r="A385" s="3" t="s">
        <v>1299</v>
      </c>
      <c r="B385" s="3" t="s">
        <v>2167</v>
      </c>
      <c r="C385" s="5">
        <v>323000</v>
      </c>
      <c r="D385" s="5">
        <v>0</v>
      </c>
      <c r="E385" s="5">
        <v>0</v>
      </c>
      <c r="F385" s="5">
        <v>10000</v>
      </c>
      <c r="G385" s="5">
        <v>0</v>
      </c>
      <c r="H385" s="5">
        <v>333000</v>
      </c>
      <c r="I385" s="5">
        <v>0</v>
      </c>
      <c r="J385" s="5">
        <v>8000</v>
      </c>
      <c r="K385" s="5">
        <v>0</v>
      </c>
      <c r="L385" s="5"/>
      <c r="M385" s="5">
        <f t="shared" si="144"/>
        <v>4323334</v>
      </c>
      <c r="N385" s="5">
        <f t="shared" si="145"/>
        <v>12000</v>
      </c>
      <c r="O385" s="5" t="s">
        <v>2168</v>
      </c>
      <c r="P385" s="5">
        <v>0</v>
      </c>
      <c r="Q385" s="1271">
        <v>0</v>
      </c>
      <c r="R385" s="27">
        <v>53837</v>
      </c>
      <c r="S385" s="27">
        <v>269163.3</v>
      </c>
      <c r="T385" s="27">
        <v>0</v>
      </c>
      <c r="U385" s="27">
        <v>0</v>
      </c>
      <c r="V385" s="1271">
        <v>0</v>
      </c>
      <c r="W385" s="23">
        <v>0.28999999999999998</v>
      </c>
      <c r="X385" s="1271">
        <v>0</v>
      </c>
    </row>
    <row r="386" spans="1:24" x14ac:dyDescent="0.25">
      <c r="A386" s="3" t="s">
        <v>1299</v>
      </c>
      <c r="B386" s="3" t="s">
        <v>2169</v>
      </c>
      <c r="C386" s="5">
        <v>238000</v>
      </c>
      <c r="D386" s="5">
        <v>0</v>
      </c>
      <c r="E386" s="5">
        <v>0</v>
      </c>
      <c r="F386" s="5">
        <v>8000</v>
      </c>
      <c r="G386" s="5">
        <v>0</v>
      </c>
      <c r="H386" s="5">
        <v>245000</v>
      </c>
      <c r="I386" s="5">
        <v>0</v>
      </c>
      <c r="J386" s="5">
        <v>15000</v>
      </c>
      <c r="K386" s="5">
        <v>0</v>
      </c>
      <c r="L386" s="5"/>
      <c r="M386" s="5">
        <f t="shared" si="144"/>
        <v>4553334</v>
      </c>
      <c r="N386" s="5">
        <f t="shared" si="145"/>
        <v>0</v>
      </c>
      <c r="O386" s="5" t="s">
        <v>2170</v>
      </c>
      <c r="P386" s="5">
        <v>0</v>
      </c>
      <c r="Q386" s="1272">
        <v>0</v>
      </c>
      <c r="R386" s="27">
        <v>39669</v>
      </c>
      <c r="S386" s="27">
        <v>198330.7</v>
      </c>
      <c r="T386" s="27">
        <v>0</v>
      </c>
      <c r="U386" s="27">
        <v>0</v>
      </c>
      <c r="V386" s="1272">
        <v>0</v>
      </c>
      <c r="W386" s="23">
        <v>0.28999999999999998</v>
      </c>
      <c r="X386" s="1272">
        <v>0</v>
      </c>
    </row>
    <row r="387" spans="1:24" x14ac:dyDescent="0.25">
      <c r="A387" s="3" t="s">
        <v>1299</v>
      </c>
      <c r="B387" s="3" t="s">
        <v>2171</v>
      </c>
      <c r="C387" s="5">
        <v>425000</v>
      </c>
      <c r="D387" s="5">
        <v>550000</v>
      </c>
      <c r="E387" s="5">
        <v>110000</v>
      </c>
      <c r="F387" s="5">
        <v>57000</v>
      </c>
      <c r="G387" s="5">
        <v>0</v>
      </c>
      <c r="H387" s="5">
        <v>357000</v>
      </c>
      <c r="I387" s="5">
        <v>0</v>
      </c>
      <c r="J387" s="5">
        <v>501000</v>
      </c>
      <c r="K387" s="5">
        <v>0</v>
      </c>
      <c r="L387" s="5"/>
      <c r="M387" s="5">
        <f t="shared" si="144"/>
        <v>4409334</v>
      </c>
      <c r="N387" s="5">
        <f t="shared" si="145"/>
        <v>38000</v>
      </c>
      <c r="O387" s="5" t="s">
        <v>2172</v>
      </c>
      <c r="P387" s="5">
        <v>0</v>
      </c>
      <c r="Q387" s="1273">
        <v>0</v>
      </c>
      <c r="R387" s="27">
        <v>70839</v>
      </c>
      <c r="S387" s="27">
        <v>354160.7</v>
      </c>
      <c r="T387" s="27">
        <v>0</v>
      </c>
      <c r="U387" s="27">
        <v>0</v>
      </c>
      <c r="V387" s="1273">
        <v>0</v>
      </c>
      <c r="W387" s="23">
        <v>0.37</v>
      </c>
      <c r="X387" s="1273">
        <v>2</v>
      </c>
    </row>
    <row r="388" spans="1:24" x14ac:dyDescent="0.25">
      <c r="A388" s="3" t="s">
        <v>1299</v>
      </c>
      <c r="B388" s="3" t="s">
        <v>2173</v>
      </c>
      <c r="C388" s="5">
        <v>486000</v>
      </c>
      <c r="D388" s="5">
        <v>0</v>
      </c>
      <c r="E388" s="5">
        <v>0</v>
      </c>
      <c r="F388" s="5">
        <v>5000</v>
      </c>
      <c r="G388" s="5">
        <v>0</v>
      </c>
      <c r="H388" s="5">
        <v>479000</v>
      </c>
      <c r="I388" s="5">
        <v>0</v>
      </c>
      <c r="J388" s="5">
        <v>3000</v>
      </c>
      <c r="K388" s="5">
        <v>15000</v>
      </c>
      <c r="L388" s="5"/>
      <c r="M388" s="5">
        <f t="shared" si="144"/>
        <v>4885334</v>
      </c>
      <c r="N388" s="5">
        <f t="shared" si="145"/>
        <v>10000</v>
      </c>
      <c r="O388" s="5" t="s">
        <v>2175</v>
      </c>
      <c r="P388" s="5">
        <v>0</v>
      </c>
      <c r="Q388" s="1275">
        <v>0</v>
      </c>
      <c r="R388" s="27">
        <v>81004</v>
      </c>
      <c r="S388" s="27">
        <v>404996</v>
      </c>
      <c r="T388" s="27">
        <v>0</v>
      </c>
      <c r="U388" s="27">
        <v>0</v>
      </c>
      <c r="V388" s="1275">
        <v>0</v>
      </c>
      <c r="W388" s="23">
        <v>0.37</v>
      </c>
      <c r="X388" s="1275">
        <v>0</v>
      </c>
    </row>
    <row r="389" spans="1:24" x14ac:dyDescent="0.25">
      <c r="A389" s="3" t="s">
        <v>1299</v>
      </c>
      <c r="B389" s="3" t="s">
        <v>2176</v>
      </c>
      <c r="C389" s="5">
        <v>262000</v>
      </c>
      <c r="D389" s="5">
        <v>0</v>
      </c>
      <c r="E389" s="5">
        <v>0</v>
      </c>
      <c r="F389" s="5">
        <v>43000</v>
      </c>
      <c r="G389" s="5">
        <v>0</v>
      </c>
      <c r="H389" s="5">
        <v>219000</v>
      </c>
      <c r="I389" s="5">
        <v>0</v>
      </c>
      <c r="J389" s="5">
        <v>0</v>
      </c>
      <c r="K389" s="5">
        <v>0</v>
      </c>
      <c r="L389" s="5"/>
      <c r="M389" s="5">
        <f t="shared" si="144"/>
        <v>5104334</v>
      </c>
      <c r="N389" s="5">
        <f t="shared" si="145"/>
        <v>0</v>
      </c>
      <c r="O389" s="5" t="s">
        <v>2177</v>
      </c>
      <c r="P389" s="5">
        <v>0</v>
      </c>
      <c r="Q389" s="1276">
        <v>0</v>
      </c>
      <c r="R389" s="27">
        <v>163671</v>
      </c>
      <c r="S389" s="27">
        <v>818329</v>
      </c>
      <c r="T389" s="27">
        <v>0</v>
      </c>
      <c r="U389" s="27">
        <v>0</v>
      </c>
      <c r="V389" s="1276">
        <v>0</v>
      </c>
      <c r="W389" s="23">
        <v>0.31</v>
      </c>
      <c r="X389" s="1276">
        <v>0</v>
      </c>
    </row>
    <row r="390" spans="1:24" x14ac:dyDescent="0.25">
      <c r="A390" s="3" t="s">
        <v>1299</v>
      </c>
      <c r="B390" s="3" t="s">
        <v>2180</v>
      </c>
      <c r="C390" s="5">
        <v>587000</v>
      </c>
      <c r="D390" s="5">
        <v>700000</v>
      </c>
      <c r="E390" s="5">
        <v>140000</v>
      </c>
      <c r="F390" s="5">
        <v>888000</v>
      </c>
      <c r="G390" s="5">
        <v>0</v>
      </c>
      <c r="H390" s="5">
        <v>369000</v>
      </c>
      <c r="I390" s="5">
        <v>0</v>
      </c>
      <c r="J390" s="5">
        <v>1383000</v>
      </c>
      <c r="K390" s="5">
        <v>0</v>
      </c>
      <c r="L390" s="5"/>
      <c r="M390" s="5">
        <f xml:space="preserve"> M389+H390+ I390- J390- L390+ Q390</f>
        <v>4090334</v>
      </c>
      <c r="N390" s="5">
        <f>(C390-D390 - F390 - G390 + J390- K390- H390- I390- P390)*-1</f>
        <v>-13000</v>
      </c>
      <c r="O390" s="5" t="s">
        <v>2181</v>
      </c>
      <c r="P390" s="5">
        <v>0</v>
      </c>
      <c r="Q390" s="1278">
        <v>0</v>
      </c>
      <c r="R390" s="27">
        <v>97829</v>
      </c>
      <c r="S390" s="27">
        <v>489171.1</v>
      </c>
      <c r="T390" s="27">
        <v>0</v>
      </c>
      <c r="U390" s="27">
        <v>0</v>
      </c>
      <c r="V390" s="1278">
        <v>0</v>
      </c>
      <c r="W390" s="23">
        <v>0.43</v>
      </c>
      <c r="X390" s="1278">
        <v>2</v>
      </c>
    </row>
    <row r="391" spans="1:24" x14ac:dyDescent="0.25">
      <c r="A391" s="6" t="s">
        <v>18</v>
      </c>
      <c r="B391" s="6" t="s">
        <v>15</v>
      </c>
      <c r="C391" s="7">
        <f t="shared" ref="C391:L391" si="146">SUM(C384:C390)</f>
        <v>2755000</v>
      </c>
      <c r="D391" s="7">
        <f t="shared" si="146"/>
        <v>1250000</v>
      </c>
      <c r="E391" s="7">
        <f t="shared" si="146"/>
        <v>250000</v>
      </c>
      <c r="F391" s="7">
        <f t="shared" si="146"/>
        <v>1021000</v>
      </c>
      <c r="G391" s="7">
        <f t="shared" si="146"/>
        <v>0</v>
      </c>
      <c r="H391" s="7">
        <f t="shared" si="146"/>
        <v>2426000</v>
      </c>
      <c r="I391" s="7">
        <f t="shared" si="146"/>
        <v>0</v>
      </c>
      <c r="J391" s="7">
        <f t="shared" si="146"/>
        <v>1910000</v>
      </c>
      <c r="K391" s="7">
        <f t="shared" si="146"/>
        <v>15000</v>
      </c>
      <c r="L391" s="7">
        <f t="shared" si="146"/>
        <v>0</v>
      </c>
      <c r="M391" s="7">
        <f>M390</f>
        <v>4090334</v>
      </c>
      <c r="N391" s="7">
        <f>SUM(N384:N390)</f>
        <v>47000</v>
      </c>
      <c r="O391" s="7"/>
      <c r="P391" s="7">
        <f>SUM(P384:P390)</f>
        <v>0</v>
      </c>
      <c r="Q391" s="8"/>
      <c r="R391" s="27"/>
      <c r="S391" s="27"/>
      <c r="T391" s="27"/>
      <c r="U391" s="27"/>
    </row>
    <row r="392" spans="1:24" x14ac:dyDescent="0.25">
      <c r="A392" s="3" t="s">
        <v>1299</v>
      </c>
      <c r="B392" s="3" t="s">
        <v>2182</v>
      </c>
      <c r="C392" s="5">
        <v>339000</v>
      </c>
      <c r="D392" s="5">
        <v>0</v>
      </c>
      <c r="E392" s="5">
        <v>0</v>
      </c>
      <c r="F392" s="5">
        <v>30000</v>
      </c>
      <c r="G392" s="5">
        <v>0</v>
      </c>
      <c r="H392" s="5">
        <v>724000</v>
      </c>
      <c r="I392" s="5">
        <v>0</v>
      </c>
      <c r="J392" s="5">
        <v>365000</v>
      </c>
      <c r="K392" s="5">
        <v>0</v>
      </c>
      <c r="L392" s="5"/>
      <c r="M392" s="5">
        <f t="shared" ref="M392:M397" si="147" xml:space="preserve"> M391+H392+ I392- J392- L392+ Q392</f>
        <v>4449334</v>
      </c>
      <c r="N392" s="5">
        <f t="shared" ref="N392:N397" si="148">(C392-D392 - F392 - G392 + J392- K392- H392- I392- P392)*-1</f>
        <v>50000</v>
      </c>
      <c r="O392" s="5" t="s">
        <v>2183</v>
      </c>
      <c r="P392" s="5">
        <v>0</v>
      </c>
      <c r="Q392" s="1279">
        <v>0</v>
      </c>
      <c r="R392" s="27">
        <v>56505</v>
      </c>
      <c r="S392" s="27">
        <v>282495</v>
      </c>
      <c r="T392" s="27">
        <v>0</v>
      </c>
      <c r="U392" s="27">
        <v>0</v>
      </c>
      <c r="V392" s="1279">
        <v>0</v>
      </c>
      <c r="W392" s="23">
        <v>0.25</v>
      </c>
      <c r="X392" s="1279">
        <v>0</v>
      </c>
    </row>
    <row r="393" spans="1:24" x14ac:dyDescent="0.25">
      <c r="A393" s="3" t="s">
        <v>1299</v>
      </c>
      <c r="B393" s="3" t="s">
        <v>2182</v>
      </c>
      <c r="C393" s="5">
        <v>838000</v>
      </c>
      <c r="D393" s="5">
        <v>1150000</v>
      </c>
      <c r="E393" s="5">
        <v>230000</v>
      </c>
      <c r="F393" s="5">
        <v>0</v>
      </c>
      <c r="G393" s="5">
        <v>0</v>
      </c>
      <c r="H393" s="5">
        <v>200000</v>
      </c>
      <c r="I393" s="5">
        <v>0</v>
      </c>
      <c r="J393" s="5">
        <v>583000</v>
      </c>
      <c r="K393" s="5">
        <v>0</v>
      </c>
      <c r="L393" s="5"/>
      <c r="M393" s="5">
        <f t="shared" si="147"/>
        <v>4066334</v>
      </c>
      <c r="N393" s="5">
        <f t="shared" si="148"/>
        <v>-71000</v>
      </c>
      <c r="O393" s="5" t="s">
        <v>2177</v>
      </c>
      <c r="P393" s="5">
        <v>0</v>
      </c>
      <c r="Q393" s="1280">
        <v>0</v>
      </c>
      <c r="R393" s="27">
        <v>139665</v>
      </c>
      <c r="S393" s="27">
        <v>698335</v>
      </c>
      <c r="T393" s="27">
        <v>0</v>
      </c>
      <c r="U393" s="27">
        <v>0</v>
      </c>
      <c r="V393" s="1280">
        <v>0</v>
      </c>
      <c r="W393" s="23">
        <v>0.32</v>
      </c>
      <c r="X393" s="1280">
        <v>3</v>
      </c>
    </row>
    <row r="394" spans="1:24" x14ac:dyDescent="0.25">
      <c r="A394" s="3" t="s">
        <v>1299</v>
      </c>
      <c r="B394" s="3" t="s">
        <v>2184</v>
      </c>
      <c r="C394" s="5">
        <v>279000</v>
      </c>
      <c r="D394" s="5">
        <v>0</v>
      </c>
      <c r="E394" s="5">
        <v>0</v>
      </c>
      <c r="F394" s="5">
        <v>34000</v>
      </c>
      <c r="G394" s="5">
        <v>0</v>
      </c>
      <c r="H394" s="5">
        <v>250000</v>
      </c>
      <c r="I394" s="5">
        <v>0</v>
      </c>
      <c r="J394" s="5">
        <v>15000</v>
      </c>
      <c r="K394" s="5">
        <v>16000</v>
      </c>
      <c r="L394" s="5"/>
      <c r="M394" s="5">
        <f t="shared" si="147"/>
        <v>4301334</v>
      </c>
      <c r="N394" s="5">
        <f t="shared" si="148"/>
        <v>6000</v>
      </c>
      <c r="O394" s="5" t="s">
        <v>2186</v>
      </c>
      <c r="P394" s="5">
        <v>0</v>
      </c>
      <c r="Q394" s="1282">
        <v>0</v>
      </c>
      <c r="R394" s="27">
        <v>46502</v>
      </c>
      <c r="S394" s="27">
        <v>232498</v>
      </c>
      <c r="T394" s="27">
        <v>0</v>
      </c>
      <c r="U394" s="27">
        <v>0</v>
      </c>
      <c r="V394" s="1282">
        <v>0</v>
      </c>
      <c r="W394" s="23">
        <v>0.28999999999999998</v>
      </c>
      <c r="X394" s="1282">
        <v>0</v>
      </c>
    </row>
    <row r="395" spans="1:24" x14ac:dyDescent="0.25">
      <c r="A395" s="3" t="s">
        <v>1299</v>
      </c>
      <c r="B395" s="3" t="s">
        <v>2187</v>
      </c>
      <c r="C395" s="5">
        <v>317000</v>
      </c>
      <c r="D395" s="5">
        <v>0</v>
      </c>
      <c r="E395" s="5">
        <v>0</v>
      </c>
      <c r="F395" s="5">
        <v>0</v>
      </c>
      <c r="G395" s="5">
        <v>0</v>
      </c>
      <c r="H395" s="5">
        <v>502000</v>
      </c>
      <c r="I395" s="5">
        <v>0</v>
      </c>
      <c r="J395" s="5">
        <v>184000</v>
      </c>
      <c r="K395" s="5">
        <v>0</v>
      </c>
      <c r="L395" s="5"/>
      <c r="M395" s="5">
        <f t="shared" si="147"/>
        <v>4619334</v>
      </c>
      <c r="N395" s="5">
        <f t="shared" si="148"/>
        <v>1000</v>
      </c>
      <c r="O395" s="5" t="s">
        <v>2188</v>
      </c>
      <c r="P395" s="5">
        <v>0</v>
      </c>
      <c r="Q395" s="1283">
        <v>0</v>
      </c>
      <c r="R395" s="1283">
        <v>52833</v>
      </c>
      <c r="S395" s="1283">
        <v>264167</v>
      </c>
      <c r="T395" s="1283">
        <v>0</v>
      </c>
      <c r="U395" s="1283">
        <v>0</v>
      </c>
      <c r="V395" s="1283">
        <v>0</v>
      </c>
      <c r="W395" s="23">
        <v>0.25</v>
      </c>
      <c r="X395" s="1283">
        <v>0</v>
      </c>
    </row>
    <row r="396" spans="1:24" x14ac:dyDescent="0.25">
      <c r="A396" s="3" t="s">
        <v>1299</v>
      </c>
      <c r="B396" s="3" t="s">
        <v>2190</v>
      </c>
      <c r="C396" s="5">
        <v>425000</v>
      </c>
      <c r="D396" s="5">
        <v>0</v>
      </c>
      <c r="E396" s="5">
        <v>0</v>
      </c>
      <c r="F396" s="5">
        <v>20000</v>
      </c>
      <c r="G396" s="5">
        <v>0</v>
      </c>
      <c r="H396" s="5">
        <v>400000</v>
      </c>
      <c r="I396" s="5">
        <v>0</v>
      </c>
      <c r="J396" s="5">
        <v>0</v>
      </c>
      <c r="K396" s="5">
        <v>0</v>
      </c>
      <c r="L396" s="5"/>
      <c r="M396" s="5">
        <f t="shared" si="147"/>
        <v>5019334</v>
      </c>
      <c r="N396" s="5">
        <f t="shared" si="148"/>
        <v>-5000</v>
      </c>
      <c r="O396" s="5" t="s">
        <v>2191</v>
      </c>
      <c r="P396" s="5">
        <v>0</v>
      </c>
      <c r="Q396" s="1285">
        <v>0</v>
      </c>
      <c r="R396" s="1285">
        <v>70834</v>
      </c>
      <c r="S396" s="1285">
        <v>354166</v>
      </c>
      <c r="T396" s="1285">
        <v>0</v>
      </c>
      <c r="U396" s="1285">
        <v>0</v>
      </c>
      <c r="V396" s="1285">
        <v>0</v>
      </c>
      <c r="W396" s="23">
        <v>0.35</v>
      </c>
      <c r="X396" s="1285">
        <v>0</v>
      </c>
    </row>
    <row r="397" spans="1:24" x14ac:dyDescent="0.25">
      <c r="A397" s="3" t="s">
        <v>1299</v>
      </c>
      <c r="B397" s="3" t="s">
        <v>2192</v>
      </c>
      <c r="C397" s="5">
        <v>376000</v>
      </c>
      <c r="D397" s="5">
        <v>500000</v>
      </c>
      <c r="E397" s="5">
        <v>100000</v>
      </c>
      <c r="F397" s="5">
        <v>25000</v>
      </c>
      <c r="G397" s="5">
        <v>0</v>
      </c>
      <c r="H397" s="5">
        <v>32000</v>
      </c>
      <c r="I397" s="5">
        <v>0</v>
      </c>
      <c r="J397" s="5">
        <v>187000</v>
      </c>
      <c r="K397" s="5">
        <v>6000</v>
      </c>
      <c r="L397" s="5"/>
      <c r="M397" s="5">
        <f t="shared" si="147"/>
        <v>4864334</v>
      </c>
      <c r="N397" s="5">
        <f t="shared" si="148"/>
        <v>0</v>
      </c>
      <c r="O397" s="5" t="s">
        <v>2193</v>
      </c>
      <c r="P397" s="5">
        <v>0</v>
      </c>
      <c r="Q397" s="1286">
        <v>0</v>
      </c>
      <c r="R397" s="1286">
        <v>62672</v>
      </c>
      <c r="S397" s="1286">
        <v>313328.2</v>
      </c>
      <c r="T397" s="1286">
        <v>0</v>
      </c>
      <c r="U397" s="1286">
        <v>0</v>
      </c>
      <c r="V397" s="1286">
        <v>0</v>
      </c>
      <c r="W397" s="23">
        <v>0.28999999999999998</v>
      </c>
      <c r="X397" s="1286">
        <v>1</v>
      </c>
    </row>
    <row r="398" spans="1:24" x14ac:dyDescent="0.25">
      <c r="A398" s="3" t="s">
        <v>1299</v>
      </c>
      <c r="B398" s="3" t="s">
        <v>2194</v>
      </c>
      <c r="C398" s="5">
        <v>498000</v>
      </c>
      <c r="D398" s="5">
        <v>250000</v>
      </c>
      <c r="E398" s="5">
        <v>50000</v>
      </c>
      <c r="F398" s="5">
        <v>12000</v>
      </c>
      <c r="G398" s="5">
        <v>0</v>
      </c>
      <c r="H398" s="5">
        <v>283000</v>
      </c>
      <c r="I398" s="5">
        <v>0</v>
      </c>
      <c r="J398" s="5">
        <v>50000</v>
      </c>
      <c r="K398" s="5">
        <v>0</v>
      </c>
      <c r="L398" s="5"/>
      <c r="M398" s="5">
        <f xml:space="preserve"> M397+H398+ I398- J398- L398+ Q398</f>
        <v>5097334</v>
      </c>
      <c r="N398" s="5">
        <f>(C398-D398 - F398 - G398 + J398- K398- H398- I398- P398)*-1</f>
        <v>-3000</v>
      </c>
      <c r="O398" s="5" t="s">
        <v>2195</v>
      </c>
      <c r="P398" s="5">
        <v>0</v>
      </c>
      <c r="Q398" s="1287">
        <v>0</v>
      </c>
      <c r="R398" s="1287">
        <v>82997</v>
      </c>
      <c r="S398" s="1287">
        <v>415003</v>
      </c>
      <c r="T398" s="1287">
        <v>0</v>
      </c>
      <c r="U398" s="1287">
        <v>0</v>
      </c>
      <c r="V398" s="1287">
        <v>0</v>
      </c>
      <c r="W398" s="23">
        <v>0.3</v>
      </c>
      <c r="X398" s="1287">
        <v>1</v>
      </c>
    </row>
    <row r="399" spans="1:24" x14ac:dyDescent="0.25">
      <c r="A399" s="6" t="s">
        <v>19</v>
      </c>
      <c r="B399" s="6" t="s">
        <v>15</v>
      </c>
      <c r="C399" s="7">
        <f t="shared" ref="C399:L399" si="149">SUM(C392:C398)</f>
        <v>3072000</v>
      </c>
      <c r="D399" s="7">
        <f t="shared" si="149"/>
        <v>1900000</v>
      </c>
      <c r="E399" s="7">
        <f t="shared" si="149"/>
        <v>380000</v>
      </c>
      <c r="F399" s="7">
        <f t="shared" si="149"/>
        <v>121000</v>
      </c>
      <c r="G399" s="7">
        <f t="shared" si="149"/>
        <v>0</v>
      </c>
      <c r="H399" s="7">
        <f t="shared" si="149"/>
        <v>2391000</v>
      </c>
      <c r="I399" s="7">
        <f t="shared" si="149"/>
        <v>0</v>
      </c>
      <c r="J399" s="7">
        <f t="shared" si="149"/>
        <v>1384000</v>
      </c>
      <c r="K399" s="7">
        <f t="shared" si="149"/>
        <v>22000</v>
      </c>
      <c r="L399" s="7">
        <f t="shared" si="149"/>
        <v>0</v>
      </c>
      <c r="M399" s="7">
        <f>M398</f>
        <v>5097334</v>
      </c>
      <c r="N399" s="7">
        <f>SUM(N392:N398)</f>
        <v>-22000</v>
      </c>
      <c r="O399" s="7"/>
      <c r="P399" s="7">
        <f>SUM(P392:P398)</f>
        <v>0</v>
      </c>
      <c r="Q399" s="8"/>
    </row>
    <row r="400" spans="1:24" x14ac:dyDescent="0.25">
      <c r="A400" s="10" t="s">
        <v>15</v>
      </c>
      <c r="B400" s="10" t="s">
        <v>20</v>
      </c>
      <c r="C400" s="11">
        <f t="shared" ref="C400:L400" si="150">C375+C383+C391+C399</f>
        <v>11043000</v>
      </c>
      <c r="D400" s="11">
        <f t="shared" si="150"/>
        <v>6450000</v>
      </c>
      <c r="E400" s="11">
        <f t="shared" si="150"/>
        <v>1290000</v>
      </c>
      <c r="F400" s="11">
        <f t="shared" si="150"/>
        <v>1472000</v>
      </c>
      <c r="G400" s="11">
        <f t="shared" si="150"/>
        <v>0</v>
      </c>
      <c r="H400" s="11">
        <f t="shared" si="150"/>
        <v>11002000</v>
      </c>
      <c r="I400" s="11">
        <f t="shared" si="150"/>
        <v>0</v>
      </c>
      <c r="J400" s="11">
        <f t="shared" si="150"/>
        <v>7929000</v>
      </c>
      <c r="K400" s="11">
        <f t="shared" si="150"/>
        <v>37000</v>
      </c>
      <c r="L400" s="11">
        <f t="shared" si="150"/>
        <v>0</v>
      </c>
      <c r="M400" s="11">
        <f>M399</f>
        <v>5097334</v>
      </c>
      <c r="N400" s="11">
        <f>N375+N383+N391+N399</f>
        <v>-11000</v>
      </c>
      <c r="O400" s="11"/>
      <c r="P400" s="11">
        <f>P375+P383+P391+P399</f>
        <v>0</v>
      </c>
      <c r="Q400" s="9"/>
    </row>
    <row r="401" spans="1:24" x14ac:dyDescent="0.25">
      <c r="A401" t="s">
        <v>1299</v>
      </c>
      <c r="B401" s="3" t="s">
        <v>2196</v>
      </c>
      <c r="C401" s="5">
        <v>371000</v>
      </c>
      <c r="D401" s="5">
        <v>150000</v>
      </c>
      <c r="E401" s="5">
        <v>30000</v>
      </c>
      <c r="F401" s="5">
        <v>17000</v>
      </c>
      <c r="G401" s="5">
        <v>0</v>
      </c>
      <c r="H401" s="5">
        <v>203000</v>
      </c>
      <c r="I401" s="5">
        <v>0</v>
      </c>
      <c r="J401" s="5">
        <v>0</v>
      </c>
      <c r="K401" s="5">
        <v>0</v>
      </c>
      <c r="L401" s="5"/>
      <c r="M401" s="5">
        <f t="shared" ref="M401:M406" si="151" xml:space="preserve"> M400+H401+ I401- J401- L401+ Q401</f>
        <v>5300334</v>
      </c>
      <c r="N401" s="5">
        <f t="shared" ref="N401:N406" si="152">(C401-D401 - F401 - G401 + J401- K401- H401- I401- P401)*-1</f>
        <v>-1000</v>
      </c>
      <c r="O401" s="5" t="s">
        <v>2197</v>
      </c>
      <c r="P401" s="5">
        <v>0</v>
      </c>
      <c r="Q401" s="1288">
        <v>0</v>
      </c>
      <c r="R401" s="1288">
        <v>61834</v>
      </c>
      <c r="S401" s="1288">
        <v>309166</v>
      </c>
      <c r="T401" s="1288">
        <v>0</v>
      </c>
      <c r="U401" s="1288">
        <v>0</v>
      </c>
      <c r="V401" s="1288">
        <v>0</v>
      </c>
      <c r="W401" s="23">
        <v>0.31</v>
      </c>
      <c r="X401" s="1288">
        <v>1</v>
      </c>
    </row>
    <row r="402" spans="1:24" x14ac:dyDescent="0.25">
      <c r="A402" s="3" t="s">
        <v>1299</v>
      </c>
      <c r="B402" s="3" t="s">
        <v>2204</v>
      </c>
      <c r="C402" s="5">
        <v>648000</v>
      </c>
      <c r="D402" s="5">
        <v>1300000</v>
      </c>
      <c r="E402" s="5">
        <v>260000</v>
      </c>
      <c r="F402" s="5">
        <v>20000</v>
      </c>
      <c r="G402" s="5">
        <v>0</v>
      </c>
      <c r="H402" s="5">
        <v>0</v>
      </c>
      <c r="I402" s="5">
        <v>0</v>
      </c>
      <c r="J402" s="5">
        <v>655000</v>
      </c>
      <c r="K402" s="5">
        <v>0</v>
      </c>
      <c r="L402" s="5"/>
      <c r="M402" s="5">
        <f t="shared" si="151"/>
        <v>4645334</v>
      </c>
      <c r="N402" s="5">
        <f t="shared" si="152"/>
        <v>17000</v>
      </c>
      <c r="O402" s="5" t="s">
        <v>2205</v>
      </c>
      <c r="P402" s="5">
        <v>0</v>
      </c>
      <c r="Q402" s="1293">
        <v>0</v>
      </c>
      <c r="R402" s="1293">
        <v>107997</v>
      </c>
      <c r="S402" s="1293">
        <v>540003</v>
      </c>
      <c r="T402" s="1293">
        <v>0</v>
      </c>
      <c r="U402" s="1293">
        <v>0</v>
      </c>
      <c r="V402" s="1293">
        <v>0</v>
      </c>
      <c r="W402" s="23">
        <v>0.33</v>
      </c>
      <c r="X402" s="1293">
        <v>4</v>
      </c>
    </row>
    <row r="403" spans="1:24" x14ac:dyDescent="0.25">
      <c r="A403" s="3" t="s">
        <v>1299</v>
      </c>
      <c r="B403" s="3" t="s">
        <v>2199</v>
      </c>
      <c r="C403" s="5">
        <v>289000</v>
      </c>
      <c r="D403" s="5">
        <v>0</v>
      </c>
      <c r="E403" s="5">
        <v>0</v>
      </c>
      <c r="F403" s="5">
        <v>15000</v>
      </c>
      <c r="G403" s="5">
        <v>0</v>
      </c>
      <c r="H403" s="5">
        <v>474000</v>
      </c>
      <c r="I403" s="5">
        <v>0</v>
      </c>
      <c r="J403" s="5">
        <v>200000</v>
      </c>
      <c r="K403" s="5">
        <v>0</v>
      </c>
      <c r="L403" s="5"/>
      <c r="M403" s="5">
        <f t="shared" si="151"/>
        <v>4919334</v>
      </c>
      <c r="N403" s="5">
        <f t="shared" si="152"/>
        <v>0</v>
      </c>
      <c r="O403" s="5" t="s">
        <v>2200</v>
      </c>
      <c r="P403" s="5">
        <v>0</v>
      </c>
      <c r="Q403" s="1290">
        <v>0</v>
      </c>
      <c r="R403" s="1290">
        <v>48169</v>
      </c>
      <c r="S403" s="1290">
        <v>240831</v>
      </c>
      <c r="T403" s="1290">
        <v>0</v>
      </c>
      <c r="U403" s="1290">
        <v>0</v>
      </c>
      <c r="V403" s="1290">
        <v>0</v>
      </c>
      <c r="W403" s="23">
        <v>0.35</v>
      </c>
      <c r="X403" s="1290">
        <v>0</v>
      </c>
    </row>
    <row r="404" spans="1:24" x14ac:dyDescent="0.25">
      <c r="A404" s="3" t="s">
        <v>1299</v>
      </c>
      <c r="B404" s="3" t="s">
        <v>2201</v>
      </c>
      <c r="C404" s="5">
        <v>604000</v>
      </c>
      <c r="D404" s="5">
        <v>650000</v>
      </c>
      <c r="E404" s="5">
        <v>130000</v>
      </c>
      <c r="F404" s="5">
        <v>23000</v>
      </c>
      <c r="G404" s="5">
        <v>0</v>
      </c>
      <c r="H404" s="5">
        <v>294000</v>
      </c>
      <c r="I404" s="5">
        <v>0</v>
      </c>
      <c r="J404" s="5">
        <v>345000</v>
      </c>
      <c r="K404" s="5">
        <v>0</v>
      </c>
      <c r="L404" s="5"/>
      <c r="M404" s="5">
        <f t="shared" si="151"/>
        <v>4868334</v>
      </c>
      <c r="N404" s="5">
        <f t="shared" si="152"/>
        <v>18000</v>
      </c>
      <c r="O404" s="5" t="s">
        <v>2202</v>
      </c>
      <c r="P404" s="5">
        <v>0</v>
      </c>
      <c r="Q404" s="1291">
        <v>0</v>
      </c>
      <c r="R404" s="1291">
        <v>100665</v>
      </c>
      <c r="S404" s="1291">
        <v>503335</v>
      </c>
      <c r="T404" s="1291">
        <v>0</v>
      </c>
      <c r="U404" s="1291">
        <v>0</v>
      </c>
      <c r="V404" s="1291">
        <v>0</v>
      </c>
      <c r="W404" s="23">
        <v>0.42</v>
      </c>
      <c r="X404" s="1291">
        <v>3</v>
      </c>
    </row>
    <row r="405" spans="1:24" x14ac:dyDescent="0.25">
      <c r="A405" s="3" t="s">
        <v>1299</v>
      </c>
      <c r="B405" s="3" t="s">
        <v>2206</v>
      </c>
      <c r="C405" s="5">
        <v>403000</v>
      </c>
      <c r="D405" s="5">
        <v>900000</v>
      </c>
      <c r="E405" s="5">
        <v>180000</v>
      </c>
      <c r="F405" s="5">
        <v>12000</v>
      </c>
      <c r="G405" s="5">
        <v>0</v>
      </c>
      <c r="H405" s="5">
        <v>246000</v>
      </c>
      <c r="I405" s="5">
        <v>0</v>
      </c>
      <c r="J405" s="5">
        <v>1000000</v>
      </c>
      <c r="K405" s="5">
        <v>0</v>
      </c>
      <c r="L405" s="5"/>
      <c r="M405" s="5">
        <f t="shared" si="151"/>
        <v>4114334</v>
      </c>
      <c r="N405" s="5">
        <f t="shared" si="152"/>
        <v>-245000</v>
      </c>
      <c r="O405" s="5" t="s">
        <v>2207</v>
      </c>
      <c r="P405" s="5">
        <v>0</v>
      </c>
      <c r="Q405" s="1294">
        <v>0</v>
      </c>
      <c r="R405" s="1294">
        <v>67160</v>
      </c>
      <c r="S405" s="1294">
        <v>335840</v>
      </c>
      <c r="T405" s="1294">
        <v>0</v>
      </c>
      <c r="U405" s="1294">
        <v>0</v>
      </c>
      <c r="V405" s="1294">
        <v>0</v>
      </c>
      <c r="W405" s="23">
        <v>0.33</v>
      </c>
      <c r="X405" s="1294">
        <v>3</v>
      </c>
    </row>
    <row r="406" spans="1:24" x14ac:dyDescent="0.25">
      <c r="A406" s="3" t="s">
        <v>1299</v>
      </c>
      <c r="B406" s="3" t="s">
        <v>2208</v>
      </c>
      <c r="C406" s="5">
        <v>845000</v>
      </c>
      <c r="D406" s="5">
        <v>400000</v>
      </c>
      <c r="E406" s="5">
        <v>80000</v>
      </c>
      <c r="F406" s="5">
        <v>15000</v>
      </c>
      <c r="G406" s="5">
        <v>0</v>
      </c>
      <c r="H406" s="5">
        <v>1180000</v>
      </c>
      <c r="I406" s="5">
        <v>0</v>
      </c>
      <c r="J406" s="5">
        <v>500000</v>
      </c>
      <c r="K406" s="5">
        <v>0</v>
      </c>
      <c r="L406" s="5"/>
      <c r="M406" s="5">
        <f t="shared" si="151"/>
        <v>4794334</v>
      </c>
      <c r="N406" s="5">
        <f t="shared" si="152"/>
        <v>250000</v>
      </c>
      <c r="O406" s="5" t="s">
        <v>2209</v>
      </c>
      <c r="P406" s="5">
        <v>0</v>
      </c>
      <c r="Q406" s="1295">
        <v>0</v>
      </c>
      <c r="R406" s="1295">
        <v>140824</v>
      </c>
      <c r="S406" s="1295">
        <v>704176.3</v>
      </c>
      <c r="T406" s="1295">
        <v>0</v>
      </c>
      <c r="U406" s="1295">
        <v>0</v>
      </c>
      <c r="V406" s="1295">
        <v>0</v>
      </c>
      <c r="W406" s="23">
        <v>0.38</v>
      </c>
      <c r="X406" s="1295">
        <v>2</v>
      </c>
    </row>
    <row r="407" spans="1:24" x14ac:dyDescent="0.25">
      <c r="A407" s="3" t="s">
        <v>1299</v>
      </c>
      <c r="B407" s="3" t="s">
        <v>2211</v>
      </c>
      <c r="C407" s="5">
        <v>578000</v>
      </c>
      <c r="D407" s="5">
        <v>0</v>
      </c>
      <c r="E407" s="5">
        <v>0</v>
      </c>
      <c r="F407" s="5">
        <v>30000</v>
      </c>
      <c r="G407" s="5">
        <v>0</v>
      </c>
      <c r="H407" s="5">
        <v>541000</v>
      </c>
      <c r="I407" s="5">
        <v>0</v>
      </c>
      <c r="J407" s="5">
        <v>0</v>
      </c>
      <c r="K407" s="5">
        <v>0</v>
      </c>
      <c r="L407" s="5"/>
      <c r="M407" s="5">
        <f xml:space="preserve"> M406+H407+ I407- J407- L407+ Q407</f>
        <v>5335334</v>
      </c>
      <c r="N407" s="5">
        <f>(C407-D407 - F407 - G407 + J407- K407- H407- I407- P407)*-1</f>
        <v>-7000</v>
      </c>
      <c r="O407" s="5" t="s">
        <v>2212</v>
      </c>
      <c r="P407" s="5">
        <v>0</v>
      </c>
      <c r="Q407" s="1297">
        <v>0</v>
      </c>
      <c r="R407" s="1297">
        <v>96334</v>
      </c>
      <c r="S407" s="1297">
        <v>481666</v>
      </c>
      <c r="T407" s="1297">
        <v>0</v>
      </c>
      <c r="U407" s="1297">
        <v>0</v>
      </c>
      <c r="V407" s="1297">
        <v>0</v>
      </c>
      <c r="W407" s="23">
        <v>0.36</v>
      </c>
      <c r="X407" s="1297">
        <v>0</v>
      </c>
    </row>
    <row r="408" spans="1:24" x14ac:dyDescent="0.25">
      <c r="A408" s="6" t="s">
        <v>16</v>
      </c>
      <c r="B408" s="6" t="s">
        <v>15</v>
      </c>
      <c r="C408" s="7">
        <f t="shared" ref="C408:L408" si="153">SUM(C401:C407)</f>
        <v>3738000</v>
      </c>
      <c r="D408" s="7">
        <f t="shared" si="153"/>
        <v>3400000</v>
      </c>
      <c r="E408" s="7">
        <f t="shared" si="153"/>
        <v>680000</v>
      </c>
      <c r="F408" s="7">
        <f t="shared" si="153"/>
        <v>132000</v>
      </c>
      <c r="G408" s="7">
        <f t="shared" si="153"/>
        <v>0</v>
      </c>
      <c r="H408" s="7">
        <f t="shared" si="153"/>
        <v>2938000</v>
      </c>
      <c r="I408" s="7">
        <f t="shared" si="153"/>
        <v>0</v>
      </c>
      <c r="J408" s="7">
        <f t="shared" si="153"/>
        <v>2700000</v>
      </c>
      <c r="K408" s="7">
        <f t="shared" si="153"/>
        <v>0</v>
      </c>
      <c r="L408" s="7">
        <f t="shared" si="153"/>
        <v>0</v>
      </c>
      <c r="M408" s="7">
        <f>M407</f>
        <v>5335334</v>
      </c>
      <c r="N408" s="7">
        <f>SUM(N401:N407)</f>
        <v>32000</v>
      </c>
      <c r="O408" s="7"/>
      <c r="P408" s="7">
        <f>SUM(P401:P407)</f>
        <v>0</v>
      </c>
      <c r="Q408" s="8"/>
    </row>
    <row r="409" spans="1:24" x14ac:dyDescent="0.25">
      <c r="A409" s="3" t="s">
        <v>1299</v>
      </c>
      <c r="B409" s="3" t="s">
        <v>2213</v>
      </c>
      <c r="C409" s="5">
        <v>231000</v>
      </c>
      <c r="D409" s="5">
        <v>0</v>
      </c>
      <c r="E409" s="5">
        <v>0</v>
      </c>
      <c r="F409" s="5">
        <v>22000</v>
      </c>
      <c r="G409" s="5">
        <v>0</v>
      </c>
      <c r="H409" s="5">
        <v>309000</v>
      </c>
      <c r="I409" s="5">
        <v>0</v>
      </c>
      <c r="J409" s="5">
        <v>100000</v>
      </c>
      <c r="K409" s="5">
        <v>0</v>
      </c>
      <c r="L409" s="5"/>
      <c r="M409" s="5">
        <f t="shared" ref="M409:M414" si="154" xml:space="preserve"> M408+H409+ I409- J409- L409+ Q409</f>
        <v>5544334</v>
      </c>
      <c r="N409" s="5">
        <f t="shared" ref="N409:N414" si="155">(C409-D409 - F409 - G409 + J409- K409- H409- I409- P409)*-1</f>
        <v>0</v>
      </c>
      <c r="O409" s="5" t="s">
        <v>2214</v>
      </c>
      <c r="P409" s="5">
        <v>0</v>
      </c>
      <c r="Q409" s="1298">
        <v>0</v>
      </c>
      <c r="R409" s="1298">
        <v>38502</v>
      </c>
      <c r="S409" s="1298">
        <v>192498</v>
      </c>
      <c r="T409" s="1298">
        <v>0</v>
      </c>
      <c r="U409" s="1298">
        <v>0</v>
      </c>
      <c r="V409" s="1298">
        <v>0</v>
      </c>
      <c r="W409" s="23">
        <v>0.27</v>
      </c>
      <c r="X409" s="1298">
        <v>0</v>
      </c>
    </row>
    <row r="410" spans="1:24" x14ac:dyDescent="0.25">
      <c r="A410" s="3" t="s">
        <v>1299</v>
      </c>
      <c r="B410" s="3" t="s">
        <v>2217</v>
      </c>
      <c r="C410" s="5">
        <v>820000</v>
      </c>
      <c r="D410" s="5">
        <v>1100000</v>
      </c>
      <c r="E410" s="5">
        <v>220000</v>
      </c>
      <c r="F410" s="5">
        <v>127000</v>
      </c>
      <c r="G410" s="5">
        <v>0</v>
      </c>
      <c r="H410" s="5">
        <v>100000</v>
      </c>
      <c r="I410" s="5">
        <v>0</v>
      </c>
      <c r="J410" s="5">
        <v>500000</v>
      </c>
      <c r="K410" s="5">
        <v>0</v>
      </c>
      <c r="L410" s="5"/>
      <c r="M410" s="5">
        <f t="shared" si="154"/>
        <v>5144334</v>
      </c>
      <c r="N410" s="5">
        <f t="shared" si="155"/>
        <v>7000</v>
      </c>
      <c r="O410" s="5" t="s">
        <v>2218</v>
      </c>
      <c r="P410" s="5">
        <v>0</v>
      </c>
      <c r="Q410" s="1300">
        <v>0</v>
      </c>
      <c r="R410" s="1300">
        <v>136663</v>
      </c>
      <c r="S410" s="1300">
        <v>683336.8</v>
      </c>
      <c r="T410" s="1300">
        <v>0</v>
      </c>
      <c r="U410" s="1300">
        <v>0</v>
      </c>
      <c r="V410" s="1300">
        <v>0</v>
      </c>
      <c r="W410" s="23">
        <v>0.42</v>
      </c>
      <c r="X410" s="1300">
        <v>4</v>
      </c>
    </row>
    <row r="411" spans="1:24" x14ac:dyDescent="0.25">
      <c r="A411" s="3" t="s">
        <v>1299</v>
      </c>
      <c r="B411" s="3" t="s">
        <v>2219</v>
      </c>
      <c r="C411" s="5">
        <v>451000</v>
      </c>
      <c r="D411" s="5">
        <v>0</v>
      </c>
      <c r="E411" s="5">
        <v>0</v>
      </c>
      <c r="F411" s="5">
        <v>236000</v>
      </c>
      <c r="G411" s="5">
        <v>0</v>
      </c>
      <c r="H411" s="5">
        <v>1164000</v>
      </c>
      <c r="I411" s="5">
        <v>0</v>
      </c>
      <c r="J411" s="5">
        <v>952000</v>
      </c>
      <c r="K411" s="5">
        <v>0</v>
      </c>
      <c r="L411" s="5"/>
      <c r="M411" s="5">
        <f t="shared" si="154"/>
        <v>5356334</v>
      </c>
      <c r="N411" s="5">
        <f t="shared" si="155"/>
        <v>-3000</v>
      </c>
      <c r="O411" s="5" t="s">
        <v>255</v>
      </c>
      <c r="P411" s="5">
        <v>0</v>
      </c>
      <c r="Q411" s="1301">
        <v>0</v>
      </c>
      <c r="R411" s="1301">
        <v>75169</v>
      </c>
      <c r="S411" s="1301">
        <v>375831</v>
      </c>
      <c r="T411" s="1301">
        <v>0</v>
      </c>
      <c r="U411" s="1301">
        <v>0</v>
      </c>
      <c r="V411" s="1301">
        <v>0</v>
      </c>
      <c r="W411" s="23">
        <v>0.42</v>
      </c>
      <c r="X411" s="1301">
        <v>0</v>
      </c>
    </row>
    <row r="412" spans="1:24" x14ac:dyDescent="0.25">
      <c r="A412" s="3" t="s">
        <v>1299</v>
      </c>
      <c r="B412" s="3" t="s">
        <v>2221</v>
      </c>
      <c r="C412" s="5">
        <v>466000</v>
      </c>
      <c r="D412" s="5">
        <v>900000</v>
      </c>
      <c r="E412" s="5">
        <v>180000</v>
      </c>
      <c r="F412" s="5">
        <v>19000</v>
      </c>
      <c r="G412" s="5">
        <v>0</v>
      </c>
      <c r="H412" s="5">
        <v>0</v>
      </c>
      <c r="I412" s="5">
        <v>0</v>
      </c>
      <c r="J412" s="5">
        <v>446000</v>
      </c>
      <c r="K412" s="5">
        <v>0</v>
      </c>
      <c r="L412" s="5"/>
      <c r="M412" s="5">
        <f t="shared" si="154"/>
        <v>4910334</v>
      </c>
      <c r="N412" s="5">
        <f t="shared" si="155"/>
        <v>7000</v>
      </c>
      <c r="O412" s="5" t="s">
        <v>2222</v>
      </c>
      <c r="P412" s="5">
        <v>0</v>
      </c>
      <c r="Q412" s="1303">
        <v>0</v>
      </c>
      <c r="R412" s="1303">
        <v>77668</v>
      </c>
      <c r="S412" s="1303">
        <v>388332</v>
      </c>
      <c r="T412" s="1303">
        <v>0</v>
      </c>
      <c r="U412" s="1303">
        <v>0</v>
      </c>
      <c r="V412" s="1303">
        <v>0</v>
      </c>
      <c r="W412" s="23">
        <v>0.31</v>
      </c>
      <c r="X412" s="1303">
        <v>2</v>
      </c>
    </row>
    <row r="413" spans="1:24" x14ac:dyDescent="0.25">
      <c r="A413" s="3" t="s">
        <v>1299</v>
      </c>
      <c r="B413" s="3" t="s">
        <v>2223</v>
      </c>
      <c r="C413" s="5">
        <v>609000</v>
      </c>
      <c r="D413" s="5">
        <v>500000</v>
      </c>
      <c r="E413" s="5">
        <v>100000</v>
      </c>
      <c r="F413" s="5">
        <v>29000</v>
      </c>
      <c r="G413" s="5">
        <v>0</v>
      </c>
      <c r="H413" s="5">
        <v>357000</v>
      </c>
      <c r="I413" s="5">
        <v>0</v>
      </c>
      <c r="J413" s="5">
        <v>300000</v>
      </c>
      <c r="K413" s="5">
        <v>0</v>
      </c>
      <c r="L413" s="5"/>
      <c r="M413" s="5">
        <f t="shared" si="154"/>
        <v>4967334</v>
      </c>
      <c r="N413" s="5">
        <f t="shared" si="155"/>
        <v>-23000</v>
      </c>
      <c r="O413" s="5" t="s">
        <v>2224</v>
      </c>
      <c r="P413" s="5">
        <v>0</v>
      </c>
      <c r="Q413" s="1304">
        <v>0</v>
      </c>
      <c r="R413" s="1304">
        <v>101500</v>
      </c>
      <c r="S413" s="1304">
        <v>507500</v>
      </c>
      <c r="T413" s="1304">
        <v>0</v>
      </c>
      <c r="U413" s="1304">
        <v>0</v>
      </c>
      <c r="V413" s="1304">
        <v>0</v>
      </c>
      <c r="W413" s="23">
        <v>0.42</v>
      </c>
      <c r="X413" s="1304">
        <v>1</v>
      </c>
    </row>
    <row r="414" spans="1:24" x14ac:dyDescent="0.25">
      <c r="A414" s="3" t="s">
        <v>1299</v>
      </c>
      <c r="B414" s="3" t="s">
        <v>2226</v>
      </c>
      <c r="C414" s="5">
        <v>757000</v>
      </c>
      <c r="D414" s="5">
        <v>0</v>
      </c>
      <c r="E414" s="5">
        <v>0</v>
      </c>
      <c r="F414" s="681">
        <v>42000</v>
      </c>
      <c r="G414" s="5">
        <v>0</v>
      </c>
      <c r="H414" s="5">
        <v>735000</v>
      </c>
      <c r="I414" s="5">
        <v>0</v>
      </c>
      <c r="J414" s="5">
        <v>20000</v>
      </c>
      <c r="K414" s="5">
        <v>0</v>
      </c>
      <c r="L414" s="5"/>
      <c r="M414" s="5">
        <f t="shared" si="154"/>
        <v>5682334</v>
      </c>
      <c r="N414" s="5">
        <f t="shared" si="155"/>
        <v>0</v>
      </c>
      <c r="O414" s="5" t="s">
        <v>2227</v>
      </c>
      <c r="P414" s="5">
        <v>0</v>
      </c>
      <c r="Q414" s="1307">
        <v>0</v>
      </c>
      <c r="R414" s="1307">
        <v>126152</v>
      </c>
      <c r="S414" s="1307">
        <v>630848</v>
      </c>
      <c r="T414" s="1307">
        <v>0</v>
      </c>
      <c r="U414" s="1307">
        <v>0</v>
      </c>
      <c r="V414" s="1307">
        <v>0</v>
      </c>
      <c r="W414" s="23">
        <v>0.43</v>
      </c>
      <c r="X414" s="1307">
        <v>0</v>
      </c>
    </row>
    <row r="415" spans="1:24" x14ac:dyDescent="0.25">
      <c r="A415" s="3" t="s">
        <v>1299</v>
      </c>
      <c r="B415" s="3" t="s">
        <v>2226</v>
      </c>
      <c r="C415" s="5">
        <v>303000</v>
      </c>
      <c r="D415" s="5">
        <v>0</v>
      </c>
      <c r="E415" s="5">
        <v>0</v>
      </c>
      <c r="F415" s="5">
        <v>11000</v>
      </c>
      <c r="G415" s="5">
        <v>0</v>
      </c>
      <c r="H415" s="5">
        <v>291000</v>
      </c>
      <c r="I415" s="5">
        <v>0</v>
      </c>
      <c r="J415" s="5">
        <v>0</v>
      </c>
      <c r="K415" s="5">
        <v>0</v>
      </c>
      <c r="L415" s="5"/>
      <c r="M415" s="5">
        <f xml:space="preserve"> M414+H415+ I415- J415- L415+ Q415</f>
        <v>5973334</v>
      </c>
      <c r="N415" s="5">
        <f>(C415-D415 - F415 - G415 + J415- K415- H415- I415- P415)*-1</f>
        <v>-1000</v>
      </c>
      <c r="O415" s="5" t="s">
        <v>2228</v>
      </c>
      <c r="P415" s="5">
        <v>0</v>
      </c>
      <c r="Q415" s="1308">
        <v>0</v>
      </c>
      <c r="R415" s="1308">
        <v>50500</v>
      </c>
      <c r="S415" s="1308">
        <v>252500.3</v>
      </c>
      <c r="T415" s="1308">
        <v>0</v>
      </c>
      <c r="U415" s="1308">
        <v>0</v>
      </c>
      <c r="V415" s="1308">
        <v>0</v>
      </c>
      <c r="W415" s="23">
        <v>0.35</v>
      </c>
      <c r="X415" s="1308">
        <v>0</v>
      </c>
    </row>
    <row r="416" spans="1:24" x14ac:dyDescent="0.25">
      <c r="A416" s="6" t="s">
        <v>17</v>
      </c>
      <c r="B416" s="6" t="s">
        <v>15</v>
      </c>
      <c r="C416" s="7">
        <f t="shared" ref="C416:L416" si="156">SUM(C409:C415)</f>
        <v>3637000</v>
      </c>
      <c r="D416" s="7">
        <f t="shared" si="156"/>
        <v>2500000</v>
      </c>
      <c r="E416" s="7">
        <f t="shared" si="156"/>
        <v>500000</v>
      </c>
      <c r="F416" s="7">
        <f t="shared" si="156"/>
        <v>486000</v>
      </c>
      <c r="G416" s="7">
        <f t="shared" si="156"/>
        <v>0</v>
      </c>
      <c r="H416" s="7">
        <f t="shared" si="156"/>
        <v>2956000</v>
      </c>
      <c r="I416" s="7">
        <f t="shared" si="156"/>
        <v>0</v>
      </c>
      <c r="J416" s="7">
        <f t="shared" si="156"/>
        <v>2318000</v>
      </c>
      <c r="K416" s="7">
        <f t="shared" si="156"/>
        <v>0</v>
      </c>
      <c r="L416" s="7">
        <f t="shared" si="156"/>
        <v>0</v>
      </c>
      <c r="M416" s="7">
        <f>M415</f>
        <v>5973334</v>
      </c>
      <c r="N416" s="7">
        <f>SUM(N409:N415)</f>
        <v>-13000</v>
      </c>
      <c r="O416" s="7"/>
      <c r="P416" s="7">
        <f>SUM(P409:P415)</f>
        <v>0</v>
      </c>
      <c r="Q416" s="8"/>
    </row>
    <row r="417" spans="1:24" x14ac:dyDescent="0.25">
      <c r="A417" s="3" t="s">
        <v>1299</v>
      </c>
      <c r="B417" s="3" t="s">
        <v>2230</v>
      </c>
      <c r="C417" s="5">
        <v>544000</v>
      </c>
      <c r="D417" s="5">
        <v>150000</v>
      </c>
      <c r="E417" s="5">
        <v>30000</v>
      </c>
      <c r="F417" s="5">
        <v>39000</v>
      </c>
      <c r="G417" s="5">
        <v>0</v>
      </c>
      <c r="H417" s="5">
        <v>345000</v>
      </c>
      <c r="I417" s="5">
        <v>0</v>
      </c>
      <c r="J417" s="5">
        <v>0</v>
      </c>
      <c r="K417" s="5">
        <v>0</v>
      </c>
      <c r="L417" s="5"/>
      <c r="M417" s="5">
        <f t="shared" ref="M417:M422" si="157" xml:space="preserve"> M416+H417+ I417- J417- L417+ Q417</f>
        <v>6318334</v>
      </c>
      <c r="N417" s="5">
        <f t="shared" ref="N417:N422" si="158">(C417-D417 - F417 - G417 + J417- K417- H417- I417- P417)*-1</f>
        <v>-10000</v>
      </c>
      <c r="O417" s="5" t="s">
        <v>2232</v>
      </c>
      <c r="P417" s="5">
        <v>0</v>
      </c>
      <c r="Q417" s="1311">
        <v>0</v>
      </c>
      <c r="R417" s="1311">
        <v>90668</v>
      </c>
      <c r="S417" s="1311">
        <v>453332</v>
      </c>
      <c r="T417" s="1311">
        <v>0</v>
      </c>
      <c r="U417" s="1311">
        <v>0</v>
      </c>
      <c r="V417" s="1311">
        <v>0</v>
      </c>
      <c r="W417" s="23">
        <v>0.42</v>
      </c>
      <c r="X417" s="1311">
        <v>1</v>
      </c>
    </row>
    <row r="418" spans="1:24" x14ac:dyDescent="0.25">
      <c r="A418" s="3" t="s">
        <v>1299</v>
      </c>
      <c r="B418" s="3" t="s">
        <v>2233</v>
      </c>
      <c r="C418" s="5">
        <v>628000</v>
      </c>
      <c r="D418" s="5">
        <v>1000000</v>
      </c>
      <c r="E418" s="5">
        <v>200000</v>
      </c>
      <c r="F418" s="5">
        <v>10000</v>
      </c>
      <c r="G418" s="5">
        <v>0</v>
      </c>
      <c r="H418" s="5">
        <v>406000</v>
      </c>
      <c r="I418" s="5">
        <v>0</v>
      </c>
      <c r="J418" s="5">
        <v>800000</v>
      </c>
      <c r="K418" s="5">
        <v>0</v>
      </c>
      <c r="L418" s="5"/>
      <c r="M418" s="5">
        <f t="shared" si="157"/>
        <v>5924334</v>
      </c>
      <c r="N418" s="5">
        <f t="shared" si="158"/>
        <v>-12000</v>
      </c>
      <c r="O418" s="5" t="s">
        <v>2234</v>
      </c>
      <c r="P418" s="5">
        <v>0</v>
      </c>
      <c r="Q418" s="1312">
        <v>0</v>
      </c>
      <c r="R418" s="1312">
        <v>104665</v>
      </c>
      <c r="S418" s="1312">
        <v>523335.2</v>
      </c>
      <c r="T418" s="1312">
        <v>0</v>
      </c>
      <c r="U418" s="1312">
        <v>0</v>
      </c>
      <c r="V418" s="1312">
        <v>0</v>
      </c>
      <c r="W418" s="23">
        <v>0.39</v>
      </c>
      <c r="X418" s="1312">
        <v>1</v>
      </c>
    </row>
    <row r="419" spans="1:24" x14ac:dyDescent="0.25">
      <c r="A419" s="3" t="s">
        <v>1299</v>
      </c>
      <c r="B419" s="3" t="s">
        <v>2233</v>
      </c>
      <c r="C419" s="5">
        <v>365000</v>
      </c>
      <c r="D419" s="5">
        <v>600000</v>
      </c>
      <c r="E419" s="5">
        <v>120000</v>
      </c>
      <c r="F419" s="5">
        <v>165000</v>
      </c>
      <c r="G419" s="5">
        <v>0</v>
      </c>
      <c r="H419" s="5">
        <v>150000</v>
      </c>
      <c r="I419" s="5">
        <v>0</v>
      </c>
      <c r="J419" s="5">
        <v>550000</v>
      </c>
      <c r="K419" s="5">
        <v>0</v>
      </c>
      <c r="L419" s="5"/>
      <c r="M419" s="5">
        <f t="shared" si="157"/>
        <v>5524334</v>
      </c>
      <c r="N419" s="5">
        <f t="shared" si="158"/>
        <v>0</v>
      </c>
      <c r="O419" s="5" t="s">
        <v>2235</v>
      </c>
      <c r="P419" s="5">
        <v>0</v>
      </c>
      <c r="Q419" s="1313">
        <v>0</v>
      </c>
      <c r="R419" s="1313">
        <v>60835</v>
      </c>
      <c r="S419" s="1313">
        <v>304165</v>
      </c>
      <c r="T419" s="1313">
        <v>0</v>
      </c>
      <c r="U419" s="1313">
        <v>0</v>
      </c>
      <c r="V419" s="1313">
        <v>0</v>
      </c>
      <c r="W419" s="23">
        <v>0.38</v>
      </c>
      <c r="X419" s="1313">
        <v>1</v>
      </c>
    </row>
    <row r="420" spans="1:24" x14ac:dyDescent="0.25">
      <c r="A420" s="3" t="s">
        <v>1299</v>
      </c>
      <c r="B420" s="3" t="s">
        <v>2238</v>
      </c>
      <c r="C420" s="5">
        <v>408000</v>
      </c>
      <c r="D420" s="5">
        <v>0</v>
      </c>
      <c r="E420" s="5">
        <v>0</v>
      </c>
      <c r="F420" s="5">
        <v>10000</v>
      </c>
      <c r="G420" s="5">
        <v>0</v>
      </c>
      <c r="H420" s="5">
        <v>398000</v>
      </c>
      <c r="I420" s="5">
        <v>0</v>
      </c>
      <c r="J420" s="5">
        <v>0</v>
      </c>
      <c r="K420" s="5">
        <v>0</v>
      </c>
      <c r="L420" s="5"/>
      <c r="M420" s="5">
        <f t="shared" si="157"/>
        <v>5922334</v>
      </c>
      <c r="N420" s="5">
        <f t="shared" si="158"/>
        <v>0</v>
      </c>
      <c r="O420" s="5" t="s">
        <v>2239</v>
      </c>
      <c r="P420" s="5">
        <v>0</v>
      </c>
      <c r="Q420" s="1315">
        <v>0</v>
      </c>
      <c r="R420" s="1315">
        <v>68007</v>
      </c>
      <c r="S420" s="1315">
        <v>339993.3</v>
      </c>
      <c r="T420" s="1315">
        <v>0</v>
      </c>
      <c r="U420" s="1315">
        <v>0</v>
      </c>
      <c r="V420" s="1315">
        <v>0</v>
      </c>
      <c r="W420" s="23">
        <v>0.3</v>
      </c>
      <c r="X420" s="1315">
        <v>0</v>
      </c>
    </row>
    <row r="421" spans="1:24" x14ac:dyDescent="0.25">
      <c r="A421" s="3" t="s">
        <v>1299</v>
      </c>
      <c r="B421" s="3" t="s">
        <v>2241</v>
      </c>
      <c r="C421" s="5">
        <v>452000</v>
      </c>
      <c r="D421" s="5">
        <v>200000</v>
      </c>
      <c r="E421" s="5">
        <v>40000</v>
      </c>
      <c r="F421" s="5">
        <v>13000</v>
      </c>
      <c r="G421" s="5">
        <v>0</v>
      </c>
      <c r="H421" s="5">
        <v>229000</v>
      </c>
      <c r="I421" s="5">
        <v>0</v>
      </c>
      <c r="J421" s="5">
        <v>0</v>
      </c>
      <c r="K421" s="5">
        <v>10000</v>
      </c>
      <c r="L421" s="5"/>
      <c r="M421" s="5">
        <f t="shared" si="157"/>
        <v>6151334</v>
      </c>
      <c r="N421" s="5">
        <f t="shared" si="158"/>
        <v>0</v>
      </c>
      <c r="O421" s="5" t="s">
        <v>2242</v>
      </c>
      <c r="P421" s="5">
        <v>0</v>
      </c>
      <c r="Q421" s="1317">
        <v>0</v>
      </c>
      <c r="R421" s="1317">
        <v>75333</v>
      </c>
      <c r="S421" s="1317">
        <v>376667</v>
      </c>
      <c r="T421" s="1317">
        <v>0</v>
      </c>
      <c r="U421" s="1317">
        <v>0</v>
      </c>
      <c r="V421" s="1317">
        <v>0</v>
      </c>
      <c r="W421" s="23">
        <v>0.4</v>
      </c>
      <c r="X421" s="1317">
        <v>1</v>
      </c>
    </row>
    <row r="422" spans="1:24" x14ac:dyDescent="0.25">
      <c r="A422" s="3" t="s">
        <v>1299</v>
      </c>
      <c r="B422" s="3" t="s">
        <v>2243</v>
      </c>
      <c r="C422" s="5">
        <v>332000</v>
      </c>
      <c r="D422" s="5">
        <v>1500000</v>
      </c>
      <c r="E422" s="5">
        <v>300000</v>
      </c>
      <c r="F422" s="5">
        <v>15000</v>
      </c>
      <c r="G422" s="5">
        <v>0</v>
      </c>
      <c r="H422" s="5">
        <v>681000</v>
      </c>
      <c r="I422" s="5">
        <v>0</v>
      </c>
      <c r="J422" s="5">
        <v>1860000</v>
      </c>
      <c r="K422" s="5">
        <v>0</v>
      </c>
      <c r="L422" s="5"/>
      <c r="M422" s="5">
        <f t="shared" si="157"/>
        <v>4972334</v>
      </c>
      <c r="N422" s="5">
        <f t="shared" si="158"/>
        <v>4000</v>
      </c>
      <c r="O422" s="5" t="s">
        <v>2244</v>
      </c>
      <c r="P422" s="5">
        <v>0</v>
      </c>
      <c r="Q422" s="1318">
        <v>0</v>
      </c>
      <c r="R422" s="1318">
        <v>55332</v>
      </c>
      <c r="S422" s="1318">
        <v>276668</v>
      </c>
      <c r="T422" s="1318">
        <v>0</v>
      </c>
      <c r="U422" s="1318">
        <v>0</v>
      </c>
      <c r="V422" s="1318">
        <v>0</v>
      </c>
      <c r="W422" s="23">
        <v>0.36</v>
      </c>
      <c r="X422" s="1318">
        <v>1</v>
      </c>
    </row>
    <row r="423" spans="1:24" x14ac:dyDescent="0.25">
      <c r="A423" s="3" t="s">
        <v>1299</v>
      </c>
      <c r="B423" s="3" t="s">
        <v>2245</v>
      </c>
      <c r="C423" s="5">
        <v>315000</v>
      </c>
      <c r="D423" s="5">
        <v>0</v>
      </c>
      <c r="E423" s="5">
        <v>0</v>
      </c>
      <c r="F423" s="5">
        <v>12000</v>
      </c>
      <c r="G423" s="5">
        <v>0</v>
      </c>
      <c r="H423" s="5">
        <v>310000</v>
      </c>
      <c r="I423" s="5">
        <v>0</v>
      </c>
      <c r="J423" s="5">
        <v>0</v>
      </c>
      <c r="K423" s="5">
        <v>0</v>
      </c>
      <c r="L423" s="5"/>
      <c r="M423" s="5">
        <f xml:space="preserve"> M422+H423+ I423- J423- L423+ Q423</f>
        <v>5282334</v>
      </c>
      <c r="N423" s="5">
        <f>(C423-D423 - F423 - G423 + J423- K423- H423- I423- P423)*-1</f>
        <v>7000</v>
      </c>
      <c r="O423" s="5" t="s">
        <v>2247</v>
      </c>
      <c r="P423" s="5">
        <v>0</v>
      </c>
      <c r="Q423" s="1320">
        <v>0</v>
      </c>
      <c r="R423" s="1320">
        <v>52501</v>
      </c>
      <c r="S423" s="1320">
        <v>262499</v>
      </c>
      <c r="T423" s="1320">
        <v>0</v>
      </c>
      <c r="U423" s="1320">
        <v>0</v>
      </c>
      <c r="V423" s="1320">
        <v>0</v>
      </c>
      <c r="W423" s="23">
        <v>0.37</v>
      </c>
      <c r="X423" s="1320">
        <v>0</v>
      </c>
    </row>
    <row r="424" spans="1:24" x14ac:dyDescent="0.25">
      <c r="A424" s="6" t="s">
        <v>18</v>
      </c>
      <c r="B424" s="6" t="s">
        <v>15</v>
      </c>
      <c r="C424" s="7">
        <f t="shared" ref="C424:L424" si="159">SUM(C417:C423)</f>
        <v>3044000</v>
      </c>
      <c r="D424" s="7">
        <f t="shared" si="159"/>
        <v>3450000</v>
      </c>
      <c r="E424" s="7">
        <f t="shared" si="159"/>
        <v>690000</v>
      </c>
      <c r="F424" s="7">
        <f t="shared" si="159"/>
        <v>264000</v>
      </c>
      <c r="G424" s="7">
        <f t="shared" si="159"/>
        <v>0</v>
      </c>
      <c r="H424" s="7">
        <f t="shared" si="159"/>
        <v>2519000</v>
      </c>
      <c r="I424" s="7">
        <f t="shared" si="159"/>
        <v>0</v>
      </c>
      <c r="J424" s="7">
        <f t="shared" si="159"/>
        <v>3210000</v>
      </c>
      <c r="K424" s="7">
        <f t="shared" si="159"/>
        <v>10000</v>
      </c>
      <c r="L424" s="7">
        <f t="shared" si="159"/>
        <v>0</v>
      </c>
      <c r="M424" s="7">
        <f>M423</f>
        <v>5282334</v>
      </c>
      <c r="N424" s="7">
        <f>SUM(N417:N423)</f>
        <v>-11000</v>
      </c>
      <c r="O424" s="7"/>
      <c r="P424" s="7">
        <f>SUM(P417:P423)</f>
        <v>0</v>
      </c>
      <c r="Q424" s="8"/>
    </row>
    <row r="425" spans="1:24" x14ac:dyDescent="0.25">
      <c r="A425" s="3" t="s">
        <v>1299</v>
      </c>
      <c r="B425" s="3" t="s">
        <v>2248</v>
      </c>
      <c r="C425" s="5">
        <v>522000</v>
      </c>
      <c r="D425" s="5">
        <v>150000</v>
      </c>
      <c r="E425" s="5">
        <v>30000</v>
      </c>
      <c r="F425" s="5">
        <v>14000</v>
      </c>
      <c r="G425" s="5">
        <v>0</v>
      </c>
      <c r="H425" s="5">
        <v>559000</v>
      </c>
      <c r="I425" s="5">
        <v>0</v>
      </c>
      <c r="J425" s="5">
        <v>200000</v>
      </c>
      <c r="K425" s="5">
        <v>0</v>
      </c>
      <c r="L425" s="5"/>
      <c r="M425" s="5">
        <f t="shared" ref="M425:M430" si="160" xml:space="preserve"> M424+H425+ I425- J425- L425+ Q425</f>
        <v>5641334</v>
      </c>
      <c r="N425" s="5">
        <f t="shared" ref="N425:N430" si="161">(C425-D425 - F425 - G425 + J425- K425- H425- I425- P425)*-1</f>
        <v>1000</v>
      </c>
      <c r="O425" s="5" t="s">
        <v>2249</v>
      </c>
      <c r="P425" s="5">
        <v>0</v>
      </c>
      <c r="Q425" s="1321">
        <v>0</v>
      </c>
      <c r="R425" s="1321">
        <v>86990</v>
      </c>
      <c r="S425" s="1321">
        <v>435010</v>
      </c>
      <c r="T425" s="1321">
        <v>0</v>
      </c>
      <c r="U425" s="1321">
        <v>0</v>
      </c>
      <c r="V425" s="1321">
        <v>0</v>
      </c>
      <c r="W425" s="23">
        <v>0.43</v>
      </c>
      <c r="X425" s="1321">
        <v>1</v>
      </c>
    </row>
    <row r="426" spans="1:24" x14ac:dyDescent="0.25">
      <c r="A426" s="3" t="s">
        <v>1299</v>
      </c>
      <c r="B426" s="3" t="s">
        <v>2250</v>
      </c>
      <c r="C426" s="5">
        <v>762000</v>
      </c>
      <c r="D426" s="5">
        <v>500000</v>
      </c>
      <c r="E426" s="5">
        <v>100000</v>
      </c>
      <c r="F426" s="5">
        <v>62000</v>
      </c>
      <c r="G426" s="5">
        <v>0</v>
      </c>
      <c r="H426" s="5">
        <v>682000</v>
      </c>
      <c r="I426" s="5">
        <v>0</v>
      </c>
      <c r="J426" s="5">
        <v>500000</v>
      </c>
      <c r="K426" s="5">
        <v>0</v>
      </c>
      <c r="L426" s="5"/>
      <c r="M426" s="5">
        <f t="shared" si="160"/>
        <v>5823334</v>
      </c>
      <c r="N426" s="5">
        <f t="shared" si="161"/>
        <v>-18000</v>
      </c>
      <c r="O426" s="5" t="s">
        <v>2253</v>
      </c>
      <c r="P426" s="5">
        <v>0</v>
      </c>
      <c r="Q426" s="1324">
        <v>0</v>
      </c>
      <c r="R426" s="1324">
        <v>126997</v>
      </c>
      <c r="S426" s="1324">
        <v>0</v>
      </c>
      <c r="T426" s="1324">
        <v>0</v>
      </c>
      <c r="U426" s="1324">
        <v>0</v>
      </c>
      <c r="V426" s="1324">
        <v>0</v>
      </c>
      <c r="X426" s="1324">
        <v>1</v>
      </c>
    </row>
    <row r="427" spans="1:24" x14ac:dyDescent="0.25">
      <c r="A427" s="3" t="s">
        <v>1299</v>
      </c>
      <c r="B427" s="3" t="s">
        <v>2254</v>
      </c>
      <c r="C427" s="5">
        <v>727000</v>
      </c>
      <c r="D427" s="5">
        <v>0</v>
      </c>
      <c r="E427" s="5">
        <v>0</v>
      </c>
      <c r="F427" s="5">
        <v>60000</v>
      </c>
      <c r="G427" s="5">
        <v>0</v>
      </c>
      <c r="H427" s="5">
        <v>927000</v>
      </c>
      <c r="I427" s="5">
        <v>0</v>
      </c>
      <c r="J427" s="5">
        <v>250000</v>
      </c>
      <c r="K427" s="5">
        <v>0</v>
      </c>
      <c r="L427" s="5"/>
      <c r="M427" s="5">
        <f t="shared" si="160"/>
        <v>6500334</v>
      </c>
      <c r="N427" s="5">
        <f t="shared" si="161"/>
        <v>10000</v>
      </c>
      <c r="O427" s="5" t="s">
        <v>2255</v>
      </c>
      <c r="P427" s="5">
        <v>0</v>
      </c>
      <c r="Q427" s="1325">
        <v>0</v>
      </c>
      <c r="R427" s="1325">
        <v>121154</v>
      </c>
      <c r="S427" s="1325">
        <v>605846</v>
      </c>
      <c r="T427" s="1325">
        <v>0</v>
      </c>
      <c r="U427" s="1325">
        <v>0</v>
      </c>
      <c r="V427" s="1325">
        <v>0</v>
      </c>
      <c r="W427" s="23">
        <v>0.39</v>
      </c>
      <c r="X427" s="1325">
        <v>0</v>
      </c>
    </row>
    <row r="428" spans="1:24" x14ac:dyDescent="0.25">
      <c r="A428" s="3" t="s">
        <v>1299</v>
      </c>
      <c r="B428" s="3" t="s">
        <v>2254</v>
      </c>
      <c r="C428" s="5">
        <v>334000</v>
      </c>
      <c r="D428" s="5">
        <v>500000</v>
      </c>
      <c r="E428" s="5">
        <v>100000</v>
      </c>
      <c r="F428" s="5">
        <v>10000</v>
      </c>
      <c r="G428" s="5">
        <v>0</v>
      </c>
      <c r="H428" s="5">
        <v>9000</v>
      </c>
      <c r="I428" s="5">
        <v>0</v>
      </c>
      <c r="J428" s="5">
        <v>223000</v>
      </c>
      <c r="K428" s="5">
        <v>0</v>
      </c>
      <c r="L428" s="5"/>
      <c r="M428" s="5">
        <f t="shared" si="160"/>
        <v>6286334</v>
      </c>
      <c r="N428" s="5">
        <f t="shared" si="161"/>
        <v>-38000</v>
      </c>
      <c r="O428" s="5" t="s">
        <v>2257</v>
      </c>
      <c r="P428" s="5">
        <v>0</v>
      </c>
      <c r="Q428" s="1327">
        <v>0</v>
      </c>
      <c r="R428" s="1327">
        <v>55664</v>
      </c>
      <c r="S428" s="1327">
        <v>278336.2</v>
      </c>
      <c r="T428" s="1327">
        <v>0</v>
      </c>
      <c r="U428" s="1327">
        <v>0</v>
      </c>
      <c r="V428" s="1327">
        <v>0</v>
      </c>
      <c r="W428" s="23">
        <v>0.39</v>
      </c>
      <c r="X428" s="1327">
        <v>2</v>
      </c>
    </row>
    <row r="429" spans="1:24" x14ac:dyDescent="0.25">
      <c r="A429" s="3" t="s">
        <v>1299</v>
      </c>
      <c r="B429" s="3" t="s">
        <v>2258</v>
      </c>
      <c r="C429" s="5">
        <v>356000</v>
      </c>
      <c r="D429" s="5">
        <v>0</v>
      </c>
      <c r="E429" s="5">
        <v>0</v>
      </c>
      <c r="F429" s="5">
        <v>5000</v>
      </c>
      <c r="G429" s="5">
        <v>0</v>
      </c>
      <c r="H429" s="5">
        <v>351000</v>
      </c>
      <c r="I429" s="5">
        <v>0</v>
      </c>
      <c r="J429" s="5">
        <v>0</v>
      </c>
      <c r="K429" s="5">
        <v>0</v>
      </c>
      <c r="L429" s="5"/>
      <c r="M429" s="5">
        <f t="shared" si="160"/>
        <v>6637334</v>
      </c>
      <c r="N429" s="5">
        <f t="shared" si="161"/>
        <v>0</v>
      </c>
      <c r="O429" s="5" t="s">
        <v>2259</v>
      </c>
      <c r="P429" s="5">
        <v>0</v>
      </c>
      <c r="Q429" s="1328">
        <v>0</v>
      </c>
      <c r="R429" s="1328">
        <v>59327</v>
      </c>
      <c r="S429" s="1328">
        <v>296673.5</v>
      </c>
      <c r="T429" s="1328">
        <v>0</v>
      </c>
      <c r="U429" s="1328">
        <v>0</v>
      </c>
      <c r="V429" s="1328">
        <v>0</v>
      </c>
      <c r="W429" s="23">
        <v>0.32</v>
      </c>
      <c r="X429" s="1328">
        <v>0</v>
      </c>
    </row>
    <row r="430" spans="1:24" x14ac:dyDescent="0.25">
      <c r="A430" s="3" t="s">
        <v>1299</v>
      </c>
      <c r="B430" s="3" t="s">
        <v>2260</v>
      </c>
      <c r="C430" s="5">
        <v>375000</v>
      </c>
      <c r="D430" s="5">
        <v>0</v>
      </c>
      <c r="E430" s="5">
        <v>0</v>
      </c>
      <c r="F430" s="5">
        <v>21000</v>
      </c>
      <c r="G430" s="5">
        <v>0</v>
      </c>
      <c r="H430" s="5">
        <v>351000</v>
      </c>
      <c r="I430" s="5">
        <v>0</v>
      </c>
      <c r="J430" s="5">
        <v>0</v>
      </c>
      <c r="K430" s="5">
        <v>0</v>
      </c>
      <c r="L430" s="5"/>
      <c r="M430" s="5">
        <f t="shared" si="160"/>
        <v>6988334</v>
      </c>
      <c r="N430" s="5">
        <f t="shared" si="161"/>
        <v>-3000</v>
      </c>
      <c r="O430" s="5" t="s">
        <v>2261</v>
      </c>
      <c r="P430" s="5">
        <v>0</v>
      </c>
      <c r="Q430" s="1329">
        <v>0</v>
      </c>
      <c r="R430" s="1329">
        <v>62499</v>
      </c>
      <c r="S430" s="1329">
        <v>312501.5</v>
      </c>
      <c r="T430" s="1329">
        <v>0</v>
      </c>
      <c r="U430" s="1329">
        <v>0</v>
      </c>
      <c r="V430" s="1329">
        <v>0</v>
      </c>
      <c r="W430" s="23">
        <v>0.34</v>
      </c>
      <c r="X430" s="1329">
        <v>0</v>
      </c>
    </row>
    <row r="431" spans="1:24" x14ac:dyDescent="0.25">
      <c r="A431" s="3" t="s">
        <v>1299</v>
      </c>
      <c r="B431" s="3" t="s">
        <v>2262</v>
      </c>
      <c r="C431" s="5">
        <v>267000</v>
      </c>
      <c r="D431" s="5">
        <v>500000</v>
      </c>
      <c r="E431" s="5">
        <v>100000</v>
      </c>
      <c r="F431" s="5">
        <v>55000</v>
      </c>
      <c r="G431" s="5">
        <v>0</v>
      </c>
      <c r="H431" s="5">
        <v>231000</v>
      </c>
      <c r="I431" s="5">
        <v>0</v>
      </c>
      <c r="J431" s="5">
        <v>500000</v>
      </c>
      <c r="K431" s="5">
        <v>0</v>
      </c>
      <c r="L431" s="5"/>
      <c r="M431" s="5">
        <f xml:space="preserve"> M430+H431+ I431- J431- L431+ Q431</f>
        <v>6719334</v>
      </c>
      <c r="N431" s="5">
        <f>(C431-D431 - F431 - G431 + J431- K431- H431- I431- P431)*-1</f>
        <v>19000</v>
      </c>
      <c r="O431" s="5" t="s">
        <v>2263</v>
      </c>
      <c r="P431" s="5">
        <v>0</v>
      </c>
      <c r="Q431" s="1330">
        <v>0</v>
      </c>
      <c r="R431" s="1330">
        <v>44499</v>
      </c>
      <c r="S431" s="1330">
        <v>222501.3</v>
      </c>
      <c r="T431" s="1330">
        <v>0</v>
      </c>
      <c r="U431" s="1330">
        <v>0</v>
      </c>
      <c r="V431" s="1330">
        <v>0</v>
      </c>
      <c r="W431" s="23">
        <v>0.31</v>
      </c>
      <c r="X431" s="1330">
        <v>1</v>
      </c>
    </row>
    <row r="432" spans="1:24" x14ac:dyDescent="0.25">
      <c r="A432" s="6" t="s">
        <v>19</v>
      </c>
      <c r="B432" s="6" t="s">
        <v>15</v>
      </c>
      <c r="C432" s="7">
        <f t="shared" ref="C432:L432" si="162">SUM(C425:C431)</f>
        <v>3343000</v>
      </c>
      <c r="D432" s="7">
        <f t="shared" si="162"/>
        <v>1650000</v>
      </c>
      <c r="E432" s="7">
        <f t="shared" si="162"/>
        <v>330000</v>
      </c>
      <c r="F432" s="7">
        <f t="shared" si="162"/>
        <v>227000</v>
      </c>
      <c r="G432" s="7">
        <f t="shared" si="162"/>
        <v>0</v>
      </c>
      <c r="H432" s="7">
        <f t="shared" si="162"/>
        <v>3110000</v>
      </c>
      <c r="I432" s="7">
        <f t="shared" si="162"/>
        <v>0</v>
      </c>
      <c r="J432" s="7">
        <f t="shared" si="162"/>
        <v>1673000</v>
      </c>
      <c r="K432" s="7">
        <f t="shared" si="162"/>
        <v>0</v>
      </c>
      <c r="L432" s="7">
        <f t="shared" si="162"/>
        <v>0</v>
      </c>
      <c r="M432" s="7">
        <f>M431</f>
        <v>6719334</v>
      </c>
      <c r="N432" s="7">
        <f>SUM(N425:N431)</f>
        <v>-29000</v>
      </c>
      <c r="O432" s="7"/>
      <c r="P432" s="7">
        <f>SUM(P425:P431)</f>
        <v>0</v>
      </c>
      <c r="Q432" s="8"/>
    </row>
    <row r="433" spans="1:24" x14ac:dyDescent="0.25">
      <c r="A433" s="10" t="s">
        <v>15</v>
      </c>
      <c r="B433" s="10" t="s">
        <v>20</v>
      </c>
      <c r="C433" s="11">
        <f t="shared" ref="C433:L433" si="163">C408+C416+C424+C432</f>
        <v>13762000</v>
      </c>
      <c r="D433" s="11">
        <f t="shared" si="163"/>
        <v>11000000</v>
      </c>
      <c r="E433" s="11">
        <f t="shared" si="163"/>
        <v>2200000</v>
      </c>
      <c r="F433" s="11">
        <f t="shared" si="163"/>
        <v>1109000</v>
      </c>
      <c r="G433" s="11">
        <f t="shared" si="163"/>
        <v>0</v>
      </c>
      <c r="H433" s="11">
        <f t="shared" si="163"/>
        <v>11523000</v>
      </c>
      <c r="I433" s="11">
        <f t="shared" si="163"/>
        <v>0</v>
      </c>
      <c r="J433" s="11">
        <f t="shared" si="163"/>
        <v>9901000</v>
      </c>
      <c r="K433" s="11">
        <f t="shared" si="163"/>
        <v>10000</v>
      </c>
      <c r="L433" s="11">
        <f t="shared" si="163"/>
        <v>0</v>
      </c>
      <c r="M433" s="11">
        <f>M432</f>
        <v>6719334</v>
      </c>
      <c r="N433" s="11">
        <f>N408+N416+N424+N432</f>
        <v>-21000</v>
      </c>
      <c r="O433" s="11"/>
      <c r="P433" s="11">
        <f>P408+P416+P424+P432</f>
        <v>0</v>
      </c>
      <c r="Q433" s="9"/>
    </row>
    <row r="434" spans="1:24" x14ac:dyDescent="0.25">
      <c r="A434" t="s">
        <v>1299</v>
      </c>
      <c r="B434" s="3" t="s">
        <v>2266</v>
      </c>
      <c r="C434" s="5">
        <v>791000</v>
      </c>
      <c r="D434" s="5">
        <v>300000</v>
      </c>
      <c r="E434" s="5">
        <v>60000</v>
      </c>
      <c r="F434" s="5">
        <v>10000</v>
      </c>
      <c r="G434" s="5">
        <v>0</v>
      </c>
      <c r="H434" s="5">
        <v>876000</v>
      </c>
      <c r="I434" s="5">
        <v>0</v>
      </c>
      <c r="J434" s="5">
        <v>400000</v>
      </c>
      <c r="K434" s="5">
        <v>0</v>
      </c>
      <c r="L434" s="5"/>
      <c r="M434" s="5">
        <f t="shared" ref="M434:M439" si="164" xml:space="preserve"> M433+H434+ I434- J434- L434+ Q434</f>
        <v>7195334</v>
      </c>
      <c r="N434" s="5">
        <f t="shared" ref="N434:N439" si="165">(C434-D434 - F434 - G434 + J434- K434- H434- I434- P434)*-1</f>
        <v>-5000</v>
      </c>
      <c r="O434" s="5" t="s">
        <v>2267</v>
      </c>
      <c r="P434" s="5">
        <v>0</v>
      </c>
      <c r="Q434" s="1332">
        <v>0</v>
      </c>
      <c r="R434" s="1332">
        <v>131822</v>
      </c>
      <c r="S434" s="1332">
        <v>659178</v>
      </c>
      <c r="T434" s="1332">
        <v>0</v>
      </c>
      <c r="U434" s="1332">
        <v>0</v>
      </c>
      <c r="V434" s="1332">
        <v>0</v>
      </c>
      <c r="W434" s="23">
        <v>0.34</v>
      </c>
      <c r="X434" s="1332">
        <v>2</v>
      </c>
    </row>
    <row r="435" spans="1:24" x14ac:dyDescent="0.25">
      <c r="A435" s="3" t="s">
        <v>1299</v>
      </c>
      <c r="B435" s="3" t="s">
        <v>2269</v>
      </c>
      <c r="C435" s="5">
        <v>294000</v>
      </c>
      <c r="D435" s="5">
        <v>2400000</v>
      </c>
      <c r="E435" s="5">
        <v>480000</v>
      </c>
      <c r="F435" s="5">
        <v>22000</v>
      </c>
      <c r="G435" s="5">
        <v>0</v>
      </c>
      <c r="H435" s="5">
        <v>631000</v>
      </c>
      <c r="I435" s="5">
        <v>0</v>
      </c>
      <c r="J435" s="5">
        <v>2759000</v>
      </c>
      <c r="K435" s="5">
        <v>0</v>
      </c>
      <c r="L435" s="5"/>
      <c r="M435" s="5">
        <f t="shared" si="164"/>
        <v>5067334</v>
      </c>
      <c r="N435" s="5">
        <f t="shared" si="165"/>
        <v>0</v>
      </c>
      <c r="O435" s="5" t="s">
        <v>2270</v>
      </c>
      <c r="P435" s="5">
        <v>0</v>
      </c>
      <c r="Q435" s="1334">
        <v>0</v>
      </c>
      <c r="R435" s="1334">
        <v>48999</v>
      </c>
      <c r="S435" s="1334">
        <v>245001</v>
      </c>
      <c r="T435" s="1334">
        <v>0</v>
      </c>
      <c r="U435" s="1334">
        <v>0</v>
      </c>
      <c r="V435" s="1334">
        <v>0</v>
      </c>
      <c r="W435" s="23">
        <v>0.28999999999999998</v>
      </c>
      <c r="X435" s="1334">
        <v>3</v>
      </c>
    </row>
    <row r="436" spans="1:24" x14ac:dyDescent="0.25">
      <c r="A436" s="3" t="s">
        <v>1299</v>
      </c>
      <c r="B436" s="3" t="s">
        <v>2271</v>
      </c>
      <c r="C436" s="5">
        <v>2758000</v>
      </c>
      <c r="D436" s="5">
        <v>1700000</v>
      </c>
      <c r="E436" s="5">
        <v>340000</v>
      </c>
      <c r="F436" s="5">
        <v>10000</v>
      </c>
      <c r="G436" s="5">
        <v>0</v>
      </c>
      <c r="H436" s="5">
        <v>2248000</v>
      </c>
      <c r="I436" s="5">
        <v>0</v>
      </c>
      <c r="J436" s="5">
        <v>1200000</v>
      </c>
      <c r="K436" s="5">
        <v>0</v>
      </c>
      <c r="L436" s="5"/>
      <c r="M436" s="5">
        <f t="shared" si="164"/>
        <v>6115334</v>
      </c>
      <c r="N436" s="5">
        <f t="shared" si="165"/>
        <v>0</v>
      </c>
      <c r="O436" s="5" t="s">
        <v>2272</v>
      </c>
      <c r="P436" s="5">
        <v>0</v>
      </c>
      <c r="Q436" s="1335">
        <v>0</v>
      </c>
      <c r="R436" s="1335">
        <v>459657</v>
      </c>
      <c r="S436" s="1335">
        <v>2298343</v>
      </c>
      <c r="T436" s="1335">
        <v>500000</v>
      </c>
      <c r="U436" s="1335">
        <v>0</v>
      </c>
      <c r="V436" s="1335">
        <v>0</v>
      </c>
      <c r="W436" s="23">
        <v>0.47</v>
      </c>
      <c r="X436" s="1335">
        <v>4</v>
      </c>
    </row>
    <row r="437" spans="1:24" x14ac:dyDescent="0.25">
      <c r="A437" s="3" t="s">
        <v>1299</v>
      </c>
      <c r="B437" s="3" t="s">
        <v>2273</v>
      </c>
      <c r="C437" s="5">
        <v>704000</v>
      </c>
      <c r="D437" s="5">
        <v>750000</v>
      </c>
      <c r="E437" s="5">
        <v>150000</v>
      </c>
      <c r="F437" s="5">
        <v>68000</v>
      </c>
      <c r="G437" s="5">
        <v>0</v>
      </c>
      <c r="H437" s="5">
        <v>131000</v>
      </c>
      <c r="I437" s="5">
        <v>0</v>
      </c>
      <c r="J437" s="5">
        <v>250000</v>
      </c>
      <c r="K437" s="5">
        <v>0</v>
      </c>
      <c r="L437" s="5"/>
      <c r="M437" s="5">
        <f t="shared" si="164"/>
        <v>5996334</v>
      </c>
      <c r="N437" s="5">
        <f t="shared" si="165"/>
        <v>-5000</v>
      </c>
      <c r="O437" s="5" t="s">
        <v>2275</v>
      </c>
      <c r="P437" s="5">
        <v>0</v>
      </c>
      <c r="Q437" s="1337">
        <v>0</v>
      </c>
      <c r="R437" s="1337">
        <v>117333</v>
      </c>
      <c r="S437" s="1337">
        <v>586666.80000000005</v>
      </c>
      <c r="T437" s="1337">
        <v>0</v>
      </c>
      <c r="U437" s="1337">
        <v>0</v>
      </c>
      <c r="V437" s="1337">
        <v>0</v>
      </c>
      <c r="W437" s="23">
        <v>0.5</v>
      </c>
      <c r="X437" s="1337">
        <v>2</v>
      </c>
    </row>
    <row r="438" spans="1:24" x14ac:dyDescent="0.25">
      <c r="A438" s="3" t="s">
        <v>1299</v>
      </c>
      <c r="B438" s="3" t="s">
        <v>2276</v>
      </c>
      <c r="C438" s="5">
        <v>410000</v>
      </c>
      <c r="D438" s="5">
        <v>0</v>
      </c>
      <c r="E438" s="5">
        <v>0</v>
      </c>
      <c r="F438" s="5">
        <v>14000</v>
      </c>
      <c r="G438" s="5">
        <v>0</v>
      </c>
      <c r="H438" s="5">
        <v>575000</v>
      </c>
      <c r="I438" s="5">
        <v>0</v>
      </c>
      <c r="J438" s="5">
        <v>180000</v>
      </c>
      <c r="K438" s="5">
        <v>0</v>
      </c>
      <c r="L438" s="5"/>
      <c r="M438" s="5">
        <f t="shared" si="164"/>
        <v>6391334</v>
      </c>
      <c r="N438" s="5">
        <f t="shared" si="165"/>
        <v>-1000</v>
      </c>
      <c r="O438" s="5" t="s">
        <v>2277</v>
      </c>
      <c r="P438" s="5">
        <v>0</v>
      </c>
      <c r="Q438" s="1338">
        <v>0</v>
      </c>
      <c r="R438" s="1338">
        <v>68324</v>
      </c>
      <c r="S438" s="1338">
        <v>341675.8</v>
      </c>
      <c r="T438" s="1338">
        <v>0</v>
      </c>
      <c r="U438" s="1338">
        <v>0</v>
      </c>
      <c r="V438" s="1338">
        <v>0</v>
      </c>
      <c r="W438" s="23">
        <v>0.36</v>
      </c>
      <c r="X438" s="1338">
        <v>0</v>
      </c>
    </row>
    <row r="439" spans="1:24" x14ac:dyDescent="0.25">
      <c r="A439" s="3" t="s">
        <v>1299</v>
      </c>
      <c r="B439" s="3" t="s">
        <v>2278</v>
      </c>
      <c r="C439" s="5">
        <v>292000</v>
      </c>
      <c r="D439" s="5">
        <v>500000</v>
      </c>
      <c r="E439" s="5">
        <v>100000</v>
      </c>
      <c r="F439" s="5">
        <v>23000</v>
      </c>
      <c r="G439" s="5">
        <v>0</v>
      </c>
      <c r="H439" s="5">
        <v>345000</v>
      </c>
      <c r="I439" s="5">
        <v>0</v>
      </c>
      <c r="J439" s="5">
        <v>575000</v>
      </c>
      <c r="K439" s="5">
        <v>0</v>
      </c>
      <c r="L439" s="5"/>
      <c r="M439" s="5">
        <f t="shared" si="164"/>
        <v>6161334</v>
      </c>
      <c r="N439" s="5">
        <f t="shared" si="165"/>
        <v>1000</v>
      </c>
      <c r="O439" s="5" t="s">
        <v>2280</v>
      </c>
      <c r="P439" s="5">
        <v>0</v>
      </c>
      <c r="Q439" s="1340">
        <v>0</v>
      </c>
      <c r="R439" s="1340">
        <v>48666</v>
      </c>
      <c r="S439" s="1340">
        <v>243334</v>
      </c>
      <c r="T439" s="1340">
        <v>0</v>
      </c>
      <c r="U439" s="1340">
        <v>0</v>
      </c>
      <c r="V439" s="1340">
        <v>0</v>
      </c>
      <c r="W439" s="23">
        <v>0.33</v>
      </c>
      <c r="X439" s="1340">
        <v>1</v>
      </c>
    </row>
    <row r="440" spans="1:24" x14ac:dyDescent="0.25">
      <c r="A440" s="3" t="s">
        <v>1299</v>
      </c>
      <c r="B440" s="3" t="s">
        <v>2281</v>
      </c>
      <c r="C440" s="5">
        <v>593000</v>
      </c>
      <c r="D440" s="5">
        <v>600000</v>
      </c>
      <c r="E440" s="5">
        <v>120000</v>
      </c>
      <c r="F440" s="5">
        <v>9000</v>
      </c>
      <c r="G440" s="5">
        <v>0</v>
      </c>
      <c r="H440" s="5">
        <v>1011000</v>
      </c>
      <c r="I440" s="5">
        <v>0</v>
      </c>
      <c r="J440" s="5">
        <v>1000000</v>
      </c>
      <c r="K440" s="5">
        <v>0</v>
      </c>
      <c r="L440" s="5"/>
      <c r="M440" s="5">
        <f xml:space="preserve"> M439+H440+ I440- J440- L440+ Q440</f>
        <v>6172334</v>
      </c>
      <c r="N440" s="5">
        <f>(C440-D440 - F440 - G440 + J440- K440- H440- I440- P440)*-1</f>
        <v>27000</v>
      </c>
      <c r="O440" s="5" t="s">
        <v>2282</v>
      </c>
      <c r="P440" s="5">
        <v>0</v>
      </c>
      <c r="Q440" s="1341">
        <v>0</v>
      </c>
      <c r="R440" s="1341">
        <v>98833</v>
      </c>
      <c r="S440" s="1341">
        <v>494167.5</v>
      </c>
      <c r="T440" s="1341">
        <v>0</v>
      </c>
      <c r="U440" s="1341">
        <v>0</v>
      </c>
      <c r="V440" s="1341">
        <v>0</v>
      </c>
      <c r="W440" s="23">
        <v>0.41</v>
      </c>
      <c r="X440" s="1341">
        <v>2</v>
      </c>
    </row>
    <row r="441" spans="1:24" x14ac:dyDescent="0.25">
      <c r="A441" s="6" t="s">
        <v>16</v>
      </c>
      <c r="B441" s="6" t="s">
        <v>15</v>
      </c>
      <c r="C441" s="7">
        <f t="shared" ref="C441:L441" si="166">SUM(C434:C440)</f>
        <v>5842000</v>
      </c>
      <c r="D441" s="7">
        <f t="shared" si="166"/>
        <v>6250000</v>
      </c>
      <c r="E441" s="7">
        <f t="shared" si="166"/>
        <v>1250000</v>
      </c>
      <c r="F441" s="7">
        <f t="shared" si="166"/>
        <v>156000</v>
      </c>
      <c r="G441" s="7">
        <f t="shared" si="166"/>
        <v>0</v>
      </c>
      <c r="H441" s="7">
        <f t="shared" si="166"/>
        <v>5817000</v>
      </c>
      <c r="I441" s="7">
        <f t="shared" si="166"/>
        <v>0</v>
      </c>
      <c r="J441" s="7">
        <f t="shared" si="166"/>
        <v>6364000</v>
      </c>
      <c r="K441" s="7">
        <f t="shared" si="166"/>
        <v>0</v>
      </c>
      <c r="L441" s="7">
        <f t="shared" si="166"/>
        <v>0</v>
      </c>
      <c r="M441" s="7">
        <f>M440</f>
        <v>6172334</v>
      </c>
      <c r="N441" s="7">
        <f>SUM(N434:N440)</f>
        <v>17000</v>
      </c>
      <c r="O441" s="7"/>
      <c r="P441" s="7">
        <f>SUM(P434:P440)</f>
        <v>0</v>
      </c>
      <c r="Q441" s="8"/>
    </row>
    <row r="442" spans="1:24" x14ac:dyDescent="0.25">
      <c r="A442" s="3" t="s">
        <v>1299</v>
      </c>
      <c r="B442" s="3" t="s">
        <v>2283</v>
      </c>
      <c r="C442" s="5">
        <v>641000</v>
      </c>
      <c r="D442" s="5">
        <v>400000</v>
      </c>
      <c r="E442" s="5">
        <v>80000</v>
      </c>
      <c r="F442" s="5">
        <v>28000</v>
      </c>
      <c r="G442" s="5">
        <v>0</v>
      </c>
      <c r="H442" s="5">
        <v>472000</v>
      </c>
      <c r="I442" s="5">
        <v>0</v>
      </c>
      <c r="J442" s="5">
        <v>260000</v>
      </c>
      <c r="K442" s="5">
        <v>0</v>
      </c>
      <c r="L442" s="5"/>
      <c r="M442" s="5">
        <f t="shared" ref="M442:M447" si="167" xml:space="preserve"> M441+H442+ I442- J442- L442+ Q442</f>
        <v>6384334</v>
      </c>
      <c r="N442" s="5">
        <f t="shared" ref="N442:N447" si="168">(C442-D442 - F442 - G442 + J442- K442- H442- I442- P442)*-1</f>
        <v>-1000</v>
      </c>
      <c r="O442" s="5" t="s">
        <v>2284</v>
      </c>
      <c r="P442" s="5">
        <v>0</v>
      </c>
      <c r="Q442" s="1342">
        <v>0</v>
      </c>
      <c r="R442" s="1342">
        <v>106833</v>
      </c>
      <c r="S442" s="1342">
        <v>534166.80000000005</v>
      </c>
      <c r="T442" s="1342">
        <v>0</v>
      </c>
      <c r="U442" s="1342">
        <v>0</v>
      </c>
      <c r="V442" s="1342">
        <v>0</v>
      </c>
      <c r="W442" s="23">
        <v>0.44</v>
      </c>
      <c r="X442" s="1342">
        <v>1</v>
      </c>
    </row>
    <row r="443" spans="1:24" x14ac:dyDescent="0.25">
      <c r="A443" s="3" t="s">
        <v>1299</v>
      </c>
      <c r="B443" s="3" t="s">
        <v>2285</v>
      </c>
      <c r="C443" s="5">
        <v>804000</v>
      </c>
      <c r="D443" s="5">
        <v>500000</v>
      </c>
      <c r="E443" s="5">
        <v>100000</v>
      </c>
      <c r="F443" s="5">
        <v>29000</v>
      </c>
      <c r="G443" s="5">
        <v>0</v>
      </c>
      <c r="H443" s="5">
        <v>575000</v>
      </c>
      <c r="I443" s="5">
        <v>0</v>
      </c>
      <c r="J443" s="5">
        <v>300000</v>
      </c>
      <c r="K443" s="5">
        <v>0</v>
      </c>
      <c r="L443" s="5"/>
      <c r="M443" s="5">
        <f t="shared" si="167"/>
        <v>6659334</v>
      </c>
      <c r="N443" s="5">
        <f t="shared" si="168"/>
        <v>0</v>
      </c>
      <c r="O443" s="5" t="s">
        <v>2286</v>
      </c>
      <c r="P443" s="5">
        <v>0</v>
      </c>
      <c r="Q443" s="1343">
        <v>0</v>
      </c>
      <c r="R443" s="1343">
        <v>133994</v>
      </c>
      <c r="S443" s="1343">
        <v>670005.69999999995</v>
      </c>
      <c r="T443" s="1343">
        <v>0</v>
      </c>
      <c r="U443" s="1343">
        <v>0</v>
      </c>
      <c r="V443" s="1343">
        <v>0</v>
      </c>
      <c r="W443" s="23">
        <v>0.45</v>
      </c>
      <c r="X443" s="1343">
        <v>2</v>
      </c>
    </row>
    <row r="444" spans="1:24" x14ac:dyDescent="0.25">
      <c r="A444" s="3" t="s">
        <v>1299</v>
      </c>
      <c r="B444" s="3" t="s">
        <v>2288</v>
      </c>
      <c r="C444" s="5">
        <v>615000</v>
      </c>
      <c r="D444" s="5">
        <v>1320000</v>
      </c>
      <c r="E444" s="5">
        <v>264000</v>
      </c>
      <c r="F444" s="5">
        <v>925000</v>
      </c>
      <c r="G444" s="5">
        <v>0</v>
      </c>
      <c r="H444" s="5">
        <v>586000</v>
      </c>
      <c r="I444" s="5">
        <v>0</v>
      </c>
      <c r="J444" s="5">
        <v>2215000</v>
      </c>
      <c r="K444" s="5">
        <v>0</v>
      </c>
      <c r="L444" s="5"/>
      <c r="M444" s="5">
        <f t="shared" si="167"/>
        <v>5030334</v>
      </c>
      <c r="N444" s="5">
        <f t="shared" si="168"/>
        <v>1000</v>
      </c>
      <c r="O444" s="5" t="s">
        <v>2289</v>
      </c>
      <c r="P444" s="5">
        <v>0</v>
      </c>
      <c r="Q444" s="1345">
        <v>0</v>
      </c>
      <c r="R444" s="1345">
        <v>102499</v>
      </c>
      <c r="S444" s="1345">
        <v>512501</v>
      </c>
      <c r="T444" s="1345">
        <v>0</v>
      </c>
      <c r="U444" s="1345">
        <v>0</v>
      </c>
      <c r="V444" s="1345">
        <v>0</v>
      </c>
      <c r="W444" s="23">
        <v>0.44</v>
      </c>
      <c r="X444" s="1345">
        <v>3</v>
      </c>
    </row>
    <row r="445" spans="1:24" x14ac:dyDescent="0.25">
      <c r="A445" s="3" t="s">
        <v>1299</v>
      </c>
      <c r="B445" s="3" t="s">
        <v>2290</v>
      </c>
      <c r="C445" s="5">
        <v>391000</v>
      </c>
      <c r="D445" s="5">
        <v>0</v>
      </c>
      <c r="E445" s="5">
        <v>0</v>
      </c>
      <c r="F445" s="5">
        <v>12000</v>
      </c>
      <c r="G445" s="5">
        <v>0</v>
      </c>
      <c r="H445" s="5">
        <v>377000</v>
      </c>
      <c r="I445" s="5">
        <v>0</v>
      </c>
      <c r="J445" s="5">
        <v>0</v>
      </c>
      <c r="K445" s="5">
        <v>0</v>
      </c>
      <c r="L445" s="5"/>
      <c r="M445" s="5">
        <f t="shared" si="167"/>
        <v>5407334</v>
      </c>
      <c r="N445" s="5">
        <f t="shared" si="168"/>
        <v>-2000</v>
      </c>
      <c r="O445" s="5" t="s">
        <v>2291</v>
      </c>
      <c r="P445" s="5">
        <v>0</v>
      </c>
      <c r="Q445" s="1346">
        <v>0</v>
      </c>
      <c r="R445" s="1346">
        <v>65155</v>
      </c>
      <c r="S445" s="1346">
        <v>325844.8</v>
      </c>
      <c r="T445" s="1346">
        <v>0</v>
      </c>
      <c r="U445" s="1346">
        <v>0</v>
      </c>
      <c r="V445" s="1346">
        <v>0</v>
      </c>
      <c r="W445" s="23">
        <v>0.48</v>
      </c>
      <c r="X445" s="1346">
        <v>0</v>
      </c>
    </row>
    <row r="446" spans="1:24" x14ac:dyDescent="0.25">
      <c r="A446" s="3" t="s">
        <v>1299</v>
      </c>
      <c r="B446" s="3" t="s">
        <v>2292</v>
      </c>
      <c r="C446" s="5">
        <v>443000</v>
      </c>
      <c r="D446" s="5">
        <v>150000</v>
      </c>
      <c r="E446" s="5">
        <v>30000</v>
      </c>
      <c r="F446" s="5">
        <v>129000</v>
      </c>
      <c r="G446" s="5">
        <v>0</v>
      </c>
      <c r="H446" s="5">
        <v>623000</v>
      </c>
      <c r="I446" s="5">
        <v>0</v>
      </c>
      <c r="J446" s="5">
        <v>450000</v>
      </c>
      <c r="K446" s="5">
        <v>0</v>
      </c>
      <c r="L446" s="5"/>
      <c r="M446" s="5">
        <f t="shared" si="167"/>
        <v>5580334</v>
      </c>
      <c r="N446" s="5">
        <f t="shared" si="168"/>
        <v>9000</v>
      </c>
      <c r="O446" s="5" t="s">
        <v>2293</v>
      </c>
      <c r="P446" s="5">
        <v>0</v>
      </c>
      <c r="Q446" s="1347">
        <v>0</v>
      </c>
      <c r="R446" s="1347">
        <v>73836</v>
      </c>
      <c r="S446" s="1347">
        <v>369164</v>
      </c>
      <c r="T446" s="1347">
        <v>0</v>
      </c>
      <c r="U446" s="1347">
        <v>0</v>
      </c>
      <c r="V446" s="1347">
        <v>0</v>
      </c>
      <c r="W446" s="23">
        <v>0.35</v>
      </c>
      <c r="X446" s="1347">
        <v>1</v>
      </c>
    </row>
    <row r="447" spans="1:24" x14ac:dyDescent="0.25">
      <c r="A447" s="3" t="s">
        <v>1299</v>
      </c>
      <c r="B447" s="3" t="s">
        <v>2295</v>
      </c>
      <c r="C447" s="5">
        <v>824000</v>
      </c>
      <c r="D447" s="5">
        <v>0</v>
      </c>
      <c r="E447" s="5">
        <v>0</v>
      </c>
      <c r="F447" s="5">
        <v>8000</v>
      </c>
      <c r="G447" s="5">
        <v>0</v>
      </c>
      <c r="H447" s="5">
        <v>815000</v>
      </c>
      <c r="I447" s="5">
        <v>0</v>
      </c>
      <c r="J447" s="5">
        <v>0</v>
      </c>
      <c r="K447" s="5">
        <v>0</v>
      </c>
      <c r="L447" s="5"/>
      <c r="M447" s="5">
        <f t="shared" si="167"/>
        <v>6395334</v>
      </c>
      <c r="N447" s="5">
        <f t="shared" si="168"/>
        <v>-1000</v>
      </c>
      <c r="O447" s="5" t="s">
        <v>2297</v>
      </c>
      <c r="P447" s="5">
        <v>0</v>
      </c>
      <c r="Q447" s="1350">
        <v>0</v>
      </c>
      <c r="R447" s="1350">
        <v>137280</v>
      </c>
      <c r="S447" s="1350">
        <v>686719.8</v>
      </c>
      <c r="T447" s="1350">
        <v>0</v>
      </c>
      <c r="U447" s="1350">
        <v>0</v>
      </c>
      <c r="V447" s="1350">
        <v>0</v>
      </c>
      <c r="W447" s="23">
        <v>0.41</v>
      </c>
      <c r="X447" s="1350">
        <v>0</v>
      </c>
    </row>
    <row r="448" spans="1:24" x14ac:dyDescent="0.25">
      <c r="A448" s="3" t="s">
        <v>1299</v>
      </c>
      <c r="B448" s="3" t="s">
        <v>2298</v>
      </c>
      <c r="C448" s="5">
        <v>902000</v>
      </c>
      <c r="D448" s="5">
        <v>2700000</v>
      </c>
      <c r="E448" s="5">
        <v>540000</v>
      </c>
      <c r="F448" s="5">
        <v>27000</v>
      </c>
      <c r="G448" s="5">
        <v>0</v>
      </c>
      <c r="H448" s="5">
        <v>675000</v>
      </c>
      <c r="I448" s="5">
        <v>0</v>
      </c>
      <c r="J448" s="5">
        <v>2504000</v>
      </c>
      <c r="K448" s="5">
        <v>0</v>
      </c>
      <c r="L448" s="5"/>
      <c r="M448" s="5">
        <f xml:space="preserve"> M447+H448+ I448- J448- L448+ Q448</f>
        <v>4566334</v>
      </c>
      <c r="N448" s="5">
        <f>(C448-D448 - F448 - G448 + J448- K448- H448- I448- P448)*-1</f>
        <v>-4000</v>
      </c>
      <c r="O448" s="5" t="s">
        <v>2282</v>
      </c>
      <c r="P448" s="5">
        <v>0</v>
      </c>
      <c r="Q448" s="1351">
        <v>0</v>
      </c>
      <c r="R448" s="1351">
        <v>150339</v>
      </c>
      <c r="S448" s="1351">
        <v>751660.8</v>
      </c>
      <c r="T448" s="1351">
        <v>0</v>
      </c>
      <c r="U448" s="1351">
        <v>0</v>
      </c>
      <c r="V448" s="1351">
        <v>0</v>
      </c>
      <c r="W448" s="23">
        <v>0.41</v>
      </c>
      <c r="X448" s="1351">
        <v>2</v>
      </c>
    </row>
    <row r="449" spans="1:24" x14ac:dyDescent="0.25">
      <c r="A449" s="6" t="s">
        <v>17</v>
      </c>
      <c r="B449" s="6" t="s">
        <v>15</v>
      </c>
      <c r="C449" s="7">
        <f t="shared" ref="C449:L449" si="169">SUM(C442:C448)</f>
        <v>4620000</v>
      </c>
      <c r="D449" s="7">
        <f t="shared" si="169"/>
        <v>5070000</v>
      </c>
      <c r="E449" s="7">
        <f t="shared" si="169"/>
        <v>1014000</v>
      </c>
      <c r="F449" s="7">
        <f t="shared" si="169"/>
        <v>1158000</v>
      </c>
      <c r="G449" s="7">
        <f t="shared" si="169"/>
        <v>0</v>
      </c>
      <c r="H449" s="7">
        <f t="shared" si="169"/>
        <v>4123000</v>
      </c>
      <c r="I449" s="7">
        <f t="shared" si="169"/>
        <v>0</v>
      </c>
      <c r="J449" s="7">
        <f t="shared" si="169"/>
        <v>5729000</v>
      </c>
      <c r="K449" s="7">
        <f t="shared" si="169"/>
        <v>0</v>
      </c>
      <c r="L449" s="7">
        <f t="shared" si="169"/>
        <v>0</v>
      </c>
      <c r="M449" s="7">
        <f>M448</f>
        <v>4566334</v>
      </c>
      <c r="N449" s="7">
        <f>SUM(N442:N448)</f>
        <v>2000</v>
      </c>
      <c r="O449" s="7"/>
      <c r="P449" s="7">
        <f>SUM(P442:P448)</f>
        <v>0</v>
      </c>
      <c r="Q449" s="8"/>
    </row>
    <row r="450" spans="1:24" x14ac:dyDescent="0.25">
      <c r="A450" s="3" t="s">
        <v>1299</v>
      </c>
      <c r="B450" s="3" t="s">
        <v>2299</v>
      </c>
      <c r="C450" s="5">
        <v>542000</v>
      </c>
      <c r="D450" s="5">
        <v>1450000</v>
      </c>
      <c r="E450" s="5">
        <v>290000</v>
      </c>
      <c r="F450" s="5">
        <v>72000</v>
      </c>
      <c r="G450" s="5">
        <v>0</v>
      </c>
      <c r="H450" s="5">
        <v>594000</v>
      </c>
      <c r="I450" s="5">
        <v>0</v>
      </c>
      <c r="J450" s="5">
        <v>1574000</v>
      </c>
      <c r="K450" s="5">
        <v>0</v>
      </c>
      <c r="L450" s="5"/>
      <c r="M450" s="5">
        <f t="shared" ref="M450:M455" si="170" xml:space="preserve"> M449+H450+ I450- J450- L450+ Q450</f>
        <v>3586334</v>
      </c>
      <c r="N450" s="5">
        <f t="shared" ref="N450:N455" si="171">(C450-D450 - F450 - G450 + J450- K450- H450- I450- P450)*-1</f>
        <v>0</v>
      </c>
      <c r="O450" s="5" t="s">
        <v>2300</v>
      </c>
      <c r="P450" s="5">
        <v>0</v>
      </c>
      <c r="Q450" s="1352">
        <v>0</v>
      </c>
      <c r="R450" s="1352">
        <v>90324</v>
      </c>
      <c r="S450" s="1352">
        <v>451676.5</v>
      </c>
      <c r="T450" s="1352">
        <v>0</v>
      </c>
      <c r="U450" s="1352">
        <v>0</v>
      </c>
      <c r="V450" s="1352">
        <v>0</v>
      </c>
      <c r="W450" s="23">
        <v>0.43</v>
      </c>
      <c r="X450" s="1352">
        <v>4</v>
      </c>
    </row>
    <row r="451" spans="1:24" x14ac:dyDescent="0.25">
      <c r="A451" s="3" t="s">
        <v>1299</v>
      </c>
      <c r="B451" s="3" t="s">
        <v>2302</v>
      </c>
      <c r="C451" s="5">
        <v>481000</v>
      </c>
      <c r="D451" s="5">
        <v>0</v>
      </c>
      <c r="E451" s="5">
        <v>0</v>
      </c>
      <c r="F451" s="5">
        <v>18000</v>
      </c>
      <c r="G451" s="5">
        <v>0</v>
      </c>
      <c r="H451" s="5">
        <v>525000</v>
      </c>
      <c r="I451" s="5">
        <v>0</v>
      </c>
      <c r="J451" s="5">
        <v>62000</v>
      </c>
      <c r="K451" s="5">
        <v>0</v>
      </c>
      <c r="L451" s="5"/>
      <c r="M451" s="5">
        <f t="shared" si="170"/>
        <v>4049334</v>
      </c>
      <c r="N451" s="5">
        <f t="shared" si="171"/>
        <v>0</v>
      </c>
      <c r="O451" s="5" t="s">
        <v>2303</v>
      </c>
      <c r="P451" s="5">
        <v>0</v>
      </c>
      <c r="Q451" s="1354">
        <v>0</v>
      </c>
      <c r="R451" s="1354">
        <v>80163</v>
      </c>
      <c r="S451" s="1354">
        <v>400836.8</v>
      </c>
      <c r="T451" s="1354">
        <v>0</v>
      </c>
      <c r="U451" s="1354">
        <v>0</v>
      </c>
      <c r="V451" s="1354">
        <v>0</v>
      </c>
      <c r="W451" s="23">
        <v>0.39</v>
      </c>
      <c r="X451" s="1354">
        <v>0</v>
      </c>
    </row>
    <row r="452" spans="1:24" x14ac:dyDescent="0.25">
      <c r="A452" s="3" t="s">
        <v>1299</v>
      </c>
      <c r="B452" s="3" t="s">
        <v>2304</v>
      </c>
      <c r="C452" s="5">
        <v>431000</v>
      </c>
      <c r="D452" s="5">
        <v>0</v>
      </c>
      <c r="E452" s="5">
        <v>0</v>
      </c>
      <c r="F452" s="5">
        <v>123000</v>
      </c>
      <c r="G452" s="5">
        <v>0</v>
      </c>
      <c r="H452" s="5">
        <v>303000</v>
      </c>
      <c r="I452" s="5">
        <v>0</v>
      </c>
      <c r="J452" s="5">
        <v>0</v>
      </c>
      <c r="K452" s="5">
        <v>0</v>
      </c>
      <c r="L452" s="5"/>
      <c r="M452" s="5">
        <f t="shared" si="170"/>
        <v>4352334</v>
      </c>
      <c r="N452" s="5">
        <f t="shared" si="171"/>
        <v>-5000</v>
      </c>
      <c r="O452" s="5" t="s">
        <v>2306</v>
      </c>
      <c r="P452" s="5">
        <v>0</v>
      </c>
      <c r="Q452" s="1356">
        <v>0</v>
      </c>
      <c r="R452" s="1356">
        <v>71834</v>
      </c>
      <c r="S452" s="1356">
        <v>359166</v>
      </c>
      <c r="T452" s="1356">
        <v>0</v>
      </c>
      <c r="U452" s="1356">
        <v>0</v>
      </c>
      <c r="V452" s="1356">
        <v>0</v>
      </c>
      <c r="W452" s="23">
        <v>0.41</v>
      </c>
      <c r="X452" s="1356">
        <v>1</v>
      </c>
    </row>
    <row r="453" spans="1:24" x14ac:dyDescent="0.25">
      <c r="A453" s="3" t="s">
        <v>1299</v>
      </c>
      <c r="B453" s="3" t="s">
        <v>2307</v>
      </c>
      <c r="C453" s="5">
        <v>761000</v>
      </c>
      <c r="D453" s="5">
        <v>200000</v>
      </c>
      <c r="E453" s="5">
        <v>40000</v>
      </c>
      <c r="F453" s="5">
        <v>15000</v>
      </c>
      <c r="G453" s="5">
        <v>0</v>
      </c>
      <c r="H453" s="5">
        <v>735000</v>
      </c>
      <c r="I453" s="5">
        <v>0</v>
      </c>
      <c r="J453" s="5">
        <v>200000</v>
      </c>
      <c r="K453" s="5">
        <v>0</v>
      </c>
      <c r="L453" s="5"/>
      <c r="M453" s="5">
        <f t="shared" si="170"/>
        <v>4887334</v>
      </c>
      <c r="N453" s="5">
        <f t="shared" si="171"/>
        <v>-11000</v>
      </c>
      <c r="O453" s="5" t="s">
        <v>2309</v>
      </c>
      <c r="P453" s="5">
        <v>0</v>
      </c>
      <c r="Q453" s="1358">
        <v>0</v>
      </c>
      <c r="R453" s="1358">
        <v>126750</v>
      </c>
      <c r="S453" s="1358">
        <v>634250.5</v>
      </c>
      <c r="T453" s="1358">
        <v>0</v>
      </c>
      <c r="U453" s="1358">
        <v>0</v>
      </c>
      <c r="V453" s="1358">
        <v>0</v>
      </c>
      <c r="W453" s="23">
        <v>0.44</v>
      </c>
      <c r="X453" s="1358">
        <v>1</v>
      </c>
    </row>
    <row r="454" spans="1:24" x14ac:dyDescent="0.25">
      <c r="A454" s="3" t="s">
        <v>1299</v>
      </c>
      <c r="B454" s="3" t="s">
        <v>2310</v>
      </c>
      <c r="C454" s="5">
        <v>736000</v>
      </c>
      <c r="D454" s="5">
        <v>250000</v>
      </c>
      <c r="E454" s="5">
        <v>50000</v>
      </c>
      <c r="F454" s="5">
        <v>30000</v>
      </c>
      <c r="G454" s="5">
        <v>0</v>
      </c>
      <c r="H454" s="5">
        <v>1142000</v>
      </c>
      <c r="I454" s="5">
        <v>0</v>
      </c>
      <c r="J454" s="5">
        <v>800000</v>
      </c>
      <c r="K454" s="5">
        <v>0</v>
      </c>
      <c r="L454" s="5"/>
      <c r="M454" s="5">
        <f t="shared" si="170"/>
        <v>5229334</v>
      </c>
      <c r="N454" s="5">
        <f t="shared" si="171"/>
        <v>-114000</v>
      </c>
      <c r="O454" s="5" t="s">
        <v>2311</v>
      </c>
      <c r="P454" s="5">
        <v>0</v>
      </c>
      <c r="Q454" s="1359">
        <v>0</v>
      </c>
      <c r="R454" s="1359">
        <v>122668</v>
      </c>
      <c r="S454" s="1359">
        <v>613332</v>
      </c>
      <c r="T454" s="1359">
        <v>0</v>
      </c>
      <c r="U454" s="1359">
        <v>0</v>
      </c>
      <c r="V454" s="1359">
        <v>0</v>
      </c>
      <c r="W454" s="23">
        <v>0.47</v>
      </c>
      <c r="X454" s="1359">
        <v>1</v>
      </c>
    </row>
    <row r="455" spans="1:24" x14ac:dyDescent="0.25">
      <c r="A455" s="3" t="s">
        <v>1299</v>
      </c>
      <c r="B455" s="3" t="s">
        <v>2312</v>
      </c>
      <c r="C455" s="5">
        <v>277000</v>
      </c>
      <c r="D455" s="5">
        <v>200000</v>
      </c>
      <c r="E455" s="5">
        <v>40000</v>
      </c>
      <c r="F455" s="5">
        <v>6000</v>
      </c>
      <c r="G455" s="5">
        <v>0</v>
      </c>
      <c r="H455" s="5">
        <v>271000</v>
      </c>
      <c r="I455" s="5">
        <v>0</v>
      </c>
      <c r="J455" s="5">
        <v>100000</v>
      </c>
      <c r="K455" s="5">
        <v>0</v>
      </c>
      <c r="L455" s="5"/>
      <c r="M455" s="5">
        <f t="shared" si="170"/>
        <v>5400334</v>
      </c>
      <c r="N455" s="5">
        <f t="shared" si="171"/>
        <v>100000</v>
      </c>
      <c r="O455" s="5" t="s">
        <v>2313</v>
      </c>
      <c r="P455" s="5">
        <v>0</v>
      </c>
      <c r="Q455" s="1360">
        <v>0</v>
      </c>
      <c r="R455" s="1360">
        <v>46166</v>
      </c>
      <c r="S455" s="1360">
        <v>230834</v>
      </c>
      <c r="T455" s="1360">
        <v>0</v>
      </c>
      <c r="U455" s="1360">
        <v>0</v>
      </c>
      <c r="V455" s="1360">
        <v>0</v>
      </c>
      <c r="W455" s="23">
        <v>0.4</v>
      </c>
      <c r="X455" s="1360">
        <v>1</v>
      </c>
    </row>
    <row r="456" spans="1:24" x14ac:dyDescent="0.25">
      <c r="A456" s="3" t="s">
        <v>1299</v>
      </c>
      <c r="B456" s="3" t="s">
        <v>2315</v>
      </c>
      <c r="C456" s="5">
        <v>464000</v>
      </c>
      <c r="D456" s="5">
        <v>800000</v>
      </c>
      <c r="E456" s="5">
        <v>160000</v>
      </c>
      <c r="F456" s="5">
        <v>13000</v>
      </c>
      <c r="G456" s="5">
        <v>0</v>
      </c>
      <c r="H456" s="5">
        <v>651000</v>
      </c>
      <c r="I456" s="5">
        <v>0</v>
      </c>
      <c r="J456" s="5">
        <v>1000000</v>
      </c>
      <c r="K456" s="5">
        <v>0</v>
      </c>
      <c r="L456" s="5"/>
      <c r="M456" s="5">
        <f xml:space="preserve"> M455+H456+ I456- J456- L456+ Q456</f>
        <v>5051334</v>
      </c>
      <c r="N456" s="5">
        <f>(C456-D456 - F456 - G456 + J456- K456- H456- I456- P456)*-1</f>
        <v>0</v>
      </c>
      <c r="O456" s="5" t="s">
        <v>2316</v>
      </c>
      <c r="P456" s="5">
        <v>0</v>
      </c>
      <c r="Q456" s="1362">
        <v>0</v>
      </c>
      <c r="R456" s="1362">
        <v>77332</v>
      </c>
      <c r="S456" s="1362">
        <v>386668</v>
      </c>
      <c r="T456" s="1362">
        <v>0</v>
      </c>
      <c r="U456" s="1362">
        <v>0</v>
      </c>
      <c r="V456" s="1362">
        <v>0</v>
      </c>
      <c r="W456" s="23">
        <v>0.47</v>
      </c>
      <c r="X456" s="1362">
        <v>3</v>
      </c>
    </row>
    <row r="457" spans="1:24" x14ac:dyDescent="0.25">
      <c r="A457" s="6" t="s">
        <v>18</v>
      </c>
      <c r="B457" s="6" t="s">
        <v>15</v>
      </c>
      <c r="C457" s="7">
        <f t="shared" ref="C457:L457" si="172">SUM(C450:C456)</f>
        <v>3692000</v>
      </c>
      <c r="D457" s="7">
        <f t="shared" si="172"/>
        <v>2900000</v>
      </c>
      <c r="E457" s="7">
        <f t="shared" si="172"/>
        <v>580000</v>
      </c>
      <c r="F457" s="7">
        <f t="shared" si="172"/>
        <v>277000</v>
      </c>
      <c r="G457" s="7">
        <f t="shared" si="172"/>
        <v>0</v>
      </c>
      <c r="H457" s="7">
        <f t="shared" si="172"/>
        <v>4221000</v>
      </c>
      <c r="I457" s="7">
        <f t="shared" si="172"/>
        <v>0</v>
      </c>
      <c r="J457" s="7">
        <f t="shared" si="172"/>
        <v>3736000</v>
      </c>
      <c r="K457" s="7">
        <f t="shared" si="172"/>
        <v>0</v>
      </c>
      <c r="L457" s="7">
        <f t="shared" si="172"/>
        <v>0</v>
      </c>
      <c r="M457" s="7">
        <f>M456</f>
        <v>5051334</v>
      </c>
      <c r="N457" s="7">
        <f>SUM(N450:N456)</f>
        <v>-30000</v>
      </c>
      <c r="O457" s="7"/>
      <c r="P457" s="7">
        <f>SUM(P450:P456)</f>
        <v>0</v>
      </c>
      <c r="Q457" s="8"/>
    </row>
    <row r="458" spans="1:24" x14ac:dyDescent="0.25">
      <c r="A458" s="3" t="s">
        <v>1299</v>
      </c>
      <c r="B458" s="3" t="s">
        <v>2317</v>
      </c>
      <c r="C458" s="5">
        <v>550000</v>
      </c>
      <c r="D458" s="5">
        <v>150000</v>
      </c>
      <c r="E458" s="5">
        <v>30000</v>
      </c>
      <c r="F458" s="5">
        <v>12000</v>
      </c>
      <c r="G458" s="5">
        <v>0</v>
      </c>
      <c r="H458" s="5">
        <v>388000</v>
      </c>
      <c r="I458" s="5">
        <v>0</v>
      </c>
      <c r="J458" s="5">
        <v>0</v>
      </c>
      <c r="K458" s="5">
        <v>0</v>
      </c>
      <c r="L458" s="5"/>
      <c r="M458" s="5">
        <f t="shared" ref="M458:M463" si="173" xml:space="preserve"> M457+H458+ I458- J458- L458+ Q458</f>
        <v>5439334</v>
      </c>
      <c r="N458" s="5">
        <f t="shared" ref="N458:N463" si="174">(C458-D458 - F458 - G458 + J458- K458- H458- I458- P458)*-1</f>
        <v>0</v>
      </c>
      <c r="O458" s="5" t="s">
        <v>378</v>
      </c>
      <c r="P458" s="5">
        <v>0</v>
      </c>
      <c r="Q458" s="1363">
        <v>0</v>
      </c>
      <c r="R458" s="1363">
        <v>91646</v>
      </c>
      <c r="S458" s="1363">
        <v>458354</v>
      </c>
      <c r="T458" s="1363">
        <v>0</v>
      </c>
      <c r="U458" s="1363">
        <v>0</v>
      </c>
      <c r="V458" s="1363">
        <v>0</v>
      </c>
      <c r="W458" s="23">
        <v>0.46</v>
      </c>
      <c r="X458" s="1363">
        <v>1</v>
      </c>
    </row>
    <row r="459" spans="1:24" x14ac:dyDescent="0.25">
      <c r="A459" s="3" t="s">
        <v>1299</v>
      </c>
      <c r="B459" s="3" t="s">
        <v>2318</v>
      </c>
      <c r="C459" s="5">
        <v>840000</v>
      </c>
      <c r="D459" s="5">
        <v>1600000</v>
      </c>
      <c r="E459" s="5">
        <v>320000</v>
      </c>
      <c r="F459" s="5">
        <v>220000</v>
      </c>
      <c r="G459" s="5">
        <v>0</v>
      </c>
      <c r="H459" s="5">
        <v>123000</v>
      </c>
      <c r="I459" s="5">
        <v>0</v>
      </c>
      <c r="J459" s="5">
        <v>1100000</v>
      </c>
      <c r="K459" s="5">
        <v>0</v>
      </c>
      <c r="L459" s="5"/>
      <c r="M459" s="5">
        <f t="shared" si="173"/>
        <v>4462334</v>
      </c>
      <c r="N459" s="5">
        <f t="shared" si="174"/>
        <v>3000</v>
      </c>
      <c r="O459" s="5" t="s">
        <v>2319</v>
      </c>
      <c r="P459" s="5">
        <v>0</v>
      </c>
      <c r="Q459" s="1364">
        <v>0</v>
      </c>
      <c r="R459" s="1364">
        <v>139997</v>
      </c>
      <c r="S459" s="1364">
        <v>700003</v>
      </c>
      <c r="T459" s="1364">
        <v>0</v>
      </c>
      <c r="U459" s="1364">
        <v>0</v>
      </c>
      <c r="V459" s="1364">
        <v>0</v>
      </c>
      <c r="W459" s="23">
        <v>0.46</v>
      </c>
      <c r="X459" s="1364">
        <v>4</v>
      </c>
    </row>
    <row r="460" spans="1:24" x14ac:dyDescent="0.25">
      <c r="A460" s="3" t="s">
        <v>1299</v>
      </c>
      <c r="B460" s="3" t="s">
        <v>2321</v>
      </c>
      <c r="C460" s="5">
        <v>683000</v>
      </c>
      <c r="D460" s="5">
        <v>0</v>
      </c>
      <c r="E460" s="5">
        <v>0</v>
      </c>
      <c r="F460" s="5">
        <v>16000</v>
      </c>
      <c r="G460" s="5">
        <v>0</v>
      </c>
      <c r="H460" s="5">
        <v>737000</v>
      </c>
      <c r="I460" s="5">
        <v>0</v>
      </c>
      <c r="J460" s="5">
        <v>110000</v>
      </c>
      <c r="K460" s="5">
        <v>40000</v>
      </c>
      <c r="L460" s="5"/>
      <c r="M460" s="5">
        <f t="shared" si="173"/>
        <v>5089334</v>
      </c>
      <c r="N460" s="5">
        <f t="shared" si="174"/>
        <v>0</v>
      </c>
      <c r="O460" s="5" t="s">
        <v>2322</v>
      </c>
      <c r="P460" s="5">
        <v>0</v>
      </c>
      <c r="Q460" s="1366">
        <v>0</v>
      </c>
      <c r="R460" s="1366">
        <v>113838</v>
      </c>
      <c r="S460" s="1366">
        <v>569162.5</v>
      </c>
      <c r="T460" s="1366">
        <v>0</v>
      </c>
      <c r="U460" s="1366">
        <v>0</v>
      </c>
      <c r="V460" s="1366">
        <v>0</v>
      </c>
      <c r="W460" s="23">
        <v>0.5</v>
      </c>
      <c r="X460" s="1366">
        <v>0</v>
      </c>
    </row>
    <row r="461" spans="1:24" x14ac:dyDescent="0.25">
      <c r="A461" s="3" t="s">
        <v>1299</v>
      </c>
      <c r="B461" s="3" t="s">
        <v>2324</v>
      </c>
      <c r="C461" s="5">
        <v>931000</v>
      </c>
      <c r="D461" s="5">
        <v>0</v>
      </c>
      <c r="E461" s="5">
        <v>0</v>
      </c>
      <c r="F461" s="5">
        <v>2000</v>
      </c>
      <c r="G461" s="5">
        <v>0</v>
      </c>
      <c r="H461" s="5">
        <v>879000</v>
      </c>
      <c r="I461" s="5">
        <v>0</v>
      </c>
      <c r="J461" s="5">
        <v>0</v>
      </c>
      <c r="K461" s="5">
        <v>0</v>
      </c>
      <c r="L461" s="5"/>
      <c r="M461" s="5">
        <f t="shared" si="173"/>
        <v>5968334</v>
      </c>
      <c r="N461" s="5">
        <f t="shared" si="174"/>
        <v>-50000</v>
      </c>
      <c r="O461" s="5" t="s">
        <v>2325</v>
      </c>
      <c r="P461" s="5">
        <v>0</v>
      </c>
      <c r="Q461" s="1368">
        <v>0</v>
      </c>
      <c r="R461" s="1368">
        <v>155083</v>
      </c>
      <c r="S461" s="1368">
        <v>775917</v>
      </c>
      <c r="T461" s="1368">
        <v>0</v>
      </c>
      <c r="U461" s="1368">
        <v>0</v>
      </c>
      <c r="V461" s="1368">
        <v>0</v>
      </c>
      <c r="W461" s="23">
        <v>0.48</v>
      </c>
      <c r="X461" s="1368">
        <v>0</v>
      </c>
    </row>
    <row r="462" spans="1:24" x14ac:dyDescent="0.25">
      <c r="A462" s="3" t="s">
        <v>1299</v>
      </c>
      <c r="B462" s="3" t="s">
        <v>2326</v>
      </c>
      <c r="C462" s="5">
        <v>442000</v>
      </c>
      <c r="D462" s="5">
        <v>260000</v>
      </c>
      <c r="E462" s="5">
        <v>52000</v>
      </c>
      <c r="F462" s="5">
        <v>0</v>
      </c>
      <c r="G462" s="5">
        <v>0</v>
      </c>
      <c r="H462" s="5">
        <v>232000</v>
      </c>
      <c r="I462" s="5">
        <v>0</v>
      </c>
      <c r="J462" s="5">
        <v>0</v>
      </c>
      <c r="K462" s="5">
        <v>0</v>
      </c>
      <c r="L462" s="5"/>
      <c r="M462" s="5">
        <f t="shared" si="173"/>
        <v>6200334</v>
      </c>
      <c r="N462" s="5">
        <f t="shared" si="174"/>
        <v>50000</v>
      </c>
      <c r="O462" s="5" t="s">
        <v>2328</v>
      </c>
      <c r="P462" s="5">
        <v>0</v>
      </c>
      <c r="Q462" s="1370">
        <v>0</v>
      </c>
      <c r="R462" s="1370">
        <v>73647</v>
      </c>
      <c r="S462" s="1370">
        <v>368352.7</v>
      </c>
      <c r="T462" s="1370">
        <v>0</v>
      </c>
      <c r="U462" s="1370">
        <v>0</v>
      </c>
      <c r="V462" s="1370">
        <v>0</v>
      </c>
      <c r="W462" s="23">
        <v>0.48</v>
      </c>
      <c r="X462" s="1370">
        <v>1</v>
      </c>
    </row>
    <row r="463" spans="1:24" x14ac:dyDescent="0.25">
      <c r="A463" s="3" t="s">
        <v>1299</v>
      </c>
      <c r="B463" s="3" t="s">
        <v>2329</v>
      </c>
      <c r="C463" s="5">
        <v>383000</v>
      </c>
      <c r="D463" s="5">
        <v>0</v>
      </c>
      <c r="E463" s="5">
        <v>0</v>
      </c>
      <c r="F463" s="5">
        <v>11000</v>
      </c>
      <c r="G463" s="5">
        <v>0</v>
      </c>
      <c r="H463" s="5">
        <v>383000</v>
      </c>
      <c r="I463" s="5">
        <v>0</v>
      </c>
      <c r="J463" s="5">
        <v>10000</v>
      </c>
      <c r="K463" s="5">
        <v>0</v>
      </c>
      <c r="L463" s="5"/>
      <c r="M463" s="5">
        <f t="shared" si="173"/>
        <v>6573334</v>
      </c>
      <c r="N463" s="5">
        <f t="shared" si="174"/>
        <v>1000</v>
      </c>
      <c r="O463" s="5" t="s">
        <v>2330</v>
      </c>
      <c r="P463" s="5">
        <v>0</v>
      </c>
      <c r="Q463" s="1371">
        <v>0</v>
      </c>
      <c r="R463" s="1371">
        <v>63834</v>
      </c>
      <c r="S463" s="1371">
        <v>319165.7</v>
      </c>
      <c r="T463" s="1371">
        <v>0</v>
      </c>
      <c r="U463" s="1371">
        <v>0</v>
      </c>
      <c r="V463" s="1371">
        <v>0</v>
      </c>
      <c r="W463" s="23">
        <v>0.48</v>
      </c>
      <c r="X463" s="1371">
        <v>0</v>
      </c>
    </row>
    <row r="464" spans="1:24" x14ac:dyDescent="0.25">
      <c r="A464" s="3" t="s">
        <v>1299</v>
      </c>
      <c r="B464" s="3" t="s">
        <v>2331</v>
      </c>
      <c r="C464" s="5">
        <v>340000</v>
      </c>
      <c r="D464" s="5">
        <v>0</v>
      </c>
      <c r="E464" s="5">
        <v>0</v>
      </c>
      <c r="F464" s="5">
        <v>6000</v>
      </c>
      <c r="G464" s="5">
        <v>0</v>
      </c>
      <c r="H464" s="5">
        <v>334000</v>
      </c>
      <c r="I464" s="5">
        <v>0</v>
      </c>
      <c r="J464" s="5">
        <v>0</v>
      </c>
      <c r="K464" s="5">
        <v>0</v>
      </c>
      <c r="L464" s="5"/>
      <c r="M464" s="5">
        <f xml:space="preserve"> M463+H464+ I464- J464- L464+ Q464</f>
        <v>6907334</v>
      </c>
      <c r="N464" s="5">
        <f>(C464-D464 - F464 - G464 + J464- K464- H464- I464- P464)*-1</f>
        <v>0</v>
      </c>
      <c r="O464" s="5" t="s">
        <v>2332</v>
      </c>
      <c r="P464" s="5">
        <v>0</v>
      </c>
      <c r="Q464" s="1372">
        <v>0</v>
      </c>
      <c r="R464" s="1372">
        <v>56664</v>
      </c>
      <c r="S464" s="1372">
        <v>283335.7</v>
      </c>
      <c r="T464" s="1372">
        <v>0</v>
      </c>
      <c r="U464" s="1372">
        <v>0</v>
      </c>
      <c r="V464" s="1372">
        <v>0</v>
      </c>
      <c r="W464" s="23">
        <v>0.42</v>
      </c>
      <c r="X464" s="1372">
        <v>0</v>
      </c>
    </row>
    <row r="465" spans="1:24" x14ac:dyDescent="0.25">
      <c r="A465" s="6" t="s">
        <v>19</v>
      </c>
      <c r="B465" s="6" t="s">
        <v>15</v>
      </c>
      <c r="C465" s="7">
        <f t="shared" ref="C465:L465" si="175">SUM(C458:C464)</f>
        <v>4169000</v>
      </c>
      <c r="D465" s="7">
        <f t="shared" si="175"/>
        <v>2010000</v>
      </c>
      <c r="E465" s="7">
        <f t="shared" si="175"/>
        <v>402000</v>
      </c>
      <c r="F465" s="7">
        <f t="shared" si="175"/>
        <v>267000</v>
      </c>
      <c r="G465" s="7">
        <f t="shared" si="175"/>
        <v>0</v>
      </c>
      <c r="H465" s="7">
        <f t="shared" si="175"/>
        <v>3076000</v>
      </c>
      <c r="I465" s="7">
        <f t="shared" si="175"/>
        <v>0</v>
      </c>
      <c r="J465" s="7">
        <f t="shared" si="175"/>
        <v>1220000</v>
      </c>
      <c r="K465" s="7">
        <f t="shared" si="175"/>
        <v>40000</v>
      </c>
      <c r="L465" s="7">
        <f t="shared" si="175"/>
        <v>0</v>
      </c>
      <c r="M465" s="7">
        <f>M464</f>
        <v>6907334</v>
      </c>
      <c r="N465" s="7">
        <f>SUM(N458:N464)</f>
        <v>4000</v>
      </c>
      <c r="O465" s="7"/>
      <c r="P465" s="7">
        <f>SUM(P458:P464)</f>
        <v>0</v>
      </c>
      <c r="Q465" s="8"/>
    </row>
    <row r="466" spans="1:24" x14ac:dyDescent="0.25">
      <c r="A466" s="10" t="s">
        <v>15</v>
      </c>
      <c r="B466" s="10" t="s">
        <v>20</v>
      </c>
      <c r="C466" s="11">
        <f t="shared" ref="C466:L466" si="176">C441+C449+C457+C465</f>
        <v>18323000</v>
      </c>
      <c r="D466" s="11">
        <f t="shared" si="176"/>
        <v>16230000</v>
      </c>
      <c r="E466" s="11">
        <f t="shared" si="176"/>
        <v>3246000</v>
      </c>
      <c r="F466" s="11">
        <f t="shared" si="176"/>
        <v>1858000</v>
      </c>
      <c r="G466" s="11">
        <f t="shared" si="176"/>
        <v>0</v>
      </c>
      <c r="H466" s="11">
        <f t="shared" si="176"/>
        <v>17237000</v>
      </c>
      <c r="I466" s="11">
        <f t="shared" si="176"/>
        <v>0</v>
      </c>
      <c r="J466" s="11">
        <f t="shared" si="176"/>
        <v>17049000</v>
      </c>
      <c r="K466" s="11">
        <f t="shared" si="176"/>
        <v>40000</v>
      </c>
      <c r="L466" s="11">
        <f t="shared" si="176"/>
        <v>0</v>
      </c>
      <c r="M466" s="11">
        <f>M465</f>
        <v>6907334</v>
      </c>
      <c r="N466" s="11">
        <f>N441+N449+N457+N465</f>
        <v>-7000</v>
      </c>
      <c r="O466" s="11"/>
      <c r="P466" s="11">
        <f>P441+P449+P457+P465</f>
        <v>0</v>
      </c>
      <c r="Q466" s="9"/>
    </row>
    <row r="467" spans="1:24" x14ac:dyDescent="0.25">
      <c r="A467" t="s">
        <v>1299</v>
      </c>
      <c r="B467" s="3" t="s">
        <v>2333</v>
      </c>
      <c r="C467" s="5">
        <v>455000</v>
      </c>
      <c r="D467" s="5">
        <v>350000</v>
      </c>
      <c r="E467" s="5">
        <v>70000</v>
      </c>
      <c r="F467" s="5">
        <v>192000</v>
      </c>
      <c r="G467" s="5">
        <v>0</v>
      </c>
      <c r="H467" s="5">
        <v>0</v>
      </c>
      <c r="I467" s="5">
        <v>0</v>
      </c>
      <c r="J467" s="5">
        <v>88000</v>
      </c>
      <c r="K467" s="5">
        <v>0</v>
      </c>
      <c r="L467" s="5"/>
      <c r="M467" s="5">
        <f t="shared" ref="M467:M472" si="177" xml:space="preserve"> M466+H467+ I467- J467- L467+ Q467</f>
        <v>6819334</v>
      </c>
      <c r="N467" s="5">
        <f t="shared" ref="N467:N472" si="178">(C467-D467 - F467 - G467 + J467- K467- H467- I467- P467)*-1</f>
        <v>-1000</v>
      </c>
      <c r="O467" s="5" t="s">
        <v>2335</v>
      </c>
      <c r="P467" s="5">
        <v>0</v>
      </c>
      <c r="Q467" s="1374">
        <v>0</v>
      </c>
      <c r="R467" s="1374">
        <v>75833</v>
      </c>
      <c r="S467" s="1374">
        <v>379167.2</v>
      </c>
      <c r="T467" s="1374">
        <v>0</v>
      </c>
      <c r="U467" s="1374">
        <v>0</v>
      </c>
      <c r="V467" s="1374">
        <v>0</v>
      </c>
      <c r="W467" s="23">
        <v>0.45</v>
      </c>
      <c r="X467" s="1374">
        <v>2</v>
      </c>
    </row>
    <row r="468" spans="1:24" x14ac:dyDescent="0.25">
      <c r="A468" s="3" t="s">
        <v>1299</v>
      </c>
      <c r="B468" s="3" t="s">
        <v>2336</v>
      </c>
      <c r="C468" s="5">
        <v>851000</v>
      </c>
      <c r="D468" s="5">
        <v>700000</v>
      </c>
      <c r="E468" s="5">
        <v>140000</v>
      </c>
      <c r="F468" s="5">
        <v>2000</v>
      </c>
      <c r="G468" s="5">
        <v>0</v>
      </c>
      <c r="H468" s="5">
        <v>313000</v>
      </c>
      <c r="I468" s="5">
        <v>0</v>
      </c>
      <c r="J468" s="5">
        <v>164000</v>
      </c>
      <c r="K468" s="5">
        <v>0</v>
      </c>
      <c r="L468" s="5"/>
      <c r="M468" s="5">
        <f t="shared" si="177"/>
        <v>6968334</v>
      </c>
      <c r="N468" s="5">
        <f t="shared" si="178"/>
        <v>0</v>
      </c>
      <c r="O468" s="5" t="s">
        <v>368</v>
      </c>
      <c r="P468" s="5">
        <v>0</v>
      </c>
      <c r="Q468" s="1376">
        <v>0</v>
      </c>
      <c r="R468" s="1376">
        <v>141788</v>
      </c>
      <c r="S468" s="1376">
        <v>709211.8</v>
      </c>
      <c r="T468" s="1376">
        <v>0</v>
      </c>
      <c r="U468" s="1376">
        <v>0</v>
      </c>
      <c r="V468" s="1376">
        <v>0</v>
      </c>
      <c r="W468" s="23">
        <v>0.48</v>
      </c>
      <c r="X468" s="1376">
        <v>2</v>
      </c>
    </row>
    <row r="469" spans="1:24" x14ac:dyDescent="0.25">
      <c r="A469" s="3" t="s">
        <v>1299</v>
      </c>
      <c r="B469" s="3" t="s">
        <v>2338</v>
      </c>
      <c r="C469" s="5">
        <v>992000</v>
      </c>
      <c r="D469" s="5">
        <v>700000</v>
      </c>
      <c r="E469" s="5">
        <v>140000</v>
      </c>
      <c r="F469" s="5">
        <v>30000</v>
      </c>
      <c r="G469" s="5">
        <v>0</v>
      </c>
      <c r="H469" s="5">
        <v>278000</v>
      </c>
      <c r="I469" s="5">
        <v>0</v>
      </c>
      <c r="J469" s="5">
        <v>18000</v>
      </c>
      <c r="K469" s="5">
        <v>0</v>
      </c>
      <c r="L469" s="5"/>
      <c r="M469" s="5">
        <f t="shared" si="177"/>
        <v>7228334</v>
      </c>
      <c r="N469" s="5">
        <f t="shared" si="178"/>
        <v>-2000</v>
      </c>
      <c r="O469" s="5" t="s">
        <v>2339</v>
      </c>
      <c r="P469" s="5">
        <v>0</v>
      </c>
      <c r="Q469" s="1377">
        <v>0</v>
      </c>
      <c r="R469" s="1377">
        <v>165329</v>
      </c>
      <c r="S469" s="1377">
        <v>826671</v>
      </c>
      <c r="T469" s="1377">
        <v>0</v>
      </c>
      <c r="U469" s="1377">
        <v>0</v>
      </c>
      <c r="V469" s="1377">
        <v>0</v>
      </c>
      <c r="W469" s="23">
        <v>0.51</v>
      </c>
      <c r="X469" s="1377">
        <v>1</v>
      </c>
    </row>
    <row r="470" spans="1:24" x14ac:dyDescent="0.25">
      <c r="A470" s="3" t="s">
        <v>1299</v>
      </c>
      <c r="B470" s="3" t="s">
        <v>2340</v>
      </c>
      <c r="C470" s="5">
        <v>306000</v>
      </c>
      <c r="D470" s="5">
        <v>1200000</v>
      </c>
      <c r="E470" s="5">
        <v>240000</v>
      </c>
      <c r="F470" s="5">
        <v>216000</v>
      </c>
      <c r="G470" s="5">
        <v>0</v>
      </c>
      <c r="H470" s="5">
        <v>330000</v>
      </c>
      <c r="I470" s="5">
        <v>0</v>
      </c>
      <c r="J470" s="5">
        <v>1400000</v>
      </c>
      <c r="K470" s="5">
        <v>0</v>
      </c>
      <c r="L470" s="5"/>
      <c r="M470" s="5">
        <f t="shared" si="177"/>
        <v>6158334</v>
      </c>
      <c r="N470" s="5">
        <f t="shared" si="178"/>
        <v>40000</v>
      </c>
      <c r="O470" s="5" t="s">
        <v>2341</v>
      </c>
      <c r="P470" s="5">
        <v>0</v>
      </c>
      <c r="Q470" s="1378">
        <v>0</v>
      </c>
      <c r="R470" s="1378">
        <v>50999</v>
      </c>
      <c r="S470" s="1378">
        <v>255001</v>
      </c>
      <c r="T470" s="1378">
        <v>0</v>
      </c>
      <c r="U470" s="1378">
        <v>0</v>
      </c>
      <c r="V470" s="1378">
        <v>0</v>
      </c>
      <c r="W470" s="23">
        <v>0.42</v>
      </c>
      <c r="X470" s="1378">
        <v>2</v>
      </c>
    </row>
    <row r="471" spans="1:24" x14ac:dyDescent="0.25">
      <c r="A471" s="3" t="s">
        <v>1299</v>
      </c>
      <c r="B471" s="3" t="s">
        <v>2343</v>
      </c>
      <c r="C471" s="5">
        <v>708000</v>
      </c>
      <c r="D471" s="5">
        <v>500000</v>
      </c>
      <c r="E471" s="5">
        <v>100000</v>
      </c>
      <c r="F471" s="5">
        <v>14000</v>
      </c>
      <c r="G471" s="5">
        <v>0</v>
      </c>
      <c r="H471" s="5">
        <v>709000</v>
      </c>
      <c r="I471" s="5">
        <v>0</v>
      </c>
      <c r="J471" s="5">
        <v>515000</v>
      </c>
      <c r="K471" s="5">
        <v>0</v>
      </c>
      <c r="L471" s="5"/>
      <c r="M471" s="5">
        <f t="shared" si="177"/>
        <v>6352334</v>
      </c>
      <c r="N471" s="5">
        <f t="shared" si="178"/>
        <v>0</v>
      </c>
      <c r="O471" s="5" t="s">
        <v>2344</v>
      </c>
      <c r="P471" s="5">
        <v>0</v>
      </c>
      <c r="Q471" s="1380">
        <v>0</v>
      </c>
      <c r="R471" s="1380">
        <v>117930</v>
      </c>
      <c r="S471" s="1380">
        <v>590070</v>
      </c>
      <c r="T471" s="1380">
        <v>0</v>
      </c>
      <c r="U471" s="1380">
        <v>0</v>
      </c>
      <c r="V471" s="1380">
        <v>0</v>
      </c>
      <c r="W471" s="23">
        <v>0.57999999999999996</v>
      </c>
      <c r="X471" s="1380">
        <v>1</v>
      </c>
    </row>
    <row r="472" spans="1:24" x14ac:dyDescent="0.25">
      <c r="A472" s="3" t="s">
        <v>1299</v>
      </c>
      <c r="B472" s="3" t="s">
        <v>2345</v>
      </c>
      <c r="C472" s="5">
        <v>544000</v>
      </c>
      <c r="D472" s="5">
        <v>0</v>
      </c>
      <c r="E472" s="5">
        <v>0</v>
      </c>
      <c r="F472" s="5">
        <v>7000</v>
      </c>
      <c r="G472" s="5">
        <v>0</v>
      </c>
      <c r="H472" s="5">
        <v>567000</v>
      </c>
      <c r="I472" s="5">
        <v>0</v>
      </c>
      <c r="J472" s="5">
        <v>100000</v>
      </c>
      <c r="K472" s="5">
        <v>30000</v>
      </c>
      <c r="L472" s="5"/>
      <c r="M472" s="5">
        <f t="shared" si="177"/>
        <v>6819334</v>
      </c>
      <c r="N472" s="5">
        <f t="shared" si="178"/>
        <v>-40000</v>
      </c>
      <c r="O472" s="5" t="s">
        <v>2346</v>
      </c>
      <c r="P472" s="5">
        <v>0</v>
      </c>
      <c r="Q472" s="1381">
        <v>0</v>
      </c>
      <c r="R472" s="1381">
        <v>90665</v>
      </c>
      <c r="S472" s="1381">
        <v>453335</v>
      </c>
      <c r="T472" s="1381">
        <v>0</v>
      </c>
      <c r="U472" s="1381">
        <v>0</v>
      </c>
      <c r="V472" s="1381">
        <v>0</v>
      </c>
      <c r="W472" s="23">
        <v>0.48</v>
      </c>
      <c r="X472" s="1381">
        <v>0</v>
      </c>
    </row>
    <row r="473" spans="1:24" x14ac:dyDescent="0.25">
      <c r="A473" s="3" t="s">
        <v>1299</v>
      </c>
      <c r="B473" s="3" t="s">
        <v>2347</v>
      </c>
      <c r="C473" s="5">
        <v>449000</v>
      </c>
      <c r="D473" s="5">
        <v>1050000</v>
      </c>
      <c r="E473" s="5">
        <v>210000</v>
      </c>
      <c r="F473" s="5">
        <v>203000</v>
      </c>
      <c r="G473" s="5">
        <v>0</v>
      </c>
      <c r="H473" s="5">
        <v>199000</v>
      </c>
      <c r="I473" s="5">
        <v>0</v>
      </c>
      <c r="J473" s="5">
        <v>1000000</v>
      </c>
      <c r="K473" s="5">
        <v>0</v>
      </c>
      <c r="L473" s="5"/>
      <c r="M473" s="5">
        <f xml:space="preserve"> M472+H473+ I473- J473- L473+ Q473</f>
        <v>6018334</v>
      </c>
      <c r="N473" s="5">
        <f>(C473-D473 - F473 - G473 + J473- K473- H473- I473- P473)*-1</f>
        <v>3000</v>
      </c>
      <c r="O473" s="5" t="s">
        <v>2341</v>
      </c>
      <c r="P473" s="5">
        <v>0</v>
      </c>
      <c r="Q473" s="1382">
        <v>0</v>
      </c>
      <c r="R473" s="1382">
        <v>74831</v>
      </c>
      <c r="S473" s="1382">
        <v>374168.7</v>
      </c>
      <c r="T473" s="1382">
        <v>0</v>
      </c>
      <c r="U473" s="1382">
        <v>0</v>
      </c>
      <c r="V473" s="1382">
        <v>0</v>
      </c>
      <c r="W473" s="23">
        <v>0.43</v>
      </c>
      <c r="X473" s="1382">
        <v>4</v>
      </c>
    </row>
    <row r="474" spans="1:24" x14ac:dyDescent="0.25">
      <c r="A474" s="6" t="s">
        <v>16</v>
      </c>
      <c r="B474" s="6" t="s">
        <v>15</v>
      </c>
      <c r="C474" s="7">
        <f t="shared" ref="C474:L474" si="179">SUM(C467:C473)</f>
        <v>4305000</v>
      </c>
      <c r="D474" s="7">
        <f t="shared" si="179"/>
        <v>4500000</v>
      </c>
      <c r="E474" s="7">
        <f t="shared" si="179"/>
        <v>900000</v>
      </c>
      <c r="F474" s="7">
        <f t="shared" si="179"/>
        <v>664000</v>
      </c>
      <c r="G474" s="7">
        <f t="shared" si="179"/>
        <v>0</v>
      </c>
      <c r="H474" s="7">
        <f t="shared" si="179"/>
        <v>2396000</v>
      </c>
      <c r="I474" s="7">
        <f t="shared" si="179"/>
        <v>0</v>
      </c>
      <c r="J474" s="7">
        <f t="shared" si="179"/>
        <v>3285000</v>
      </c>
      <c r="K474" s="7">
        <f t="shared" si="179"/>
        <v>30000</v>
      </c>
      <c r="L474" s="7">
        <f t="shared" si="179"/>
        <v>0</v>
      </c>
      <c r="M474" s="7">
        <f>M473</f>
        <v>6018334</v>
      </c>
      <c r="N474" s="7">
        <f>SUM(N467:N473)</f>
        <v>0</v>
      </c>
      <c r="O474" s="7"/>
      <c r="P474" s="7">
        <f>SUM(P467:P473)</f>
        <v>0</v>
      </c>
      <c r="Q474" s="8"/>
    </row>
    <row r="475" spans="1:24" x14ac:dyDescent="0.25">
      <c r="A475" s="3" t="s">
        <v>1299</v>
      </c>
      <c r="B475" s="3" t="s">
        <v>2349</v>
      </c>
      <c r="C475" s="5">
        <v>432000</v>
      </c>
      <c r="D475" s="5">
        <v>200000</v>
      </c>
      <c r="E475" s="5">
        <v>40000</v>
      </c>
      <c r="F475" s="5">
        <v>11000</v>
      </c>
      <c r="G475" s="5">
        <v>0</v>
      </c>
      <c r="H475" s="5">
        <v>422000</v>
      </c>
      <c r="I475" s="5">
        <v>0</v>
      </c>
      <c r="J475" s="5">
        <v>200000</v>
      </c>
      <c r="K475" s="5">
        <v>0</v>
      </c>
      <c r="L475" s="5"/>
      <c r="M475" s="5">
        <f xml:space="preserve"> M474+H475+ I475- J475- L475+ Q475</f>
        <v>6240334</v>
      </c>
      <c r="N475" s="5">
        <f t="shared" ref="N475:N481" si="180">(C475-D475 - F475 - G475 + J475- K475- H475- I475- P475)*-1</f>
        <v>1000</v>
      </c>
      <c r="O475" s="5" t="s">
        <v>2228</v>
      </c>
      <c r="P475" s="5">
        <v>0</v>
      </c>
      <c r="Q475" s="1385">
        <v>0</v>
      </c>
      <c r="R475" s="1385">
        <v>71999</v>
      </c>
      <c r="S475" s="1385">
        <v>360001</v>
      </c>
      <c r="T475" s="1385">
        <v>0</v>
      </c>
      <c r="U475" s="1385">
        <v>0</v>
      </c>
      <c r="V475" s="1385">
        <v>0</v>
      </c>
      <c r="W475" s="23">
        <v>0.35</v>
      </c>
      <c r="X475" s="1385">
        <v>1</v>
      </c>
    </row>
    <row r="476" spans="1:24" x14ac:dyDescent="0.25">
      <c r="A476" s="3" t="s">
        <v>1299</v>
      </c>
      <c r="B476" s="3" t="s">
        <v>2351</v>
      </c>
      <c r="C476" s="5">
        <v>693000</v>
      </c>
      <c r="D476" s="5">
        <v>0</v>
      </c>
      <c r="E476" s="5">
        <v>0</v>
      </c>
      <c r="F476" s="5">
        <v>0</v>
      </c>
      <c r="G476" s="5">
        <v>0</v>
      </c>
      <c r="H476" s="5">
        <v>695000</v>
      </c>
      <c r="I476" s="5">
        <v>0</v>
      </c>
      <c r="J476" s="5">
        <v>0</v>
      </c>
      <c r="K476" s="5">
        <v>0</v>
      </c>
      <c r="L476" s="5"/>
      <c r="M476" s="5">
        <f xml:space="preserve"> M475+H476+ I476- J476- L476+ Q476</f>
        <v>6935334</v>
      </c>
      <c r="N476" s="5">
        <f t="shared" si="180"/>
        <v>2000</v>
      </c>
      <c r="O476" s="5" t="s">
        <v>2352</v>
      </c>
      <c r="P476" s="5">
        <v>0</v>
      </c>
      <c r="Q476" s="1386">
        <v>0</v>
      </c>
      <c r="R476" s="1386">
        <v>115476</v>
      </c>
      <c r="S476" s="1386">
        <v>577524.5</v>
      </c>
      <c r="T476" s="1386">
        <v>0</v>
      </c>
      <c r="U476" s="1386">
        <v>0</v>
      </c>
      <c r="V476" s="1386">
        <v>0</v>
      </c>
      <c r="W476" s="23">
        <v>0.48</v>
      </c>
      <c r="X476" s="1386">
        <v>0</v>
      </c>
    </row>
    <row r="477" spans="1:24" x14ac:dyDescent="0.25">
      <c r="A477" s="3" t="s">
        <v>1299</v>
      </c>
      <c r="B477" s="3" t="s">
        <v>2353</v>
      </c>
      <c r="C477" s="5">
        <v>659000</v>
      </c>
      <c r="D477" s="5">
        <v>250000</v>
      </c>
      <c r="E477" s="5">
        <v>50000</v>
      </c>
      <c r="F477" s="5">
        <v>32000</v>
      </c>
      <c r="G477" s="5">
        <v>0</v>
      </c>
      <c r="H477" s="5">
        <v>685000</v>
      </c>
      <c r="I477" s="5">
        <v>0</v>
      </c>
      <c r="J477" s="5">
        <v>310000</v>
      </c>
      <c r="K477" s="5">
        <v>0</v>
      </c>
      <c r="L477" s="5"/>
      <c r="M477" s="5">
        <f xml:space="preserve"> M476+H477+ I477- J477- L477+ Q477</f>
        <v>7310334</v>
      </c>
      <c r="N477" s="5">
        <f t="shared" si="180"/>
        <v>-2000</v>
      </c>
      <c r="O477" s="5" t="s">
        <v>2322</v>
      </c>
      <c r="P477" s="5">
        <v>0</v>
      </c>
      <c r="Q477" s="1388">
        <v>0</v>
      </c>
      <c r="R477" s="1388">
        <v>109830</v>
      </c>
      <c r="S477" s="1388">
        <v>549169.69999999995</v>
      </c>
      <c r="T477" s="1388">
        <v>0</v>
      </c>
      <c r="U477" s="1388">
        <v>0</v>
      </c>
      <c r="V477" s="1388">
        <v>0</v>
      </c>
      <c r="W477" s="23">
        <v>0.51</v>
      </c>
      <c r="X477" s="1388">
        <v>1</v>
      </c>
    </row>
    <row r="478" spans="1:24" x14ac:dyDescent="0.25">
      <c r="A478" s="3" t="s">
        <v>1299</v>
      </c>
      <c r="B478" s="3" t="s">
        <v>2355</v>
      </c>
      <c r="C478" s="5">
        <v>526000</v>
      </c>
      <c r="D478" s="5">
        <v>600000</v>
      </c>
      <c r="E478" s="5">
        <v>120000</v>
      </c>
      <c r="F478" s="5">
        <v>15000</v>
      </c>
      <c r="G478" s="5">
        <v>0</v>
      </c>
      <c r="H478" s="5">
        <v>611000</v>
      </c>
      <c r="I478" s="5">
        <v>0</v>
      </c>
      <c r="J478" s="5">
        <v>700000</v>
      </c>
      <c r="K478" s="5">
        <v>0</v>
      </c>
      <c r="L478" s="5"/>
      <c r="M478" s="5">
        <f>+M477+ H478+ I478- J478- L478+ Q478</f>
        <v>7221334</v>
      </c>
      <c r="N478" s="5">
        <f t="shared" si="180"/>
        <v>0</v>
      </c>
      <c r="O478" s="5" t="s">
        <v>2356</v>
      </c>
      <c r="P478" s="5">
        <v>0</v>
      </c>
      <c r="Q478" s="1389">
        <v>0</v>
      </c>
      <c r="R478" s="1389">
        <v>87659</v>
      </c>
      <c r="S478" s="1389">
        <v>438340.7</v>
      </c>
      <c r="T478" s="1389">
        <v>0</v>
      </c>
      <c r="U478" s="1389">
        <v>0</v>
      </c>
      <c r="V478" s="1389">
        <v>0</v>
      </c>
      <c r="W478" s="23">
        <v>0.48</v>
      </c>
      <c r="X478" s="1389">
        <v>2</v>
      </c>
    </row>
    <row r="479" spans="1:24" x14ac:dyDescent="0.25">
      <c r="A479" s="3" t="s">
        <v>1299</v>
      </c>
      <c r="B479" s="3" t="s">
        <v>2357</v>
      </c>
      <c r="C479" s="5">
        <v>401000</v>
      </c>
      <c r="D479" s="5">
        <v>250000</v>
      </c>
      <c r="E479" s="5">
        <v>50000</v>
      </c>
      <c r="F479" s="5">
        <v>1000</v>
      </c>
      <c r="G479" s="5">
        <v>0</v>
      </c>
      <c r="H479" s="5">
        <v>400000</v>
      </c>
      <c r="I479" s="5">
        <v>0</v>
      </c>
      <c r="J479" s="5">
        <v>250000</v>
      </c>
      <c r="K479" s="5">
        <v>0</v>
      </c>
      <c r="L479" s="5"/>
      <c r="M479" s="5">
        <f xml:space="preserve"> M478+H479+ I479- J479- L479+ Q479</f>
        <v>7371334</v>
      </c>
      <c r="N479" s="5">
        <f t="shared" si="180"/>
        <v>0</v>
      </c>
      <c r="O479" s="5" t="s">
        <v>1046</v>
      </c>
      <c r="P479" s="5">
        <v>0</v>
      </c>
      <c r="Q479" s="1390">
        <v>0</v>
      </c>
      <c r="R479" s="1390">
        <v>66831</v>
      </c>
      <c r="S479" s="1390">
        <v>334169</v>
      </c>
      <c r="T479" s="1390">
        <v>0</v>
      </c>
      <c r="U479" s="1390">
        <v>0</v>
      </c>
      <c r="V479" s="1390">
        <v>0</v>
      </c>
      <c r="W479" s="23">
        <v>0.52</v>
      </c>
      <c r="X479" s="1390">
        <v>1</v>
      </c>
    </row>
    <row r="480" spans="1:24" x14ac:dyDescent="0.25">
      <c r="A480" s="3" t="s">
        <v>1299</v>
      </c>
      <c r="B480" s="3" t="s">
        <v>2358</v>
      </c>
      <c r="C480" s="5">
        <v>540000</v>
      </c>
      <c r="D480" s="5">
        <v>500000</v>
      </c>
      <c r="E480" s="5">
        <v>100000</v>
      </c>
      <c r="F480" s="5">
        <v>135000</v>
      </c>
      <c r="G480" s="5">
        <v>0</v>
      </c>
      <c r="H480" s="5">
        <v>220000</v>
      </c>
      <c r="I480" s="5">
        <v>0</v>
      </c>
      <c r="J480" s="5">
        <v>315000</v>
      </c>
      <c r="K480" s="5">
        <v>0</v>
      </c>
      <c r="L480" s="5"/>
      <c r="M480" s="5">
        <f xml:space="preserve"> M479+H480+ I480- J480- L480+ Q480</f>
        <v>7276334</v>
      </c>
      <c r="N480" s="5">
        <f t="shared" si="180"/>
        <v>0</v>
      </c>
      <c r="O480" s="5" t="s">
        <v>1914</v>
      </c>
      <c r="P480" s="5">
        <v>0</v>
      </c>
      <c r="Q480" s="1391">
        <v>0</v>
      </c>
      <c r="R480" s="1391">
        <v>89975</v>
      </c>
      <c r="S480" s="1391">
        <v>450025</v>
      </c>
      <c r="T480" s="1391">
        <v>0</v>
      </c>
      <c r="U480" s="1391">
        <v>0</v>
      </c>
      <c r="V480" s="1391">
        <v>0</v>
      </c>
      <c r="W480" s="23">
        <v>0.48</v>
      </c>
      <c r="X480" s="1391">
        <v>2</v>
      </c>
    </row>
    <row r="481" spans="1:24" x14ac:dyDescent="0.25">
      <c r="A481" s="3" t="s">
        <v>1299</v>
      </c>
      <c r="B481" s="3" t="s">
        <v>2360</v>
      </c>
      <c r="C481" s="5">
        <v>1007000</v>
      </c>
      <c r="D481" s="5">
        <v>2400000</v>
      </c>
      <c r="E481" s="5">
        <v>480000</v>
      </c>
      <c r="F481" s="5">
        <v>9000</v>
      </c>
      <c r="G481" s="5">
        <v>0</v>
      </c>
      <c r="H481" s="5">
        <v>488000</v>
      </c>
      <c r="I481" s="5">
        <v>0</v>
      </c>
      <c r="J481" s="5">
        <v>1900000</v>
      </c>
      <c r="K481" s="5">
        <v>0</v>
      </c>
      <c r="L481" s="5"/>
      <c r="M481" s="5">
        <f xml:space="preserve"> M480+H481+ I481- J481- L481+ Q481</f>
        <v>5864334</v>
      </c>
      <c r="N481" s="5">
        <f t="shared" si="180"/>
        <v>-10000</v>
      </c>
      <c r="O481" s="5" t="s">
        <v>2362</v>
      </c>
      <c r="P481" s="5">
        <v>0</v>
      </c>
      <c r="Q481" s="1394">
        <v>0</v>
      </c>
      <c r="R481" s="1394">
        <v>167839</v>
      </c>
      <c r="S481" s="1394">
        <v>839160.7</v>
      </c>
      <c r="T481" s="1394">
        <v>0</v>
      </c>
      <c r="U481" s="1394">
        <v>0</v>
      </c>
      <c r="V481" s="1394">
        <v>0</v>
      </c>
      <c r="W481" s="23">
        <v>0.52</v>
      </c>
      <c r="X481" s="1394">
        <v>4</v>
      </c>
    </row>
    <row r="482" spans="1:24" x14ac:dyDescent="0.25">
      <c r="A482" s="6" t="s">
        <v>17</v>
      </c>
      <c r="B482" s="6" t="s">
        <v>15</v>
      </c>
      <c r="C482" s="7">
        <f>SUM(C475:C481)</f>
        <v>4258000</v>
      </c>
      <c r="D482" s="7">
        <f>SUM(D475:D481)</f>
        <v>4200000</v>
      </c>
      <c r="E482" s="7">
        <f>SUM(E475:E481)</f>
        <v>840000</v>
      </c>
      <c r="F482" s="7">
        <f>SUM(F475:F481)</f>
        <v>203000</v>
      </c>
      <c r="G482" s="7">
        <f>SUM(G475:G479)</f>
        <v>0</v>
      </c>
      <c r="H482" s="7">
        <f>SUM(H475:H481)</f>
        <v>3521000</v>
      </c>
      <c r="I482" s="7">
        <f>SUM(I475:I479)</f>
        <v>0</v>
      </c>
      <c r="J482" s="7">
        <f>SUM(J475:J481)</f>
        <v>3675000</v>
      </c>
      <c r="K482" s="7">
        <f>SUM(K475:K479)</f>
        <v>0</v>
      </c>
      <c r="L482" s="7">
        <f>SUM(L475:L479)</f>
        <v>0</v>
      </c>
      <c r="M482" s="7">
        <f>M481</f>
        <v>5864334</v>
      </c>
      <c r="N482" s="7">
        <f>SUM(N475:N479)</f>
        <v>1000</v>
      </c>
      <c r="O482" s="7"/>
      <c r="P482" s="7">
        <f>SUM(P475:P479)</f>
        <v>0</v>
      </c>
      <c r="Q482" s="8"/>
    </row>
    <row r="483" spans="1:24" x14ac:dyDescent="0.25">
      <c r="A483" t="s">
        <v>1299</v>
      </c>
      <c r="B483" t="s">
        <v>2363</v>
      </c>
      <c r="C483" s="27">
        <v>509000</v>
      </c>
      <c r="D483" s="27">
        <v>350000</v>
      </c>
      <c r="E483" s="27">
        <v>70000</v>
      </c>
      <c r="F483" s="27">
        <v>11000</v>
      </c>
      <c r="G483" s="27">
        <v>0</v>
      </c>
      <c r="H483" s="27">
        <v>366000</v>
      </c>
      <c r="I483" s="27">
        <v>0</v>
      </c>
      <c r="J483" s="27">
        <v>218000</v>
      </c>
      <c r="K483" s="27">
        <v>0</v>
      </c>
      <c r="M483" s="5">
        <f t="shared" ref="M483:M488" si="181" xml:space="preserve"> M482+H483+ I483- J483- L483+ Q483</f>
        <v>6012334</v>
      </c>
      <c r="N483">
        <f t="shared" ref="N483:N488" si="182">(C483-D483 - F483 - G483 + J483- K483- H483- I483- P483)*-1</f>
        <v>0</v>
      </c>
      <c r="O483" t="s">
        <v>2364</v>
      </c>
      <c r="P483" s="1395">
        <v>0</v>
      </c>
      <c r="Q483" s="1395">
        <v>0</v>
      </c>
      <c r="R483" s="1395">
        <v>84832</v>
      </c>
      <c r="S483" s="1395">
        <v>424167.7</v>
      </c>
      <c r="T483" s="1395">
        <v>0</v>
      </c>
      <c r="U483" s="1395">
        <v>0</v>
      </c>
      <c r="V483" s="1395">
        <v>0</v>
      </c>
      <c r="W483" s="23">
        <v>0.49</v>
      </c>
      <c r="X483" s="1395">
        <v>2</v>
      </c>
    </row>
    <row r="484" spans="1:24" x14ac:dyDescent="0.25">
      <c r="A484" t="s">
        <v>1299</v>
      </c>
      <c r="B484" t="s">
        <v>2365</v>
      </c>
      <c r="C484" s="27">
        <v>595000</v>
      </c>
      <c r="D484" s="27">
        <v>1800000</v>
      </c>
      <c r="E484" s="27">
        <v>360000</v>
      </c>
      <c r="F484" s="27">
        <v>17000</v>
      </c>
      <c r="G484" s="27">
        <v>0</v>
      </c>
      <c r="H484" s="27">
        <v>259000</v>
      </c>
      <c r="I484" s="27">
        <v>0</v>
      </c>
      <c r="J484" s="27">
        <v>1500000</v>
      </c>
      <c r="K484" s="27">
        <v>19000</v>
      </c>
      <c r="M484" s="5">
        <f t="shared" si="181"/>
        <v>4771334</v>
      </c>
      <c r="N484">
        <f t="shared" si="182"/>
        <v>0</v>
      </c>
      <c r="O484" t="s">
        <v>2366</v>
      </c>
      <c r="P484" s="1396">
        <v>0</v>
      </c>
      <c r="Q484" s="1396">
        <v>0</v>
      </c>
      <c r="R484" s="1396">
        <v>99167</v>
      </c>
      <c r="S484" s="1396">
        <v>495833</v>
      </c>
      <c r="T484" s="1396">
        <v>0</v>
      </c>
      <c r="U484" s="1396">
        <v>0</v>
      </c>
      <c r="V484" s="1396">
        <v>0</v>
      </c>
      <c r="W484" s="23">
        <v>0.45</v>
      </c>
      <c r="X484" s="1396">
        <v>3</v>
      </c>
    </row>
    <row r="485" spans="1:24" x14ac:dyDescent="0.25">
      <c r="A485" s="3" t="s">
        <v>1299</v>
      </c>
      <c r="B485" s="3" t="s">
        <v>2368</v>
      </c>
      <c r="C485" s="5">
        <v>570000</v>
      </c>
      <c r="D485" s="5">
        <v>400000</v>
      </c>
      <c r="E485" s="5">
        <v>80000</v>
      </c>
      <c r="F485" s="5">
        <v>52000</v>
      </c>
      <c r="G485" s="5">
        <v>0</v>
      </c>
      <c r="H485" s="5">
        <v>163000</v>
      </c>
      <c r="I485" s="5">
        <v>0</v>
      </c>
      <c r="J485" s="5">
        <v>45000</v>
      </c>
      <c r="K485" s="5">
        <v>0</v>
      </c>
      <c r="L485" s="5"/>
      <c r="M485" s="5">
        <f t="shared" si="181"/>
        <v>4889334</v>
      </c>
      <c r="N485" s="5">
        <f t="shared" si="182"/>
        <v>0</v>
      </c>
      <c r="O485" s="5" t="s">
        <v>2369</v>
      </c>
      <c r="P485" s="5">
        <v>0</v>
      </c>
      <c r="Q485" s="1398">
        <v>0</v>
      </c>
      <c r="R485" s="1398">
        <v>94974</v>
      </c>
      <c r="S485" s="1398">
        <v>475025.7</v>
      </c>
      <c r="T485" s="1398">
        <v>0</v>
      </c>
      <c r="U485" s="1398">
        <v>0</v>
      </c>
      <c r="V485" s="1398">
        <v>0</v>
      </c>
      <c r="W485" s="23">
        <v>0.47</v>
      </c>
      <c r="X485" s="1398">
        <v>1</v>
      </c>
    </row>
    <row r="486" spans="1:24" x14ac:dyDescent="0.25">
      <c r="A486" s="3" t="s">
        <v>1299</v>
      </c>
      <c r="B486" s="3" t="s">
        <v>2370</v>
      </c>
      <c r="C486" s="5">
        <v>1012000</v>
      </c>
      <c r="D486" s="5">
        <v>1050000</v>
      </c>
      <c r="E486" s="5">
        <v>210000</v>
      </c>
      <c r="F486" s="5">
        <v>227000</v>
      </c>
      <c r="G486" s="5">
        <v>0</v>
      </c>
      <c r="H486" s="5">
        <v>482000</v>
      </c>
      <c r="I486" s="5">
        <v>0</v>
      </c>
      <c r="J486" s="5">
        <v>750000</v>
      </c>
      <c r="K486" s="5">
        <v>0</v>
      </c>
      <c r="L486" s="5"/>
      <c r="M486" s="5">
        <f t="shared" si="181"/>
        <v>4621334</v>
      </c>
      <c r="N486" s="5">
        <f t="shared" si="182"/>
        <v>-3000</v>
      </c>
      <c r="O486" s="5" t="s">
        <v>2371</v>
      </c>
      <c r="P486" s="5">
        <v>0</v>
      </c>
      <c r="Q486" s="1399">
        <v>0</v>
      </c>
      <c r="R486" s="1399">
        <v>168652</v>
      </c>
      <c r="S486" s="1399">
        <v>843347.7</v>
      </c>
      <c r="T486" s="1399">
        <v>0</v>
      </c>
      <c r="U486" s="1399">
        <v>0</v>
      </c>
      <c r="V486" s="1399">
        <v>0</v>
      </c>
      <c r="W486" s="23">
        <v>0.54</v>
      </c>
      <c r="X486" s="1399">
        <v>4</v>
      </c>
    </row>
    <row r="487" spans="1:24" x14ac:dyDescent="0.25">
      <c r="A487" s="3" t="s">
        <v>1299</v>
      </c>
      <c r="B487" s="3" t="s">
        <v>2373</v>
      </c>
      <c r="C487" s="5">
        <v>665000</v>
      </c>
      <c r="D487" s="5">
        <v>200000</v>
      </c>
      <c r="E487" s="5">
        <v>40000</v>
      </c>
      <c r="F487" s="5">
        <v>16000</v>
      </c>
      <c r="G487" s="5">
        <v>0</v>
      </c>
      <c r="H487" s="5">
        <v>434000</v>
      </c>
      <c r="I487" s="5">
        <v>0</v>
      </c>
      <c r="J487" s="5">
        <v>0</v>
      </c>
      <c r="K487" s="5">
        <v>15000</v>
      </c>
      <c r="L487" s="5"/>
      <c r="M487" s="5">
        <f t="shared" si="181"/>
        <v>5055334</v>
      </c>
      <c r="N487" s="5">
        <f t="shared" si="182"/>
        <v>0</v>
      </c>
      <c r="O487" s="5" t="s">
        <v>2374</v>
      </c>
      <c r="P487" s="5">
        <v>0</v>
      </c>
      <c r="Q487" s="1401">
        <v>0</v>
      </c>
      <c r="R487" s="1401">
        <v>110835</v>
      </c>
      <c r="S487" s="1401">
        <v>554164.69999999995</v>
      </c>
      <c r="T487" s="1401">
        <v>0</v>
      </c>
      <c r="U487" s="1401">
        <v>0</v>
      </c>
      <c r="V487" s="1401">
        <v>0</v>
      </c>
      <c r="W487" s="23">
        <v>0.53</v>
      </c>
      <c r="X487" s="1401">
        <v>1</v>
      </c>
    </row>
    <row r="488" spans="1:24" x14ac:dyDescent="0.25">
      <c r="A488" s="3" t="s">
        <v>1299</v>
      </c>
      <c r="B488" s="3" t="s">
        <v>2376</v>
      </c>
      <c r="C488" s="5">
        <v>630000</v>
      </c>
      <c r="D488" s="5">
        <v>0</v>
      </c>
      <c r="E488" s="5">
        <v>0</v>
      </c>
      <c r="F488" s="5">
        <v>7000</v>
      </c>
      <c r="G488" s="5">
        <v>0</v>
      </c>
      <c r="H488" s="5">
        <v>623000</v>
      </c>
      <c r="I488" s="5">
        <v>0</v>
      </c>
      <c r="J488" s="5">
        <v>0</v>
      </c>
      <c r="K488" s="5">
        <v>0</v>
      </c>
      <c r="L488" s="5"/>
      <c r="M488" s="5">
        <f t="shared" si="181"/>
        <v>5678334</v>
      </c>
      <c r="N488" s="5">
        <f t="shared" si="182"/>
        <v>0</v>
      </c>
      <c r="O488" s="5" t="s">
        <v>2377</v>
      </c>
      <c r="P488" s="5">
        <v>0</v>
      </c>
      <c r="Q488" s="1403">
        <v>0</v>
      </c>
      <c r="R488" s="1403">
        <v>104978</v>
      </c>
      <c r="S488" s="1403">
        <v>525021.69999999995</v>
      </c>
      <c r="T488" s="1403">
        <v>0</v>
      </c>
      <c r="U488" s="1403">
        <v>0</v>
      </c>
      <c r="V488" s="1403">
        <v>0</v>
      </c>
      <c r="W488" s="23">
        <v>0.55000000000000004</v>
      </c>
      <c r="X488" s="1403">
        <v>0</v>
      </c>
    </row>
    <row r="489" spans="1:24" x14ac:dyDescent="0.25">
      <c r="A489" s="3" t="s">
        <v>1299</v>
      </c>
      <c r="B489" s="3" t="s">
        <v>2379</v>
      </c>
      <c r="C489" s="5">
        <v>765000</v>
      </c>
      <c r="D489" s="5">
        <v>100000</v>
      </c>
      <c r="E489" s="5">
        <v>20000</v>
      </c>
      <c r="F489" s="5">
        <v>26000</v>
      </c>
      <c r="G489" s="5">
        <v>0</v>
      </c>
      <c r="H489" s="5">
        <v>640000</v>
      </c>
      <c r="I489" s="5">
        <v>0</v>
      </c>
      <c r="J489" s="5">
        <v>0</v>
      </c>
      <c r="K489" s="5">
        <v>0</v>
      </c>
      <c r="L489" s="5"/>
      <c r="M489" s="5">
        <f xml:space="preserve"> M488+H489+ I489- J489- L489+ Q489</f>
        <v>6318334</v>
      </c>
      <c r="N489" s="5">
        <f>(C489-D489 - F489 - G489 + J489- K489- H489- I489- P489)*-1</f>
        <v>1000</v>
      </c>
      <c r="O489" s="5" t="s">
        <v>2380</v>
      </c>
      <c r="P489" s="5">
        <v>0</v>
      </c>
      <c r="Q489" s="1405">
        <v>0</v>
      </c>
      <c r="R489" s="1405">
        <v>127495</v>
      </c>
      <c r="S489" s="1405">
        <v>637505.1</v>
      </c>
      <c r="T489" s="1405">
        <v>0</v>
      </c>
      <c r="U489" s="1405">
        <v>0</v>
      </c>
      <c r="V489" s="1405">
        <v>0</v>
      </c>
      <c r="W489" s="23">
        <v>0.55000000000000004</v>
      </c>
      <c r="X489" s="1405">
        <v>1</v>
      </c>
    </row>
    <row r="490" spans="1:24" x14ac:dyDescent="0.25">
      <c r="A490" s="6" t="s">
        <v>18</v>
      </c>
      <c r="B490" s="6" t="s">
        <v>15</v>
      </c>
      <c r="C490" s="7">
        <f>SUM(C483:C489)</f>
        <v>4746000</v>
      </c>
      <c r="D490" s="7">
        <f>SUM(D483:D489)</f>
        <v>3900000</v>
      </c>
      <c r="E490" s="7">
        <f>SUM(E483:E489)</f>
        <v>780000</v>
      </c>
      <c r="F490" s="7">
        <f>SUM(F483:F489)</f>
        <v>356000</v>
      </c>
      <c r="G490" s="7">
        <f t="shared" ref="G490:L490" si="183">SUM(G480:G489)</f>
        <v>0</v>
      </c>
      <c r="H490" s="7">
        <f>SUM(H483:H489)</f>
        <v>2967000</v>
      </c>
      <c r="I490" s="7">
        <f t="shared" si="183"/>
        <v>0</v>
      </c>
      <c r="J490" s="7">
        <f>SUM(J483:J489)</f>
        <v>2513000</v>
      </c>
      <c r="K490" s="7">
        <f>SUM(K483:K489)</f>
        <v>34000</v>
      </c>
      <c r="L490" s="7">
        <f t="shared" si="183"/>
        <v>0</v>
      </c>
      <c r="M490" s="7">
        <f>M489</f>
        <v>6318334</v>
      </c>
      <c r="N490" s="7">
        <f>SUM(N480:N489)</f>
        <v>-11000</v>
      </c>
      <c r="O490" s="7"/>
      <c r="P490" s="7">
        <f>SUM(P480:P489)</f>
        <v>0</v>
      </c>
      <c r="Q490" s="8"/>
    </row>
    <row r="491" spans="1:24" x14ac:dyDescent="0.25">
      <c r="A491" s="3" t="s">
        <v>1299</v>
      </c>
      <c r="B491" s="3" t="s">
        <v>2381</v>
      </c>
      <c r="C491" s="5">
        <v>577000</v>
      </c>
      <c r="D491" s="5">
        <v>250000</v>
      </c>
      <c r="E491" s="5">
        <v>50000</v>
      </c>
      <c r="F491" s="5">
        <v>28000</v>
      </c>
      <c r="G491" s="5">
        <v>0</v>
      </c>
      <c r="H491" s="5">
        <v>1349000</v>
      </c>
      <c r="I491" s="5">
        <v>0</v>
      </c>
      <c r="J491" s="5">
        <v>1050000</v>
      </c>
      <c r="K491" s="5">
        <v>0</v>
      </c>
      <c r="L491" s="5"/>
      <c r="M491" s="5">
        <f t="shared" ref="M491:M496" si="184" xml:space="preserve"> M490+H491+ I491- J491- L491+ Q491</f>
        <v>6617334</v>
      </c>
      <c r="N491" s="5">
        <f t="shared" ref="N491:N496" si="185">(C491-D491 - F491 - G491 + J491- K491- H491- I491- P491)*-1</f>
        <v>0</v>
      </c>
      <c r="O491" s="5" t="s">
        <v>2383</v>
      </c>
      <c r="P491" s="5">
        <v>0</v>
      </c>
      <c r="Q491" s="1408">
        <v>0</v>
      </c>
      <c r="R491" s="1408">
        <v>96147</v>
      </c>
      <c r="S491" s="1408">
        <v>480852.7</v>
      </c>
      <c r="T491" s="1408">
        <v>0</v>
      </c>
      <c r="U491" s="1408">
        <v>0</v>
      </c>
      <c r="V491" s="1408">
        <v>0</v>
      </c>
      <c r="W491" s="23">
        <v>0.57999999999999996</v>
      </c>
      <c r="X491" s="1408">
        <v>1</v>
      </c>
    </row>
    <row r="492" spans="1:24" x14ac:dyDescent="0.25">
      <c r="A492" s="3" t="s">
        <v>1299</v>
      </c>
      <c r="B492" s="3" t="s">
        <v>2384</v>
      </c>
      <c r="C492" s="5">
        <v>868000</v>
      </c>
      <c r="D492" s="5">
        <v>450000</v>
      </c>
      <c r="E492" s="5">
        <v>90000</v>
      </c>
      <c r="F492" s="5">
        <v>7000</v>
      </c>
      <c r="G492" s="5">
        <v>0</v>
      </c>
      <c r="H492" s="5">
        <v>430000</v>
      </c>
      <c r="I492" s="5">
        <v>0</v>
      </c>
      <c r="J492" s="5">
        <v>0</v>
      </c>
      <c r="K492" s="5">
        <v>0</v>
      </c>
      <c r="L492" s="5"/>
      <c r="M492" s="5">
        <f t="shared" si="184"/>
        <v>7047334</v>
      </c>
      <c r="N492" s="5">
        <f t="shared" si="185"/>
        <v>19000</v>
      </c>
      <c r="O492" s="5" t="s">
        <v>2385</v>
      </c>
      <c r="P492" s="5">
        <v>0</v>
      </c>
      <c r="Q492" s="1409">
        <v>0</v>
      </c>
      <c r="R492" s="1409">
        <v>144666</v>
      </c>
      <c r="S492" s="1409">
        <v>723333.7</v>
      </c>
      <c r="T492" s="1409">
        <v>0</v>
      </c>
      <c r="U492" s="1409">
        <v>0</v>
      </c>
      <c r="V492" s="1409">
        <v>0</v>
      </c>
      <c r="W492" s="23">
        <v>0.52</v>
      </c>
      <c r="X492" s="1409">
        <v>2</v>
      </c>
    </row>
    <row r="493" spans="1:24" x14ac:dyDescent="0.25">
      <c r="A493" s="3" t="s">
        <v>1299</v>
      </c>
      <c r="B493" s="3" t="s">
        <v>2387</v>
      </c>
      <c r="C493" s="5">
        <v>315000</v>
      </c>
      <c r="D493" s="5">
        <v>1000000</v>
      </c>
      <c r="E493" s="5">
        <v>200000</v>
      </c>
      <c r="F493" s="5">
        <v>240000</v>
      </c>
      <c r="G493" s="5">
        <v>0</v>
      </c>
      <c r="H493" s="5">
        <v>108000</v>
      </c>
      <c r="I493" s="5">
        <v>0</v>
      </c>
      <c r="J493" s="5">
        <v>1035000</v>
      </c>
      <c r="K493" s="5">
        <v>0</v>
      </c>
      <c r="L493" s="5"/>
      <c r="M493" s="5">
        <f t="shared" si="184"/>
        <v>6120334</v>
      </c>
      <c r="N493" s="5">
        <f t="shared" si="185"/>
        <v>-2000</v>
      </c>
      <c r="O493" s="5" t="s">
        <v>2388</v>
      </c>
      <c r="P493" s="5">
        <v>0</v>
      </c>
      <c r="Q493" s="1411">
        <v>0</v>
      </c>
      <c r="R493" s="1411">
        <v>52502</v>
      </c>
      <c r="S493" s="1411">
        <v>262498.3</v>
      </c>
      <c r="T493" s="1411">
        <v>200000</v>
      </c>
      <c r="U493" s="1411">
        <v>0</v>
      </c>
      <c r="V493" s="1411">
        <v>0</v>
      </c>
      <c r="W493" s="23">
        <v>0.43</v>
      </c>
      <c r="X493" s="1411">
        <v>3</v>
      </c>
    </row>
    <row r="494" spans="1:24" x14ac:dyDescent="0.25">
      <c r="A494" s="3" t="s">
        <v>1299</v>
      </c>
      <c r="B494" s="3" t="s">
        <v>2390</v>
      </c>
      <c r="C494" s="5">
        <v>861000</v>
      </c>
      <c r="D494" s="5">
        <v>650000</v>
      </c>
      <c r="E494" s="5">
        <v>130000</v>
      </c>
      <c r="F494" s="5">
        <v>25000</v>
      </c>
      <c r="G494" s="5">
        <v>0</v>
      </c>
      <c r="H494" s="5">
        <v>826000</v>
      </c>
      <c r="I494" s="5">
        <v>0</v>
      </c>
      <c r="J494" s="5">
        <v>640000</v>
      </c>
      <c r="K494" s="5">
        <v>0</v>
      </c>
      <c r="L494" s="5"/>
      <c r="M494" s="5">
        <f t="shared" si="184"/>
        <v>6306334</v>
      </c>
      <c r="N494" s="5">
        <f t="shared" si="185"/>
        <v>0</v>
      </c>
      <c r="O494" s="5" t="s">
        <v>2392</v>
      </c>
      <c r="P494" s="5">
        <v>0</v>
      </c>
      <c r="Q494" s="1414">
        <v>0</v>
      </c>
      <c r="R494" s="1414">
        <v>143475</v>
      </c>
      <c r="S494" s="1414">
        <v>717525</v>
      </c>
      <c r="T494" s="1414">
        <v>0</v>
      </c>
      <c r="U494" s="1414">
        <v>0</v>
      </c>
      <c r="V494" s="1414">
        <v>0</v>
      </c>
      <c r="W494" s="23">
        <v>0.46</v>
      </c>
      <c r="X494" s="1414">
        <v>2</v>
      </c>
    </row>
    <row r="495" spans="1:24" x14ac:dyDescent="0.25">
      <c r="A495" s="3" t="s">
        <v>1299</v>
      </c>
      <c r="B495" s="3" t="s">
        <v>2393</v>
      </c>
      <c r="C495" s="5">
        <v>599000</v>
      </c>
      <c r="D495" s="5">
        <v>960000</v>
      </c>
      <c r="E495" s="5">
        <v>192000</v>
      </c>
      <c r="F495" s="5">
        <v>4000</v>
      </c>
      <c r="G495" s="5">
        <v>0</v>
      </c>
      <c r="H495" s="5">
        <v>95000</v>
      </c>
      <c r="I495" s="5">
        <v>0</v>
      </c>
      <c r="J495" s="5">
        <v>460000</v>
      </c>
      <c r="K495" s="5">
        <v>0</v>
      </c>
      <c r="L495" s="5"/>
      <c r="M495" s="5">
        <f t="shared" si="184"/>
        <v>5941334</v>
      </c>
      <c r="N495" s="5">
        <f t="shared" si="185"/>
        <v>0</v>
      </c>
      <c r="O495" s="5" t="s">
        <v>2395</v>
      </c>
      <c r="P495" s="5">
        <v>0</v>
      </c>
      <c r="Q495" s="1416">
        <v>0</v>
      </c>
      <c r="R495" s="1416">
        <v>99837</v>
      </c>
      <c r="S495" s="1416">
        <v>499162.7</v>
      </c>
      <c r="T495" s="1416">
        <v>0</v>
      </c>
      <c r="U495" s="1416">
        <v>0</v>
      </c>
      <c r="V495" s="1416">
        <v>0</v>
      </c>
      <c r="W495" s="23">
        <v>0.53</v>
      </c>
      <c r="X495" s="1416">
        <v>3</v>
      </c>
    </row>
    <row r="496" spans="1:24" x14ac:dyDescent="0.25">
      <c r="A496" s="3" t="s">
        <v>1299</v>
      </c>
      <c r="B496" s="3" t="s">
        <v>2396</v>
      </c>
      <c r="C496" s="5">
        <v>757000</v>
      </c>
      <c r="D496" s="5">
        <v>1200000</v>
      </c>
      <c r="E496" s="5">
        <v>240000</v>
      </c>
      <c r="F496" s="5">
        <v>35000</v>
      </c>
      <c r="G496" s="5">
        <v>0</v>
      </c>
      <c r="H496" s="5">
        <v>522000</v>
      </c>
      <c r="I496" s="5">
        <v>0</v>
      </c>
      <c r="J496" s="5">
        <v>1000000</v>
      </c>
      <c r="K496" s="5">
        <v>0</v>
      </c>
      <c r="L496" s="5"/>
      <c r="M496" s="5">
        <f t="shared" si="184"/>
        <v>5463334</v>
      </c>
      <c r="N496" s="5">
        <f t="shared" si="185"/>
        <v>0</v>
      </c>
      <c r="O496" s="5" t="s">
        <v>2397</v>
      </c>
      <c r="P496" s="5">
        <v>0</v>
      </c>
      <c r="Q496" s="1417">
        <v>0</v>
      </c>
      <c r="R496" s="1417">
        <v>126166</v>
      </c>
      <c r="S496" s="1417">
        <v>630834</v>
      </c>
      <c r="T496" s="1417">
        <v>0</v>
      </c>
      <c r="U496" s="1417">
        <v>0</v>
      </c>
      <c r="V496" s="1417">
        <v>0</v>
      </c>
      <c r="W496" s="23">
        <v>0.56000000000000005</v>
      </c>
      <c r="X496" s="1417">
        <v>3</v>
      </c>
    </row>
    <row r="497" spans="1:24" x14ac:dyDescent="0.25">
      <c r="A497" s="3" t="s">
        <v>1299</v>
      </c>
      <c r="B497" s="3" t="s">
        <v>2399</v>
      </c>
      <c r="C497" s="5">
        <v>678000</v>
      </c>
      <c r="D497" s="5">
        <v>500000</v>
      </c>
      <c r="E497" s="5">
        <v>100000</v>
      </c>
      <c r="F497" s="5">
        <v>28000</v>
      </c>
      <c r="G497" s="5">
        <v>0</v>
      </c>
      <c r="H497" s="5">
        <v>650000</v>
      </c>
      <c r="I497" s="5">
        <v>0</v>
      </c>
      <c r="J497" s="5">
        <v>500000</v>
      </c>
      <c r="K497" s="5">
        <v>0</v>
      </c>
      <c r="L497" s="5"/>
      <c r="M497" s="5">
        <f xml:space="preserve"> M496+H497+ I497- J497- L497+ Q497</f>
        <v>5613334</v>
      </c>
      <c r="N497" s="5">
        <f>(C497-D497 - F497 - G497 + J497- K497- H497- I497- P497)*-1</f>
        <v>0</v>
      </c>
      <c r="O497" s="5" t="s">
        <v>2400</v>
      </c>
      <c r="P497" s="5">
        <v>0</v>
      </c>
      <c r="Q497" s="1419">
        <v>0</v>
      </c>
      <c r="R497" s="1419">
        <v>112997</v>
      </c>
      <c r="S497" s="1419">
        <v>565002.80000000005</v>
      </c>
      <c r="T497" s="1419">
        <v>0</v>
      </c>
      <c r="U497" s="1419">
        <v>0</v>
      </c>
      <c r="V497" s="1419">
        <v>0</v>
      </c>
      <c r="W497" s="23">
        <v>0.56000000000000005</v>
      </c>
      <c r="X497" s="1419">
        <v>1</v>
      </c>
    </row>
    <row r="498" spans="1:24" x14ac:dyDescent="0.25">
      <c r="A498" s="6" t="s">
        <v>19</v>
      </c>
      <c r="B498" s="6" t="s">
        <v>15</v>
      </c>
      <c r="C498" s="7">
        <f t="shared" ref="C498:L498" si="186">SUM(C491:C497)</f>
        <v>4655000</v>
      </c>
      <c r="D498" s="7">
        <f t="shared" si="186"/>
        <v>5010000</v>
      </c>
      <c r="E498" s="7">
        <f t="shared" si="186"/>
        <v>1002000</v>
      </c>
      <c r="F498" s="7">
        <f t="shared" si="186"/>
        <v>367000</v>
      </c>
      <c r="G498" s="7">
        <f t="shared" si="186"/>
        <v>0</v>
      </c>
      <c r="H498" s="7">
        <f t="shared" si="186"/>
        <v>3980000</v>
      </c>
      <c r="I498" s="7">
        <f t="shared" si="186"/>
        <v>0</v>
      </c>
      <c r="J498" s="7">
        <f t="shared" si="186"/>
        <v>4685000</v>
      </c>
      <c r="K498" s="7">
        <f t="shared" si="186"/>
        <v>0</v>
      </c>
      <c r="L498" s="7">
        <f t="shared" si="186"/>
        <v>0</v>
      </c>
      <c r="M498" s="7">
        <f>M497</f>
        <v>5613334</v>
      </c>
      <c r="N498" s="7">
        <f>SUM(N491:N497)</f>
        <v>17000</v>
      </c>
      <c r="O498" s="7"/>
      <c r="P498" s="7">
        <f>SUM(P491:P497)</f>
        <v>0</v>
      </c>
      <c r="Q498" s="8"/>
    </row>
    <row r="499" spans="1:24" x14ac:dyDescent="0.25">
      <c r="A499" s="10" t="s">
        <v>15</v>
      </c>
      <c r="B499" s="10" t="s">
        <v>20</v>
      </c>
      <c r="C499" s="11">
        <f t="shared" ref="C499:L499" si="187">C474+C482+C490+C498</f>
        <v>17964000</v>
      </c>
      <c r="D499" s="11">
        <f t="shared" si="187"/>
        <v>17610000</v>
      </c>
      <c r="E499" s="11">
        <f t="shared" si="187"/>
        <v>3522000</v>
      </c>
      <c r="F499" s="11">
        <f t="shared" si="187"/>
        <v>1590000</v>
      </c>
      <c r="G499" s="11">
        <f t="shared" si="187"/>
        <v>0</v>
      </c>
      <c r="H499" s="11">
        <f t="shared" si="187"/>
        <v>12864000</v>
      </c>
      <c r="I499" s="11">
        <f t="shared" si="187"/>
        <v>0</v>
      </c>
      <c r="J499" s="11">
        <f t="shared" si="187"/>
        <v>14158000</v>
      </c>
      <c r="K499" s="11">
        <f t="shared" si="187"/>
        <v>64000</v>
      </c>
      <c r="L499" s="11">
        <f t="shared" si="187"/>
        <v>0</v>
      </c>
      <c r="M499" s="11">
        <f>M498</f>
        <v>5613334</v>
      </c>
      <c r="N499" s="11">
        <f>N474+N482+N490+N498</f>
        <v>7000</v>
      </c>
      <c r="O499" s="11"/>
      <c r="P499" s="11">
        <f>P474+P482+P490+P498</f>
        <v>0</v>
      </c>
      <c r="Q499" s="9"/>
    </row>
    <row r="500" spans="1:24" x14ac:dyDescent="0.25">
      <c r="A500" t="s">
        <v>1299</v>
      </c>
      <c r="B500" s="3" t="s">
        <v>2402</v>
      </c>
      <c r="C500" s="5">
        <v>523000</v>
      </c>
      <c r="D500" s="5">
        <v>700000</v>
      </c>
      <c r="E500" s="5">
        <v>140000</v>
      </c>
      <c r="F500" s="5">
        <v>19000</v>
      </c>
      <c r="G500" s="5">
        <v>0</v>
      </c>
      <c r="H500" s="5">
        <v>303000</v>
      </c>
      <c r="I500" s="5">
        <v>0</v>
      </c>
      <c r="J500" s="5">
        <v>500000</v>
      </c>
      <c r="K500" s="5">
        <v>0</v>
      </c>
      <c r="L500" s="5"/>
      <c r="M500" s="5">
        <f t="shared" ref="M500:M505" si="188" xml:space="preserve"> M499+H500+ I500- J500- L500+ Q500</f>
        <v>5416334</v>
      </c>
      <c r="N500" s="5">
        <f t="shared" ref="N500:N505" si="189">(C500-D500 - F500 - G500 + J500- K500- H500- I500- P500)*-1</f>
        <v>-1000</v>
      </c>
      <c r="O500" s="5" t="s">
        <v>2404</v>
      </c>
      <c r="P500" s="5">
        <v>0</v>
      </c>
      <c r="Q500" s="1422">
        <v>0</v>
      </c>
      <c r="R500" s="1422">
        <v>87170</v>
      </c>
      <c r="S500" s="1422">
        <v>435830.1</v>
      </c>
      <c r="T500" s="1422">
        <v>0</v>
      </c>
      <c r="U500" s="1422">
        <v>0</v>
      </c>
      <c r="V500" s="1422">
        <v>0</v>
      </c>
      <c r="W500" s="23">
        <v>0.56000000000000005</v>
      </c>
      <c r="X500" s="1422">
        <v>2</v>
      </c>
    </row>
    <row r="501" spans="1:24" x14ac:dyDescent="0.25">
      <c r="A501" s="3" t="s">
        <v>1299</v>
      </c>
      <c r="B501" s="3" t="s">
        <v>2402</v>
      </c>
      <c r="C501" s="5">
        <v>515000</v>
      </c>
      <c r="D501" s="5">
        <v>0</v>
      </c>
      <c r="E501" s="5">
        <v>0</v>
      </c>
      <c r="F501" s="5">
        <v>21000</v>
      </c>
      <c r="G501" s="5">
        <v>0</v>
      </c>
      <c r="H501" s="5">
        <v>495000</v>
      </c>
      <c r="I501" s="5">
        <v>0</v>
      </c>
      <c r="J501" s="5">
        <v>0</v>
      </c>
      <c r="K501" s="5">
        <v>0</v>
      </c>
      <c r="L501" s="5"/>
      <c r="M501" s="5">
        <f t="shared" si="188"/>
        <v>5911334</v>
      </c>
      <c r="N501" s="5">
        <f t="shared" si="189"/>
        <v>1000</v>
      </c>
      <c r="O501" s="5" t="s">
        <v>2406</v>
      </c>
      <c r="P501" s="5">
        <v>0</v>
      </c>
      <c r="Q501" s="1424">
        <v>0</v>
      </c>
      <c r="R501" s="1424">
        <v>85813</v>
      </c>
      <c r="S501" s="1424">
        <v>429187</v>
      </c>
      <c r="T501" s="1424">
        <v>0</v>
      </c>
      <c r="U501" s="1424">
        <v>0</v>
      </c>
      <c r="V501" s="1424">
        <v>0</v>
      </c>
      <c r="W501" s="23">
        <v>0.59</v>
      </c>
      <c r="X501" s="1424">
        <v>0</v>
      </c>
    </row>
    <row r="502" spans="1:24" x14ac:dyDescent="0.25">
      <c r="A502" s="3" t="s">
        <v>1299</v>
      </c>
      <c r="B502" s="3" t="s">
        <v>2402</v>
      </c>
      <c r="C502" s="5">
        <v>1292000</v>
      </c>
      <c r="D502" s="5">
        <v>1150000</v>
      </c>
      <c r="E502" s="5">
        <v>230000</v>
      </c>
      <c r="F502" s="5">
        <v>36000</v>
      </c>
      <c r="G502" s="5">
        <v>0</v>
      </c>
      <c r="H502" s="5">
        <v>1256000</v>
      </c>
      <c r="I502" s="5">
        <v>0</v>
      </c>
      <c r="J502" s="5">
        <v>1150000</v>
      </c>
      <c r="K502" s="5">
        <v>0</v>
      </c>
      <c r="L502" s="5"/>
      <c r="M502" s="5">
        <f t="shared" si="188"/>
        <v>6017334</v>
      </c>
      <c r="N502" s="5">
        <f t="shared" si="189"/>
        <v>0</v>
      </c>
      <c r="O502" s="5" t="s">
        <v>2407</v>
      </c>
      <c r="P502" s="5">
        <v>0</v>
      </c>
      <c r="Q502" s="1425">
        <v>0</v>
      </c>
      <c r="R502" s="1425">
        <v>215313</v>
      </c>
      <c r="S502" s="1425">
        <v>1076687.1000000001</v>
      </c>
      <c r="T502" s="1425">
        <v>0</v>
      </c>
      <c r="U502" s="1425">
        <v>0</v>
      </c>
      <c r="V502" s="1425">
        <v>0</v>
      </c>
      <c r="W502" s="23">
        <v>0.9</v>
      </c>
      <c r="X502" s="1425">
        <v>3</v>
      </c>
    </row>
    <row r="503" spans="1:24" x14ac:dyDescent="0.25">
      <c r="A503" s="3" t="s">
        <v>1299</v>
      </c>
      <c r="B503" s="3" t="s">
        <v>2409</v>
      </c>
      <c r="C503" s="5">
        <v>704000</v>
      </c>
      <c r="D503" s="5">
        <v>700000</v>
      </c>
      <c r="E503" s="5">
        <v>140000</v>
      </c>
      <c r="F503" s="5">
        <v>13000</v>
      </c>
      <c r="G503" s="5">
        <v>0</v>
      </c>
      <c r="H503" s="5">
        <v>543000</v>
      </c>
      <c r="I503" s="5">
        <v>0</v>
      </c>
      <c r="J503" s="5">
        <v>550000</v>
      </c>
      <c r="K503" s="5">
        <v>0</v>
      </c>
      <c r="L503" s="5"/>
      <c r="M503" s="5">
        <f t="shared" si="188"/>
        <v>6010334</v>
      </c>
      <c r="N503" s="5">
        <f t="shared" si="189"/>
        <v>2000</v>
      </c>
      <c r="O503" s="5" t="s">
        <v>1193</v>
      </c>
      <c r="P503" s="5">
        <v>0</v>
      </c>
      <c r="Q503" s="1428">
        <v>0</v>
      </c>
      <c r="R503" s="1428">
        <v>117333</v>
      </c>
      <c r="S503" s="1428">
        <v>586667</v>
      </c>
      <c r="T503" s="1428">
        <v>0</v>
      </c>
      <c r="U503" s="1428">
        <v>0</v>
      </c>
      <c r="V503" s="1428">
        <v>0</v>
      </c>
      <c r="W503" s="23">
        <v>0.56999999999999995</v>
      </c>
      <c r="X503" s="1428">
        <v>3</v>
      </c>
    </row>
    <row r="504" spans="1:24" x14ac:dyDescent="0.25">
      <c r="A504" s="3" t="s">
        <v>1299</v>
      </c>
      <c r="B504" s="3" t="s">
        <v>2409</v>
      </c>
      <c r="C504" s="5">
        <v>646000</v>
      </c>
      <c r="D504" s="5">
        <v>100000</v>
      </c>
      <c r="E504" s="5">
        <v>20000</v>
      </c>
      <c r="F504" s="5">
        <v>30000</v>
      </c>
      <c r="G504" s="5">
        <v>0</v>
      </c>
      <c r="H504" s="5">
        <v>419000</v>
      </c>
      <c r="I504" s="5">
        <v>0</v>
      </c>
      <c r="J504" s="5">
        <v>0</v>
      </c>
      <c r="K504" s="5">
        <v>96000</v>
      </c>
      <c r="L504" s="5"/>
      <c r="M504" s="5">
        <f t="shared" si="188"/>
        <v>6429334</v>
      </c>
      <c r="N504" s="5">
        <f t="shared" si="189"/>
        <v>-1000</v>
      </c>
      <c r="O504" s="5" t="s">
        <v>2412</v>
      </c>
      <c r="P504" s="5">
        <v>0</v>
      </c>
      <c r="Q504" s="1430">
        <v>0</v>
      </c>
      <c r="R504" s="1430">
        <v>107666</v>
      </c>
      <c r="S504" s="1430">
        <v>538334</v>
      </c>
      <c r="T504" s="1430">
        <v>0</v>
      </c>
      <c r="U504" s="1430">
        <v>0</v>
      </c>
      <c r="V504" s="1430">
        <v>0</v>
      </c>
      <c r="W504" s="23">
        <v>0.57999999999999996</v>
      </c>
      <c r="X504" s="1430">
        <v>1</v>
      </c>
    </row>
    <row r="505" spans="1:24" x14ac:dyDescent="0.25">
      <c r="A505" s="3" t="s">
        <v>1299</v>
      </c>
      <c r="B505" s="3" t="s">
        <v>2413</v>
      </c>
      <c r="C505" s="5">
        <v>694000</v>
      </c>
      <c r="D505" s="5">
        <v>1550000</v>
      </c>
      <c r="E505" s="5">
        <v>310000</v>
      </c>
      <c r="F505" s="5">
        <v>28000</v>
      </c>
      <c r="G505" s="5">
        <v>0</v>
      </c>
      <c r="H505" s="5">
        <v>718000</v>
      </c>
      <c r="I505" s="5">
        <v>0</v>
      </c>
      <c r="J505" s="5">
        <v>1600000</v>
      </c>
      <c r="K505" s="5">
        <v>0</v>
      </c>
      <c r="L505" s="5"/>
      <c r="M505" s="5">
        <f t="shared" si="188"/>
        <v>5547334</v>
      </c>
      <c r="N505" s="5">
        <f t="shared" si="189"/>
        <v>2000</v>
      </c>
      <c r="O505" s="5" t="s">
        <v>2414</v>
      </c>
      <c r="P505" s="5">
        <v>0</v>
      </c>
      <c r="Q505" s="1431">
        <v>0</v>
      </c>
      <c r="R505" s="1431">
        <v>115670</v>
      </c>
      <c r="S505" s="1431">
        <v>578330</v>
      </c>
      <c r="T505" s="1431">
        <v>0</v>
      </c>
      <c r="U505" s="1431">
        <v>0</v>
      </c>
      <c r="V505" s="1431">
        <v>0</v>
      </c>
      <c r="W505" s="23">
        <v>0.62</v>
      </c>
      <c r="X505" s="1431">
        <v>3</v>
      </c>
    </row>
    <row r="506" spans="1:24" x14ac:dyDescent="0.25">
      <c r="A506" s="3" t="s">
        <v>1299</v>
      </c>
      <c r="B506" s="3" t="s">
        <v>2416</v>
      </c>
      <c r="C506" s="5">
        <v>3576000</v>
      </c>
      <c r="D506" s="5">
        <v>2300000</v>
      </c>
      <c r="E506" s="5">
        <v>460000</v>
      </c>
      <c r="F506" s="5">
        <v>223000</v>
      </c>
      <c r="G506" s="5">
        <v>0</v>
      </c>
      <c r="H506" s="5">
        <v>1255000</v>
      </c>
      <c r="I506" s="5">
        <v>0</v>
      </c>
      <c r="J506" s="5">
        <v>200000</v>
      </c>
      <c r="K506" s="5">
        <v>0</v>
      </c>
      <c r="L506" s="5"/>
      <c r="M506" s="5">
        <f xml:space="preserve"> M505+H506+ I506- J506- L506+ Q506</f>
        <v>6602334</v>
      </c>
      <c r="N506" s="5">
        <f>(C506-D506 - F506 - G506 + J506- K506- H506- I506- P506)*-1</f>
        <v>2000</v>
      </c>
      <c r="O506" s="5" t="s">
        <v>2418</v>
      </c>
      <c r="P506" s="5">
        <v>0</v>
      </c>
      <c r="Q506" s="1434">
        <v>0</v>
      </c>
      <c r="R506" s="1434">
        <v>596001</v>
      </c>
      <c r="S506" s="1434">
        <v>2979999</v>
      </c>
      <c r="T506" s="1434">
        <v>0</v>
      </c>
      <c r="U506" s="1434">
        <v>0</v>
      </c>
      <c r="V506" s="1434">
        <v>0</v>
      </c>
      <c r="W506" s="23">
        <v>0.53</v>
      </c>
      <c r="X506" s="1434">
        <v>2</v>
      </c>
    </row>
    <row r="507" spans="1:24" x14ac:dyDescent="0.25">
      <c r="A507" s="6" t="s">
        <v>16</v>
      </c>
      <c r="B507" s="6" t="s">
        <v>15</v>
      </c>
      <c r="C507" s="7">
        <f t="shared" ref="C507:L507" si="190">SUM(C500:C506)</f>
        <v>7950000</v>
      </c>
      <c r="D507" s="7">
        <f t="shared" si="190"/>
        <v>6500000</v>
      </c>
      <c r="E507" s="7">
        <f t="shared" si="190"/>
        <v>1300000</v>
      </c>
      <c r="F507" s="7">
        <f t="shared" si="190"/>
        <v>370000</v>
      </c>
      <c r="G507" s="7">
        <f t="shared" si="190"/>
        <v>0</v>
      </c>
      <c r="H507" s="7">
        <f t="shared" si="190"/>
        <v>4989000</v>
      </c>
      <c r="I507" s="7">
        <f t="shared" si="190"/>
        <v>0</v>
      </c>
      <c r="J507" s="7">
        <f t="shared" si="190"/>
        <v>4000000</v>
      </c>
      <c r="K507" s="7">
        <f t="shared" si="190"/>
        <v>96000</v>
      </c>
      <c r="L507" s="7">
        <f t="shared" si="190"/>
        <v>0</v>
      </c>
      <c r="M507" s="7">
        <f>M506</f>
        <v>6602334</v>
      </c>
      <c r="N507" s="7">
        <f>SUM(N500:N506)</f>
        <v>5000</v>
      </c>
      <c r="O507" s="7"/>
      <c r="P507" s="7">
        <f>SUM(P500:P506)</f>
        <v>0</v>
      </c>
      <c r="Q507" s="8"/>
    </row>
    <row r="508" spans="1:24" x14ac:dyDescent="0.25">
      <c r="A508" s="3" t="s">
        <v>1299</v>
      </c>
      <c r="B508" s="3" t="s">
        <v>2419</v>
      </c>
      <c r="C508" s="5">
        <v>571000</v>
      </c>
      <c r="D508" s="5">
        <v>0</v>
      </c>
      <c r="E508" s="5">
        <v>0</v>
      </c>
      <c r="F508" s="5">
        <v>182000</v>
      </c>
      <c r="G508" s="5">
        <v>0</v>
      </c>
      <c r="H508" s="5">
        <v>389000</v>
      </c>
      <c r="I508" s="5">
        <v>0</v>
      </c>
      <c r="J508" s="5">
        <v>0</v>
      </c>
      <c r="K508" s="5">
        <v>0</v>
      </c>
      <c r="L508" s="5">
        <v>6000000</v>
      </c>
      <c r="M508" s="5">
        <f t="shared" ref="M508:M513" si="191" xml:space="preserve"> M507+H508+ I508- J508- L508+ Q508</f>
        <v>991334</v>
      </c>
      <c r="N508" s="5">
        <f t="shared" ref="N508:N513" si="192">(C508-D508 - F508 - G508 + J508- K508- H508- I508- P508)*-1</f>
        <v>0</v>
      </c>
      <c r="O508" s="5" t="s">
        <v>2420</v>
      </c>
      <c r="P508" s="5">
        <v>0</v>
      </c>
      <c r="Q508" s="1435">
        <v>0</v>
      </c>
      <c r="R508" s="1435">
        <v>95166</v>
      </c>
      <c r="S508" s="1435">
        <v>475834</v>
      </c>
      <c r="T508" s="1435">
        <v>0</v>
      </c>
      <c r="U508" s="1435">
        <v>0</v>
      </c>
      <c r="V508" s="1435">
        <v>0</v>
      </c>
      <c r="W508" s="23">
        <v>0.53</v>
      </c>
      <c r="X508" s="1435">
        <v>0</v>
      </c>
    </row>
    <row r="509" spans="1:24" x14ac:dyDescent="0.25">
      <c r="A509" s="3" t="s">
        <v>1299</v>
      </c>
      <c r="B509" s="3" t="s">
        <v>2422</v>
      </c>
      <c r="C509" s="5">
        <v>1149000</v>
      </c>
      <c r="D509" s="5">
        <v>200000</v>
      </c>
      <c r="E509" s="5">
        <v>40000</v>
      </c>
      <c r="F509" s="5">
        <v>23000</v>
      </c>
      <c r="G509" s="5">
        <v>0</v>
      </c>
      <c r="H509" s="5">
        <v>956000</v>
      </c>
      <c r="I509" s="5">
        <v>0</v>
      </c>
      <c r="J509" s="5">
        <v>30000</v>
      </c>
      <c r="K509" s="5">
        <v>0</v>
      </c>
      <c r="L509" s="5"/>
      <c r="M509" s="5">
        <f t="shared" si="191"/>
        <v>1917334</v>
      </c>
      <c r="N509" s="5">
        <f t="shared" si="192"/>
        <v>0</v>
      </c>
      <c r="O509" s="5" t="s">
        <v>2424</v>
      </c>
      <c r="P509" s="5">
        <v>0</v>
      </c>
      <c r="Q509" s="1438">
        <v>0</v>
      </c>
      <c r="R509" s="1438">
        <v>191473</v>
      </c>
      <c r="S509" s="1438">
        <v>957527</v>
      </c>
      <c r="T509" s="1438">
        <v>0</v>
      </c>
      <c r="U509" s="1438">
        <v>0</v>
      </c>
      <c r="V509" s="1438">
        <v>0</v>
      </c>
      <c r="W509" s="23">
        <v>0.51</v>
      </c>
      <c r="X509" s="1438">
        <v>1</v>
      </c>
    </row>
    <row r="510" spans="1:24" x14ac:dyDescent="0.25">
      <c r="A510" s="3" t="s">
        <v>1299</v>
      </c>
      <c r="B510" s="3" t="s">
        <v>2425</v>
      </c>
      <c r="C510" s="5">
        <v>684000</v>
      </c>
      <c r="D510" s="5">
        <v>1850000</v>
      </c>
      <c r="E510" s="5">
        <v>370000</v>
      </c>
      <c r="F510" s="5">
        <v>21000</v>
      </c>
      <c r="G510" s="5">
        <v>0</v>
      </c>
      <c r="H510" s="5">
        <v>711000</v>
      </c>
      <c r="I510" s="5">
        <v>0</v>
      </c>
      <c r="J510" s="5">
        <v>1900000</v>
      </c>
      <c r="K510" s="5">
        <v>0</v>
      </c>
      <c r="L510" s="5"/>
      <c r="M510" s="5">
        <f t="shared" si="191"/>
        <v>728334</v>
      </c>
      <c r="N510" s="5">
        <f t="shared" si="192"/>
        <v>-2000</v>
      </c>
      <c r="O510" s="5" t="s">
        <v>2427</v>
      </c>
      <c r="P510" s="5">
        <v>0</v>
      </c>
      <c r="Q510" s="1440">
        <v>0</v>
      </c>
      <c r="R510" s="1440">
        <v>114002</v>
      </c>
      <c r="S510" s="1440">
        <v>569998</v>
      </c>
      <c r="T510" s="1440">
        <v>0</v>
      </c>
      <c r="U510" s="1440">
        <v>0</v>
      </c>
      <c r="V510" s="1440">
        <v>0</v>
      </c>
      <c r="W510" s="23">
        <v>0.54</v>
      </c>
      <c r="X510" s="1440">
        <v>4</v>
      </c>
    </row>
    <row r="511" spans="1:24" x14ac:dyDescent="0.25">
      <c r="A511" s="3" t="s">
        <v>1299</v>
      </c>
      <c r="B511" s="3" t="s">
        <v>2428</v>
      </c>
      <c r="C511" s="5">
        <v>1425000</v>
      </c>
      <c r="D511" s="5">
        <v>1100000</v>
      </c>
      <c r="E511" s="5">
        <v>220000</v>
      </c>
      <c r="F511" s="5">
        <v>24000</v>
      </c>
      <c r="G511" s="5">
        <v>0</v>
      </c>
      <c r="H511" s="5">
        <v>597000</v>
      </c>
      <c r="I511" s="5">
        <v>0</v>
      </c>
      <c r="J511" s="5">
        <v>320000</v>
      </c>
      <c r="K511" s="5">
        <v>0</v>
      </c>
      <c r="L511" s="5"/>
      <c r="M511" s="5">
        <f t="shared" si="191"/>
        <v>1005334</v>
      </c>
      <c r="N511" s="5">
        <f t="shared" si="192"/>
        <v>-24000</v>
      </c>
      <c r="O511" s="5" t="s">
        <v>2429</v>
      </c>
      <c r="P511" s="5">
        <v>0</v>
      </c>
      <c r="Q511" s="1441">
        <v>0</v>
      </c>
      <c r="R511" s="1441">
        <v>237506</v>
      </c>
      <c r="S511" s="1441">
        <v>1187494</v>
      </c>
      <c r="T511" s="1441">
        <v>0</v>
      </c>
      <c r="U511" s="1441">
        <v>0</v>
      </c>
      <c r="V511" s="1441">
        <v>0</v>
      </c>
      <c r="W511" s="23">
        <v>0.59</v>
      </c>
      <c r="X511" s="1441">
        <v>3</v>
      </c>
    </row>
    <row r="512" spans="1:24" x14ac:dyDescent="0.25">
      <c r="A512" s="3" t="s">
        <v>1299</v>
      </c>
      <c r="B512" s="3" t="s">
        <v>2430</v>
      </c>
      <c r="C512" s="5">
        <v>873000</v>
      </c>
      <c r="D512" s="5">
        <v>200000</v>
      </c>
      <c r="E512" s="5">
        <v>40000</v>
      </c>
      <c r="F512" s="5">
        <v>13000</v>
      </c>
      <c r="G512" s="5">
        <v>0</v>
      </c>
      <c r="H512" s="5">
        <v>662000</v>
      </c>
      <c r="I512" s="5">
        <v>0</v>
      </c>
      <c r="J512" s="5">
        <v>0</v>
      </c>
      <c r="K512" s="5">
        <v>0</v>
      </c>
      <c r="L512" s="5"/>
      <c r="M512" s="5">
        <f t="shared" si="191"/>
        <v>1667334</v>
      </c>
      <c r="N512" s="5">
        <f t="shared" si="192"/>
        <v>2000</v>
      </c>
      <c r="O512" s="5" t="s">
        <v>2432</v>
      </c>
      <c r="P512" s="5">
        <v>0</v>
      </c>
      <c r="Q512" s="1444">
        <v>0</v>
      </c>
      <c r="R512" s="1444">
        <v>145502</v>
      </c>
      <c r="S512" s="1444">
        <v>727498</v>
      </c>
      <c r="T512" s="1444">
        <v>0</v>
      </c>
      <c r="U512" s="1444">
        <v>0</v>
      </c>
      <c r="V512" s="1444">
        <v>0</v>
      </c>
      <c r="W512" s="23">
        <v>0.54</v>
      </c>
      <c r="X512" s="1444">
        <v>1</v>
      </c>
    </row>
    <row r="513" spans="1:24" x14ac:dyDescent="0.25">
      <c r="A513" s="3" t="s">
        <v>1299</v>
      </c>
      <c r="B513" s="3" t="s">
        <v>2433</v>
      </c>
      <c r="C513" s="5">
        <v>619000</v>
      </c>
      <c r="D513" s="5">
        <v>0</v>
      </c>
      <c r="E513" s="5">
        <v>0</v>
      </c>
      <c r="F513" s="5">
        <v>19000</v>
      </c>
      <c r="G513" s="5">
        <v>0</v>
      </c>
      <c r="H513" s="5">
        <v>620000</v>
      </c>
      <c r="I513" s="5">
        <v>0</v>
      </c>
      <c r="J513" s="5">
        <v>20000</v>
      </c>
      <c r="K513" s="5">
        <v>0</v>
      </c>
      <c r="L513" s="5"/>
      <c r="M513" s="5">
        <f t="shared" si="191"/>
        <v>2267334</v>
      </c>
      <c r="N513" s="5">
        <f t="shared" si="192"/>
        <v>0</v>
      </c>
      <c r="O513" s="5" t="s">
        <v>2432</v>
      </c>
      <c r="P513" s="5">
        <v>0</v>
      </c>
      <c r="Q513" s="1446">
        <v>0</v>
      </c>
      <c r="R513" s="1446">
        <v>103166</v>
      </c>
      <c r="S513" s="1446">
        <v>515834</v>
      </c>
      <c r="T513" s="1446">
        <v>0</v>
      </c>
      <c r="U513" s="1446">
        <v>0</v>
      </c>
      <c r="V513" s="1446">
        <v>0</v>
      </c>
      <c r="W513" s="23">
        <v>0.53</v>
      </c>
      <c r="X513" s="1446">
        <v>0</v>
      </c>
    </row>
    <row r="514" spans="1:24" x14ac:dyDescent="0.25">
      <c r="A514" s="3" t="s">
        <v>1299</v>
      </c>
      <c r="B514" s="3" t="s">
        <v>2435</v>
      </c>
      <c r="C514" s="5">
        <v>483000</v>
      </c>
      <c r="D514" s="5">
        <v>0</v>
      </c>
      <c r="E514" s="5">
        <v>0</v>
      </c>
      <c r="F514" s="5">
        <v>265000</v>
      </c>
      <c r="G514" s="5">
        <v>0</v>
      </c>
      <c r="H514" s="5">
        <v>435000</v>
      </c>
      <c r="I514" s="5">
        <v>0</v>
      </c>
      <c r="J514" s="5">
        <v>210000</v>
      </c>
      <c r="K514" s="5">
        <v>0</v>
      </c>
      <c r="L514" s="5"/>
      <c r="M514" s="5">
        <f xml:space="preserve"> M513+H514+ I514- J514- L514+ Q514</f>
        <v>2492334</v>
      </c>
      <c r="N514" s="5">
        <f>(C514-D514 - F514 - G514 + J514- K514- H514- I514- P514)*-1</f>
        <v>7000</v>
      </c>
      <c r="O514" s="5" t="s">
        <v>2436</v>
      </c>
      <c r="P514" s="5">
        <v>0</v>
      </c>
      <c r="Q514" s="1448">
        <v>0</v>
      </c>
      <c r="R514" s="1448">
        <v>80497</v>
      </c>
      <c r="S514" s="1448">
        <v>402503.2</v>
      </c>
      <c r="T514" s="1448">
        <v>0</v>
      </c>
      <c r="U514" s="1448">
        <v>0</v>
      </c>
      <c r="V514" s="1448">
        <v>0</v>
      </c>
      <c r="W514" s="23">
        <v>0.51</v>
      </c>
      <c r="X514" s="1448">
        <v>0</v>
      </c>
    </row>
    <row r="515" spans="1:24" x14ac:dyDescent="0.25">
      <c r="A515" s="6" t="s">
        <v>17</v>
      </c>
      <c r="B515" s="6" t="s">
        <v>15</v>
      </c>
      <c r="C515" s="7">
        <f t="shared" ref="C515:L515" si="193">SUM(C508:C514)</f>
        <v>5804000</v>
      </c>
      <c r="D515" s="7">
        <f t="shared" si="193"/>
        <v>3350000</v>
      </c>
      <c r="E515" s="7">
        <f t="shared" si="193"/>
        <v>670000</v>
      </c>
      <c r="F515" s="7">
        <f t="shared" si="193"/>
        <v>547000</v>
      </c>
      <c r="G515" s="7">
        <f t="shared" si="193"/>
        <v>0</v>
      </c>
      <c r="H515" s="7">
        <f t="shared" si="193"/>
        <v>4370000</v>
      </c>
      <c r="I515" s="7">
        <f t="shared" si="193"/>
        <v>0</v>
      </c>
      <c r="J515" s="7">
        <f t="shared" si="193"/>
        <v>2480000</v>
      </c>
      <c r="K515" s="7">
        <f t="shared" si="193"/>
        <v>0</v>
      </c>
      <c r="L515" s="7">
        <f t="shared" si="193"/>
        <v>6000000</v>
      </c>
      <c r="M515" s="7">
        <f>M514</f>
        <v>2492334</v>
      </c>
      <c r="N515" s="7">
        <f>SUM(N508:N514)</f>
        <v>-17000</v>
      </c>
      <c r="O515" s="7"/>
      <c r="P515" s="7">
        <f>SUM(P508:P514)</f>
        <v>0</v>
      </c>
      <c r="Q515" s="8"/>
    </row>
    <row r="516" spans="1:24" x14ac:dyDescent="0.25">
      <c r="A516" s="3" t="s">
        <v>1299</v>
      </c>
      <c r="B516" s="3" t="s">
        <v>2438</v>
      </c>
      <c r="C516" s="5">
        <v>1087000</v>
      </c>
      <c r="D516" s="5">
        <v>0</v>
      </c>
      <c r="E516" s="5">
        <v>0</v>
      </c>
      <c r="F516" s="5">
        <v>28000</v>
      </c>
      <c r="G516" s="5">
        <v>0</v>
      </c>
      <c r="H516" s="5">
        <v>1055000</v>
      </c>
      <c r="I516" s="5">
        <v>0</v>
      </c>
      <c r="J516" s="5">
        <v>0</v>
      </c>
      <c r="K516" s="5">
        <v>0</v>
      </c>
      <c r="L516" s="5"/>
      <c r="M516" s="5">
        <f xml:space="preserve"> M515+H516+ I516- J516- L516+ Q516</f>
        <v>3547334</v>
      </c>
      <c r="N516" s="5">
        <f t="shared" ref="N516:N521" si="194">(C516-D516 - F516 - G516 + J516- K516- H516- I516- P516)*-1</f>
        <v>-4000</v>
      </c>
      <c r="O516" s="5" t="s">
        <v>290</v>
      </c>
      <c r="P516" s="5">
        <v>0</v>
      </c>
      <c r="Q516" s="1451">
        <v>0</v>
      </c>
      <c r="R516" s="1451">
        <v>181141</v>
      </c>
      <c r="S516" s="1451">
        <v>905859.3</v>
      </c>
      <c r="T516" s="1451">
        <v>0</v>
      </c>
      <c r="U516" s="1451">
        <v>0</v>
      </c>
      <c r="V516" s="1451">
        <v>0</v>
      </c>
      <c r="W516" s="23">
        <v>0.56999999999999995</v>
      </c>
      <c r="X516" s="1451">
        <v>0</v>
      </c>
    </row>
    <row r="517" spans="1:24" x14ac:dyDescent="0.25">
      <c r="A517" s="3" t="s">
        <v>1299</v>
      </c>
      <c r="B517" s="3" t="s">
        <v>2440</v>
      </c>
      <c r="C517" s="5">
        <v>833000</v>
      </c>
      <c r="D517" s="5">
        <v>750000</v>
      </c>
      <c r="E517" s="5">
        <v>150000</v>
      </c>
      <c r="F517" s="5">
        <v>63000</v>
      </c>
      <c r="G517" s="5">
        <v>0</v>
      </c>
      <c r="H517" s="5">
        <v>526000</v>
      </c>
      <c r="I517" s="5">
        <v>0</v>
      </c>
      <c r="J517" s="5">
        <v>550000</v>
      </c>
      <c r="K517" s="5">
        <v>45000</v>
      </c>
      <c r="L517" s="5"/>
      <c r="M517" s="5">
        <f xml:space="preserve"> M516+H517+ I517- J517- L517+ Q517</f>
        <v>3523334</v>
      </c>
      <c r="N517" s="5">
        <f t="shared" si="194"/>
        <v>1000</v>
      </c>
      <c r="O517" s="5" t="s">
        <v>2442</v>
      </c>
      <c r="P517" s="5">
        <v>0</v>
      </c>
      <c r="Q517" s="1453">
        <v>0</v>
      </c>
      <c r="R517" s="1453">
        <v>138832</v>
      </c>
      <c r="S517" s="1453">
        <v>694167.7</v>
      </c>
      <c r="T517" s="1453">
        <v>0</v>
      </c>
      <c r="U517" s="1453">
        <v>0</v>
      </c>
      <c r="V517" s="1453">
        <v>0</v>
      </c>
      <c r="W517" s="23">
        <v>0.55000000000000004</v>
      </c>
      <c r="X517" s="1453">
        <v>4</v>
      </c>
    </row>
    <row r="518" spans="1:24" x14ac:dyDescent="0.25">
      <c r="A518" s="3" t="s">
        <v>1299</v>
      </c>
      <c r="B518" s="3" t="s">
        <v>2443</v>
      </c>
      <c r="C518" s="5">
        <v>924000</v>
      </c>
      <c r="D518" s="5">
        <v>500000</v>
      </c>
      <c r="E518" s="5">
        <v>100000</v>
      </c>
      <c r="F518" s="5">
        <v>103000</v>
      </c>
      <c r="G518" s="5">
        <v>0</v>
      </c>
      <c r="H518" s="5">
        <v>907000</v>
      </c>
      <c r="I518" s="5">
        <v>0</v>
      </c>
      <c r="J518" s="5">
        <v>585000</v>
      </c>
      <c r="K518" s="5">
        <v>0</v>
      </c>
      <c r="L518" s="5"/>
      <c r="M518" s="5">
        <f xml:space="preserve"> M517+H518+ I518- J518- L518+ Q518</f>
        <v>3845334</v>
      </c>
      <c r="N518" s="5">
        <f t="shared" si="194"/>
        <v>1000</v>
      </c>
      <c r="O518" s="5" t="s">
        <v>2444</v>
      </c>
      <c r="P518" s="5">
        <v>0</v>
      </c>
      <c r="Q518" s="1454">
        <v>0</v>
      </c>
      <c r="R518" s="1454">
        <v>153996</v>
      </c>
      <c r="S518" s="1454">
        <v>770004.4</v>
      </c>
      <c r="T518" s="1454">
        <v>0</v>
      </c>
      <c r="U518" s="1454">
        <v>0</v>
      </c>
      <c r="V518" s="1454">
        <v>0</v>
      </c>
      <c r="W518" s="23">
        <v>0.53</v>
      </c>
      <c r="X518" s="1454">
        <v>1</v>
      </c>
    </row>
    <row r="519" spans="1:24" x14ac:dyDescent="0.25">
      <c r="A519" s="3" t="s">
        <v>1299</v>
      </c>
      <c r="B519" s="3" t="s">
        <v>2446</v>
      </c>
      <c r="C519" s="5">
        <v>833000</v>
      </c>
      <c r="D519" s="5">
        <v>1750000</v>
      </c>
      <c r="E519" s="5">
        <v>350000</v>
      </c>
      <c r="F519" s="5">
        <v>13000</v>
      </c>
      <c r="G519" s="5">
        <v>0</v>
      </c>
      <c r="H519" s="5">
        <v>870000</v>
      </c>
      <c r="I519" s="5">
        <v>0</v>
      </c>
      <c r="J519" s="5">
        <v>1800000</v>
      </c>
      <c r="K519" s="5">
        <v>0</v>
      </c>
      <c r="L519" s="5"/>
      <c r="M519" s="5">
        <f xml:space="preserve"> M518+H519+ I519- J519- L519+ Q519</f>
        <v>2915334</v>
      </c>
      <c r="N519" s="5">
        <f t="shared" si="194"/>
        <v>0</v>
      </c>
      <c r="O519" s="5" t="s">
        <v>1642</v>
      </c>
      <c r="P519" s="5">
        <v>0</v>
      </c>
      <c r="Q519" s="1456">
        <v>0</v>
      </c>
      <c r="R519" s="1456">
        <v>138835</v>
      </c>
      <c r="S519" s="1456">
        <v>694165</v>
      </c>
      <c r="T519" s="1456">
        <v>0</v>
      </c>
      <c r="U519" s="1456">
        <v>0</v>
      </c>
      <c r="V519" s="1456">
        <v>0</v>
      </c>
      <c r="W519" s="23">
        <v>0.66</v>
      </c>
      <c r="X519" s="1456">
        <v>4</v>
      </c>
    </row>
    <row r="520" spans="1:24" x14ac:dyDescent="0.25">
      <c r="A520" s="3" t="s">
        <v>1299</v>
      </c>
      <c r="B520" s="3" t="s">
        <v>2448</v>
      </c>
      <c r="C520" s="5">
        <v>555000</v>
      </c>
      <c r="D520" s="5">
        <v>450000</v>
      </c>
      <c r="E520" s="5">
        <v>90000</v>
      </c>
      <c r="F520" s="5">
        <v>23000</v>
      </c>
      <c r="G520" s="5">
        <v>0</v>
      </c>
      <c r="H520" s="5">
        <v>582000</v>
      </c>
      <c r="I520" s="5">
        <v>0</v>
      </c>
      <c r="J520" s="5">
        <v>500000</v>
      </c>
      <c r="K520" s="5">
        <v>0</v>
      </c>
      <c r="L520" s="5"/>
      <c r="M520" s="5">
        <f xml:space="preserve"> M519+H520+ I520- J520- L520+ Q520</f>
        <v>2997334</v>
      </c>
      <c r="N520" s="5">
        <f t="shared" si="194"/>
        <v>0</v>
      </c>
      <c r="O520" s="5" t="s">
        <v>2449</v>
      </c>
      <c r="P520" s="5">
        <v>0</v>
      </c>
      <c r="Q520" s="1458">
        <v>0</v>
      </c>
      <c r="R520" s="1458">
        <v>92500</v>
      </c>
      <c r="S520" s="1458">
        <v>462500.3</v>
      </c>
      <c r="T520" s="1458">
        <v>0</v>
      </c>
      <c r="U520" s="1458">
        <v>0</v>
      </c>
      <c r="V520" s="1458">
        <v>0</v>
      </c>
      <c r="W520" s="23">
        <v>0.51</v>
      </c>
      <c r="X520" s="1458">
        <v>2</v>
      </c>
    </row>
    <row r="521" spans="1:24" x14ac:dyDescent="0.25">
      <c r="A521" s="3" t="s">
        <v>1299</v>
      </c>
      <c r="B521" s="3" t="s">
        <v>2451</v>
      </c>
      <c r="C521" s="5">
        <v>857000</v>
      </c>
      <c r="D521" s="5">
        <v>150000</v>
      </c>
      <c r="E521" s="5">
        <v>30000</v>
      </c>
      <c r="F521" s="5">
        <v>294000</v>
      </c>
      <c r="G521" s="5">
        <v>0</v>
      </c>
      <c r="H521" s="5">
        <v>441000</v>
      </c>
      <c r="I521" s="5">
        <v>0</v>
      </c>
      <c r="J521" s="5">
        <v>30000</v>
      </c>
      <c r="K521" s="5">
        <v>0</v>
      </c>
      <c r="L521" s="5"/>
      <c r="M521" s="5">
        <f>M520+ H521+ I521- J521- L521+ Q521</f>
        <v>3408334</v>
      </c>
      <c r="N521" s="5">
        <f t="shared" si="194"/>
        <v>-2000</v>
      </c>
      <c r="O521" s="5" t="s">
        <v>1193</v>
      </c>
      <c r="P521" s="5">
        <v>0</v>
      </c>
      <c r="Q521" s="1460">
        <v>0</v>
      </c>
      <c r="R521" s="1460">
        <v>142831</v>
      </c>
      <c r="S521" s="1460">
        <v>714169</v>
      </c>
      <c r="T521" s="1460">
        <v>0</v>
      </c>
      <c r="U521" s="1460">
        <v>0</v>
      </c>
      <c r="V521" s="1460">
        <v>0</v>
      </c>
      <c r="W521" s="23">
        <v>0.56000000000000005</v>
      </c>
      <c r="X521" s="1460">
        <v>1</v>
      </c>
    </row>
    <row r="522" spans="1:24" x14ac:dyDescent="0.25">
      <c r="A522" t="s">
        <v>1299</v>
      </c>
      <c r="B522" t="s">
        <v>2453</v>
      </c>
      <c r="C522" s="1462">
        <v>1021000</v>
      </c>
      <c r="D522" s="1462">
        <v>2250000</v>
      </c>
      <c r="E522" s="1462">
        <v>450000</v>
      </c>
      <c r="F522" s="1462">
        <v>22000</v>
      </c>
      <c r="G522" s="1462">
        <v>0</v>
      </c>
      <c r="H522" s="1462">
        <v>290000</v>
      </c>
      <c r="I522" s="1462">
        <v>0</v>
      </c>
      <c r="J522" s="1462">
        <v>1540000</v>
      </c>
      <c r="K522" s="1462">
        <v>0</v>
      </c>
      <c r="M522" s="5">
        <f xml:space="preserve"> M521+H522+ I522- J522- L522+ Q522</f>
        <v>2158334</v>
      </c>
      <c r="N522">
        <f>(C522-D522 - F522 - G522 + J522- K522- H522- I522- P522)*-1</f>
        <v>1000</v>
      </c>
      <c r="O522" t="s">
        <v>854</v>
      </c>
      <c r="P522" s="1462">
        <v>0</v>
      </c>
      <c r="Q522" s="1462">
        <v>0</v>
      </c>
      <c r="R522" s="1462">
        <v>170139</v>
      </c>
      <c r="S522" s="1462">
        <v>850861.2</v>
      </c>
      <c r="T522" s="1462">
        <v>0</v>
      </c>
      <c r="U522" s="1462">
        <v>0</v>
      </c>
      <c r="V522" s="1462">
        <v>0</v>
      </c>
      <c r="W522" s="23">
        <v>0.57999999999999996</v>
      </c>
      <c r="X522" s="1462">
        <v>5</v>
      </c>
    </row>
    <row r="523" spans="1:24" x14ac:dyDescent="0.25">
      <c r="A523" s="6" t="s">
        <v>18</v>
      </c>
      <c r="B523" s="6" t="s">
        <v>15</v>
      </c>
      <c r="C523" s="7">
        <f>SUM(C516:C522)</f>
        <v>6110000</v>
      </c>
      <c r="D523" s="7">
        <f>SUM(D516:D522)</f>
        <v>5850000</v>
      </c>
      <c r="E523" s="7">
        <f>SUM(E516:E522)</f>
        <v>1170000</v>
      </c>
      <c r="F523" s="7">
        <f>SUM(F516:F522)</f>
        <v>546000</v>
      </c>
      <c r="G523" s="7">
        <f>SUM(G516:G521)</f>
        <v>0</v>
      </c>
      <c r="H523" s="7">
        <f>SUM(H516:H522)</f>
        <v>4671000</v>
      </c>
      <c r="I523" s="7">
        <f>SUM(I516:I521)</f>
        <v>0</v>
      </c>
      <c r="J523" s="7">
        <f>SUM(J516:J522)</f>
        <v>5005000</v>
      </c>
      <c r="K523" s="7">
        <f>SUM(K516:K521)</f>
        <v>45000</v>
      </c>
      <c r="L523" s="7">
        <f>SUM(L516:L521)</f>
        <v>0</v>
      </c>
      <c r="M523" s="7">
        <f>M522</f>
        <v>2158334</v>
      </c>
      <c r="N523" s="7">
        <f>SUM(N516:N521)</f>
        <v>-4000</v>
      </c>
      <c r="O523" s="7"/>
      <c r="P523" s="7">
        <f>SUM(P516:P521)</f>
        <v>0</v>
      </c>
      <c r="Q523" s="8"/>
    </row>
    <row r="524" spans="1:24" x14ac:dyDescent="0.25">
      <c r="A524" s="3" t="s">
        <v>1299</v>
      </c>
      <c r="B524" s="3" t="s">
        <v>2455</v>
      </c>
      <c r="C524" s="5">
        <v>856000</v>
      </c>
      <c r="D524" s="5">
        <v>500000</v>
      </c>
      <c r="E524" s="5">
        <v>100000</v>
      </c>
      <c r="F524" s="5">
        <v>25000</v>
      </c>
      <c r="G524" s="5">
        <v>0</v>
      </c>
      <c r="H524" s="5">
        <v>977000</v>
      </c>
      <c r="I524" s="5">
        <v>0</v>
      </c>
      <c r="J524" s="5">
        <v>669000</v>
      </c>
      <c r="K524" s="5">
        <v>22000</v>
      </c>
      <c r="L524" s="5"/>
      <c r="M524" s="5">
        <f t="shared" ref="M524:M529" si="195" xml:space="preserve"> M523+H524+ I524- J524- L524+ Q524</f>
        <v>2466334</v>
      </c>
      <c r="N524" s="5">
        <f t="shared" ref="N524:N529" si="196">(C524-D524 - F524 - G524 + J524- K524- H524- I524- P524)*-1</f>
        <v>-1000</v>
      </c>
      <c r="O524" s="5" t="s">
        <v>2456</v>
      </c>
      <c r="P524" s="5">
        <v>0</v>
      </c>
      <c r="Q524" s="1464">
        <v>0</v>
      </c>
      <c r="R524" s="1464">
        <v>142668</v>
      </c>
      <c r="S524" s="1464">
        <v>713331.7</v>
      </c>
      <c r="T524" s="1464">
        <v>0</v>
      </c>
      <c r="U524" s="1464">
        <v>0</v>
      </c>
      <c r="V524" s="1464">
        <v>0</v>
      </c>
      <c r="W524" s="23">
        <v>0.63</v>
      </c>
      <c r="X524" s="1464">
        <v>2</v>
      </c>
    </row>
    <row r="525" spans="1:24" x14ac:dyDescent="0.25">
      <c r="A525" s="3" t="s">
        <v>1299</v>
      </c>
      <c r="B525" s="3" t="s">
        <v>2458</v>
      </c>
      <c r="C525" s="5">
        <v>803000</v>
      </c>
      <c r="D525" s="5">
        <v>610000</v>
      </c>
      <c r="E525" s="5">
        <v>122000</v>
      </c>
      <c r="F525" s="5">
        <v>20000</v>
      </c>
      <c r="G525" s="5">
        <v>0</v>
      </c>
      <c r="H525" s="5">
        <v>853000</v>
      </c>
      <c r="I525" s="5">
        <v>0</v>
      </c>
      <c r="J525" s="5">
        <v>700000</v>
      </c>
      <c r="K525" s="5">
        <v>20000</v>
      </c>
      <c r="L525" s="5"/>
      <c r="M525" s="5">
        <f t="shared" si="195"/>
        <v>2619334</v>
      </c>
      <c r="N525" s="5">
        <f t="shared" si="196"/>
        <v>0</v>
      </c>
      <c r="O525" s="5" t="s">
        <v>2459</v>
      </c>
      <c r="P525" s="5">
        <v>0</v>
      </c>
      <c r="Q525" s="1466">
        <v>0</v>
      </c>
      <c r="R525" s="1466">
        <v>133832</v>
      </c>
      <c r="S525" s="1466">
        <v>669167.69999999995</v>
      </c>
      <c r="T525" s="1466">
        <v>0</v>
      </c>
      <c r="U525" s="1466">
        <v>0</v>
      </c>
      <c r="V525" s="1466">
        <v>0</v>
      </c>
      <c r="W525" s="23">
        <v>0.59</v>
      </c>
      <c r="X525" s="1466">
        <v>4</v>
      </c>
    </row>
    <row r="526" spans="1:24" x14ac:dyDescent="0.25">
      <c r="A526" s="3" t="s">
        <v>1299</v>
      </c>
      <c r="B526" s="3" t="s">
        <v>2461</v>
      </c>
      <c r="C526" s="5">
        <v>979000</v>
      </c>
      <c r="D526" s="5">
        <v>350000</v>
      </c>
      <c r="E526" s="5">
        <v>70000</v>
      </c>
      <c r="F526" s="5">
        <v>13000</v>
      </c>
      <c r="G526" s="5">
        <v>0</v>
      </c>
      <c r="H526" s="5">
        <v>916000</v>
      </c>
      <c r="I526" s="5">
        <v>0</v>
      </c>
      <c r="J526" s="5">
        <v>300000</v>
      </c>
      <c r="K526" s="5">
        <v>0</v>
      </c>
      <c r="L526" s="5"/>
      <c r="M526" s="5">
        <f t="shared" si="195"/>
        <v>3235334</v>
      </c>
      <c r="N526" s="5">
        <f t="shared" si="196"/>
        <v>0</v>
      </c>
      <c r="O526" s="5" t="s">
        <v>2463</v>
      </c>
      <c r="P526" s="5">
        <v>0</v>
      </c>
      <c r="Q526" s="1469">
        <v>0</v>
      </c>
      <c r="R526" s="1469">
        <v>163165</v>
      </c>
      <c r="S526" s="1469">
        <v>815835</v>
      </c>
      <c r="T526" s="1469">
        <v>0</v>
      </c>
      <c r="U526" s="1469">
        <v>0</v>
      </c>
      <c r="V526" s="1469">
        <v>0</v>
      </c>
      <c r="W526" s="23">
        <v>0.64</v>
      </c>
      <c r="X526" s="1469">
        <v>2</v>
      </c>
    </row>
    <row r="527" spans="1:24" x14ac:dyDescent="0.25">
      <c r="A527" s="3" t="s">
        <v>1299</v>
      </c>
      <c r="B527" s="3" t="s">
        <v>2464</v>
      </c>
      <c r="C527" s="5">
        <v>860000</v>
      </c>
      <c r="D527" s="5">
        <v>500000</v>
      </c>
      <c r="E527" s="5">
        <v>100000</v>
      </c>
      <c r="F527" s="5">
        <v>30000</v>
      </c>
      <c r="G527" s="5">
        <v>0</v>
      </c>
      <c r="H527" s="5">
        <v>1129000</v>
      </c>
      <c r="I527" s="5">
        <v>0</v>
      </c>
      <c r="J527" s="5">
        <v>800000</v>
      </c>
      <c r="K527" s="5">
        <v>0</v>
      </c>
      <c r="L527" s="5"/>
      <c r="M527" s="5">
        <f t="shared" si="195"/>
        <v>3564334</v>
      </c>
      <c r="N527" s="5">
        <f t="shared" si="196"/>
        <v>-1000</v>
      </c>
      <c r="O527" s="5" t="s">
        <v>2466</v>
      </c>
      <c r="P527" s="5">
        <v>0</v>
      </c>
      <c r="Q527" s="1471">
        <v>0</v>
      </c>
      <c r="R527" s="1471">
        <v>143291</v>
      </c>
      <c r="S527" s="1471">
        <v>716709.3</v>
      </c>
      <c r="T527" s="1471">
        <v>0</v>
      </c>
      <c r="U527" s="1471">
        <v>0</v>
      </c>
      <c r="V527" s="1471">
        <v>0</v>
      </c>
      <c r="W527" s="23">
        <v>0.64</v>
      </c>
      <c r="X527" s="1471">
        <v>2</v>
      </c>
    </row>
    <row r="528" spans="1:24" x14ac:dyDescent="0.25">
      <c r="A528" s="3" t="s">
        <v>1299</v>
      </c>
      <c r="B528" s="3" t="s">
        <v>2467</v>
      </c>
      <c r="C528" s="5">
        <v>737000</v>
      </c>
      <c r="D528" s="5">
        <v>550000</v>
      </c>
      <c r="E528" s="5">
        <v>110000</v>
      </c>
      <c r="F528" s="5">
        <v>248000</v>
      </c>
      <c r="G528" s="5">
        <v>0</v>
      </c>
      <c r="H528" s="5">
        <v>286000</v>
      </c>
      <c r="I528" s="5">
        <v>0</v>
      </c>
      <c r="J528" s="5">
        <v>350000</v>
      </c>
      <c r="K528" s="5">
        <v>0</v>
      </c>
      <c r="L528" s="5"/>
      <c r="M528" s="5">
        <f t="shared" si="195"/>
        <v>3500334</v>
      </c>
      <c r="N528" s="5">
        <f t="shared" si="196"/>
        <v>-3000</v>
      </c>
      <c r="O528" s="5" t="s">
        <v>1047</v>
      </c>
      <c r="P528" s="5">
        <v>0</v>
      </c>
      <c r="Q528" s="1472">
        <v>0</v>
      </c>
      <c r="R528" s="1472">
        <v>122827</v>
      </c>
      <c r="S528" s="1472">
        <v>614173.19999999995</v>
      </c>
      <c r="T528" s="1472">
        <v>0</v>
      </c>
      <c r="U528" s="1472">
        <v>0</v>
      </c>
      <c r="V528" s="1472">
        <v>0</v>
      </c>
      <c r="W528" s="23">
        <v>0.61</v>
      </c>
      <c r="X528" s="1472">
        <v>2</v>
      </c>
    </row>
    <row r="529" spans="1:26" x14ac:dyDescent="0.25">
      <c r="A529" s="3" t="s">
        <v>1299</v>
      </c>
      <c r="B529" s="3" t="s">
        <v>2469</v>
      </c>
      <c r="C529" s="5">
        <v>921000</v>
      </c>
      <c r="D529" s="5">
        <v>500000</v>
      </c>
      <c r="E529" s="5">
        <v>100000</v>
      </c>
      <c r="F529" s="5">
        <v>249000</v>
      </c>
      <c r="G529" s="5">
        <v>0</v>
      </c>
      <c r="H529" s="5">
        <v>1038000</v>
      </c>
      <c r="I529" s="5">
        <v>0</v>
      </c>
      <c r="J529" s="5">
        <v>860000</v>
      </c>
      <c r="K529" s="5">
        <v>0</v>
      </c>
      <c r="L529" s="5"/>
      <c r="M529" s="5">
        <f t="shared" si="195"/>
        <v>3678334</v>
      </c>
      <c r="N529" s="5">
        <f t="shared" si="196"/>
        <v>6000</v>
      </c>
      <c r="O529" s="5" t="s">
        <v>2470</v>
      </c>
      <c r="P529" s="5">
        <v>0</v>
      </c>
      <c r="Q529" s="1474">
        <v>0</v>
      </c>
      <c r="R529" s="1474">
        <v>153496</v>
      </c>
      <c r="S529" s="1474">
        <v>767504</v>
      </c>
      <c r="T529" s="1474">
        <v>0</v>
      </c>
      <c r="U529" s="1474">
        <v>0</v>
      </c>
      <c r="V529" s="1474">
        <v>0</v>
      </c>
      <c r="W529" s="23">
        <v>0.57999999999999996</v>
      </c>
      <c r="X529" s="1474">
        <v>1</v>
      </c>
    </row>
    <row r="530" spans="1:26" x14ac:dyDescent="0.25">
      <c r="A530" s="3" t="s">
        <v>1299</v>
      </c>
      <c r="B530" s="3" t="s">
        <v>2472</v>
      </c>
      <c r="C530" s="5">
        <v>924000</v>
      </c>
      <c r="D530" s="5">
        <v>1500000</v>
      </c>
      <c r="E530" s="5">
        <v>300000</v>
      </c>
      <c r="F530" s="5">
        <v>13000</v>
      </c>
      <c r="G530" s="5">
        <v>0</v>
      </c>
      <c r="H530" s="5">
        <v>407000</v>
      </c>
      <c r="I530" s="5">
        <v>0</v>
      </c>
      <c r="J530" s="5">
        <v>1000000</v>
      </c>
      <c r="K530" s="5">
        <v>0</v>
      </c>
      <c r="L530" s="5"/>
      <c r="M530" s="5">
        <f xml:space="preserve"> M529+H530+ I530- J530- L530+ Q530</f>
        <v>3085334</v>
      </c>
      <c r="N530" s="5">
        <f>(C530-D530 - F530 - G530 + J530- K530- H530- I530- P530)*-1</f>
        <v>-4000</v>
      </c>
      <c r="O530" s="5" t="s">
        <v>2474</v>
      </c>
      <c r="P530" s="5">
        <v>0</v>
      </c>
      <c r="Q530" s="1477">
        <v>0</v>
      </c>
      <c r="R530" s="1477">
        <v>153978</v>
      </c>
      <c r="S530" s="1477">
        <v>770022</v>
      </c>
      <c r="T530" s="1477">
        <v>0</v>
      </c>
      <c r="U530" s="1477">
        <v>0</v>
      </c>
      <c r="V530" s="1477">
        <v>0</v>
      </c>
      <c r="W530" s="23">
        <v>0.51</v>
      </c>
      <c r="X530" s="1477">
        <v>2</v>
      </c>
    </row>
    <row r="531" spans="1:26" x14ac:dyDescent="0.25">
      <c r="A531" s="6" t="s">
        <v>19</v>
      </c>
      <c r="B531" s="6" t="s">
        <v>15</v>
      </c>
      <c r="C531" s="7">
        <f t="shared" ref="C531:L531" si="197">SUM(C524:C530)</f>
        <v>6080000</v>
      </c>
      <c r="D531" s="7">
        <f t="shared" si="197"/>
        <v>4510000</v>
      </c>
      <c r="E531" s="7">
        <f t="shared" si="197"/>
        <v>902000</v>
      </c>
      <c r="F531" s="7">
        <f t="shared" si="197"/>
        <v>598000</v>
      </c>
      <c r="G531" s="7">
        <f t="shared" si="197"/>
        <v>0</v>
      </c>
      <c r="H531" s="7">
        <f t="shared" si="197"/>
        <v>5606000</v>
      </c>
      <c r="I531" s="7">
        <f t="shared" si="197"/>
        <v>0</v>
      </c>
      <c r="J531" s="7">
        <f t="shared" si="197"/>
        <v>4679000</v>
      </c>
      <c r="K531" s="7">
        <f t="shared" si="197"/>
        <v>42000</v>
      </c>
      <c r="L531" s="7">
        <f t="shared" si="197"/>
        <v>0</v>
      </c>
      <c r="M531" s="7">
        <f>M530</f>
        <v>3085334</v>
      </c>
      <c r="N531" s="7">
        <f>SUM(N524:N530)</f>
        <v>-3000</v>
      </c>
      <c r="O531" s="7"/>
      <c r="P531" s="7">
        <f>SUM(P524:P530)</f>
        <v>0</v>
      </c>
      <c r="Q531" s="8"/>
    </row>
    <row r="532" spans="1:26" x14ac:dyDescent="0.25">
      <c r="A532" s="10" t="s">
        <v>15</v>
      </c>
      <c r="B532" s="10" t="s">
        <v>20</v>
      </c>
      <c r="C532" s="11">
        <f t="shared" ref="C532:L532" si="198">C507+C515+C523+C531</f>
        <v>25944000</v>
      </c>
      <c r="D532" s="11">
        <f t="shared" si="198"/>
        <v>20210000</v>
      </c>
      <c r="E532" s="11">
        <f t="shared" si="198"/>
        <v>4042000</v>
      </c>
      <c r="F532" s="11">
        <f t="shared" si="198"/>
        <v>2061000</v>
      </c>
      <c r="G532" s="11">
        <f t="shared" si="198"/>
        <v>0</v>
      </c>
      <c r="H532" s="11">
        <f t="shared" si="198"/>
        <v>19636000</v>
      </c>
      <c r="I532" s="11">
        <f t="shared" si="198"/>
        <v>0</v>
      </c>
      <c r="J532" s="11">
        <f t="shared" si="198"/>
        <v>16164000</v>
      </c>
      <c r="K532" s="11">
        <f t="shared" si="198"/>
        <v>183000</v>
      </c>
      <c r="L532" s="11">
        <f t="shared" si="198"/>
        <v>6000000</v>
      </c>
      <c r="M532" s="11">
        <f>M531</f>
        <v>3085334</v>
      </c>
      <c r="N532" s="11">
        <f>N507+N515+N523+N531</f>
        <v>-19000</v>
      </c>
      <c r="O532" s="11"/>
      <c r="P532" s="11">
        <f>P507+P515+P523+P531</f>
        <v>0</v>
      </c>
      <c r="Q532" s="9"/>
    </row>
    <row r="533" spans="1:26" x14ac:dyDescent="0.25">
      <c r="A533" t="s">
        <v>1299</v>
      </c>
      <c r="B533" s="3">
        <v>44086</v>
      </c>
      <c r="C533" s="5">
        <v>707000</v>
      </c>
      <c r="D533" s="5">
        <v>100000</v>
      </c>
      <c r="E533" s="5">
        <v>20000</v>
      </c>
      <c r="F533" s="5">
        <v>17000</v>
      </c>
      <c r="G533" s="5">
        <v>0</v>
      </c>
      <c r="H533" s="5">
        <v>590000</v>
      </c>
      <c r="I533" s="5">
        <v>0</v>
      </c>
      <c r="J533" s="5">
        <v>0</v>
      </c>
      <c r="K533" s="5">
        <v>0</v>
      </c>
      <c r="L533" s="5"/>
      <c r="M533" s="5">
        <f t="shared" ref="M533:M538" si="199" xml:space="preserve"> M532+H533+ I533- J533- L533+ Q533</f>
        <v>3675334</v>
      </c>
      <c r="N533" s="5">
        <f t="shared" ref="N533:N538" si="200">(C533-D533 - F533 - G533 + J533- K533- H533- I533- P533)*-1</f>
        <v>0</v>
      </c>
      <c r="O533" s="5" t="s">
        <v>2475</v>
      </c>
      <c r="P533" s="5">
        <v>0</v>
      </c>
      <c r="Q533" s="1493">
        <v>0</v>
      </c>
      <c r="R533" s="1493">
        <v>117826</v>
      </c>
      <c r="S533" s="1493">
        <v>589174</v>
      </c>
      <c r="T533" s="1493">
        <v>0</v>
      </c>
      <c r="U533" s="1493">
        <v>0</v>
      </c>
      <c r="V533" s="1493">
        <v>0</v>
      </c>
      <c r="W533" s="23">
        <v>0.56000000000000005</v>
      </c>
      <c r="X533" s="1493">
        <v>1</v>
      </c>
      <c r="Y533" s="27"/>
      <c r="Z533" s="27"/>
    </row>
    <row r="534" spans="1:26" x14ac:dyDescent="0.25">
      <c r="A534" s="3" t="s">
        <v>1299</v>
      </c>
      <c r="B534" s="3">
        <v>44116</v>
      </c>
      <c r="C534" s="5">
        <v>898000</v>
      </c>
      <c r="D534" s="5">
        <v>500000</v>
      </c>
      <c r="E534" s="5">
        <v>100000</v>
      </c>
      <c r="F534" s="5">
        <v>15000</v>
      </c>
      <c r="G534" s="5">
        <v>0</v>
      </c>
      <c r="H534" s="5">
        <v>385000</v>
      </c>
      <c r="I534" s="5">
        <v>0</v>
      </c>
      <c r="J534" s="5">
        <v>0</v>
      </c>
      <c r="K534" s="5">
        <v>0</v>
      </c>
      <c r="L534" s="5"/>
      <c r="M534" s="5">
        <f t="shared" si="199"/>
        <v>4060334</v>
      </c>
      <c r="N534" s="5">
        <f t="shared" si="200"/>
        <v>2000</v>
      </c>
      <c r="O534" s="5" t="s">
        <v>2478</v>
      </c>
      <c r="P534" s="5">
        <v>0</v>
      </c>
      <c r="Q534" s="1493">
        <v>0</v>
      </c>
      <c r="R534" s="1493">
        <v>149667</v>
      </c>
      <c r="S534" s="1493">
        <v>748333</v>
      </c>
      <c r="T534" s="1493">
        <v>0</v>
      </c>
      <c r="U534" s="1493">
        <v>0</v>
      </c>
      <c r="V534" s="1493">
        <v>0</v>
      </c>
      <c r="W534" s="23">
        <v>0.56999999999999995</v>
      </c>
      <c r="X534" s="1493">
        <v>2</v>
      </c>
      <c r="Y534" s="27"/>
      <c r="Z534" s="27"/>
    </row>
    <row r="535" spans="1:26" x14ac:dyDescent="0.25">
      <c r="A535" s="3" t="s">
        <v>1299</v>
      </c>
      <c r="B535" s="3">
        <v>44147</v>
      </c>
      <c r="C535" s="5">
        <v>613000</v>
      </c>
      <c r="D535" s="5">
        <v>700000</v>
      </c>
      <c r="E535" s="5">
        <v>140000</v>
      </c>
      <c r="F535" s="5">
        <v>45000</v>
      </c>
      <c r="G535" s="5">
        <v>0</v>
      </c>
      <c r="H535" s="5">
        <v>373000</v>
      </c>
      <c r="I535" s="5">
        <v>0</v>
      </c>
      <c r="J535" s="5">
        <v>480000</v>
      </c>
      <c r="K535" s="5">
        <v>0</v>
      </c>
      <c r="L535" s="5"/>
      <c r="M535" s="5">
        <f t="shared" si="199"/>
        <v>3953334</v>
      </c>
      <c r="N535" s="5">
        <f t="shared" si="200"/>
        <v>25000</v>
      </c>
      <c r="O535" s="5" t="s">
        <v>2481</v>
      </c>
      <c r="P535" s="5">
        <v>0</v>
      </c>
      <c r="Q535" s="1493">
        <v>0</v>
      </c>
      <c r="R535" s="1493">
        <v>102162</v>
      </c>
      <c r="S535" s="1493">
        <v>510837.7</v>
      </c>
      <c r="T535" s="1493">
        <v>0</v>
      </c>
      <c r="U535" s="1493">
        <v>0</v>
      </c>
      <c r="V535" s="1493">
        <v>0</v>
      </c>
      <c r="W535" s="23">
        <v>0.61</v>
      </c>
      <c r="X535" s="1493">
        <v>1</v>
      </c>
      <c r="Y535" s="27"/>
      <c r="Z535" s="27"/>
    </row>
    <row r="536" spans="1:26" x14ac:dyDescent="0.25">
      <c r="A536" s="3" t="s">
        <v>1299</v>
      </c>
      <c r="B536" s="3">
        <v>44177</v>
      </c>
      <c r="C536" s="5">
        <v>591000</v>
      </c>
      <c r="D536" s="5">
        <v>400000</v>
      </c>
      <c r="E536" s="5">
        <v>80000</v>
      </c>
      <c r="F536" s="5">
        <v>259000</v>
      </c>
      <c r="G536" s="5">
        <v>0</v>
      </c>
      <c r="H536" s="5">
        <v>208000</v>
      </c>
      <c r="I536" s="5">
        <v>0</v>
      </c>
      <c r="J536" s="5">
        <v>270000</v>
      </c>
      <c r="K536" s="5">
        <v>0</v>
      </c>
      <c r="L536" s="5"/>
      <c r="M536" s="5">
        <f t="shared" si="199"/>
        <v>3891334</v>
      </c>
      <c r="N536" s="5">
        <f t="shared" si="200"/>
        <v>6000</v>
      </c>
      <c r="O536" s="5" t="s">
        <v>2484</v>
      </c>
      <c r="P536" s="5">
        <v>0</v>
      </c>
      <c r="Q536" s="1493">
        <v>0</v>
      </c>
      <c r="R536" s="1493">
        <v>98498</v>
      </c>
      <c r="S536" s="1493">
        <v>492502</v>
      </c>
      <c r="T536" s="1493">
        <v>0</v>
      </c>
      <c r="U536" s="1493">
        <v>0</v>
      </c>
      <c r="V536" s="1493">
        <v>0</v>
      </c>
      <c r="W536" s="23">
        <v>0.53</v>
      </c>
      <c r="X536" s="1493">
        <v>1</v>
      </c>
      <c r="Y536" s="27"/>
      <c r="Z536" s="27"/>
    </row>
    <row r="537" spans="1:26" x14ac:dyDescent="0.25">
      <c r="A537" s="3" t="s">
        <v>1299</v>
      </c>
      <c r="B537" s="3" t="s">
        <v>2485</v>
      </c>
      <c r="C537" s="5">
        <v>1411000</v>
      </c>
      <c r="D537" s="5">
        <v>1050000</v>
      </c>
      <c r="E537" s="5">
        <v>210000</v>
      </c>
      <c r="F537" s="5">
        <v>31000</v>
      </c>
      <c r="G537" s="5">
        <v>0</v>
      </c>
      <c r="H537" s="5">
        <v>1164000</v>
      </c>
      <c r="I537" s="5">
        <v>0</v>
      </c>
      <c r="J537" s="5">
        <v>800000</v>
      </c>
      <c r="K537" s="5">
        <v>0</v>
      </c>
      <c r="L537" s="5"/>
      <c r="M537" s="5">
        <f t="shared" si="199"/>
        <v>4255334</v>
      </c>
      <c r="N537" s="5">
        <f t="shared" si="200"/>
        <v>34000</v>
      </c>
      <c r="O537" s="5" t="s">
        <v>741</v>
      </c>
      <c r="P537" s="5">
        <v>0</v>
      </c>
      <c r="Q537" s="1493">
        <v>0</v>
      </c>
      <c r="R537" s="1493">
        <v>235134</v>
      </c>
      <c r="S537" s="1493">
        <v>1175865.6000000001</v>
      </c>
      <c r="T537" s="1493">
        <v>0</v>
      </c>
      <c r="U537" s="1493">
        <v>0</v>
      </c>
      <c r="V537" s="1493">
        <v>0</v>
      </c>
      <c r="W537" s="23">
        <v>0.68</v>
      </c>
      <c r="X537" s="1493">
        <v>3</v>
      </c>
      <c r="Y537" s="27"/>
      <c r="Z537" s="27"/>
    </row>
    <row r="538" spans="1:26" x14ac:dyDescent="0.25">
      <c r="A538" s="3" t="s">
        <v>1299</v>
      </c>
      <c r="B538" s="3" t="s">
        <v>2487</v>
      </c>
      <c r="C538" s="5">
        <v>565000</v>
      </c>
      <c r="D538" s="5">
        <v>200000</v>
      </c>
      <c r="E538" s="5">
        <v>40000</v>
      </c>
      <c r="F538" s="5">
        <v>11000</v>
      </c>
      <c r="G538" s="5">
        <v>0</v>
      </c>
      <c r="H538" s="5">
        <v>526000</v>
      </c>
      <c r="I538" s="5">
        <v>0</v>
      </c>
      <c r="J538" s="5">
        <v>200000</v>
      </c>
      <c r="K538" s="5">
        <v>15000</v>
      </c>
      <c r="L538" s="5"/>
      <c r="M538" s="5">
        <f t="shared" si="199"/>
        <v>4581334</v>
      </c>
      <c r="N538" s="5">
        <f t="shared" si="200"/>
        <v>-13000</v>
      </c>
      <c r="O538" s="5" t="s">
        <v>2490</v>
      </c>
      <c r="P538" s="5">
        <v>0</v>
      </c>
      <c r="Q538" s="1493">
        <v>0</v>
      </c>
      <c r="R538" s="1493">
        <v>94170</v>
      </c>
      <c r="S538" s="1493">
        <v>470830</v>
      </c>
      <c r="T538" s="1493">
        <v>0</v>
      </c>
      <c r="U538" s="1493">
        <v>0</v>
      </c>
      <c r="V538" s="1493">
        <v>0</v>
      </c>
      <c r="W538" s="23">
        <v>0.56000000000000005</v>
      </c>
      <c r="X538" s="1493">
        <v>1</v>
      </c>
      <c r="Y538" s="27"/>
      <c r="Z538" s="27"/>
    </row>
    <row r="539" spans="1:26" x14ac:dyDescent="0.25">
      <c r="A539" s="3" t="s">
        <v>1299</v>
      </c>
      <c r="B539" s="3" t="s">
        <v>2491</v>
      </c>
      <c r="C539" s="5">
        <v>952000</v>
      </c>
      <c r="D539" s="5">
        <v>800000</v>
      </c>
      <c r="E539" s="5">
        <v>160000</v>
      </c>
      <c r="F539" s="5">
        <v>11000</v>
      </c>
      <c r="G539" s="5">
        <v>0</v>
      </c>
      <c r="H539" s="5">
        <v>954000</v>
      </c>
      <c r="I539" s="5">
        <v>0</v>
      </c>
      <c r="J539" s="5">
        <v>800000</v>
      </c>
      <c r="K539" s="5">
        <v>0</v>
      </c>
      <c r="L539" s="5"/>
      <c r="M539" s="5">
        <f t="shared" ref="M539:M544" si="201" xml:space="preserve"> M538+H539+ I539- J539- L539+ Q539</f>
        <v>4735334</v>
      </c>
      <c r="N539" s="5">
        <f t="shared" ref="N539:N544" si="202">(C539-D539 - F539 - G539 + J539- K539- H539- I539- P539)*-1</f>
        <v>13000</v>
      </c>
      <c r="O539" s="5" t="s">
        <v>2493</v>
      </c>
      <c r="P539" s="5">
        <v>0</v>
      </c>
      <c r="Q539" s="1493">
        <v>0</v>
      </c>
      <c r="R539" s="1493">
        <v>158665</v>
      </c>
      <c r="S539" s="1493">
        <v>793335</v>
      </c>
      <c r="T539" s="1493">
        <v>0</v>
      </c>
      <c r="U539" s="1493">
        <v>0</v>
      </c>
      <c r="V539" s="1493">
        <v>0</v>
      </c>
      <c r="W539" s="23">
        <v>0.64</v>
      </c>
      <c r="X539" s="1493">
        <v>2</v>
      </c>
      <c r="Y539" s="27"/>
      <c r="Z539" s="27"/>
    </row>
    <row r="540" spans="1:26" x14ac:dyDescent="0.25">
      <c r="A540" s="6" t="s">
        <v>1299</v>
      </c>
      <c r="B540" s="6" t="s">
        <v>2494</v>
      </c>
      <c r="C540" s="7">
        <v>777000</v>
      </c>
      <c r="D540" s="7">
        <v>1000000</v>
      </c>
      <c r="E540" s="7">
        <v>200000</v>
      </c>
      <c r="F540" s="7">
        <v>27000</v>
      </c>
      <c r="G540" s="7">
        <v>0</v>
      </c>
      <c r="H540" s="7">
        <v>216000</v>
      </c>
      <c r="I540" s="7">
        <v>0</v>
      </c>
      <c r="J540" s="7">
        <v>500000</v>
      </c>
      <c r="K540" s="7">
        <v>30000</v>
      </c>
      <c r="L540" s="7"/>
      <c r="M540" s="7">
        <f t="shared" si="201"/>
        <v>4451334</v>
      </c>
      <c r="N540" s="7">
        <f t="shared" si="202"/>
        <v>-4000</v>
      </c>
      <c r="O540" s="7" t="s">
        <v>2495</v>
      </c>
      <c r="P540" s="7">
        <v>0</v>
      </c>
      <c r="Q540" s="8">
        <v>0</v>
      </c>
      <c r="R540">
        <v>129491</v>
      </c>
      <c r="S540">
        <v>647508.9</v>
      </c>
      <c r="T540">
        <v>0</v>
      </c>
      <c r="U540">
        <v>0</v>
      </c>
      <c r="V540">
        <v>1</v>
      </c>
      <c r="W540">
        <v>0.62</v>
      </c>
      <c r="X540">
        <v>3</v>
      </c>
      <c r="Y540" s="27"/>
      <c r="Z540" s="27"/>
    </row>
    <row r="541" spans="1:26" x14ac:dyDescent="0.25">
      <c r="A541" s="3" t="s">
        <v>1299</v>
      </c>
      <c r="B541" s="3" t="s">
        <v>2497</v>
      </c>
      <c r="C541" s="5">
        <v>1368000</v>
      </c>
      <c r="D541" s="5">
        <v>1707000</v>
      </c>
      <c r="E541" s="5">
        <v>341000</v>
      </c>
      <c r="F541" s="5">
        <v>17000</v>
      </c>
      <c r="G541" s="5">
        <v>0</v>
      </c>
      <c r="H541" s="5">
        <v>643000</v>
      </c>
      <c r="I541" s="5">
        <v>0</v>
      </c>
      <c r="J541" s="5">
        <v>1000000</v>
      </c>
      <c r="K541" s="5">
        <v>0</v>
      </c>
      <c r="L541" s="5"/>
      <c r="M541" s="5">
        <f t="shared" si="201"/>
        <v>4094334</v>
      </c>
      <c r="N541" s="5">
        <f t="shared" si="202"/>
        <v>-1000</v>
      </c>
      <c r="O541" s="5" t="s">
        <v>2499</v>
      </c>
      <c r="P541" s="5">
        <v>0</v>
      </c>
      <c r="Q541" s="1493">
        <v>0</v>
      </c>
      <c r="R541" s="1493">
        <v>227995</v>
      </c>
      <c r="S541" s="1493">
        <v>1140005</v>
      </c>
      <c r="T541" s="1493">
        <v>0</v>
      </c>
      <c r="U541" s="1493">
        <v>0</v>
      </c>
      <c r="V541" s="1493">
        <v>0</v>
      </c>
      <c r="W541" s="23">
        <v>0.64</v>
      </c>
      <c r="X541" s="1493">
        <v>7</v>
      </c>
      <c r="Y541" s="27"/>
      <c r="Z541" s="27"/>
    </row>
    <row r="542" spans="1:26" x14ac:dyDescent="0.25">
      <c r="A542" s="3" t="s">
        <v>1299</v>
      </c>
      <c r="B542" s="3" t="s">
        <v>2500</v>
      </c>
      <c r="C542" s="5">
        <v>1575000</v>
      </c>
      <c r="D542" s="5">
        <v>600000</v>
      </c>
      <c r="E542" s="5">
        <v>120000</v>
      </c>
      <c r="F542" s="5">
        <v>197000</v>
      </c>
      <c r="G542" s="5">
        <v>0</v>
      </c>
      <c r="H542" s="5">
        <v>1036000</v>
      </c>
      <c r="I542" s="5">
        <v>0</v>
      </c>
      <c r="J542" s="5">
        <v>270000</v>
      </c>
      <c r="K542" s="5">
        <v>12000</v>
      </c>
      <c r="L542" s="5"/>
      <c r="M542" s="5">
        <f t="shared" si="201"/>
        <v>4860334</v>
      </c>
      <c r="N542" s="5">
        <f t="shared" si="202"/>
        <v>0</v>
      </c>
      <c r="O542" s="5" t="s">
        <v>2502</v>
      </c>
      <c r="P542" s="5">
        <v>0</v>
      </c>
      <c r="Q542" s="1493">
        <v>0</v>
      </c>
      <c r="R542" s="1493">
        <v>262473</v>
      </c>
      <c r="S542" s="1493">
        <v>1312526.8</v>
      </c>
      <c r="T542" s="1493">
        <v>0</v>
      </c>
      <c r="U542" s="1493">
        <v>0</v>
      </c>
      <c r="V542" s="1493">
        <v>0</v>
      </c>
      <c r="W542" s="23">
        <v>0.56999999999999995</v>
      </c>
      <c r="X542" s="1493">
        <v>2</v>
      </c>
      <c r="Y542" s="27"/>
      <c r="Z542" s="27"/>
    </row>
    <row r="543" spans="1:26" x14ac:dyDescent="0.25">
      <c r="A543" s="3" t="s">
        <v>1299</v>
      </c>
      <c r="B543" s="3" t="s">
        <v>2503</v>
      </c>
      <c r="C543" s="5">
        <v>1252000</v>
      </c>
      <c r="D543" s="5">
        <v>3000000</v>
      </c>
      <c r="E543" s="5">
        <v>600000</v>
      </c>
      <c r="F543" s="5">
        <v>34000</v>
      </c>
      <c r="G543" s="5">
        <v>0</v>
      </c>
      <c r="H543" s="5">
        <v>1258000</v>
      </c>
      <c r="I543" s="5">
        <v>0</v>
      </c>
      <c r="J543" s="5">
        <v>3062000</v>
      </c>
      <c r="K543" s="5">
        <v>0</v>
      </c>
      <c r="L543" s="5"/>
      <c r="M543" s="5">
        <f t="shared" si="201"/>
        <v>3056334</v>
      </c>
      <c r="N543" s="5">
        <f t="shared" si="202"/>
        <v>-22000</v>
      </c>
      <c r="O543" s="5" t="s">
        <v>2504</v>
      </c>
      <c r="P543" s="5">
        <v>0</v>
      </c>
      <c r="Q543" s="1493">
        <v>0</v>
      </c>
      <c r="R543" s="1493">
        <v>208608</v>
      </c>
      <c r="S543" s="1493">
        <v>1043392.4</v>
      </c>
      <c r="T543" s="1493">
        <v>0</v>
      </c>
      <c r="U543" s="1493">
        <v>0</v>
      </c>
      <c r="V543" s="1493">
        <v>0</v>
      </c>
      <c r="W543" s="23">
        <v>0.59</v>
      </c>
      <c r="X543" s="1493">
        <v>2</v>
      </c>
      <c r="Y543" s="27"/>
      <c r="Z543" s="27"/>
    </row>
    <row r="544" spans="1:26" x14ac:dyDescent="0.25">
      <c r="A544" s="3" t="s">
        <v>1299</v>
      </c>
      <c r="B544" s="3" t="s">
        <v>2505</v>
      </c>
      <c r="C544" s="5">
        <v>824000</v>
      </c>
      <c r="D544" s="5">
        <v>700000</v>
      </c>
      <c r="E544" s="5">
        <v>140000</v>
      </c>
      <c r="F544" s="5">
        <v>12000</v>
      </c>
      <c r="G544" s="5">
        <v>0</v>
      </c>
      <c r="H544" s="5">
        <v>412000</v>
      </c>
      <c r="I544" s="5">
        <v>0</v>
      </c>
      <c r="J544" s="5">
        <v>300000</v>
      </c>
      <c r="K544" s="5">
        <v>0</v>
      </c>
      <c r="L544" s="5"/>
      <c r="M544" s="5">
        <f t="shared" si="201"/>
        <v>3168334</v>
      </c>
      <c r="N544" s="5">
        <f t="shared" si="202"/>
        <v>0</v>
      </c>
      <c r="O544" s="5" t="s">
        <v>818</v>
      </c>
      <c r="P544" s="5">
        <v>0</v>
      </c>
      <c r="Q544" s="1493">
        <v>0</v>
      </c>
      <c r="R544" s="1493">
        <v>137308</v>
      </c>
      <c r="S544" s="1493">
        <v>686691.9</v>
      </c>
      <c r="T544" s="1493">
        <v>0</v>
      </c>
      <c r="U544" s="1493">
        <v>0</v>
      </c>
      <c r="V544" s="1493">
        <v>0</v>
      </c>
      <c r="W544" s="23">
        <v>0.62</v>
      </c>
      <c r="X544" s="1493">
        <v>3</v>
      </c>
    </row>
    <row r="545" spans="1:24" x14ac:dyDescent="0.25">
      <c r="A545" s="3" t="s">
        <v>1299</v>
      </c>
      <c r="B545" s="3" t="s">
        <v>2507</v>
      </c>
      <c r="C545" s="5">
        <v>543000</v>
      </c>
      <c r="D545" s="5">
        <v>600000</v>
      </c>
      <c r="E545" s="5">
        <v>120000</v>
      </c>
      <c r="F545" s="5">
        <v>17000</v>
      </c>
      <c r="G545" s="5">
        <v>0</v>
      </c>
      <c r="H545" s="5">
        <v>422000</v>
      </c>
      <c r="I545" s="5">
        <v>0</v>
      </c>
      <c r="J545" s="5">
        <v>500000</v>
      </c>
      <c r="K545" s="5">
        <v>6000</v>
      </c>
      <c r="L545" s="5"/>
      <c r="M545" s="5">
        <f t="shared" ref="M545:M550" si="203" xml:space="preserve"> M544+H545+ I545- J545- L545+ Q545</f>
        <v>3090334</v>
      </c>
      <c r="N545" s="5">
        <f t="shared" ref="N545:N550" si="204">(C545-D545 - F545 - G545 + J545- K545- H545- I545- P545)*-1</f>
        <v>2000</v>
      </c>
      <c r="O545" s="5" t="s">
        <v>2509</v>
      </c>
      <c r="P545" s="5">
        <v>0</v>
      </c>
      <c r="Q545" s="1493">
        <v>0</v>
      </c>
      <c r="R545" s="1493">
        <v>90498</v>
      </c>
      <c r="S545" s="1493">
        <v>452502.2</v>
      </c>
      <c r="T545" s="1493">
        <v>0</v>
      </c>
      <c r="U545" s="1493">
        <v>0</v>
      </c>
      <c r="V545" s="1493">
        <v>0</v>
      </c>
      <c r="W545" s="23">
        <v>0.49</v>
      </c>
      <c r="X545" s="1493">
        <v>2</v>
      </c>
    </row>
    <row r="546" spans="1:24" x14ac:dyDescent="0.25">
      <c r="A546" s="3" t="s">
        <v>1299</v>
      </c>
      <c r="B546" s="3" t="s">
        <v>2510</v>
      </c>
      <c r="C546" s="5">
        <v>962000</v>
      </c>
      <c r="D546" s="5">
        <v>300000</v>
      </c>
      <c r="E546" s="5">
        <v>60000</v>
      </c>
      <c r="F546" s="5">
        <v>485000</v>
      </c>
      <c r="G546" s="5">
        <v>0</v>
      </c>
      <c r="H546" s="5">
        <v>177000</v>
      </c>
      <c r="I546" s="5">
        <v>0</v>
      </c>
      <c r="J546" s="5">
        <v>0</v>
      </c>
      <c r="K546" s="5">
        <v>0</v>
      </c>
      <c r="L546" s="5"/>
      <c r="M546" s="5">
        <f t="shared" si="203"/>
        <v>3267334</v>
      </c>
      <c r="N546" s="5">
        <f t="shared" si="204"/>
        <v>0</v>
      </c>
      <c r="O546" s="5" t="s">
        <v>2511</v>
      </c>
      <c r="P546" s="5">
        <v>0</v>
      </c>
      <c r="Q546" s="1493">
        <v>0</v>
      </c>
      <c r="R546" s="1493">
        <v>160308</v>
      </c>
      <c r="S546" s="1493">
        <v>801692</v>
      </c>
      <c r="T546" s="1493">
        <v>0</v>
      </c>
      <c r="U546" s="1493">
        <v>0</v>
      </c>
      <c r="V546" s="1493">
        <v>0</v>
      </c>
      <c r="W546" s="23">
        <v>0.55000000000000004</v>
      </c>
      <c r="X546" s="1493">
        <v>1</v>
      </c>
    </row>
    <row r="547" spans="1:24" x14ac:dyDescent="0.25">
      <c r="A547" s="3" t="s">
        <v>1299</v>
      </c>
      <c r="B547" s="3" t="s">
        <v>2513</v>
      </c>
      <c r="C547" s="5">
        <v>1100000</v>
      </c>
      <c r="D547" s="5">
        <v>200000</v>
      </c>
      <c r="E547" s="5">
        <v>40000</v>
      </c>
      <c r="F547" s="5">
        <v>299000</v>
      </c>
      <c r="G547" s="5">
        <v>0</v>
      </c>
      <c r="H547" s="5">
        <v>711000</v>
      </c>
      <c r="I547" s="5">
        <v>0</v>
      </c>
      <c r="J547" s="5">
        <v>150000</v>
      </c>
      <c r="K547" s="5">
        <v>18000</v>
      </c>
      <c r="L547" s="5"/>
      <c r="M547" s="5">
        <f t="shared" si="203"/>
        <v>3828334</v>
      </c>
      <c r="N547" s="5">
        <f t="shared" si="204"/>
        <v>-22000</v>
      </c>
      <c r="O547" s="5" t="s">
        <v>2515</v>
      </c>
      <c r="P547" s="5">
        <v>0</v>
      </c>
      <c r="Q547" s="1493">
        <v>0</v>
      </c>
      <c r="R547" s="1493">
        <v>183332</v>
      </c>
      <c r="S547" s="1493">
        <v>916668</v>
      </c>
      <c r="T547" s="1493">
        <v>0</v>
      </c>
      <c r="U547" s="1493">
        <v>0</v>
      </c>
      <c r="V547" s="1493">
        <v>0</v>
      </c>
      <c r="W547" s="23">
        <v>0.49</v>
      </c>
      <c r="X547" s="1493">
        <v>1</v>
      </c>
    </row>
    <row r="548" spans="1:24" x14ac:dyDescent="0.25">
      <c r="A548" s="6" t="s">
        <v>1299</v>
      </c>
      <c r="B548" s="6" t="s">
        <v>2516</v>
      </c>
      <c r="C548" s="7">
        <v>1178000</v>
      </c>
      <c r="D548" s="7">
        <v>350000</v>
      </c>
      <c r="E548" s="7">
        <v>70000</v>
      </c>
      <c r="F548" s="7">
        <v>45000</v>
      </c>
      <c r="G548" s="7">
        <v>0</v>
      </c>
      <c r="H548" s="7">
        <v>1058000</v>
      </c>
      <c r="I548" s="7">
        <v>0</v>
      </c>
      <c r="J548" s="7">
        <v>290000</v>
      </c>
      <c r="K548" s="7">
        <v>15000</v>
      </c>
      <c r="L548" s="7"/>
      <c r="M548" s="7">
        <f t="shared" si="203"/>
        <v>4596334</v>
      </c>
      <c r="N548" s="7">
        <f t="shared" si="204"/>
        <v>0</v>
      </c>
      <c r="O548" s="7" t="s">
        <v>2517</v>
      </c>
      <c r="P548" s="7">
        <v>0</v>
      </c>
      <c r="Q548" s="8">
        <v>0</v>
      </c>
      <c r="R548">
        <v>196275</v>
      </c>
      <c r="S548">
        <v>981725</v>
      </c>
      <c r="T548">
        <v>0</v>
      </c>
      <c r="U548">
        <v>0</v>
      </c>
      <c r="V548">
        <v>0</v>
      </c>
      <c r="W548">
        <v>0.62</v>
      </c>
      <c r="X548">
        <v>2</v>
      </c>
    </row>
    <row r="549" spans="1:24" x14ac:dyDescent="0.25">
      <c r="A549" s="3" t="s">
        <v>1299</v>
      </c>
      <c r="B549" s="3" t="s">
        <v>2518</v>
      </c>
      <c r="C549" s="5">
        <v>708000</v>
      </c>
      <c r="D549" s="5">
        <v>1000000</v>
      </c>
      <c r="E549" s="5">
        <v>200000</v>
      </c>
      <c r="F549" s="5">
        <v>13000</v>
      </c>
      <c r="G549" s="5">
        <v>0</v>
      </c>
      <c r="H549" s="5">
        <v>191000</v>
      </c>
      <c r="I549" s="5">
        <v>0</v>
      </c>
      <c r="J549" s="5">
        <v>500000</v>
      </c>
      <c r="K549" s="5">
        <v>0</v>
      </c>
      <c r="L549" s="5"/>
      <c r="M549" s="5">
        <f t="shared" si="203"/>
        <v>4287334</v>
      </c>
      <c r="N549" s="5">
        <f t="shared" si="204"/>
        <v>-4000</v>
      </c>
      <c r="O549" s="5" t="s">
        <v>2519</v>
      </c>
      <c r="P549" s="5">
        <v>0</v>
      </c>
      <c r="Q549" s="1493">
        <v>0</v>
      </c>
      <c r="R549" s="1493">
        <v>117968</v>
      </c>
      <c r="S549" s="1493">
        <v>590032.1</v>
      </c>
      <c r="T549" s="1493">
        <v>0</v>
      </c>
      <c r="U549" s="1493">
        <v>0</v>
      </c>
      <c r="V549" s="1493">
        <v>0</v>
      </c>
      <c r="W549" s="23">
        <v>0.6</v>
      </c>
      <c r="X549" s="1493">
        <v>2</v>
      </c>
    </row>
    <row r="550" spans="1:24" x14ac:dyDescent="0.25">
      <c r="A550" s="3" t="s">
        <v>1299</v>
      </c>
      <c r="B550" s="3" t="s">
        <v>2521</v>
      </c>
      <c r="C550" s="5">
        <v>882000</v>
      </c>
      <c r="D550" s="5">
        <v>700000</v>
      </c>
      <c r="E550" s="5">
        <v>140000</v>
      </c>
      <c r="F550" s="5">
        <v>17000</v>
      </c>
      <c r="G550" s="5">
        <v>0</v>
      </c>
      <c r="H550" s="5">
        <v>165000</v>
      </c>
      <c r="I550" s="5">
        <v>0</v>
      </c>
      <c r="J550" s="5">
        <v>0</v>
      </c>
      <c r="K550" s="5">
        <v>0</v>
      </c>
      <c r="L550" s="5"/>
      <c r="M550" s="5">
        <f t="shared" si="203"/>
        <v>4452334</v>
      </c>
      <c r="N550" s="5">
        <f t="shared" si="204"/>
        <v>0</v>
      </c>
      <c r="O550" s="5" t="s">
        <v>2509</v>
      </c>
      <c r="P550" s="5">
        <v>0</v>
      </c>
      <c r="Q550" s="1493">
        <v>0</v>
      </c>
      <c r="R550" s="1493">
        <v>146981</v>
      </c>
      <c r="S550" s="1493">
        <v>735019</v>
      </c>
      <c r="T550" s="1493">
        <v>0</v>
      </c>
      <c r="U550" s="1493">
        <v>0</v>
      </c>
      <c r="V550" s="1493">
        <v>0</v>
      </c>
      <c r="W550" s="23">
        <v>0.49</v>
      </c>
      <c r="X550" s="1493">
        <v>1</v>
      </c>
    </row>
    <row r="551" spans="1:24" x14ac:dyDescent="0.25">
      <c r="A551" s="3" t="s">
        <v>1299</v>
      </c>
      <c r="B551" s="3" t="s">
        <v>2523</v>
      </c>
      <c r="C551" s="5">
        <v>600000</v>
      </c>
      <c r="D551" s="5">
        <v>500000</v>
      </c>
      <c r="E551" s="5">
        <v>100000</v>
      </c>
      <c r="F551" s="5">
        <v>23000</v>
      </c>
      <c r="G551" s="5">
        <v>0</v>
      </c>
      <c r="H551" s="5">
        <v>177000</v>
      </c>
      <c r="I551" s="5">
        <v>0</v>
      </c>
      <c r="J551" s="5">
        <v>100000</v>
      </c>
      <c r="K551" s="5">
        <v>0</v>
      </c>
      <c r="L551" s="5"/>
      <c r="M551" s="5">
        <f xml:space="preserve"> M550+H551+ I551- J551- L551+ Q551</f>
        <v>4529334</v>
      </c>
      <c r="N551" s="5">
        <f t="shared" ref="N551:N558" si="205">(C551-D551 - F551 - G551 + J551- K551- H551- I551- P551)*-1</f>
        <v>0</v>
      </c>
      <c r="O551" s="5" t="s">
        <v>313</v>
      </c>
      <c r="P551" s="5">
        <v>0</v>
      </c>
      <c r="Q551" s="1493">
        <v>0</v>
      </c>
      <c r="R551" s="1493">
        <v>99978</v>
      </c>
      <c r="S551" s="1493">
        <v>500022</v>
      </c>
      <c r="T551" s="1493">
        <v>0</v>
      </c>
      <c r="U551" s="1493">
        <v>0</v>
      </c>
      <c r="V551" s="1493">
        <v>0</v>
      </c>
      <c r="W551" s="23">
        <v>0.49</v>
      </c>
      <c r="X551" s="1493">
        <v>1</v>
      </c>
    </row>
    <row r="552" spans="1:24" x14ac:dyDescent="0.25">
      <c r="A552" s="1515" t="s">
        <v>1299</v>
      </c>
      <c r="B552" s="1515" t="s">
        <v>2525</v>
      </c>
      <c r="C552" s="1516">
        <v>781000</v>
      </c>
      <c r="D552" s="1516">
        <v>0</v>
      </c>
      <c r="E552" s="1516">
        <v>0</v>
      </c>
      <c r="F552" s="1516">
        <v>193000</v>
      </c>
      <c r="G552" s="1516">
        <v>0</v>
      </c>
      <c r="H552" s="1516">
        <v>589000</v>
      </c>
      <c r="I552" s="1516">
        <v>0</v>
      </c>
      <c r="J552" s="1516">
        <v>0</v>
      </c>
      <c r="K552" s="1516">
        <v>0</v>
      </c>
      <c r="L552" s="1516"/>
      <c r="M552" s="1516">
        <f xml:space="preserve"> M551+H552+ I552- J552- L552+ Q552</f>
        <v>5118334</v>
      </c>
      <c r="N552" s="1516">
        <f t="shared" si="205"/>
        <v>1000</v>
      </c>
      <c r="O552" s="1516" t="s">
        <v>2527</v>
      </c>
      <c r="P552" s="1516">
        <v>0</v>
      </c>
      <c r="Q552" s="1517">
        <v>0</v>
      </c>
      <c r="R552" s="1517">
        <v>130146</v>
      </c>
      <c r="S552" s="1517">
        <v>650854</v>
      </c>
      <c r="T552" s="1493">
        <v>0</v>
      </c>
      <c r="U552" s="1493">
        <v>0</v>
      </c>
      <c r="V552" s="1493">
        <v>0</v>
      </c>
      <c r="W552" s="23">
        <v>0.43</v>
      </c>
      <c r="X552" s="1493">
        <v>0</v>
      </c>
    </row>
    <row r="553" spans="1:24" x14ac:dyDescent="0.25">
      <c r="A553" s="3" t="s">
        <v>1299</v>
      </c>
      <c r="B553" s="3" t="s">
        <v>2528</v>
      </c>
      <c r="C553" s="5">
        <v>955000</v>
      </c>
      <c r="D553" s="5">
        <v>1250000</v>
      </c>
      <c r="E553" s="5">
        <v>250000</v>
      </c>
      <c r="F553" s="5">
        <v>23000</v>
      </c>
      <c r="G553" s="5">
        <v>0</v>
      </c>
      <c r="H553" s="5">
        <v>177000</v>
      </c>
      <c r="I553" s="5">
        <v>0</v>
      </c>
      <c r="J553" s="5">
        <v>500000</v>
      </c>
      <c r="K553" s="5">
        <v>0</v>
      </c>
      <c r="L553" s="5"/>
      <c r="M553" s="5">
        <f xml:space="preserve"> M552+H553+ I553- J553 -L553+ Q553</f>
        <v>4795334</v>
      </c>
      <c r="N553" s="5">
        <f t="shared" si="205"/>
        <v>-5000</v>
      </c>
      <c r="O553" s="5" t="s">
        <v>2530</v>
      </c>
      <c r="P553" s="5">
        <v>0</v>
      </c>
      <c r="Q553" s="1493">
        <v>0</v>
      </c>
      <c r="R553" s="1493">
        <v>159123</v>
      </c>
      <c r="S553" s="1493">
        <v>795876.8</v>
      </c>
      <c r="T553" s="1493">
        <v>0</v>
      </c>
      <c r="U553" s="1493">
        <v>0</v>
      </c>
      <c r="V553" s="1493">
        <v>0</v>
      </c>
      <c r="W553" s="23">
        <v>0.47</v>
      </c>
      <c r="X553" s="1493">
        <v>4</v>
      </c>
    </row>
    <row r="554" spans="1:24" x14ac:dyDescent="0.25">
      <c r="A554" t="s">
        <v>1299</v>
      </c>
      <c r="B554" s="21">
        <v>44201</v>
      </c>
      <c r="C554" s="1493">
        <v>968000</v>
      </c>
      <c r="D554" s="1493">
        <v>1700000</v>
      </c>
      <c r="E554" s="1493">
        <v>340000</v>
      </c>
      <c r="F554" s="1493">
        <v>13000</v>
      </c>
      <c r="G554" s="1493">
        <v>0</v>
      </c>
      <c r="H554" s="1493">
        <v>255000</v>
      </c>
      <c r="I554" s="1493">
        <v>0</v>
      </c>
      <c r="J554" s="1493">
        <v>1000000</v>
      </c>
      <c r="K554" s="1493">
        <v>0</v>
      </c>
      <c r="M554" s="5">
        <f>M553+ H554+ I554- J554- L554+ Q554</f>
        <v>4050334</v>
      </c>
      <c r="N554">
        <f t="shared" si="205"/>
        <v>0</v>
      </c>
      <c r="O554" t="s">
        <v>2533</v>
      </c>
      <c r="P554" s="1493">
        <v>0</v>
      </c>
      <c r="Q554" s="1493">
        <v>0</v>
      </c>
      <c r="R554" s="1493">
        <v>161309</v>
      </c>
      <c r="S554" s="1493">
        <v>806691.2</v>
      </c>
      <c r="T554" s="1493">
        <v>0</v>
      </c>
      <c r="U554" s="1493">
        <v>0</v>
      </c>
      <c r="V554" s="1493">
        <v>0</v>
      </c>
      <c r="W554" s="23">
        <v>0.53</v>
      </c>
      <c r="X554" s="1493">
        <v>3</v>
      </c>
    </row>
    <row r="555" spans="1:24" x14ac:dyDescent="0.25">
      <c r="A555" s="6" t="s">
        <v>1299</v>
      </c>
      <c r="B555" s="6" t="s">
        <v>2534</v>
      </c>
      <c r="C555" s="7">
        <v>651000</v>
      </c>
      <c r="D555" s="7">
        <v>700000</v>
      </c>
      <c r="E555" s="7">
        <v>140000</v>
      </c>
      <c r="F555" s="7">
        <v>23000</v>
      </c>
      <c r="G555" s="7">
        <v>0</v>
      </c>
      <c r="H555" s="7">
        <v>118000</v>
      </c>
      <c r="I555" s="7">
        <v>0</v>
      </c>
      <c r="J555" s="7">
        <v>200000</v>
      </c>
      <c r="K555" s="7">
        <v>10000</v>
      </c>
      <c r="L555" s="7"/>
      <c r="M555" s="7">
        <f xml:space="preserve"> M554+H555+ I555- J555- L555+ Q555</f>
        <v>3968334</v>
      </c>
      <c r="N555" s="7">
        <f t="shared" si="205"/>
        <v>0</v>
      </c>
      <c r="O555" s="7" t="s">
        <v>2536</v>
      </c>
      <c r="P555" s="7">
        <v>0</v>
      </c>
      <c r="Q555" s="1501">
        <v>0</v>
      </c>
      <c r="R555" s="1502">
        <v>108480</v>
      </c>
      <c r="S555" s="1502">
        <v>542520.19999999995</v>
      </c>
      <c r="T555" s="1502">
        <v>0</v>
      </c>
      <c r="U555" s="1502">
        <v>0</v>
      </c>
      <c r="V555" s="1502">
        <v>0</v>
      </c>
      <c r="W555" s="23">
        <v>0.51</v>
      </c>
      <c r="X555" s="1502">
        <v>2</v>
      </c>
    </row>
    <row r="556" spans="1:24" x14ac:dyDescent="0.25">
      <c r="A556" s="3" t="s">
        <v>1299</v>
      </c>
      <c r="B556" s="3" t="s">
        <v>2537</v>
      </c>
      <c r="C556" s="5">
        <v>698000</v>
      </c>
      <c r="D556" s="5">
        <v>200000</v>
      </c>
      <c r="E556" s="5">
        <v>40000</v>
      </c>
      <c r="F556" s="5">
        <v>21000</v>
      </c>
      <c r="G556" s="5">
        <v>0</v>
      </c>
      <c r="H556" s="5">
        <v>472000</v>
      </c>
      <c r="I556" s="5">
        <v>0</v>
      </c>
      <c r="J556" s="5">
        <v>0</v>
      </c>
      <c r="K556" s="5">
        <v>0</v>
      </c>
      <c r="L556" s="5"/>
      <c r="M556" s="5">
        <f xml:space="preserve"> M555+H556+ I556- J556- L556+ Q556</f>
        <v>4440334</v>
      </c>
      <c r="N556" s="5">
        <f t="shared" si="205"/>
        <v>-5000</v>
      </c>
      <c r="O556" s="5" t="s">
        <v>2539</v>
      </c>
      <c r="P556" s="5">
        <v>0</v>
      </c>
      <c r="Q556" s="1493">
        <v>0</v>
      </c>
      <c r="R556" s="1493">
        <v>116313</v>
      </c>
      <c r="S556" s="1493">
        <v>581687.19999999995</v>
      </c>
      <c r="T556" s="1493">
        <v>0</v>
      </c>
      <c r="U556" s="1493">
        <v>0</v>
      </c>
      <c r="V556" s="1493">
        <v>0</v>
      </c>
      <c r="W556" s="23">
        <v>0.53</v>
      </c>
      <c r="X556" s="1493">
        <v>1</v>
      </c>
    </row>
    <row r="557" spans="1:24" x14ac:dyDescent="0.25">
      <c r="A557" s="3" t="s">
        <v>1299</v>
      </c>
      <c r="B557" s="3" t="s">
        <v>2540</v>
      </c>
      <c r="C557" s="5">
        <v>1003000</v>
      </c>
      <c r="D557" s="5">
        <v>1000000</v>
      </c>
      <c r="E557" s="5">
        <v>200000</v>
      </c>
      <c r="F557" s="5">
        <v>13000</v>
      </c>
      <c r="G557" s="5">
        <v>0</v>
      </c>
      <c r="H557" s="5">
        <v>447000</v>
      </c>
      <c r="I557" s="5">
        <v>0</v>
      </c>
      <c r="J557" s="5">
        <v>500000</v>
      </c>
      <c r="K557" s="5">
        <v>0</v>
      </c>
      <c r="L557" s="5"/>
      <c r="M557" s="5">
        <f>M556+ H557+ I557- J557- L557+ Q557</f>
        <v>4387334</v>
      </c>
      <c r="N557" s="5">
        <f t="shared" si="205"/>
        <v>-43000</v>
      </c>
      <c r="O557" s="5" t="s">
        <v>2541</v>
      </c>
      <c r="P557" s="5">
        <v>0</v>
      </c>
      <c r="Q557" s="1493">
        <v>0</v>
      </c>
      <c r="R557" s="1493">
        <v>167141</v>
      </c>
      <c r="S557" s="1493">
        <v>835859.2</v>
      </c>
      <c r="T557" s="1493">
        <v>0</v>
      </c>
      <c r="U557" s="1493">
        <v>0</v>
      </c>
      <c r="V557" s="1493">
        <v>0</v>
      </c>
      <c r="W557" s="23">
        <v>0.55000000000000004</v>
      </c>
      <c r="X557" s="1493">
        <v>1</v>
      </c>
    </row>
    <row r="558" spans="1:24" x14ac:dyDescent="0.25">
      <c r="A558" s="3" t="s">
        <v>1299</v>
      </c>
      <c r="B558" s="3" t="s">
        <v>2543</v>
      </c>
      <c r="C558" s="5">
        <v>581000</v>
      </c>
      <c r="D558" s="5">
        <v>700000</v>
      </c>
      <c r="E558" s="5">
        <v>140000</v>
      </c>
      <c r="F558" s="5">
        <v>433000</v>
      </c>
      <c r="G558" s="5">
        <v>0</v>
      </c>
      <c r="H558" s="5">
        <v>125000</v>
      </c>
      <c r="I558" s="5">
        <v>0</v>
      </c>
      <c r="J558" s="5">
        <v>677000</v>
      </c>
      <c r="K558" s="5">
        <v>0</v>
      </c>
      <c r="L558" s="5"/>
      <c r="M558" s="5">
        <f t="shared" ref="M558:M563" si="206" xml:space="preserve"> M557+H558+ I558- J558- L558+ Q558</f>
        <v>3835334</v>
      </c>
      <c r="N558" s="5">
        <f t="shared" si="205"/>
        <v>0</v>
      </c>
      <c r="O558" s="5" t="s">
        <v>2545</v>
      </c>
      <c r="P558" s="5">
        <v>0</v>
      </c>
      <c r="Q558" s="1493">
        <v>0</v>
      </c>
      <c r="R558" s="1493">
        <v>96813</v>
      </c>
      <c r="S558" s="1493">
        <v>484187.2</v>
      </c>
      <c r="T558" s="1493">
        <v>0</v>
      </c>
      <c r="U558" s="1493">
        <v>0</v>
      </c>
      <c r="V558" s="1493">
        <v>0</v>
      </c>
      <c r="W558" s="23">
        <v>0.46</v>
      </c>
      <c r="X558" s="1493">
        <v>1</v>
      </c>
    </row>
    <row r="559" spans="1:24" x14ac:dyDescent="0.25">
      <c r="A559" t="s">
        <v>1299</v>
      </c>
      <c r="B559" s="21">
        <v>44501</v>
      </c>
      <c r="C559" s="1507">
        <v>1066000</v>
      </c>
      <c r="D559" s="1507">
        <v>454000</v>
      </c>
      <c r="E559" s="1507">
        <v>91000</v>
      </c>
      <c r="F559" s="1507">
        <v>8000</v>
      </c>
      <c r="G559" s="1507">
        <v>0</v>
      </c>
      <c r="H559" s="1507">
        <v>604000</v>
      </c>
      <c r="I559" s="1507">
        <v>0</v>
      </c>
      <c r="J559" s="1507">
        <v>0</v>
      </c>
      <c r="K559" s="1507">
        <v>0</v>
      </c>
      <c r="M559" s="5">
        <f t="shared" si="206"/>
        <v>4439334</v>
      </c>
      <c r="N559">
        <f t="shared" ref="N559:N564" si="207">(C559-D559 - F559 - G559 + J559- K559- H559- I559- P559)*-1</f>
        <v>0</v>
      </c>
      <c r="O559" t="s">
        <v>2548</v>
      </c>
      <c r="P559" s="1507">
        <v>0</v>
      </c>
      <c r="Q559" s="1507">
        <v>0</v>
      </c>
      <c r="R559" s="1507">
        <v>177627</v>
      </c>
      <c r="S559" s="1507">
        <v>888373.4</v>
      </c>
      <c r="T559" s="1507">
        <v>0</v>
      </c>
      <c r="U559" s="1507">
        <v>0</v>
      </c>
      <c r="V559" s="1507">
        <v>0</v>
      </c>
      <c r="W559" s="23">
        <v>0.48</v>
      </c>
      <c r="X559" s="1507">
        <v>3</v>
      </c>
    </row>
    <row r="560" spans="1:24" x14ac:dyDescent="0.25">
      <c r="A560" t="s">
        <v>1299</v>
      </c>
      <c r="B560" s="21">
        <v>44531</v>
      </c>
      <c r="C560" s="1508">
        <v>1259000</v>
      </c>
      <c r="D560" s="1508">
        <v>1500000</v>
      </c>
      <c r="E560" s="1508">
        <v>300000</v>
      </c>
      <c r="F560" s="1508">
        <v>34000</v>
      </c>
      <c r="G560" s="1508">
        <v>0</v>
      </c>
      <c r="H560" s="1508">
        <v>725000</v>
      </c>
      <c r="I560" s="1508">
        <v>0</v>
      </c>
      <c r="J560" s="1508">
        <v>1000000</v>
      </c>
      <c r="K560" s="1508">
        <v>0</v>
      </c>
      <c r="M560" s="5">
        <f t="shared" si="206"/>
        <v>4164334</v>
      </c>
      <c r="N560">
        <f t="shared" si="207"/>
        <v>0</v>
      </c>
      <c r="O560" t="s">
        <v>145</v>
      </c>
      <c r="P560" s="1508">
        <v>0</v>
      </c>
      <c r="Q560" s="1508">
        <v>0</v>
      </c>
      <c r="R560" s="1508">
        <v>209643</v>
      </c>
      <c r="S560" s="1508">
        <v>1049357.3999999999</v>
      </c>
      <c r="T560" s="1508">
        <v>0</v>
      </c>
      <c r="U560" s="1508">
        <v>0</v>
      </c>
      <c r="V560" s="1508">
        <v>0</v>
      </c>
      <c r="W560" s="23">
        <v>0.53</v>
      </c>
      <c r="X560" s="1508">
        <v>3</v>
      </c>
    </row>
    <row r="561" spans="1:24" x14ac:dyDescent="0.25">
      <c r="A561" s="3" t="s">
        <v>1299</v>
      </c>
      <c r="B561" s="3" t="s">
        <v>2551</v>
      </c>
      <c r="C561" s="5">
        <v>965000</v>
      </c>
      <c r="D561" s="5">
        <v>2550000</v>
      </c>
      <c r="E561" s="5">
        <v>510000</v>
      </c>
      <c r="F561" s="5">
        <v>22000</v>
      </c>
      <c r="G561" s="5">
        <v>0</v>
      </c>
      <c r="H561" s="5">
        <v>1017000</v>
      </c>
      <c r="I561" s="5">
        <v>0</v>
      </c>
      <c r="J561" s="5">
        <v>2630000</v>
      </c>
      <c r="K561" s="5">
        <v>0</v>
      </c>
      <c r="L561" s="5"/>
      <c r="M561" s="5">
        <f t="shared" si="206"/>
        <v>2551334</v>
      </c>
      <c r="N561" s="5">
        <f t="shared" si="207"/>
        <v>-6000</v>
      </c>
      <c r="O561" s="5" t="s">
        <v>2552</v>
      </c>
      <c r="P561" s="5">
        <v>0</v>
      </c>
      <c r="Q561" s="1493">
        <v>0</v>
      </c>
      <c r="R561" s="1493">
        <v>160835</v>
      </c>
      <c r="S561" s="1493">
        <v>804165</v>
      </c>
      <c r="T561" s="1493">
        <v>0</v>
      </c>
      <c r="U561" s="1493">
        <v>0</v>
      </c>
      <c r="V561" s="1493">
        <v>0</v>
      </c>
      <c r="W561" s="23">
        <v>0.51</v>
      </c>
      <c r="X561" s="1493">
        <v>6</v>
      </c>
    </row>
    <row r="562" spans="1:24" x14ac:dyDescent="0.25">
      <c r="A562" s="3" t="s">
        <v>1299</v>
      </c>
      <c r="B562" s="3" t="s">
        <v>2554</v>
      </c>
      <c r="C562" s="5">
        <v>818000</v>
      </c>
      <c r="D562" s="5">
        <v>600000</v>
      </c>
      <c r="E562" s="5">
        <v>120000</v>
      </c>
      <c r="F562" s="5">
        <v>13000</v>
      </c>
      <c r="G562" s="5">
        <v>0</v>
      </c>
      <c r="H562" s="5">
        <v>202000</v>
      </c>
      <c r="I562" s="5">
        <v>0</v>
      </c>
      <c r="J562" s="5">
        <v>0</v>
      </c>
      <c r="K562" s="5">
        <v>0</v>
      </c>
      <c r="L562" s="5"/>
      <c r="M562" s="5">
        <f t="shared" si="206"/>
        <v>2753334</v>
      </c>
      <c r="N562" s="5">
        <f t="shared" si="207"/>
        <v>-3000</v>
      </c>
      <c r="O562" s="5" t="s">
        <v>2555</v>
      </c>
      <c r="P562" s="5">
        <v>0</v>
      </c>
      <c r="Q562" s="1493">
        <v>0</v>
      </c>
      <c r="R562" s="1493">
        <v>136326</v>
      </c>
      <c r="S562" s="1493">
        <v>681674</v>
      </c>
      <c r="T562" s="1493">
        <v>0</v>
      </c>
      <c r="U562" s="1493">
        <v>0</v>
      </c>
      <c r="V562" s="1493">
        <v>0</v>
      </c>
      <c r="W562" s="23">
        <v>0.59</v>
      </c>
      <c r="X562" s="1493">
        <v>3</v>
      </c>
    </row>
    <row r="563" spans="1:24" x14ac:dyDescent="0.25">
      <c r="A563" s="3" t="s">
        <v>1299</v>
      </c>
      <c r="B563" s="3" t="s">
        <v>2556</v>
      </c>
      <c r="C563" s="5">
        <v>694000</v>
      </c>
      <c r="D563" s="5">
        <v>800000</v>
      </c>
      <c r="E563" s="5">
        <v>160000</v>
      </c>
      <c r="F563" s="5">
        <v>23000</v>
      </c>
      <c r="G563" s="5">
        <v>0</v>
      </c>
      <c r="H563" s="5">
        <v>680000</v>
      </c>
      <c r="I563" s="5">
        <v>0</v>
      </c>
      <c r="J563" s="5">
        <v>810000</v>
      </c>
      <c r="K563" s="5">
        <v>0</v>
      </c>
      <c r="L563" s="5"/>
      <c r="M563" s="5">
        <f t="shared" si="206"/>
        <v>2623334</v>
      </c>
      <c r="N563" s="5">
        <f t="shared" si="207"/>
        <v>-1000</v>
      </c>
      <c r="O563" s="5" t="s">
        <v>2557</v>
      </c>
      <c r="P563" s="5">
        <v>0</v>
      </c>
      <c r="Q563" s="1493">
        <v>0</v>
      </c>
      <c r="R563" s="1493">
        <v>115658</v>
      </c>
      <c r="S563" s="1493">
        <v>578342</v>
      </c>
      <c r="T563" s="1493">
        <v>0</v>
      </c>
      <c r="U563" s="1493">
        <v>0</v>
      </c>
      <c r="V563" s="1493">
        <v>0</v>
      </c>
      <c r="W563" s="23">
        <v>0.56999999999999995</v>
      </c>
      <c r="X563" s="1493">
        <v>2</v>
      </c>
    </row>
    <row r="564" spans="1:24" x14ac:dyDescent="0.25">
      <c r="A564" s="6" t="s">
        <v>1299</v>
      </c>
      <c r="B564" s="6" t="s">
        <v>2558</v>
      </c>
      <c r="C564" s="7">
        <v>1220000</v>
      </c>
      <c r="D564" s="7">
        <v>700000</v>
      </c>
      <c r="E564" s="7">
        <v>140000</v>
      </c>
      <c r="F564" s="7">
        <v>217000</v>
      </c>
      <c r="G564" s="7">
        <v>0</v>
      </c>
      <c r="H564" s="7">
        <v>305000</v>
      </c>
      <c r="I564" s="7">
        <v>0</v>
      </c>
      <c r="J564" s="7">
        <v>0</v>
      </c>
      <c r="K564" s="7">
        <v>0</v>
      </c>
      <c r="L564" s="7"/>
      <c r="M564" s="7">
        <f xml:space="preserve"> M563+H564+ I564- J564- L564+ Q564</f>
        <v>2928334</v>
      </c>
      <c r="N564" s="7">
        <f t="shared" si="207"/>
        <v>2000</v>
      </c>
      <c r="O564" s="7" t="s">
        <v>2559</v>
      </c>
      <c r="P564" s="7">
        <v>0</v>
      </c>
      <c r="Q564" s="1513">
        <v>0</v>
      </c>
      <c r="R564" s="1514">
        <v>203328</v>
      </c>
      <c r="S564" s="1514">
        <v>1016672</v>
      </c>
      <c r="T564" s="1514">
        <v>0</v>
      </c>
      <c r="U564" s="1514">
        <v>0</v>
      </c>
      <c r="V564" s="1514">
        <v>0</v>
      </c>
      <c r="W564" s="23">
        <v>0.56000000000000005</v>
      </c>
      <c r="X564" s="1514">
        <v>2</v>
      </c>
    </row>
    <row r="565" spans="1:24" x14ac:dyDescent="0.25">
      <c r="A565" s="10"/>
      <c r="B565" s="10"/>
      <c r="C565" s="11">
        <f>SUM(C552:C564)</f>
        <v>11659000</v>
      </c>
      <c r="D565" s="11">
        <f>SUM(D552:D564)</f>
        <v>12154000</v>
      </c>
      <c r="E565" s="11">
        <f>SUM(E552:E564)</f>
        <v>2431000</v>
      </c>
      <c r="F565" s="11">
        <f>SUM(F552:F564)</f>
        <v>1036000</v>
      </c>
      <c r="G565" s="11"/>
      <c r="H565" s="11"/>
      <c r="I565" s="11"/>
      <c r="J565" s="11"/>
      <c r="K565" s="11"/>
      <c r="L565" s="11">
        <v>0</v>
      </c>
      <c r="M565" s="11">
        <f>+M564</f>
        <v>2928334</v>
      </c>
      <c r="N565" s="11"/>
      <c r="O565" s="11"/>
      <c r="P565" s="11"/>
      <c r="Q565" s="9"/>
    </row>
    <row r="566" spans="1:24" x14ac:dyDescent="0.25">
      <c r="A566" t="s">
        <v>1299</v>
      </c>
      <c r="B566" s="3" t="s">
        <v>2561</v>
      </c>
      <c r="C566" s="5">
        <v>1095000</v>
      </c>
      <c r="D566" s="5">
        <v>600000</v>
      </c>
      <c r="E566" s="5">
        <v>120000</v>
      </c>
      <c r="F566" s="5">
        <v>23000</v>
      </c>
      <c r="G566" s="5">
        <v>0</v>
      </c>
      <c r="H566" s="5">
        <v>472000</v>
      </c>
      <c r="I566" s="5">
        <v>0</v>
      </c>
      <c r="J566" s="5">
        <v>0</v>
      </c>
      <c r="K566" s="5">
        <v>0</v>
      </c>
      <c r="L566" s="5"/>
      <c r="M566" s="5">
        <f t="shared" ref="M566:M571" si="208" xml:space="preserve"> M565+H566+ I566- J566- L566+ Q566</f>
        <v>3400334</v>
      </c>
      <c r="N566" s="5">
        <f t="shared" ref="N566:N571" si="209">(C566-D566 - F566 - G566 + J566- K566- H566- I566- P566)*-1</f>
        <v>0</v>
      </c>
      <c r="O566" s="5" t="s">
        <v>2562</v>
      </c>
      <c r="P566" s="5">
        <v>0</v>
      </c>
      <c r="Q566" s="1514">
        <v>0</v>
      </c>
      <c r="R566" s="1514">
        <v>182493</v>
      </c>
      <c r="S566" s="1514">
        <v>912507</v>
      </c>
      <c r="T566" s="1514">
        <v>0</v>
      </c>
      <c r="U566" s="1514">
        <v>0</v>
      </c>
      <c r="V566" s="1514">
        <v>0</v>
      </c>
      <c r="W566" s="23">
        <v>0.6</v>
      </c>
      <c r="X566" s="1514">
        <v>3</v>
      </c>
    </row>
    <row r="567" spans="1:24" x14ac:dyDescent="0.25">
      <c r="A567" s="3" t="s">
        <v>1299</v>
      </c>
      <c r="B567" s="3" t="s">
        <v>2563</v>
      </c>
      <c r="C567" s="5">
        <v>750000</v>
      </c>
      <c r="D567" s="5">
        <v>0</v>
      </c>
      <c r="E567" s="5">
        <v>0</v>
      </c>
      <c r="F567" s="5">
        <v>13000</v>
      </c>
      <c r="G567" s="5">
        <v>0</v>
      </c>
      <c r="H567" s="5">
        <v>738000</v>
      </c>
      <c r="I567" s="5">
        <v>0</v>
      </c>
      <c r="J567" s="5">
        <v>0</v>
      </c>
      <c r="K567" s="5">
        <v>0</v>
      </c>
      <c r="L567" s="5"/>
      <c r="M567" s="5">
        <f t="shared" si="208"/>
        <v>4138334</v>
      </c>
      <c r="N567" s="5">
        <f t="shared" si="209"/>
        <v>1000</v>
      </c>
      <c r="O567" s="5" t="s">
        <v>2429</v>
      </c>
      <c r="P567" s="5">
        <v>0</v>
      </c>
      <c r="Q567" s="1514">
        <v>0</v>
      </c>
      <c r="R567" s="1514">
        <v>124971</v>
      </c>
      <c r="S567" s="1514">
        <v>625029</v>
      </c>
      <c r="T567" s="1514">
        <v>0</v>
      </c>
      <c r="U567" s="1514">
        <v>0</v>
      </c>
      <c r="V567" s="1514">
        <v>0</v>
      </c>
      <c r="W567" s="23">
        <v>0.56999999999999995</v>
      </c>
      <c r="X567" s="1514">
        <v>0</v>
      </c>
    </row>
    <row r="568" spans="1:24" x14ac:dyDescent="0.25">
      <c r="A568" s="3" t="s">
        <v>1299</v>
      </c>
      <c r="B568" s="3" t="s">
        <v>2565</v>
      </c>
      <c r="C568" s="5">
        <v>631000</v>
      </c>
      <c r="D568" s="5">
        <v>200000</v>
      </c>
      <c r="E568" s="5">
        <v>40000</v>
      </c>
      <c r="F568" s="5">
        <v>13000</v>
      </c>
      <c r="G568" s="5">
        <v>0</v>
      </c>
      <c r="H568" s="5">
        <v>635000</v>
      </c>
      <c r="I568" s="5">
        <v>0</v>
      </c>
      <c r="J568" s="5">
        <v>200000</v>
      </c>
      <c r="K568" s="5">
        <v>0</v>
      </c>
      <c r="L568" s="5"/>
      <c r="M568" s="5">
        <f t="shared" si="208"/>
        <v>4573334</v>
      </c>
      <c r="N568" s="5">
        <f t="shared" si="209"/>
        <v>17000</v>
      </c>
      <c r="O568" s="5" t="s">
        <v>2567</v>
      </c>
      <c r="P568" s="5">
        <v>0</v>
      </c>
      <c r="Q568" s="1514">
        <v>0</v>
      </c>
      <c r="R568" s="1514">
        <v>105162</v>
      </c>
      <c r="S568" s="1514">
        <v>525838</v>
      </c>
      <c r="T568" s="1514">
        <v>0</v>
      </c>
      <c r="U568" s="1514">
        <v>0</v>
      </c>
      <c r="V568" s="1514">
        <v>0</v>
      </c>
      <c r="W568" s="23">
        <v>0.55000000000000004</v>
      </c>
      <c r="X568" s="1514">
        <v>1</v>
      </c>
    </row>
    <row r="569" spans="1:24" x14ac:dyDescent="0.25">
      <c r="A569" s="3" t="s">
        <v>1299</v>
      </c>
      <c r="B569" s="3" t="s">
        <v>2568</v>
      </c>
      <c r="C569" s="5">
        <v>1418000</v>
      </c>
      <c r="D569" s="5">
        <v>3400000</v>
      </c>
      <c r="E569" s="5">
        <v>680000</v>
      </c>
      <c r="F569" s="5">
        <v>22000</v>
      </c>
      <c r="G569" s="5">
        <v>0</v>
      </c>
      <c r="H569" s="5">
        <v>597000</v>
      </c>
      <c r="I569" s="5">
        <v>0</v>
      </c>
      <c r="J569" s="5">
        <v>2600000</v>
      </c>
      <c r="K569" s="5">
        <v>0</v>
      </c>
      <c r="L569" s="5"/>
      <c r="M569" s="5">
        <f t="shared" si="208"/>
        <v>2570334</v>
      </c>
      <c r="N569" s="5">
        <f t="shared" si="209"/>
        <v>1000</v>
      </c>
      <c r="O569" s="5" t="s">
        <v>2569</v>
      </c>
      <c r="P569" s="5">
        <v>0</v>
      </c>
      <c r="Q569" s="1514">
        <v>0</v>
      </c>
      <c r="R569" s="1514">
        <v>236305</v>
      </c>
      <c r="S569" s="1514">
        <v>1181695</v>
      </c>
      <c r="T569" s="1514">
        <v>0</v>
      </c>
      <c r="U569" s="1514">
        <v>0</v>
      </c>
      <c r="V569" s="1514">
        <v>0</v>
      </c>
      <c r="W569" s="23">
        <v>0.65</v>
      </c>
      <c r="X569" s="1514">
        <v>4</v>
      </c>
    </row>
    <row r="570" spans="1:24" x14ac:dyDescent="0.25">
      <c r="A570" s="3" t="s">
        <v>1299</v>
      </c>
      <c r="B570" s="3" t="s">
        <v>2570</v>
      </c>
      <c r="C570" s="5">
        <v>643000</v>
      </c>
      <c r="D570" s="5">
        <v>1100000</v>
      </c>
      <c r="E570" s="5">
        <v>220000</v>
      </c>
      <c r="F570" s="5">
        <v>34000</v>
      </c>
      <c r="G570" s="5">
        <v>0</v>
      </c>
      <c r="H570" s="5">
        <v>39000</v>
      </c>
      <c r="I570" s="5">
        <v>0</v>
      </c>
      <c r="J570" s="5">
        <v>534000</v>
      </c>
      <c r="K570" s="5">
        <v>0</v>
      </c>
      <c r="L570" s="5"/>
      <c r="M570" s="5">
        <f t="shared" si="208"/>
        <v>2075334</v>
      </c>
      <c r="N570" s="5">
        <f t="shared" si="209"/>
        <v>-4000</v>
      </c>
      <c r="O570" s="5" t="s">
        <v>2571</v>
      </c>
      <c r="P570" s="5">
        <v>0</v>
      </c>
      <c r="Q570" s="1514">
        <v>0</v>
      </c>
      <c r="R570" s="1514">
        <v>107160</v>
      </c>
      <c r="S570" s="1514">
        <v>535840</v>
      </c>
      <c r="T570" s="1514">
        <v>0</v>
      </c>
      <c r="U570" s="1514">
        <v>0</v>
      </c>
      <c r="V570" s="1514">
        <v>0</v>
      </c>
      <c r="W570" s="23">
        <v>0.57999999999999996</v>
      </c>
      <c r="X570" s="1514">
        <v>2</v>
      </c>
    </row>
    <row r="571" spans="1:24" x14ac:dyDescent="0.25">
      <c r="A571" s="3" t="s">
        <v>1299</v>
      </c>
      <c r="B571" s="3" t="s">
        <v>2573</v>
      </c>
      <c r="C571" s="5">
        <v>783000</v>
      </c>
      <c r="D571" s="5">
        <v>0</v>
      </c>
      <c r="E571" s="5">
        <v>0</v>
      </c>
      <c r="F571" s="5">
        <v>208000</v>
      </c>
      <c r="G571" s="5">
        <v>0</v>
      </c>
      <c r="H571" s="5">
        <v>572000</v>
      </c>
      <c r="I571" s="5">
        <v>0</v>
      </c>
      <c r="J571" s="5">
        <v>0</v>
      </c>
      <c r="K571" s="5">
        <v>0</v>
      </c>
      <c r="L571" s="5"/>
      <c r="M571" s="5">
        <f t="shared" si="208"/>
        <v>2647334</v>
      </c>
      <c r="N571" s="5">
        <f t="shared" si="209"/>
        <v>-3000</v>
      </c>
      <c r="O571" s="5" t="s">
        <v>2575</v>
      </c>
      <c r="P571" s="5">
        <v>0</v>
      </c>
      <c r="Q571" s="1514">
        <v>0</v>
      </c>
      <c r="R571" s="1514">
        <v>130494</v>
      </c>
      <c r="S571" s="1514">
        <v>652506</v>
      </c>
      <c r="T571" s="1514">
        <v>0</v>
      </c>
      <c r="U571" s="1514">
        <v>0</v>
      </c>
      <c r="V571" s="1514">
        <v>0</v>
      </c>
      <c r="W571" s="23">
        <v>0.55000000000000004</v>
      </c>
      <c r="X571" s="1514">
        <v>0</v>
      </c>
    </row>
    <row r="572" spans="1:24" x14ac:dyDescent="0.25">
      <c r="A572" s="3" t="s">
        <v>1299</v>
      </c>
      <c r="B572" s="3" t="s">
        <v>2576</v>
      </c>
      <c r="C572" s="5">
        <v>4317000</v>
      </c>
      <c r="D572" s="5">
        <v>1500000</v>
      </c>
      <c r="E572" s="5">
        <v>300000</v>
      </c>
      <c r="F572" s="5">
        <v>65000</v>
      </c>
      <c r="G572" s="5">
        <v>0</v>
      </c>
      <c r="H572" s="5">
        <v>1853000</v>
      </c>
      <c r="I572" s="5">
        <v>0</v>
      </c>
      <c r="J572" s="5">
        <v>2090000</v>
      </c>
      <c r="K572" s="5">
        <v>2989000</v>
      </c>
      <c r="L572" s="5"/>
      <c r="M572" s="5">
        <f xml:space="preserve"> M571+H572+ I572- J572- L572+ Q572</f>
        <v>2410334</v>
      </c>
      <c r="N572" s="5">
        <f t="shared" ref="N572:N577" si="210">(C572-D572 - F572 - G572 + J572- K572- H572- I572- P572)*-1</f>
        <v>0</v>
      </c>
      <c r="O572" s="5" t="s">
        <v>2577</v>
      </c>
      <c r="P572" s="5">
        <v>0</v>
      </c>
      <c r="Q572" s="1514">
        <v>0</v>
      </c>
      <c r="R572" s="1514">
        <v>719355</v>
      </c>
      <c r="S572" s="1514">
        <v>3597644.7</v>
      </c>
      <c r="T572" s="1514">
        <v>0</v>
      </c>
      <c r="U572" s="1514">
        <v>0</v>
      </c>
      <c r="V572" s="1514">
        <v>0</v>
      </c>
      <c r="W572" s="23">
        <v>0.78</v>
      </c>
      <c r="X572" s="1514">
        <v>1</v>
      </c>
    </row>
    <row r="573" spans="1:24" x14ac:dyDescent="0.25">
      <c r="A573" s="7" t="s">
        <v>1299</v>
      </c>
      <c r="B573" s="7" t="s">
        <v>2578</v>
      </c>
      <c r="C573" s="7">
        <v>1346000</v>
      </c>
      <c r="D573" s="7">
        <v>0</v>
      </c>
      <c r="E573" s="7">
        <v>0</v>
      </c>
      <c r="F573" s="7">
        <v>55000</v>
      </c>
      <c r="G573" s="7">
        <v>0</v>
      </c>
      <c r="H573" s="7">
        <v>879000</v>
      </c>
      <c r="I573" s="7">
        <v>0</v>
      </c>
      <c r="J573" s="7">
        <v>148000</v>
      </c>
      <c r="K573" s="7">
        <v>560000</v>
      </c>
      <c r="L573" s="7"/>
      <c r="M573" s="7">
        <f xml:space="preserve"> M572+H573+ I573- J573- L573+ Q573</f>
        <v>3141334</v>
      </c>
      <c r="N573" s="7">
        <f t="shared" si="210"/>
        <v>0</v>
      </c>
      <c r="O573" s="7" t="s">
        <v>2579</v>
      </c>
      <c r="P573" s="7">
        <v>0</v>
      </c>
      <c r="Q573" s="7">
        <v>0</v>
      </c>
      <c r="R573" s="1527">
        <v>224325</v>
      </c>
      <c r="S573" s="1527">
        <v>1121675</v>
      </c>
      <c r="T573" s="1527">
        <v>0</v>
      </c>
      <c r="U573" s="1527">
        <v>0</v>
      </c>
      <c r="V573" s="1527">
        <v>0</v>
      </c>
      <c r="W573" s="23">
        <v>0.84</v>
      </c>
      <c r="X573" s="1527">
        <v>0</v>
      </c>
    </row>
    <row r="574" spans="1:24" x14ac:dyDescent="0.25">
      <c r="A574" s="3" t="s">
        <v>1299</v>
      </c>
      <c r="B574" s="3" t="s">
        <v>2580</v>
      </c>
      <c r="C574" s="5">
        <v>811000</v>
      </c>
      <c r="D574" s="5">
        <v>300000</v>
      </c>
      <c r="E574" s="5">
        <v>60000</v>
      </c>
      <c r="F574" s="5">
        <v>13000</v>
      </c>
      <c r="G574" s="5">
        <v>0</v>
      </c>
      <c r="H574" s="5">
        <v>498000</v>
      </c>
      <c r="I574" s="5">
        <v>0</v>
      </c>
      <c r="J574" s="5">
        <v>0</v>
      </c>
      <c r="K574" s="5">
        <v>0</v>
      </c>
      <c r="L574" s="5"/>
      <c r="M574" s="5">
        <f xml:space="preserve"> M573+H574+ I574- J574- L574+ Q574</f>
        <v>3639334</v>
      </c>
      <c r="N574" s="5">
        <f t="shared" si="210"/>
        <v>0</v>
      </c>
      <c r="O574" s="5" t="s">
        <v>2581</v>
      </c>
      <c r="P574" s="5">
        <v>0</v>
      </c>
      <c r="Q574" s="1514">
        <v>0</v>
      </c>
      <c r="R574" s="1514">
        <v>135153</v>
      </c>
      <c r="S574" s="1514">
        <v>675847</v>
      </c>
      <c r="T574" s="1514">
        <v>0</v>
      </c>
      <c r="U574" s="1514">
        <v>0</v>
      </c>
      <c r="V574" s="1514">
        <v>0</v>
      </c>
      <c r="W574" s="23">
        <v>0.68</v>
      </c>
      <c r="X574" s="1514">
        <v>1</v>
      </c>
    </row>
    <row r="575" spans="1:24" x14ac:dyDescent="0.25">
      <c r="A575" s="3" t="s">
        <v>1299</v>
      </c>
      <c r="B575" s="3" t="s">
        <v>2582</v>
      </c>
      <c r="C575" s="5">
        <v>933000</v>
      </c>
      <c r="D575" s="5">
        <v>150000</v>
      </c>
      <c r="E575" s="5">
        <v>30000</v>
      </c>
      <c r="F575" s="5">
        <v>7000</v>
      </c>
      <c r="G575" s="5">
        <v>0</v>
      </c>
      <c r="H575" s="5">
        <v>775000</v>
      </c>
      <c r="I575" s="5">
        <v>0</v>
      </c>
      <c r="J575" s="5">
        <v>0</v>
      </c>
      <c r="K575" s="5">
        <v>0</v>
      </c>
      <c r="L575" s="5"/>
      <c r="M575" s="5">
        <f>M574+ H575+ I575- J575- L575+ Q575</f>
        <v>4414334</v>
      </c>
      <c r="N575" s="5">
        <f t="shared" si="210"/>
        <v>-1000</v>
      </c>
      <c r="O575" s="5" t="s">
        <v>2583</v>
      </c>
      <c r="P575" s="5">
        <v>0</v>
      </c>
      <c r="Q575" s="1514">
        <v>0</v>
      </c>
      <c r="R575" s="1514">
        <v>155489</v>
      </c>
      <c r="S575" s="1514">
        <v>777511</v>
      </c>
      <c r="T575" s="1514">
        <v>0</v>
      </c>
      <c r="U575" s="1514">
        <v>0</v>
      </c>
      <c r="V575" s="1514">
        <v>0</v>
      </c>
      <c r="W575" s="23">
        <v>0.81</v>
      </c>
      <c r="X575" s="1514">
        <v>1</v>
      </c>
    </row>
    <row r="576" spans="1:24" x14ac:dyDescent="0.25">
      <c r="A576" s="3" t="s">
        <v>1299</v>
      </c>
      <c r="B576" s="3" t="s">
        <v>2585</v>
      </c>
      <c r="C576" s="5">
        <v>706000</v>
      </c>
      <c r="D576" s="5">
        <v>150000</v>
      </c>
      <c r="E576" s="5">
        <v>30000</v>
      </c>
      <c r="F576" s="5">
        <v>28000</v>
      </c>
      <c r="G576" s="5">
        <v>0</v>
      </c>
      <c r="H576" s="5">
        <v>531000</v>
      </c>
      <c r="I576" s="5">
        <v>0</v>
      </c>
      <c r="J576" s="5">
        <v>0</v>
      </c>
      <c r="K576" s="5">
        <v>0</v>
      </c>
      <c r="L576" s="5"/>
      <c r="M576" s="5">
        <f t="shared" ref="M576:M581" si="211" xml:space="preserve"> M575+H576+ I576- J576- L576+ Q576</f>
        <v>4945334</v>
      </c>
      <c r="N576" s="5">
        <f t="shared" si="210"/>
        <v>3000</v>
      </c>
      <c r="O576" s="5" t="s">
        <v>2586</v>
      </c>
      <c r="P576" s="5">
        <v>0</v>
      </c>
      <c r="Q576" s="1514">
        <v>0</v>
      </c>
      <c r="R576" s="1514">
        <v>117659</v>
      </c>
      <c r="S576" s="1514">
        <v>588341</v>
      </c>
      <c r="T576" s="1514">
        <v>0</v>
      </c>
      <c r="U576" s="1514">
        <v>0</v>
      </c>
      <c r="V576" s="1514">
        <v>0</v>
      </c>
      <c r="W576" s="23">
        <v>0.83</v>
      </c>
      <c r="X576" s="1514">
        <v>1</v>
      </c>
    </row>
    <row r="577" spans="1:24" x14ac:dyDescent="0.25">
      <c r="A577" s="3" t="s">
        <v>1299</v>
      </c>
      <c r="B577" s="3" t="s">
        <v>2588</v>
      </c>
      <c r="C577" s="5">
        <v>748000</v>
      </c>
      <c r="D577" s="5">
        <v>250000</v>
      </c>
      <c r="E577" s="5">
        <v>50000</v>
      </c>
      <c r="F577" s="5">
        <v>188000</v>
      </c>
      <c r="G577" s="5">
        <v>0</v>
      </c>
      <c r="H577" s="5">
        <v>310000</v>
      </c>
      <c r="I577" s="5">
        <v>0</v>
      </c>
      <c r="J577" s="5">
        <v>0</v>
      </c>
      <c r="K577" s="5">
        <v>0</v>
      </c>
      <c r="L577" s="5">
        <v>2000000</v>
      </c>
      <c r="M577" s="1533">
        <f t="shared" si="211"/>
        <v>3255334</v>
      </c>
      <c r="N577" s="5">
        <f t="shared" si="210"/>
        <v>0</v>
      </c>
      <c r="O577" s="5" t="s">
        <v>2589</v>
      </c>
      <c r="P577" s="5">
        <v>0</v>
      </c>
      <c r="Q577" s="1514">
        <v>0</v>
      </c>
      <c r="R577" s="1514">
        <v>124664</v>
      </c>
      <c r="S577" s="1514">
        <v>623336</v>
      </c>
      <c r="T577" s="1514">
        <v>0</v>
      </c>
      <c r="U577" s="1514">
        <v>0</v>
      </c>
      <c r="V577" s="1514">
        <v>0</v>
      </c>
      <c r="W577" s="23">
        <v>0.67</v>
      </c>
      <c r="X577" s="1514">
        <v>1</v>
      </c>
    </row>
    <row r="578" spans="1:24" x14ac:dyDescent="0.25">
      <c r="A578" t="s">
        <v>1299</v>
      </c>
      <c r="B578" s="21">
        <v>44198</v>
      </c>
      <c r="C578" s="1534">
        <v>1261000</v>
      </c>
      <c r="D578" s="1534">
        <v>150000</v>
      </c>
      <c r="E578" s="1534">
        <v>30000</v>
      </c>
      <c r="F578" s="1534">
        <v>34000</v>
      </c>
      <c r="G578" s="1534">
        <v>0</v>
      </c>
      <c r="H578" s="1534">
        <v>1061000</v>
      </c>
      <c r="I578" s="1534">
        <v>0</v>
      </c>
      <c r="J578" s="1534">
        <v>0</v>
      </c>
      <c r="K578" s="1534">
        <v>16000</v>
      </c>
      <c r="M578" s="5">
        <f t="shared" si="211"/>
        <v>4316334</v>
      </c>
      <c r="N578">
        <f t="shared" ref="N578:N583" si="212">(C578-D578 - F578 - G578 + J578- K578- H578- I578- P578)*-1</f>
        <v>0</v>
      </c>
      <c r="O578" t="s">
        <v>1769</v>
      </c>
      <c r="P578" s="1534">
        <v>0</v>
      </c>
      <c r="Q578" s="1534">
        <v>0</v>
      </c>
      <c r="R578" s="1534">
        <v>210156</v>
      </c>
      <c r="S578" s="1534">
        <v>1050844</v>
      </c>
      <c r="T578" s="1534">
        <v>0</v>
      </c>
      <c r="U578" s="1534">
        <v>0</v>
      </c>
      <c r="V578" s="1534">
        <v>0</v>
      </c>
      <c r="W578" s="23">
        <v>0.78</v>
      </c>
      <c r="X578" s="1534">
        <v>1</v>
      </c>
    </row>
    <row r="579" spans="1:24" x14ac:dyDescent="0.25">
      <c r="A579" s="3" t="s">
        <v>1299</v>
      </c>
      <c r="B579" s="3" t="s">
        <v>2592</v>
      </c>
      <c r="C579" s="5">
        <v>628000</v>
      </c>
      <c r="D579" s="5">
        <v>500000</v>
      </c>
      <c r="E579" s="5">
        <v>100000</v>
      </c>
      <c r="F579" s="5">
        <v>18000</v>
      </c>
      <c r="G579" s="5">
        <v>0</v>
      </c>
      <c r="H579" s="5">
        <v>112000</v>
      </c>
      <c r="I579" s="5">
        <v>0</v>
      </c>
      <c r="J579" s="5">
        <v>0</v>
      </c>
      <c r="K579" s="5">
        <v>0</v>
      </c>
      <c r="L579" s="5"/>
      <c r="M579" s="5">
        <f t="shared" si="211"/>
        <v>4428334</v>
      </c>
      <c r="N579" s="5">
        <f t="shared" si="212"/>
        <v>2000</v>
      </c>
      <c r="O579" s="5" t="s">
        <v>2594</v>
      </c>
      <c r="P579" s="5">
        <v>0</v>
      </c>
      <c r="Q579" s="1514">
        <v>0</v>
      </c>
      <c r="R579" s="1514">
        <v>104659</v>
      </c>
      <c r="S579" s="1514">
        <v>523341</v>
      </c>
      <c r="T579" s="1514">
        <v>0</v>
      </c>
      <c r="U579" s="1514">
        <v>0</v>
      </c>
      <c r="V579" s="1514">
        <v>0</v>
      </c>
      <c r="W579" s="23">
        <v>0.7</v>
      </c>
      <c r="X579" s="1514">
        <v>1</v>
      </c>
    </row>
    <row r="580" spans="1:24" x14ac:dyDescent="0.25">
      <c r="A580" s="3" t="s">
        <v>1299</v>
      </c>
      <c r="B580" s="3" t="s">
        <v>2595</v>
      </c>
      <c r="C580" s="5">
        <v>910000</v>
      </c>
      <c r="D580" s="5">
        <v>1600000</v>
      </c>
      <c r="E580" s="5">
        <v>320000</v>
      </c>
      <c r="F580" s="5">
        <v>21000</v>
      </c>
      <c r="G580" s="5">
        <v>0</v>
      </c>
      <c r="H580" s="5">
        <v>309000</v>
      </c>
      <c r="I580" s="5">
        <v>0</v>
      </c>
      <c r="J580" s="5">
        <v>1020000</v>
      </c>
      <c r="K580" s="5">
        <v>0</v>
      </c>
      <c r="L580" s="5"/>
      <c r="M580" s="5">
        <f t="shared" si="211"/>
        <v>3717334</v>
      </c>
      <c r="N580" s="5">
        <f t="shared" si="212"/>
        <v>0</v>
      </c>
      <c r="O580" s="5" t="s">
        <v>2596</v>
      </c>
      <c r="P580" s="5">
        <v>0</v>
      </c>
      <c r="Q580" s="1514">
        <v>0</v>
      </c>
      <c r="R580" s="1514">
        <v>151663</v>
      </c>
      <c r="S580" s="1514">
        <v>758337</v>
      </c>
      <c r="T580" s="1514">
        <v>0</v>
      </c>
      <c r="U580" s="1514">
        <v>0</v>
      </c>
      <c r="V580" s="1514">
        <v>0</v>
      </c>
      <c r="W580" s="23">
        <v>0.73</v>
      </c>
      <c r="X580" s="1514">
        <v>5</v>
      </c>
    </row>
    <row r="581" spans="1:24" x14ac:dyDescent="0.25">
      <c r="A581" s="6" t="s">
        <v>1299</v>
      </c>
      <c r="B581" s="6" t="s">
        <v>2597</v>
      </c>
      <c r="C581" s="7">
        <v>835000</v>
      </c>
      <c r="D581" s="7">
        <v>500000</v>
      </c>
      <c r="E581" s="7">
        <v>100000</v>
      </c>
      <c r="F581" s="7">
        <v>13000</v>
      </c>
      <c r="G581" s="7">
        <v>0</v>
      </c>
      <c r="H581" s="7">
        <v>817000</v>
      </c>
      <c r="I581" s="7">
        <v>0</v>
      </c>
      <c r="J581" s="7">
        <v>500000</v>
      </c>
      <c r="K581" s="7">
        <v>0</v>
      </c>
      <c r="L581" s="7"/>
      <c r="M581" s="7">
        <f t="shared" si="211"/>
        <v>4034334</v>
      </c>
      <c r="N581" s="7">
        <f t="shared" si="212"/>
        <v>-5000</v>
      </c>
      <c r="O581" s="7" t="s">
        <v>2598</v>
      </c>
      <c r="P581" s="7">
        <v>0</v>
      </c>
      <c r="Q581" s="1539">
        <v>0</v>
      </c>
      <c r="R581" s="1540">
        <v>139161</v>
      </c>
      <c r="S581" s="1540">
        <v>695839</v>
      </c>
      <c r="T581" s="1540">
        <v>0</v>
      </c>
      <c r="U581" s="1540">
        <v>0</v>
      </c>
      <c r="V581" s="1540">
        <v>0</v>
      </c>
      <c r="W581" s="23">
        <v>0.78</v>
      </c>
      <c r="X581" s="1540">
        <v>1</v>
      </c>
    </row>
    <row r="582" spans="1:24" x14ac:dyDescent="0.25">
      <c r="A582" s="3" t="s">
        <v>1299</v>
      </c>
      <c r="B582" s="3" t="s">
        <v>2600</v>
      </c>
      <c r="C582" s="5">
        <v>643000</v>
      </c>
      <c r="D582" s="5">
        <v>300000</v>
      </c>
      <c r="E582" s="5">
        <v>60000</v>
      </c>
      <c r="F582" s="5">
        <v>34000</v>
      </c>
      <c r="G582" s="5">
        <v>0</v>
      </c>
      <c r="H582" s="5">
        <v>615000</v>
      </c>
      <c r="I582" s="5">
        <v>0</v>
      </c>
      <c r="J582" s="5">
        <v>300000</v>
      </c>
      <c r="K582" s="5">
        <v>0</v>
      </c>
      <c r="L582" s="5"/>
      <c r="M582" s="5">
        <f t="shared" ref="M582:M587" si="213" xml:space="preserve"> M581+H582+ I582- J582- L582+ Q582</f>
        <v>4349334</v>
      </c>
      <c r="N582" s="5">
        <f t="shared" si="212"/>
        <v>6000</v>
      </c>
      <c r="O582" s="5" t="s">
        <v>2601</v>
      </c>
      <c r="P582" s="5">
        <v>0</v>
      </c>
      <c r="Q582" s="1514">
        <v>0</v>
      </c>
      <c r="R582" s="1514">
        <v>107158</v>
      </c>
      <c r="S582" s="1514">
        <v>535842</v>
      </c>
      <c r="T582" s="1514">
        <v>0</v>
      </c>
      <c r="U582" s="1514">
        <v>0</v>
      </c>
      <c r="V582" s="1514">
        <v>0</v>
      </c>
      <c r="W582" s="23">
        <v>0.69</v>
      </c>
      <c r="X582" s="1514">
        <v>1</v>
      </c>
    </row>
    <row r="583" spans="1:24" x14ac:dyDescent="0.25">
      <c r="A583" s="3" t="s">
        <v>1299</v>
      </c>
      <c r="B583" s="3" t="s">
        <v>2602</v>
      </c>
      <c r="C583" s="5">
        <v>841000</v>
      </c>
      <c r="D583" s="5">
        <v>2000000</v>
      </c>
      <c r="E583" s="5">
        <v>400000</v>
      </c>
      <c r="F583" s="5">
        <v>528000</v>
      </c>
      <c r="G583" s="5">
        <v>0</v>
      </c>
      <c r="H583" s="5">
        <v>63000</v>
      </c>
      <c r="I583" s="5">
        <v>0</v>
      </c>
      <c r="J583" s="5">
        <v>1750000</v>
      </c>
      <c r="K583" s="5">
        <v>0</v>
      </c>
      <c r="L583" s="5"/>
      <c r="M583" s="5">
        <f t="shared" si="213"/>
        <v>2662334</v>
      </c>
      <c r="N583" s="5">
        <f t="shared" si="212"/>
        <v>0</v>
      </c>
      <c r="O583" s="5" t="s">
        <v>2603</v>
      </c>
      <c r="P583" s="5">
        <v>0</v>
      </c>
      <c r="Q583" s="1514">
        <v>0</v>
      </c>
      <c r="R583" s="1514">
        <v>140161</v>
      </c>
      <c r="S583" s="1514">
        <v>700839</v>
      </c>
      <c r="T583" s="1514">
        <v>0</v>
      </c>
      <c r="U583" s="1514">
        <v>0</v>
      </c>
      <c r="V583" s="1514">
        <v>0</v>
      </c>
      <c r="W583" s="23">
        <v>0.6</v>
      </c>
      <c r="X583" s="1514">
        <v>3</v>
      </c>
    </row>
    <row r="584" spans="1:24" x14ac:dyDescent="0.25">
      <c r="A584" s="3" t="s">
        <v>1299</v>
      </c>
      <c r="B584" s="3" t="s">
        <v>2605</v>
      </c>
      <c r="C584" s="5">
        <v>1166000</v>
      </c>
      <c r="D584" s="5">
        <v>250000</v>
      </c>
      <c r="E584" s="5">
        <v>110000</v>
      </c>
      <c r="F584" s="5">
        <v>25000</v>
      </c>
      <c r="G584" s="5">
        <v>0</v>
      </c>
      <c r="H584" s="5">
        <v>890000</v>
      </c>
      <c r="I584" s="5">
        <v>0</v>
      </c>
      <c r="J584" s="5">
        <v>0</v>
      </c>
      <c r="K584" s="5">
        <v>0</v>
      </c>
      <c r="L584" s="5"/>
      <c r="M584" s="5">
        <f t="shared" si="213"/>
        <v>3552334</v>
      </c>
      <c r="N584" s="5">
        <f t="shared" ref="N584:N589" si="214">(C584-D584 - F584 - G584 + J584- K584- H584- I584- P584)*-1</f>
        <v>-1000</v>
      </c>
      <c r="O584" s="5" t="s">
        <v>1224</v>
      </c>
      <c r="P584" s="5">
        <v>0</v>
      </c>
      <c r="Q584" s="1514">
        <v>0</v>
      </c>
      <c r="R584" s="1514">
        <v>194326</v>
      </c>
      <c r="S584" s="1514">
        <v>971674</v>
      </c>
      <c r="T584" s="1514">
        <v>0</v>
      </c>
      <c r="U584" s="1514">
        <v>0</v>
      </c>
      <c r="V584" s="1514">
        <v>0</v>
      </c>
      <c r="W584" s="23">
        <v>0.68</v>
      </c>
      <c r="X584" s="1514">
        <v>2</v>
      </c>
    </row>
    <row r="585" spans="1:24" x14ac:dyDescent="0.25">
      <c r="A585" s="3" t="s">
        <v>1299</v>
      </c>
      <c r="B585" s="3" t="s">
        <v>2606</v>
      </c>
      <c r="C585" s="5">
        <v>834000</v>
      </c>
      <c r="D585" s="5">
        <v>800000</v>
      </c>
      <c r="E585" s="5">
        <v>160000</v>
      </c>
      <c r="F585" s="5">
        <v>23000</v>
      </c>
      <c r="G585" s="5">
        <v>0</v>
      </c>
      <c r="H585" s="5">
        <v>613000</v>
      </c>
      <c r="I585" s="5">
        <v>0</v>
      </c>
      <c r="J585" s="5">
        <v>600000</v>
      </c>
      <c r="K585" s="5">
        <v>0</v>
      </c>
      <c r="L585" s="5"/>
      <c r="M585" s="5">
        <f t="shared" si="213"/>
        <v>3565334</v>
      </c>
      <c r="N585" s="5">
        <f t="shared" si="214"/>
        <v>2000</v>
      </c>
      <c r="O585" s="5" t="s">
        <v>142</v>
      </c>
      <c r="P585" s="5">
        <v>0</v>
      </c>
      <c r="Q585" s="1514">
        <v>0</v>
      </c>
      <c r="R585" s="1514">
        <v>138994</v>
      </c>
      <c r="S585" s="1514">
        <v>695006.2</v>
      </c>
      <c r="T585" s="1514">
        <v>0</v>
      </c>
      <c r="U585" s="1514">
        <v>0</v>
      </c>
      <c r="V585" s="1514">
        <v>0</v>
      </c>
      <c r="W585" s="23">
        <v>0.59</v>
      </c>
      <c r="X585" s="1514">
        <v>2</v>
      </c>
    </row>
    <row r="586" spans="1:24" x14ac:dyDescent="0.25">
      <c r="A586" s="3" t="s">
        <v>1299</v>
      </c>
      <c r="B586" s="3" t="s">
        <v>2607</v>
      </c>
      <c r="C586" s="5">
        <v>905000</v>
      </c>
      <c r="D586" s="5">
        <v>150000</v>
      </c>
      <c r="E586" s="5">
        <v>30000</v>
      </c>
      <c r="F586" s="5">
        <v>31000</v>
      </c>
      <c r="G586" s="5">
        <v>0</v>
      </c>
      <c r="H586" s="5">
        <v>733000</v>
      </c>
      <c r="I586" s="5">
        <v>0</v>
      </c>
      <c r="J586" s="5">
        <v>10000</v>
      </c>
      <c r="K586" s="5">
        <v>0</v>
      </c>
      <c r="L586" s="5"/>
      <c r="M586" s="5">
        <f t="shared" si="213"/>
        <v>4288334</v>
      </c>
      <c r="N586" s="5">
        <f t="shared" si="214"/>
        <v>-1000</v>
      </c>
      <c r="O586" s="5" t="s">
        <v>1504</v>
      </c>
      <c r="P586" s="5">
        <v>0</v>
      </c>
      <c r="Q586" s="1514">
        <v>0</v>
      </c>
      <c r="R586" s="1514">
        <v>150830</v>
      </c>
      <c r="S586" s="1514">
        <v>754170.2</v>
      </c>
      <c r="T586" s="1514">
        <v>0</v>
      </c>
      <c r="U586" s="1514">
        <v>0</v>
      </c>
      <c r="V586" s="1514">
        <v>0</v>
      </c>
      <c r="W586" s="23">
        <v>0.66</v>
      </c>
      <c r="X586" s="1514">
        <v>1</v>
      </c>
    </row>
    <row r="587" spans="1:24" x14ac:dyDescent="0.25">
      <c r="A587" s="3" t="s">
        <v>1299</v>
      </c>
      <c r="B587" s="3" t="s">
        <v>2609</v>
      </c>
      <c r="C587" s="5">
        <v>622000</v>
      </c>
      <c r="D587" s="5">
        <v>700000</v>
      </c>
      <c r="E587" s="5">
        <v>140000</v>
      </c>
      <c r="F587" s="5">
        <v>13000</v>
      </c>
      <c r="G587" s="5">
        <v>0</v>
      </c>
      <c r="H587" s="5">
        <v>418000</v>
      </c>
      <c r="I587" s="5">
        <v>0</v>
      </c>
      <c r="J587" s="5">
        <v>500000</v>
      </c>
      <c r="K587" s="5">
        <v>0</v>
      </c>
      <c r="L587" s="5"/>
      <c r="M587" s="5">
        <f t="shared" si="213"/>
        <v>4206334</v>
      </c>
      <c r="N587" s="5">
        <f t="shared" si="214"/>
        <v>9000</v>
      </c>
      <c r="O587" s="5" t="s">
        <v>83</v>
      </c>
      <c r="P587" s="5">
        <v>0</v>
      </c>
      <c r="Q587" s="1514">
        <v>0</v>
      </c>
      <c r="R587" s="1514">
        <v>103665</v>
      </c>
      <c r="S587" s="1514">
        <v>518335</v>
      </c>
      <c r="T587" s="1514">
        <v>0</v>
      </c>
      <c r="U587" s="1514">
        <v>0</v>
      </c>
      <c r="V587" s="1514">
        <v>0</v>
      </c>
      <c r="W587" s="23">
        <v>0.61</v>
      </c>
      <c r="X587" s="1514">
        <v>2</v>
      </c>
    </row>
    <row r="588" spans="1:24" x14ac:dyDescent="0.25">
      <c r="A588" t="s">
        <v>1299</v>
      </c>
      <c r="B588" s="21">
        <v>44532</v>
      </c>
      <c r="C588" s="1514">
        <v>772000</v>
      </c>
      <c r="D588" s="1514">
        <v>0</v>
      </c>
      <c r="E588" s="1514">
        <v>0</v>
      </c>
      <c r="F588" s="1514">
        <v>23000</v>
      </c>
      <c r="G588" s="1514">
        <v>0</v>
      </c>
      <c r="H588" s="1514">
        <v>736000</v>
      </c>
      <c r="I588" s="1514">
        <v>0</v>
      </c>
      <c r="J588" s="1514">
        <v>0</v>
      </c>
      <c r="K588" s="1514">
        <v>12000</v>
      </c>
      <c r="M588" s="5">
        <f t="shared" ref="M588:M593" si="215" xml:space="preserve"> M587+H588+ I588- J588- L588+ Q588</f>
        <v>4942334</v>
      </c>
      <c r="N588">
        <f t="shared" si="214"/>
        <v>-1000</v>
      </c>
      <c r="O588" t="s">
        <v>1498</v>
      </c>
      <c r="P588" s="1514">
        <v>0</v>
      </c>
      <c r="Q588" s="1514">
        <v>0</v>
      </c>
      <c r="R588" s="1514">
        <v>128653</v>
      </c>
      <c r="S588" s="1514">
        <v>643346.6</v>
      </c>
      <c r="T588" s="1514">
        <v>0</v>
      </c>
      <c r="U588" s="1514">
        <v>0</v>
      </c>
      <c r="V588" s="1514">
        <v>0</v>
      </c>
      <c r="W588" s="23">
        <v>0.66</v>
      </c>
      <c r="X588" s="1514">
        <v>0</v>
      </c>
    </row>
    <row r="589" spans="1:24" x14ac:dyDescent="0.25">
      <c r="A589" s="6" t="s">
        <v>1299</v>
      </c>
      <c r="B589" s="6" t="s">
        <v>2613</v>
      </c>
      <c r="C589" s="7">
        <v>865000</v>
      </c>
      <c r="D589" s="7">
        <v>800000</v>
      </c>
      <c r="E589" s="7">
        <v>160000</v>
      </c>
      <c r="F589" s="7">
        <v>248000</v>
      </c>
      <c r="G589" s="7">
        <v>0</v>
      </c>
      <c r="H589" s="7">
        <v>259000</v>
      </c>
      <c r="I589" s="7">
        <v>0</v>
      </c>
      <c r="J589" s="7">
        <v>440000</v>
      </c>
      <c r="K589" s="7">
        <v>0</v>
      </c>
      <c r="L589" s="7"/>
      <c r="M589" s="7">
        <f t="shared" si="215"/>
        <v>4761334</v>
      </c>
      <c r="N589" s="7">
        <f t="shared" si="214"/>
        <v>2000</v>
      </c>
      <c r="O589" s="7" t="s">
        <v>124</v>
      </c>
      <c r="P589" s="7">
        <v>0</v>
      </c>
      <c r="Q589" s="1549">
        <v>0</v>
      </c>
      <c r="R589" s="1550">
        <v>144162</v>
      </c>
      <c r="S589" s="1550">
        <v>720838</v>
      </c>
      <c r="T589" s="1550">
        <v>0</v>
      </c>
      <c r="U589" s="1550">
        <v>0</v>
      </c>
      <c r="V589" s="1550">
        <v>0</v>
      </c>
      <c r="W589" s="23">
        <v>0.62</v>
      </c>
      <c r="X589" s="1550">
        <v>2</v>
      </c>
    </row>
    <row r="590" spans="1:24" x14ac:dyDescent="0.25">
      <c r="A590" s="3" t="s">
        <v>1299</v>
      </c>
      <c r="B590" s="3" t="s">
        <v>2615</v>
      </c>
      <c r="C590" s="5">
        <v>1005000</v>
      </c>
      <c r="D590" s="5">
        <v>200000</v>
      </c>
      <c r="E590" s="5">
        <v>40000</v>
      </c>
      <c r="F590" s="5">
        <v>23000</v>
      </c>
      <c r="G590" s="5">
        <v>0</v>
      </c>
      <c r="H590" s="5">
        <v>782000</v>
      </c>
      <c r="I590" s="5">
        <v>0</v>
      </c>
      <c r="J590" s="5">
        <v>0</v>
      </c>
      <c r="K590" s="5">
        <v>0</v>
      </c>
      <c r="L590" s="5"/>
      <c r="M590" s="5">
        <f t="shared" si="215"/>
        <v>5543334</v>
      </c>
      <c r="N590" s="5">
        <f t="shared" ref="N590:N595" si="216">(C590-D590 - F590 - G590 + J590- K590- H590- I590- P590)*-1</f>
        <v>0</v>
      </c>
      <c r="O590" s="5" t="s">
        <v>1375</v>
      </c>
      <c r="P590" s="5">
        <v>0</v>
      </c>
      <c r="Q590" s="1514">
        <v>0</v>
      </c>
      <c r="R590" s="1514">
        <v>167456</v>
      </c>
      <c r="S590" s="1514">
        <v>837544.3</v>
      </c>
      <c r="T590" s="1514">
        <v>0</v>
      </c>
      <c r="U590" s="1514">
        <v>0</v>
      </c>
      <c r="V590" s="1514">
        <v>0</v>
      </c>
      <c r="W590" s="23">
        <v>0.6</v>
      </c>
      <c r="X590" s="1514">
        <v>1</v>
      </c>
    </row>
    <row r="591" spans="1:24" x14ac:dyDescent="0.25">
      <c r="A591" s="3" t="s">
        <v>1299</v>
      </c>
      <c r="B591" s="3" t="s">
        <v>2617</v>
      </c>
      <c r="C591" s="5">
        <v>975000</v>
      </c>
      <c r="D591" s="5">
        <v>1300000</v>
      </c>
      <c r="E591" s="5">
        <v>260000</v>
      </c>
      <c r="F591" s="5">
        <v>60000</v>
      </c>
      <c r="G591" s="5">
        <v>0</v>
      </c>
      <c r="H591" s="5">
        <v>675000</v>
      </c>
      <c r="I591" s="5">
        <v>0</v>
      </c>
      <c r="J591" s="5">
        <v>1060000</v>
      </c>
      <c r="K591" s="5">
        <v>0</v>
      </c>
      <c r="L591" s="5"/>
      <c r="M591" s="5">
        <f t="shared" si="215"/>
        <v>5158334</v>
      </c>
      <c r="N591" s="5">
        <f t="shared" si="216"/>
        <v>0</v>
      </c>
      <c r="O591" s="5" t="s">
        <v>2618</v>
      </c>
      <c r="P591" s="5">
        <v>0</v>
      </c>
      <c r="Q591" s="1514">
        <v>0</v>
      </c>
      <c r="R591" s="1514">
        <v>162500</v>
      </c>
      <c r="S591" s="1514">
        <v>812500.3</v>
      </c>
      <c r="T591" s="1514">
        <v>0</v>
      </c>
      <c r="U591" s="1514">
        <v>0</v>
      </c>
      <c r="V591" s="1514">
        <v>0</v>
      </c>
      <c r="W591" s="23">
        <v>0.65</v>
      </c>
      <c r="X591" s="1514">
        <v>3</v>
      </c>
    </row>
    <row r="592" spans="1:24" x14ac:dyDescent="0.25">
      <c r="A592" s="3" t="s">
        <v>1299</v>
      </c>
      <c r="B592" s="3" t="s">
        <v>2619</v>
      </c>
      <c r="C592" s="5">
        <v>1034000</v>
      </c>
      <c r="D592" s="5">
        <v>2200000</v>
      </c>
      <c r="E592" s="5">
        <v>440000</v>
      </c>
      <c r="F592" s="5">
        <v>13000</v>
      </c>
      <c r="G592" s="5">
        <v>0</v>
      </c>
      <c r="H592" s="5">
        <v>321000</v>
      </c>
      <c r="I592" s="5">
        <v>0</v>
      </c>
      <c r="J592" s="5">
        <v>1500000</v>
      </c>
      <c r="K592" s="5">
        <v>0</v>
      </c>
      <c r="L592" s="5"/>
      <c r="M592" s="5">
        <f t="shared" si="215"/>
        <v>3979334</v>
      </c>
      <c r="N592" s="5">
        <f t="shared" si="216"/>
        <v>0</v>
      </c>
      <c r="O592" s="5" t="s">
        <v>526</v>
      </c>
      <c r="P592" s="5">
        <v>0</v>
      </c>
      <c r="Q592" s="1514">
        <v>0</v>
      </c>
      <c r="R592" s="1514">
        <v>172336</v>
      </c>
      <c r="S592" s="1514">
        <v>861664.5</v>
      </c>
      <c r="T592" s="1514">
        <v>0</v>
      </c>
      <c r="U592" s="1514">
        <v>0</v>
      </c>
      <c r="V592" s="1514">
        <v>0</v>
      </c>
      <c r="W592" s="23">
        <v>0.7</v>
      </c>
      <c r="X592" s="1514">
        <v>4</v>
      </c>
    </row>
    <row r="593" spans="1:24" x14ac:dyDescent="0.25">
      <c r="A593" s="3" t="s">
        <v>1299</v>
      </c>
      <c r="B593" s="3" t="s">
        <v>2621</v>
      </c>
      <c r="C593" s="5">
        <v>634000</v>
      </c>
      <c r="D593" s="5">
        <v>1050000</v>
      </c>
      <c r="E593" s="5">
        <v>210000</v>
      </c>
      <c r="F593" s="5">
        <v>34000</v>
      </c>
      <c r="G593" s="5">
        <v>0</v>
      </c>
      <c r="H593" s="5">
        <v>546000</v>
      </c>
      <c r="I593" s="5">
        <v>0</v>
      </c>
      <c r="J593" s="5">
        <v>1000000</v>
      </c>
      <c r="K593" s="5">
        <v>0</v>
      </c>
      <c r="L593" s="5"/>
      <c r="M593" s="5">
        <f t="shared" si="215"/>
        <v>3525334</v>
      </c>
      <c r="N593" s="5">
        <f t="shared" si="216"/>
        <v>-4000</v>
      </c>
      <c r="O593" s="5" t="s">
        <v>2622</v>
      </c>
      <c r="P593" s="5">
        <v>0</v>
      </c>
      <c r="Q593" s="1514">
        <v>0</v>
      </c>
      <c r="R593" s="1514">
        <v>105665</v>
      </c>
      <c r="S593" s="1514">
        <v>528335</v>
      </c>
      <c r="T593" s="1514">
        <v>0</v>
      </c>
      <c r="U593" s="1514">
        <v>0</v>
      </c>
      <c r="V593" s="1514">
        <v>0</v>
      </c>
      <c r="W593" s="23">
        <v>0.66</v>
      </c>
      <c r="X593" s="1514">
        <v>3</v>
      </c>
    </row>
    <row r="594" spans="1:24" x14ac:dyDescent="0.25">
      <c r="A594" s="3" t="s">
        <v>1299</v>
      </c>
      <c r="B594" s="3" t="s">
        <v>2624</v>
      </c>
      <c r="C594" s="5">
        <v>683000</v>
      </c>
      <c r="D594" s="5">
        <v>600000</v>
      </c>
      <c r="E594" s="5">
        <v>120000</v>
      </c>
      <c r="F594" s="5">
        <v>13000</v>
      </c>
      <c r="G594" s="5">
        <v>0</v>
      </c>
      <c r="H594" s="5">
        <v>178000</v>
      </c>
      <c r="I594" s="5">
        <v>0</v>
      </c>
      <c r="J594" s="5">
        <v>100000</v>
      </c>
      <c r="K594" s="5">
        <v>0</v>
      </c>
      <c r="L594" s="5"/>
      <c r="M594" s="5">
        <f t="shared" ref="M594:M599" si="217" xml:space="preserve"> M593+H594+ I594- J594- L594+ Q594</f>
        <v>3603334</v>
      </c>
      <c r="N594" s="5">
        <f t="shared" si="216"/>
        <v>8000</v>
      </c>
      <c r="O594" s="5" t="s">
        <v>2625</v>
      </c>
      <c r="P594" s="5">
        <v>0</v>
      </c>
      <c r="Q594" s="1514">
        <v>0</v>
      </c>
      <c r="R594" s="1514">
        <v>113834</v>
      </c>
      <c r="S594" s="1514">
        <v>569166</v>
      </c>
      <c r="T594" s="1514">
        <v>0</v>
      </c>
      <c r="U594" s="1514">
        <v>0</v>
      </c>
      <c r="V594" s="1514">
        <v>0</v>
      </c>
      <c r="W594" s="23">
        <v>0.65</v>
      </c>
      <c r="X594" s="1514">
        <v>3</v>
      </c>
    </row>
    <row r="595" spans="1:24" x14ac:dyDescent="0.25">
      <c r="A595" s="3" t="s">
        <v>1299</v>
      </c>
      <c r="B595" s="3" t="s">
        <v>2626</v>
      </c>
      <c r="C595" s="5">
        <v>762000</v>
      </c>
      <c r="D595" s="5">
        <v>300000</v>
      </c>
      <c r="E595" s="5">
        <v>60000</v>
      </c>
      <c r="F595" s="5">
        <v>230000</v>
      </c>
      <c r="G595" s="5">
        <v>0</v>
      </c>
      <c r="H595" s="5">
        <v>253000</v>
      </c>
      <c r="I595" s="5">
        <v>0</v>
      </c>
      <c r="J595" s="5">
        <v>22000</v>
      </c>
      <c r="K595" s="5">
        <v>0</v>
      </c>
      <c r="L595" s="5"/>
      <c r="M595" s="5">
        <f t="shared" si="217"/>
        <v>3834334</v>
      </c>
      <c r="N595" s="5">
        <f t="shared" si="216"/>
        <v>-1000</v>
      </c>
      <c r="O595" s="5" t="s">
        <v>2627</v>
      </c>
      <c r="P595" s="5">
        <v>0</v>
      </c>
      <c r="Q595" s="1514">
        <v>0</v>
      </c>
      <c r="R595" s="1514">
        <v>127002</v>
      </c>
      <c r="S595" s="1514">
        <v>634998</v>
      </c>
      <c r="T595" s="1514">
        <v>0</v>
      </c>
      <c r="U595" s="1514">
        <v>0</v>
      </c>
      <c r="V595" s="1514">
        <v>0</v>
      </c>
      <c r="W595" s="23">
        <v>0.7</v>
      </c>
      <c r="X595" s="1514">
        <v>1</v>
      </c>
    </row>
    <row r="596" spans="1:24" x14ac:dyDescent="0.25">
      <c r="A596" s="3" t="s">
        <v>1299</v>
      </c>
      <c r="B596" s="3" t="s">
        <v>2629</v>
      </c>
      <c r="C596" s="5">
        <v>1655000</v>
      </c>
      <c r="D596" s="5">
        <v>150000</v>
      </c>
      <c r="E596" s="5">
        <v>30000</v>
      </c>
      <c r="F596" s="5">
        <v>34000</v>
      </c>
      <c r="G596" s="5">
        <v>0</v>
      </c>
      <c r="H596" s="5">
        <v>1472000</v>
      </c>
      <c r="I596" s="5">
        <v>0</v>
      </c>
      <c r="J596" s="5">
        <v>0</v>
      </c>
      <c r="K596" s="5">
        <v>0</v>
      </c>
      <c r="L596" s="5"/>
      <c r="M596" s="5">
        <f t="shared" si="217"/>
        <v>5306334</v>
      </c>
      <c r="N596" s="5">
        <f t="shared" ref="N596:N601" si="218">(C596-D596 - F596 - G596 + J596- K596- H596- I596- P596)*-1</f>
        <v>1000</v>
      </c>
      <c r="O596" s="5" t="s">
        <v>2630</v>
      </c>
      <c r="P596" s="5">
        <v>0</v>
      </c>
      <c r="Q596" s="1514">
        <v>0</v>
      </c>
      <c r="R596" s="1514">
        <v>275834</v>
      </c>
      <c r="S596" s="1514">
        <v>1379166</v>
      </c>
      <c r="T596" s="1514">
        <v>0</v>
      </c>
      <c r="U596" s="1514">
        <v>0</v>
      </c>
      <c r="V596" s="1514">
        <v>0</v>
      </c>
      <c r="W596" s="23">
        <v>0.73</v>
      </c>
      <c r="X596" s="1514">
        <v>1</v>
      </c>
    </row>
    <row r="597" spans="1:24" x14ac:dyDescent="0.25">
      <c r="A597" s="6" t="s">
        <v>1299</v>
      </c>
      <c r="B597" s="6" t="s">
        <v>2632</v>
      </c>
      <c r="C597" s="7">
        <v>780000</v>
      </c>
      <c r="D597" s="7">
        <v>1800000</v>
      </c>
      <c r="E597" s="7">
        <v>360000</v>
      </c>
      <c r="F597" s="7">
        <v>13000</v>
      </c>
      <c r="G597" s="7">
        <v>0</v>
      </c>
      <c r="H597" s="7">
        <v>266000</v>
      </c>
      <c r="I597" s="7">
        <v>0</v>
      </c>
      <c r="J597" s="7">
        <v>1300000</v>
      </c>
      <c r="K597" s="7">
        <v>0</v>
      </c>
      <c r="L597" s="7"/>
      <c r="M597" s="7">
        <f t="shared" si="217"/>
        <v>4272334</v>
      </c>
      <c r="N597" s="7">
        <f t="shared" si="218"/>
        <v>-1000</v>
      </c>
      <c r="O597" s="7" t="s">
        <v>2634</v>
      </c>
      <c r="P597" s="7">
        <v>0</v>
      </c>
      <c r="Q597" s="1560">
        <v>0</v>
      </c>
      <c r="R597" s="1561">
        <v>129999</v>
      </c>
      <c r="S597" s="1561">
        <v>650001</v>
      </c>
      <c r="T597" s="1561">
        <v>0</v>
      </c>
      <c r="U597" s="1561">
        <v>0</v>
      </c>
      <c r="V597" s="1561">
        <v>0</v>
      </c>
      <c r="W597" s="23">
        <v>0.75</v>
      </c>
      <c r="X597" s="1561">
        <v>3</v>
      </c>
    </row>
    <row r="598" spans="1:24" x14ac:dyDescent="0.25">
      <c r="A598" s="10" t="s">
        <v>1299</v>
      </c>
      <c r="B598" s="10" t="s">
        <v>2635</v>
      </c>
      <c r="C598" s="11">
        <v>570000</v>
      </c>
      <c r="D598" s="11">
        <v>1500000</v>
      </c>
      <c r="E598" s="11">
        <v>300000</v>
      </c>
      <c r="F598" s="11">
        <v>13000</v>
      </c>
      <c r="G598" s="11">
        <v>0</v>
      </c>
      <c r="H598" s="11">
        <v>455000</v>
      </c>
      <c r="I598" s="11">
        <v>0</v>
      </c>
      <c r="J598" s="11">
        <v>1400000</v>
      </c>
      <c r="K598" s="11">
        <v>0</v>
      </c>
      <c r="L598" s="11"/>
      <c r="M598" s="11">
        <f t="shared" si="217"/>
        <v>3327334</v>
      </c>
      <c r="N598" s="11">
        <f t="shared" si="218"/>
        <v>-2000</v>
      </c>
      <c r="O598" s="11" t="s">
        <v>2636</v>
      </c>
      <c r="P598" s="11">
        <v>0</v>
      </c>
      <c r="Q598" s="1563">
        <v>0</v>
      </c>
      <c r="R598" s="1564">
        <v>94999</v>
      </c>
      <c r="S598" s="1564">
        <v>475001</v>
      </c>
      <c r="T598" s="1564">
        <v>0</v>
      </c>
      <c r="U598" s="1564">
        <v>0</v>
      </c>
      <c r="V598" s="1564">
        <v>0</v>
      </c>
      <c r="W598" s="23">
        <v>0.66</v>
      </c>
      <c r="X598" s="1564">
        <v>2</v>
      </c>
    </row>
    <row r="599" spans="1:24" x14ac:dyDescent="0.25">
      <c r="A599" t="s">
        <v>1299</v>
      </c>
      <c r="B599" s="3" t="s">
        <v>2637</v>
      </c>
      <c r="C599" s="5">
        <v>1249000</v>
      </c>
      <c r="D599" s="5">
        <v>603000</v>
      </c>
      <c r="E599" s="5">
        <v>121000</v>
      </c>
      <c r="F599" s="5">
        <v>30000</v>
      </c>
      <c r="G599" s="5">
        <v>0</v>
      </c>
      <c r="H599" s="5">
        <v>716000</v>
      </c>
      <c r="I599" s="5">
        <v>0</v>
      </c>
      <c r="J599" s="5">
        <v>100000</v>
      </c>
      <c r="K599" s="5">
        <v>0</v>
      </c>
      <c r="L599" s="5"/>
      <c r="M599" s="5">
        <f t="shared" si="217"/>
        <v>3943334</v>
      </c>
      <c r="N599" s="5">
        <f t="shared" si="218"/>
        <v>0</v>
      </c>
      <c r="O599" s="5" t="s">
        <v>2638</v>
      </c>
      <c r="P599" s="5">
        <v>0</v>
      </c>
      <c r="Q599" s="1493">
        <v>0</v>
      </c>
      <c r="R599" s="1493">
        <v>208167</v>
      </c>
      <c r="S599" s="1493">
        <v>1040833</v>
      </c>
      <c r="T599" s="1493">
        <v>0</v>
      </c>
      <c r="U599" s="1493">
        <v>0</v>
      </c>
      <c r="V599" s="1493">
        <v>0</v>
      </c>
      <c r="W599" s="23">
        <v>0.67</v>
      </c>
      <c r="X599" s="1493">
        <v>2</v>
      </c>
    </row>
    <row r="600" spans="1:24" x14ac:dyDescent="0.25">
      <c r="A600" s="3" t="s">
        <v>1299</v>
      </c>
      <c r="B600" s="3" t="s">
        <v>2639</v>
      </c>
      <c r="C600" s="5">
        <v>1087000</v>
      </c>
      <c r="D600" s="5">
        <v>2000000</v>
      </c>
      <c r="E600" s="5">
        <v>400000</v>
      </c>
      <c r="F600" s="5">
        <v>13000</v>
      </c>
      <c r="G600" s="5">
        <v>0</v>
      </c>
      <c r="H600" s="5">
        <v>282000</v>
      </c>
      <c r="I600" s="5">
        <v>0</v>
      </c>
      <c r="J600" s="5">
        <v>1200000</v>
      </c>
      <c r="K600" s="5">
        <v>0</v>
      </c>
      <c r="L600" s="5"/>
      <c r="M600" s="5">
        <f t="shared" ref="M600:M605" si="219" xml:space="preserve"> M599+H600+ I600- J600- L600+ Q600</f>
        <v>3025334</v>
      </c>
      <c r="N600" s="5">
        <f t="shared" si="218"/>
        <v>8000</v>
      </c>
      <c r="O600" s="5" t="s">
        <v>2640</v>
      </c>
      <c r="P600" s="5">
        <v>0</v>
      </c>
      <c r="Q600" s="1493">
        <v>0</v>
      </c>
      <c r="R600" s="1493">
        <v>181165</v>
      </c>
      <c r="S600" s="1493">
        <v>905835</v>
      </c>
      <c r="T600" s="1493">
        <v>0</v>
      </c>
      <c r="U600" s="1493">
        <v>0</v>
      </c>
      <c r="V600" s="1493">
        <v>0</v>
      </c>
      <c r="W600" s="23">
        <v>0.81</v>
      </c>
      <c r="X600" s="1493">
        <v>2</v>
      </c>
    </row>
    <row r="601" spans="1:24" x14ac:dyDescent="0.25">
      <c r="A601" s="3" t="s">
        <v>1299</v>
      </c>
      <c r="B601" s="3" t="s">
        <v>2641</v>
      </c>
      <c r="C601" s="5">
        <v>937000</v>
      </c>
      <c r="D601" s="5">
        <v>600000</v>
      </c>
      <c r="E601" s="5">
        <v>120000</v>
      </c>
      <c r="F601" s="5">
        <v>198000</v>
      </c>
      <c r="G601" s="5">
        <v>0</v>
      </c>
      <c r="H601" s="5">
        <v>318000</v>
      </c>
      <c r="I601" s="5">
        <v>0</v>
      </c>
      <c r="J601" s="5">
        <v>0</v>
      </c>
      <c r="K601" s="5">
        <v>0</v>
      </c>
      <c r="L601" s="5"/>
      <c r="M601" s="5">
        <f t="shared" si="219"/>
        <v>3343334</v>
      </c>
      <c r="N601" s="5">
        <f t="shared" si="218"/>
        <v>179000</v>
      </c>
      <c r="O601" s="5" t="s">
        <v>2642</v>
      </c>
      <c r="P601" s="5">
        <v>0</v>
      </c>
      <c r="Q601" s="1493">
        <v>0</v>
      </c>
      <c r="R601" s="1493">
        <v>156163</v>
      </c>
      <c r="S601" s="1493">
        <v>780837</v>
      </c>
      <c r="T601" s="1493">
        <v>0</v>
      </c>
      <c r="U601" s="1493">
        <v>0</v>
      </c>
      <c r="V601" s="1493">
        <v>0</v>
      </c>
      <c r="W601" s="23">
        <v>0.67</v>
      </c>
      <c r="X601" s="1493">
        <v>2</v>
      </c>
    </row>
    <row r="602" spans="1:24" x14ac:dyDescent="0.25">
      <c r="A602" s="3" t="s">
        <v>1299</v>
      </c>
      <c r="B602" s="3" t="s">
        <v>2644</v>
      </c>
      <c r="C602" s="5">
        <v>1435000</v>
      </c>
      <c r="D602" s="5">
        <v>1200000</v>
      </c>
      <c r="E602" s="5">
        <v>240000</v>
      </c>
      <c r="F602" s="5">
        <v>51000</v>
      </c>
      <c r="G602" s="5">
        <v>0</v>
      </c>
      <c r="H602" s="5">
        <v>677000</v>
      </c>
      <c r="I602" s="5">
        <v>0</v>
      </c>
      <c r="J602" s="5">
        <v>505000</v>
      </c>
      <c r="K602" s="5">
        <v>0</v>
      </c>
      <c r="L602" s="1516">
        <v>0</v>
      </c>
      <c r="M602" s="5">
        <f t="shared" si="219"/>
        <v>3515334</v>
      </c>
      <c r="N602" s="5">
        <f t="shared" ref="N602:N607" si="220">(C602-D602 - F602 - G602 + J602- K602- H602- I602- P602)*-1</f>
        <v>-12000</v>
      </c>
      <c r="O602" s="5" t="s">
        <v>2645</v>
      </c>
      <c r="P602" s="1568">
        <v>0</v>
      </c>
      <c r="Q602" s="1568">
        <v>0</v>
      </c>
      <c r="R602" s="1568">
        <v>239165</v>
      </c>
      <c r="S602" s="1568">
        <v>1195835</v>
      </c>
      <c r="T602" s="1568">
        <v>0</v>
      </c>
      <c r="U602" s="1568">
        <v>0</v>
      </c>
      <c r="V602" s="1568">
        <v>0</v>
      </c>
      <c r="W602" s="23">
        <v>0.81</v>
      </c>
      <c r="X602" s="1568">
        <v>2</v>
      </c>
    </row>
    <row r="603" spans="1:24" x14ac:dyDescent="0.25">
      <c r="A603" s="3" t="s">
        <v>1299</v>
      </c>
      <c r="B603" s="3" t="s">
        <v>2647</v>
      </c>
      <c r="C603" s="5">
        <v>1154000</v>
      </c>
      <c r="D603" s="5">
        <v>410000</v>
      </c>
      <c r="E603" s="5">
        <v>82000</v>
      </c>
      <c r="F603" s="5">
        <v>24000</v>
      </c>
      <c r="G603" s="5">
        <v>0</v>
      </c>
      <c r="H603" s="5">
        <v>1386000</v>
      </c>
      <c r="I603" s="5">
        <v>0</v>
      </c>
      <c r="J603" s="5">
        <v>675000</v>
      </c>
      <c r="K603" s="5">
        <v>0</v>
      </c>
      <c r="L603" s="5"/>
      <c r="M603" s="5">
        <f t="shared" si="219"/>
        <v>4226334</v>
      </c>
      <c r="N603" s="5">
        <f t="shared" si="220"/>
        <v>-9000</v>
      </c>
      <c r="O603" s="5" t="s">
        <v>2648</v>
      </c>
      <c r="P603" s="1570">
        <v>0</v>
      </c>
      <c r="Q603" s="1570">
        <v>0</v>
      </c>
      <c r="R603" s="1570">
        <v>192336</v>
      </c>
      <c r="S603" s="1570">
        <v>961664</v>
      </c>
      <c r="T603" s="1570">
        <v>0</v>
      </c>
      <c r="U603" s="1570">
        <v>0</v>
      </c>
      <c r="V603" s="1570">
        <v>0</v>
      </c>
      <c r="W603" s="23">
        <v>0.83</v>
      </c>
      <c r="X603" s="1570">
        <v>3</v>
      </c>
    </row>
    <row r="604" spans="1:24" x14ac:dyDescent="0.25">
      <c r="A604" s="3" t="s">
        <v>1299</v>
      </c>
      <c r="B604" s="3" t="s">
        <v>2647</v>
      </c>
      <c r="C604" s="5">
        <v>1080000</v>
      </c>
      <c r="D604" s="5">
        <v>400000</v>
      </c>
      <c r="E604" s="5">
        <v>80000</v>
      </c>
      <c r="F604" s="5">
        <v>23000</v>
      </c>
      <c r="G604" s="5">
        <v>0</v>
      </c>
      <c r="H604" s="5">
        <v>1067000</v>
      </c>
      <c r="I604" s="5">
        <v>0</v>
      </c>
      <c r="J604" s="5">
        <v>400000</v>
      </c>
      <c r="K604" s="5">
        <v>0</v>
      </c>
      <c r="L604" s="5"/>
      <c r="M604" s="5">
        <f t="shared" si="219"/>
        <v>4893334</v>
      </c>
      <c r="N604" s="5">
        <f t="shared" si="220"/>
        <v>10000</v>
      </c>
      <c r="O604" s="5" t="s">
        <v>2649</v>
      </c>
      <c r="P604" s="1571">
        <v>0</v>
      </c>
      <c r="Q604" s="1571">
        <v>0</v>
      </c>
      <c r="R604" s="1571">
        <v>180001</v>
      </c>
      <c r="S604" s="1571">
        <v>899999</v>
      </c>
      <c r="T604" s="1571">
        <v>0</v>
      </c>
      <c r="U604" s="1571">
        <v>0</v>
      </c>
      <c r="V604" s="1571">
        <v>0</v>
      </c>
      <c r="W604" s="23">
        <v>0.82</v>
      </c>
      <c r="X604" s="1571">
        <v>1</v>
      </c>
    </row>
    <row r="605" spans="1:24" x14ac:dyDescent="0.25">
      <c r="A605" s="3" t="s">
        <v>1299</v>
      </c>
      <c r="B605" s="3" t="s">
        <v>2651</v>
      </c>
      <c r="C605" s="5">
        <v>807000</v>
      </c>
      <c r="D605" s="5">
        <v>700000</v>
      </c>
      <c r="E605" s="5">
        <v>140000</v>
      </c>
      <c r="F605" s="5">
        <v>13000</v>
      </c>
      <c r="G605" s="5">
        <v>0</v>
      </c>
      <c r="H605" s="5">
        <v>95000</v>
      </c>
      <c r="I605" s="5">
        <v>0</v>
      </c>
      <c r="J605" s="5">
        <v>0</v>
      </c>
      <c r="K605" s="5">
        <v>0</v>
      </c>
      <c r="L605" s="5"/>
      <c r="M605" s="5">
        <f t="shared" si="219"/>
        <v>4988334</v>
      </c>
      <c r="N605" s="5">
        <f t="shared" si="220"/>
        <v>1000</v>
      </c>
      <c r="O605" s="5" t="s">
        <v>2652</v>
      </c>
      <c r="P605" s="1573">
        <v>0</v>
      </c>
      <c r="Q605" s="1573">
        <v>0</v>
      </c>
      <c r="R605" s="1573">
        <v>134501</v>
      </c>
      <c r="S605" s="1573">
        <v>672499</v>
      </c>
      <c r="T605" s="1573">
        <v>0</v>
      </c>
      <c r="U605" s="1573">
        <v>0</v>
      </c>
      <c r="V605" s="1573">
        <v>0</v>
      </c>
      <c r="W605" s="23">
        <v>0.72</v>
      </c>
      <c r="X605" s="1573">
        <v>4</v>
      </c>
    </row>
    <row r="606" spans="1:24" x14ac:dyDescent="0.25">
      <c r="A606" s="6" t="s">
        <v>1299</v>
      </c>
      <c r="B606" s="6" t="s">
        <v>2654</v>
      </c>
      <c r="C606" s="7">
        <v>797000</v>
      </c>
      <c r="D606" s="7">
        <v>0</v>
      </c>
      <c r="E606" s="7">
        <v>0</v>
      </c>
      <c r="F606" s="7">
        <v>18000</v>
      </c>
      <c r="G606" s="7">
        <v>0</v>
      </c>
      <c r="H606" s="7">
        <v>778000</v>
      </c>
      <c r="I606" s="7">
        <v>0</v>
      </c>
      <c r="J606" s="7">
        <v>0</v>
      </c>
      <c r="K606" s="7">
        <v>0</v>
      </c>
      <c r="L606" s="7"/>
      <c r="M606" s="7">
        <f t="shared" ref="M606:M611" si="221" xml:space="preserve"> M605+H606+ I606- J606- L606+ Q606</f>
        <v>5766334</v>
      </c>
      <c r="N606" s="7">
        <f t="shared" si="220"/>
        <v>-1000</v>
      </c>
      <c r="O606" s="7" t="s">
        <v>2655</v>
      </c>
      <c r="P606" s="1575">
        <v>0</v>
      </c>
      <c r="Q606" s="1575">
        <v>0</v>
      </c>
      <c r="R606" s="1575">
        <v>132834</v>
      </c>
      <c r="S606" s="1575">
        <v>664166</v>
      </c>
      <c r="T606" s="1575">
        <v>0</v>
      </c>
      <c r="U606" s="1575">
        <v>0</v>
      </c>
      <c r="V606" s="1575">
        <v>0</v>
      </c>
      <c r="W606" s="23">
        <v>0.82</v>
      </c>
      <c r="X606" s="1575">
        <v>0</v>
      </c>
    </row>
    <row r="607" spans="1:24" x14ac:dyDescent="0.25">
      <c r="A607" s="3" t="s">
        <v>1299</v>
      </c>
      <c r="B607" s="3" t="s">
        <v>2657</v>
      </c>
      <c r="C607" s="5">
        <v>1658000</v>
      </c>
      <c r="D607" s="5">
        <v>2150000</v>
      </c>
      <c r="E607" s="5">
        <v>430000</v>
      </c>
      <c r="F607" s="5">
        <v>258000</v>
      </c>
      <c r="G607" s="5">
        <v>0</v>
      </c>
      <c r="H607" s="5">
        <v>350000</v>
      </c>
      <c r="I607" s="5">
        <v>0</v>
      </c>
      <c r="J607" s="5">
        <v>1100000</v>
      </c>
      <c r="K607" s="5">
        <v>0</v>
      </c>
      <c r="L607" s="5"/>
      <c r="M607" s="5">
        <f t="shared" si="221"/>
        <v>5016334</v>
      </c>
      <c r="N607" s="5">
        <f t="shared" si="220"/>
        <v>0</v>
      </c>
      <c r="O607" s="5" t="s">
        <v>2658</v>
      </c>
      <c r="P607" s="1578">
        <v>0</v>
      </c>
      <c r="Q607" s="1578">
        <v>0</v>
      </c>
      <c r="R607" s="1578">
        <v>276327</v>
      </c>
      <c r="S607" s="1578">
        <v>1381673</v>
      </c>
      <c r="T607" s="1578">
        <v>0</v>
      </c>
      <c r="U607" s="1578">
        <v>0</v>
      </c>
      <c r="V607" s="1578">
        <v>0</v>
      </c>
      <c r="W607" s="23">
        <v>0.74</v>
      </c>
      <c r="X607" s="1578">
        <v>5</v>
      </c>
    </row>
    <row r="608" spans="1:24" x14ac:dyDescent="0.25">
      <c r="A608" s="3" t="s">
        <v>1299</v>
      </c>
      <c r="B608" s="3" t="s">
        <v>2659</v>
      </c>
      <c r="C608" s="5">
        <v>1851000</v>
      </c>
      <c r="D608" s="5">
        <v>150000</v>
      </c>
      <c r="E608" s="5">
        <v>30000</v>
      </c>
      <c r="F608" s="5">
        <v>256000</v>
      </c>
      <c r="G608" s="5">
        <v>0</v>
      </c>
      <c r="H608" s="5">
        <v>1661000</v>
      </c>
      <c r="I608" s="5">
        <v>0</v>
      </c>
      <c r="J608" s="5">
        <v>230000</v>
      </c>
      <c r="K608" s="5">
        <v>0</v>
      </c>
      <c r="L608" s="5"/>
      <c r="M608" s="5">
        <f t="shared" si="221"/>
        <v>6447334</v>
      </c>
      <c r="N608" s="5">
        <f t="shared" ref="N608:N613" si="222">(C608-D608 - F608 - G608 + J608- K608- H608- I608- P608)*-1</f>
        <v>-14000</v>
      </c>
      <c r="O608" s="5" t="s">
        <v>2660</v>
      </c>
      <c r="P608" s="1579">
        <v>0</v>
      </c>
      <c r="Q608" s="1579">
        <v>0</v>
      </c>
      <c r="R608" s="1579">
        <v>308509</v>
      </c>
      <c r="S608" s="1579">
        <v>1542491</v>
      </c>
      <c r="T608" s="1579">
        <v>0</v>
      </c>
      <c r="U608" s="1579">
        <v>0</v>
      </c>
      <c r="V608" s="1579">
        <v>0</v>
      </c>
      <c r="W608" s="23">
        <v>0.74</v>
      </c>
      <c r="X608" s="1579">
        <v>1</v>
      </c>
    </row>
    <row r="609" spans="1:24" x14ac:dyDescent="0.25">
      <c r="A609" s="92" t="s">
        <v>1299</v>
      </c>
      <c r="B609" s="92" t="s">
        <v>2662</v>
      </c>
      <c r="C609" s="93">
        <v>685000</v>
      </c>
      <c r="D609" s="93">
        <v>2800000</v>
      </c>
      <c r="E609" s="93">
        <v>560000</v>
      </c>
      <c r="F609" s="93">
        <v>23000</v>
      </c>
      <c r="G609" s="93">
        <v>0</v>
      </c>
      <c r="H609" s="93">
        <v>132000</v>
      </c>
      <c r="I609" s="93">
        <v>0</v>
      </c>
      <c r="J609" s="93">
        <v>2270000</v>
      </c>
      <c r="K609" s="93">
        <v>0</v>
      </c>
      <c r="L609" s="93"/>
      <c r="M609" s="93">
        <f t="shared" si="221"/>
        <v>4309334</v>
      </c>
      <c r="N609" s="93">
        <f t="shared" si="222"/>
        <v>0</v>
      </c>
      <c r="O609" s="93" t="s">
        <v>1395</v>
      </c>
      <c r="P609" s="1582">
        <v>0</v>
      </c>
      <c r="Q609" s="1583">
        <v>0</v>
      </c>
      <c r="R609" s="1583">
        <v>114169</v>
      </c>
      <c r="S609" s="1583">
        <v>570831</v>
      </c>
      <c r="T609" s="1583">
        <v>0</v>
      </c>
      <c r="U609" s="1583">
        <v>0</v>
      </c>
      <c r="V609" s="1583">
        <v>0</v>
      </c>
      <c r="W609" s="23">
        <v>0.74</v>
      </c>
      <c r="X609" s="1583">
        <v>3</v>
      </c>
    </row>
    <row r="610" spans="1:24" x14ac:dyDescent="0.25">
      <c r="A610" s="3" t="s">
        <v>1299</v>
      </c>
      <c r="B610" s="3" t="s">
        <v>2664</v>
      </c>
      <c r="C610" s="5">
        <v>1771000</v>
      </c>
      <c r="D610" s="5">
        <v>900000</v>
      </c>
      <c r="E610" s="5">
        <v>180000</v>
      </c>
      <c r="F610" s="5">
        <v>36000</v>
      </c>
      <c r="G610" s="5">
        <v>0</v>
      </c>
      <c r="H610" s="5">
        <v>935000</v>
      </c>
      <c r="I610" s="5">
        <v>0</v>
      </c>
      <c r="J610" s="5">
        <v>100000</v>
      </c>
      <c r="K610" s="5">
        <v>0</v>
      </c>
      <c r="L610" s="5"/>
      <c r="M610" s="5">
        <f t="shared" si="221"/>
        <v>5144334</v>
      </c>
      <c r="N610" s="5">
        <f t="shared" si="222"/>
        <v>0</v>
      </c>
      <c r="O610" s="5" t="s">
        <v>2665</v>
      </c>
      <c r="P610" s="1585">
        <v>0</v>
      </c>
      <c r="Q610" s="1585">
        <v>0</v>
      </c>
      <c r="R610" s="1585">
        <v>295170</v>
      </c>
      <c r="S610" s="1585">
        <v>1475829.7</v>
      </c>
      <c r="T610" s="1585">
        <v>0</v>
      </c>
      <c r="U610" s="1585">
        <v>0</v>
      </c>
      <c r="V610" s="1585">
        <v>0</v>
      </c>
      <c r="W610" s="23">
        <v>0.92</v>
      </c>
      <c r="X610" s="1585">
        <v>2</v>
      </c>
    </row>
    <row r="611" spans="1:24" x14ac:dyDescent="0.25">
      <c r="A611" s="3" t="s">
        <v>1299</v>
      </c>
      <c r="B611" s="3" t="s">
        <v>2667</v>
      </c>
      <c r="C611" s="5">
        <v>614000</v>
      </c>
      <c r="D611" s="5">
        <v>0</v>
      </c>
      <c r="E611" s="5">
        <v>0</v>
      </c>
      <c r="F611" s="5">
        <v>13000</v>
      </c>
      <c r="G611" s="5">
        <v>0</v>
      </c>
      <c r="H611" s="5">
        <v>601000</v>
      </c>
      <c r="I611" s="5">
        <v>0</v>
      </c>
      <c r="J611" s="5">
        <v>0</v>
      </c>
      <c r="K611" s="5">
        <v>0</v>
      </c>
      <c r="L611" s="5"/>
      <c r="M611" s="5">
        <f t="shared" si="221"/>
        <v>5745334</v>
      </c>
      <c r="N611" s="5">
        <f t="shared" si="222"/>
        <v>0</v>
      </c>
      <c r="O611" s="5" t="s">
        <v>2669</v>
      </c>
      <c r="P611" s="1588">
        <v>0</v>
      </c>
      <c r="Q611" s="1588">
        <v>0</v>
      </c>
      <c r="R611" s="1588">
        <v>102333</v>
      </c>
      <c r="S611" s="1588">
        <v>511667.3</v>
      </c>
      <c r="T611" s="1588">
        <v>0</v>
      </c>
      <c r="U611" s="1588">
        <v>0</v>
      </c>
      <c r="V611" s="1588">
        <v>0</v>
      </c>
      <c r="W611" s="23">
        <v>0.74</v>
      </c>
      <c r="X611" s="1588">
        <v>0</v>
      </c>
    </row>
    <row r="612" spans="1:24" x14ac:dyDescent="0.25">
      <c r="A612" s="3" t="s">
        <v>1299</v>
      </c>
      <c r="B612" s="3" t="s">
        <v>2670</v>
      </c>
      <c r="C612" s="5">
        <v>836000</v>
      </c>
      <c r="D612" s="5">
        <v>250000</v>
      </c>
      <c r="E612" s="5">
        <v>50000</v>
      </c>
      <c r="F612" s="5">
        <v>198000</v>
      </c>
      <c r="G612" s="5">
        <v>0</v>
      </c>
      <c r="H612" s="5">
        <v>636000</v>
      </c>
      <c r="I612" s="5">
        <v>0</v>
      </c>
      <c r="J612" s="5">
        <v>250000</v>
      </c>
      <c r="K612" s="5">
        <v>0</v>
      </c>
      <c r="L612" s="5"/>
      <c r="M612" s="5">
        <f t="shared" ref="M612:M617" si="223" xml:space="preserve"> M611+H612+ I612- J612- L612+ Q612</f>
        <v>6131334</v>
      </c>
      <c r="N612" s="5">
        <f t="shared" si="222"/>
        <v>-2000</v>
      </c>
      <c r="O612" s="5" t="s">
        <v>2671</v>
      </c>
      <c r="P612" s="1590">
        <v>0</v>
      </c>
      <c r="Q612" s="1590">
        <v>0</v>
      </c>
      <c r="R612" s="1590">
        <v>139337</v>
      </c>
      <c r="S612" s="1590">
        <v>696662.7</v>
      </c>
      <c r="T612" s="1590">
        <v>0</v>
      </c>
      <c r="U612" s="1590">
        <v>0</v>
      </c>
      <c r="V612" s="1590">
        <v>0</v>
      </c>
      <c r="W612" s="23">
        <v>0.62</v>
      </c>
      <c r="X612" s="1590">
        <v>1</v>
      </c>
    </row>
    <row r="613" spans="1:24" x14ac:dyDescent="0.25">
      <c r="A613" s="3" t="s">
        <v>1299</v>
      </c>
      <c r="B613" s="3" t="s">
        <v>2672</v>
      </c>
      <c r="C613" s="5">
        <v>1753000</v>
      </c>
      <c r="D613" s="5">
        <v>2400000</v>
      </c>
      <c r="E613" s="5">
        <v>480000</v>
      </c>
      <c r="F613" s="5">
        <v>13000</v>
      </c>
      <c r="G613" s="5">
        <v>0</v>
      </c>
      <c r="H613" s="5">
        <v>339000</v>
      </c>
      <c r="I613" s="5">
        <v>0</v>
      </c>
      <c r="J613" s="5">
        <v>1000000</v>
      </c>
      <c r="K613" s="5">
        <v>0</v>
      </c>
      <c r="L613" s="5"/>
      <c r="M613" s="5">
        <f t="shared" si="223"/>
        <v>5470334</v>
      </c>
      <c r="N613" s="5">
        <f t="shared" si="222"/>
        <v>-1000</v>
      </c>
      <c r="O613" s="5" t="s">
        <v>2674</v>
      </c>
      <c r="P613" s="1592">
        <v>0</v>
      </c>
      <c r="Q613" s="1592">
        <v>0</v>
      </c>
      <c r="R613" s="1592">
        <v>292177</v>
      </c>
      <c r="S613" s="1592">
        <v>1460823</v>
      </c>
      <c r="T613" s="1592">
        <v>0</v>
      </c>
      <c r="U613" s="1592">
        <v>0</v>
      </c>
      <c r="V613" s="1592">
        <v>0</v>
      </c>
      <c r="W613" s="23">
        <v>0.79</v>
      </c>
      <c r="X613" s="1592">
        <v>4</v>
      </c>
    </row>
    <row r="614" spans="1:24" x14ac:dyDescent="0.25">
      <c r="A614" s="6" t="s">
        <v>1299</v>
      </c>
      <c r="B614" s="6" t="s">
        <v>2675</v>
      </c>
      <c r="C614" s="7">
        <v>834000</v>
      </c>
      <c r="D614" s="7">
        <v>1000000</v>
      </c>
      <c r="E614" s="7">
        <v>200000</v>
      </c>
      <c r="F614" s="7">
        <v>32000</v>
      </c>
      <c r="G614" s="7">
        <v>0</v>
      </c>
      <c r="H614" s="7">
        <v>217000</v>
      </c>
      <c r="I614" s="7">
        <v>0</v>
      </c>
      <c r="J614" s="7">
        <v>415000</v>
      </c>
      <c r="K614" s="7">
        <v>0</v>
      </c>
      <c r="L614" s="7"/>
      <c r="M614" s="7">
        <f t="shared" si="223"/>
        <v>5272334</v>
      </c>
      <c r="N614" s="7">
        <f t="shared" ref="N614:N619" si="224">(C614-D614 - F614 - G614 + J614- K614- H614- I614- P614)*-1</f>
        <v>0</v>
      </c>
      <c r="O614" s="7" t="s">
        <v>1689</v>
      </c>
      <c r="P614" s="1594">
        <v>0</v>
      </c>
      <c r="Q614" s="1594">
        <v>0</v>
      </c>
      <c r="R614" s="1594">
        <v>139001</v>
      </c>
      <c r="S614" s="1594">
        <v>694999</v>
      </c>
      <c r="T614" s="1594">
        <v>0</v>
      </c>
      <c r="U614" s="1594">
        <v>0</v>
      </c>
      <c r="V614" s="1594">
        <v>0</v>
      </c>
      <c r="W614" s="23">
        <v>0.73</v>
      </c>
      <c r="X614" s="1594">
        <v>2</v>
      </c>
    </row>
    <row r="615" spans="1:24" x14ac:dyDescent="0.25">
      <c r="A615" s="3" t="s">
        <v>1299</v>
      </c>
      <c r="B615" s="3" t="s">
        <v>2677</v>
      </c>
      <c r="C615" s="5">
        <v>659000</v>
      </c>
      <c r="D615" s="5">
        <v>500000</v>
      </c>
      <c r="E615" s="5">
        <v>100000</v>
      </c>
      <c r="F615" s="5">
        <v>23000</v>
      </c>
      <c r="G615" s="5">
        <v>0</v>
      </c>
      <c r="H615" s="5">
        <v>136000</v>
      </c>
      <c r="I615" s="5">
        <v>0</v>
      </c>
      <c r="J615" s="5">
        <v>0</v>
      </c>
      <c r="K615" s="5">
        <v>0</v>
      </c>
      <c r="L615" s="5"/>
      <c r="M615" s="5">
        <f t="shared" si="223"/>
        <v>5408334</v>
      </c>
      <c r="N615" s="5">
        <f t="shared" si="224"/>
        <v>0</v>
      </c>
      <c r="O615" s="5" t="s">
        <v>2652</v>
      </c>
      <c r="P615" s="1595">
        <v>0</v>
      </c>
      <c r="Q615" s="1595">
        <v>0</v>
      </c>
      <c r="R615" s="1595">
        <v>109833</v>
      </c>
      <c r="S615" s="1595">
        <v>549167</v>
      </c>
      <c r="T615" s="1595">
        <v>0</v>
      </c>
      <c r="U615" s="1595">
        <v>0</v>
      </c>
      <c r="V615" s="1595">
        <v>0</v>
      </c>
      <c r="W615" s="23">
        <v>0.69</v>
      </c>
      <c r="X615" s="1595">
        <v>1</v>
      </c>
    </row>
    <row r="616" spans="1:24" x14ac:dyDescent="0.25">
      <c r="A616" s="3" t="s">
        <v>1299</v>
      </c>
      <c r="B616" s="3" t="s">
        <v>2679</v>
      </c>
      <c r="C616" s="5">
        <v>601000</v>
      </c>
      <c r="D616" s="5">
        <v>200000</v>
      </c>
      <c r="E616" s="5">
        <v>40000</v>
      </c>
      <c r="F616" s="5">
        <v>41000</v>
      </c>
      <c r="G616" s="5">
        <v>0</v>
      </c>
      <c r="H616" s="5">
        <v>360000</v>
      </c>
      <c r="I616" s="5">
        <v>0</v>
      </c>
      <c r="J616" s="5">
        <v>0</v>
      </c>
      <c r="K616" s="5">
        <v>0</v>
      </c>
      <c r="L616" s="5"/>
      <c r="M616" s="5">
        <f t="shared" si="223"/>
        <v>5768334</v>
      </c>
      <c r="N616" s="5">
        <f t="shared" si="224"/>
        <v>0</v>
      </c>
      <c r="O616" s="5" t="s">
        <v>2680</v>
      </c>
      <c r="P616" s="1597">
        <v>0</v>
      </c>
      <c r="Q616" s="1597">
        <v>0</v>
      </c>
      <c r="R616" s="1597">
        <v>100167</v>
      </c>
      <c r="S616" s="1597">
        <v>500833</v>
      </c>
      <c r="T616" s="1597">
        <v>0</v>
      </c>
      <c r="U616" s="1597">
        <v>0</v>
      </c>
      <c r="V616" s="1597">
        <v>0</v>
      </c>
      <c r="W616" s="23">
        <v>0.63</v>
      </c>
      <c r="X616" s="1597">
        <v>1</v>
      </c>
    </row>
    <row r="617" spans="1:24" x14ac:dyDescent="0.25">
      <c r="A617" s="3" t="s">
        <v>1299</v>
      </c>
      <c r="B617" s="3" t="s">
        <v>2682</v>
      </c>
      <c r="C617" s="5">
        <v>803000</v>
      </c>
      <c r="D617" s="5">
        <v>1600000</v>
      </c>
      <c r="E617" s="5">
        <v>320000</v>
      </c>
      <c r="F617" s="5">
        <v>26000</v>
      </c>
      <c r="G617" s="5">
        <v>0</v>
      </c>
      <c r="H617" s="5">
        <v>177000</v>
      </c>
      <c r="I617" s="5">
        <v>0</v>
      </c>
      <c r="J617" s="5">
        <v>1000000</v>
      </c>
      <c r="K617" s="5">
        <v>0</v>
      </c>
      <c r="L617" s="5"/>
      <c r="M617" s="5">
        <f t="shared" si="223"/>
        <v>4945334</v>
      </c>
      <c r="N617" s="5">
        <f t="shared" si="224"/>
        <v>0</v>
      </c>
      <c r="O617" s="5" t="s">
        <v>1283</v>
      </c>
      <c r="P617" s="1600">
        <v>0</v>
      </c>
      <c r="Q617" s="1600">
        <v>0</v>
      </c>
      <c r="R617" s="1600">
        <v>133831</v>
      </c>
      <c r="S617" s="1600">
        <v>669168.69999999995</v>
      </c>
      <c r="T617" s="1600">
        <v>0</v>
      </c>
      <c r="U617" s="1600">
        <v>0</v>
      </c>
      <c r="V617" s="1600">
        <v>0</v>
      </c>
      <c r="W617" s="23">
        <v>0.76</v>
      </c>
      <c r="X617" s="1600">
        <v>3</v>
      </c>
    </row>
    <row r="618" spans="1:24" x14ac:dyDescent="0.25">
      <c r="A618" s="3" t="s">
        <v>1299</v>
      </c>
      <c r="B618" s="3" t="s">
        <v>2684</v>
      </c>
      <c r="C618" s="5">
        <v>859000</v>
      </c>
      <c r="D618" s="5">
        <v>950000</v>
      </c>
      <c r="E618" s="5">
        <v>190000</v>
      </c>
      <c r="F618" s="5">
        <v>193000</v>
      </c>
      <c r="G618" s="5">
        <v>0</v>
      </c>
      <c r="H618" s="5">
        <v>216000</v>
      </c>
      <c r="I618" s="5">
        <v>0</v>
      </c>
      <c r="J618" s="5">
        <v>500000</v>
      </c>
      <c r="K618" s="5">
        <v>0</v>
      </c>
      <c r="L618" s="5"/>
      <c r="M618" s="5">
        <f t="shared" ref="M618:M623" si="225" xml:space="preserve"> M617+H618+ I618- J618- L618+ Q618</f>
        <v>4661334</v>
      </c>
      <c r="N618" s="5">
        <f t="shared" si="224"/>
        <v>0</v>
      </c>
      <c r="O618" s="5" t="s">
        <v>2686</v>
      </c>
      <c r="P618" s="1602">
        <v>0</v>
      </c>
      <c r="Q618" s="1602">
        <v>0</v>
      </c>
      <c r="R618" s="1602">
        <v>143166</v>
      </c>
      <c r="S618" s="1602">
        <v>715834</v>
      </c>
      <c r="T618" s="1602">
        <v>0</v>
      </c>
      <c r="U618" s="1602">
        <v>0</v>
      </c>
      <c r="V618" s="1602">
        <v>0</v>
      </c>
      <c r="W618" s="23">
        <v>0.63</v>
      </c>
      <c r="X618" s="1602">
        <v>4</v>
      </c>
    </row>
    <row r="619" spans="1:24" x14ac:dyDescent="0.25">
      <c r="A619" s="3" t="s">
        <v>1299</v>
      </c>
      <c r="B619" s="3" t="s">
        <v>2687</v>
      </c>
      <c r="C619" s="5">
        <v>1219000</v>
      </c>
      <c r="D619" s="5">
        <v>600000</v>
      </c>
      <c r="E619" s="5">
        <v>120000</v>
      </c>
      <c r="F619" s="5">
        <v>16000</v>
      </c>
      <c r="G619" s="5">
        <v>0</v>
      </c>
      <c r="H619" s="5">
        <v>603000</v>
      </c>
      <c r="I619" s="5">
        <v>0</v>
      </c>
      <c r="J619" s="5">
        <v>0</v>
      </c>
      <c r="K619" s="5">
        <v>0</v>
      </c>
      <c r="L619" s="5"/>
      <c r="M619" s="5">
        <f t="shared" si="225"/>
        <v>5264334</v>
      </c>
      <c r="N619" s="5">
        <f t="shared" si="224"/>
        <v>0</v>
      </c>
      <c r="O619" s="5" t="s">
        <v>2689</v>
      </c>
      <c r="P619" s="1604">
        <v>0</v>
      </c>
      <c r="Q619" s="1604">
        <v>0</v>
      </c>
      <c r="R619" s="1604">
        <v>203170</v>
      </c>
      <c r="S619" s="1604">
        <v>1015830</v>
      </c>
      <c r="T619" s="1604">
        <v>0</v>
      </c>
      <c r="U619" s="1604">
        <v>0</v>
      </c>
      <c r="V619" s="1604">
        <v>0</v>
      </c>
      <c r="W619" s="23">
        <v>0.75</v>
      </c>
      <c r="X619" s="1604">
        <v>3</v>
      </c>
    </row>
    <row r="620" spans="1:24" x14ac:dyDescent="0.25">
      <c r="A620" s="3" t="s">
        <v>1299</v>
      </c>
      <c r="B620" s="3" t="s">
        <v>2690</v>
      </c>
      <c r="C620" s="5">
        <v>1028000</v>
      </c>
      <c r="D620" s="5">
        <v>1000000</v>
      </c>
      <c r="E620" s="5">
        <v>200000</v>
      </c>
      <c r="F620" s="5">
        <v>32000</v>
      </c>
      <c r="G620" s="5">
        <v>0</v>
      </c>
      <c r="H620" s="5">
        <v>996000</v>
      </c>
      <c r="I620" s="5">
        <v>0</v>
      </c>
      <c r="J620" s="5">
        <v>1000000</v>
      </c>
      <c r="K620" s="5">
        <v>0</v>
      </c>
      <c r="L620" s="5"/>
      <c r="M620" s="5">
        <f t="shared" si="225"/>
        <v>5260334</v>
      </c>
      <c r="N620" s="5">
        <f t="shared" ref="N620:N625" si="226">(C620-D620 - F620 - G620 + J620- K620- H620- I620- P620)*-1</f>
        <v>0</v>
      </c>
      <c r="O620" s="5" t="s">
        <v>1675</v>
      </c>
      <c r="P620" s="1605">
        <v>0</v>
      </c>
      <c r="Q620" s="1605">
        <v>0</v>
      </c>
      <c r="R620" s="1605">
        <v>171339</v>
      </c>
      <c r="S620" s="1605">
        <v>856661</v>
      </c>
      <c r="T620" s="1605">
        <v>0</v>
      </c>
      <c r="U620" s="1605">
        <v>0</v>
      </c>
      <c r="V620" s="1605">
        <v>0</v>
      </c>
      <c r="W620" s="23">
        <v>0.75</v>
      </c>
      <c r="X620" s="1605">
        <v>1</v>
      </c>
    </row>
    <row r="621" spans="1:24" x14ac:dyDescent="0.25">
      <c r="A621" t="s">
        <v>1299</v>
      </c>
      <c r="B621" t="s">
        <v>2692</v>
      </c>
      <c r="C621" s="27">
        <v>1118000</v>
      </c>
      <c r="D621" s="27">
        <v>2350000</v>
      </c>
      <c r="E621" s="27">
        <v>470000</v>
      </c>
      <c r="F621" s="27">
        <v>84000</v>
      </c>
      <c r="G621" s="27">
        <v>0</v>
      </c>
      <c r="H621" s="27">
        <v>589000</v>
      </c>
      <c r="I621" s="27">
        <v>0</v>
      </c>
      <c r="J621" s="27">
        <v>1922000</v>
      </c>
      <c r="K621" s="27">
        <v>15000</v>
      </c>
      <c r="M621" s="5">
        <f t="shared" si="225"/>
        <v>3927334</v>
      </c>
      <c r="N621">
        <f t="shared" si="226"/>
        <v>-2000</v>
      </c>
      <c r="O621" t="s">
        <v>2693</v>
      </c>
      <c r="P621" s="1607">
        <v>0</v>
      </c>
      <c r="Q621" s="1607">
        <v>0</v>
      </c>
      <c r="R621" s="1607">
        <v>186342</v>
      </c>
      <c r="S621" s="1607">
        <v>931658</v>
      </c>
      <c r="T621" s="1607">
        <v>0</v>
      </c>
      <c r="U621" s="1607">
        <v>0</v>
      </c>
      <c r="V621" s="1607">
        <v>0</v>
      </c>
      <c r="W621" s="23">
        <v>0.78</v>
      </c>
      <c r="X621" s="1607">
        <v>6</v>
      </c>
    </row>
    <row r="622" spans="1:24" x14ac:dyDescent="0.25">
      <c r="A622" s="6" t="s">
        <v>1299</v>
      </c>
      <c r="B622" s="6" t="s">
        <v>2695</v>
      </c>
      <c r="C622" s="7">
        <v>1064000</v>
      </c>
      <c r="D622" s="7">
        <v>1000000</v>
      </c>
      <c r="E622" s="7">
        <v>200000</v>
      </c>
      <c r="F622" s="7">
        <v>23000</v>
      </c>
      <c r="G622" s="7">
        <v>0</v>
      </c>
      <c r="H622" s="7">
        <v>746000</v>
      </c>
      <c r="I622" s="7">
        <v>0</v>
      </c>
      <c r="J622" s="7">
        <v>700000</v>
      </c>
      <c r="K622" s="7">
        <v>0</v>
      </c>
      <c r="L622" s="7"/>
      <c r="M622" s="7">
        <f t="shared" si="225"/>
        <v>3973334</v>
      </c>
      <c r="N622" s="7">
        <f t="shared" si="226"/>
        <v>5000</v>
      </c>
      <c r="O622" s="7" t="s">
        <v>2696</v>
      </c>
      <c r="P622" s="1609">
        <v>0</v>
      </c>
      <c r="Q622" s="1609">
        <v>0</v>
      </c>
      <c r="R622" s="1609">
        <v>177335</v>
      </c>
      <c r="S622" s="1609">
        <v>886665</v>
      </c>
      <c r="T622" s="1609">
        <v>0</v>
      </c>
      <c r="U622" s="1609">
        <v>0</v>
      </c>
      <c r="V622" s="1609">
        <v>0</v>
      </c>
      <c r="W622" s="23">
        <v>0.75</v>
      </c>
      <c r="X622" s="1609">
        <v>2</v>
      </c>
    </row>
    <row r="623" spans="1:24" x14ac:dyDescent="0.25">
      <c r="A623" s="3" t="s">
        <v>1299</v>
      </c>
      <c r="B623" s="3" t="s">
        <v>2698</v>
      </c>
      <c r="C623" s="5">
        <v>864000</v>
      </c>
      <c r="D623" s="5">
        <v>1200000</v>
      </c>
      <c r="E623" s="5">
        <v>240000</v>
      </c>
      <c r="F623" s="5">
        <v>12000</v>
      </c>
      <c r="G623" s="5">
        <v>0</v>
      </c>
      <c r="H623" s="5">
        <v>534000</v>
      </c>
      <c r="I623" s="5">
        <v>0</v>
      </c>
      <c r="J623" s="5">
        <v>880000</v>
      </c>
      <c r="K623" s="5">
        <v>0</v>
      </c>
      <c r="L623" s="5"/>
      <c r="M623" s="5">
        <f t="shared" si="225"/>
        <v>3627334</v>
      </c>
      <c r="N623" s="5">
        <f t="shared" si="226"/>
        <v>2000</v>
      </c>
      <c r="O623" s="5" t="s">
        <v>2699</v>
      </c>
      <c r="P623" s="1611">
        <v>0</v>
      </c>
      <c r="Q623" s="1611">
        <v>0</v>
      </c>
      <c r="R623" s="1611">
        <v>144001</v>
      </c>
      <c r="S623" s="1611">
        <v>719998.7</v>
      </c>
      <c r="T623" s="1611">
        <v>0</v>
      </c>
      <c r="U623" s="1611">
        <v>0</v>
      </c>
      <c r="V623" s="1611">
        <v>0</v>
      </c>
      <c r="W623" s="23">
        <v>0.72</v>
      </c>
      <c r="X623" s="1611">
        <v>2</v>
      </c>
    </row>
    <row r="624" spans="1:24" x14ac:dyDescent="0.25">
      <c r="A624" s="3" t="s">
        <v>1299</v>
      </c>
      <c r="B624" s="3" t="s">
        <v>2701</v>
      </c>
      <c r="C624" s="5">
        <v>1179000</v>
      </c>
      <c r="D624" s="5">
        <v>1100000</v>
      </c>
      <c r="E624" s="5">
        <v>220000</v>
      </c>
      <c r="F624" s="5">
        <v>278000</v>
      </c>
      <c r="G624" s="5">
        <v>0</v>
      </c>
      <c r="H624" s="5">
        <v>184000</v>
      </c>
      <c r="I624" s="5">
        <v>0</v>
      </c>
      <c r="J624" s="5">
        <v>375000</v>
      </c>
      <c r="K624" s="5">
        <v>0</v>
      </c>
      <c r="L624" s="5"/>
      <c r="M624" s="5">
        <f t="shared" ref="M624:M629" si="227" xml:space="preserve"> M623+H624+ I624- J624- L624+ Q624</f>
        <v>3436334</v>
      </c>
      <c r="N624" s="5">
        <f t="shared" si="226"/>
        <v>8000</v>
      </c>
      <c r="O624" s="5" t="s">
        <v>2702</v>
      </c>
      <c r="P624" s="1613">
        <v>0</v>
      </c>
      <c r="Q624" s="1613">
        <v>0</v>
      </c>
      <c r="R624" s="1613">
        <v>196500</v>
      </c>
      <c r="S624" s="1613">
        <v>982500</v>
      </c>
      <c r="T624" s="1613">
        <v>0</v>
      </c>
      <c r="U624" s="1613">
        <v>0</v>
      </c>
      <c r="V624" s="1613">
        <v>0</v>
      </c>
      <c r="W624" s="23">
        <v>0.72</v>
      </c>
      <c r="X624" s="1613">
        <v>3</v>
      </c>
    </row>
    <row r="625" spans="1:24" x14ac:dyDescent="0.25">
      <c r="A625" s="3" t="s">
        <v>1299</v>
      </c>
      <c r="B625" s="3" t="s">
        <v>2703</v>
      </c>
      <c r="C625" s="5">
        <v>1425000</v>
      </c>
      <c r="D625" s="5">
        <v>500000</v>
      </c>
      <c r="E625" s="5">
        <v>100000</v>
      </c>
      <c r="F625" s="5">
        <v>15000</v>
      </c>
      <c r="G625" s="5">
        <v>0</v>
      </c>
      <c r="H625" s="5">
        <v>910000</v>
      </c>
      <c r="I625" s="5">
        <v>0</v>
      </c>
      <c r="J625" s="5">
        <v>0</v>
      </c>
      <c r="K625" s="5">
        <v>0</v>
      </c>
      <c r="L625" s="5"/>
      <c r="M625" s="5">
        <f t="shared" si="227"/>
        <v>4346334</v>
      </c>
      <c r="N625" s="5">
        <f t="shared" si="226"/>
        <v>0</v>
      </c>
      <c r="O625" s="5" t="s">
        <v>2704</v>
      </c>
      <c r="P625" s="1615">
        <v>0</v>
      </c>
      <c r="Q625" s="1615">
        <v>0</v>
      </c>
      <c r="R625" s="1615">
        <v>237496</v>
      </c>
      <c r="S625" s="1615">
        <v>1187504</v>
      </c>
      <c r="T625" s="1615">
        <v>0</v>
      </c>
      <c r="U625" s="1615">
        <v>0</v>
      </c>
      <c r="V625" s="1615">
        <v>0</v>
      </c>
      <c r="W625" s="23">
        <v>0.71</v>
      </c>
      <c r="X625" s="1615">
        <v>2</v>
      </c>
    </row>
    <row r="626" spans="1:24" x14ac:dyDescent="0.25">
      <c r="A626" s="3" t="s">
        <v>1299</v>
      </c>
      <c r="B626" s="3" t="s">
        <v>2706</v>
      </c>
      <c r="C626" s="5">
        <v>918000</v>
      </c>
      <c r="D626" s="5">
        <v>1000000</v>
      </c>
      <c r="E626" s="5">
        <v>200000</v>
      </c>
      <c r="F626" s="5">
        <v>13000</v>
      </c>
      <c r="G626" s="5">
        <v>0</v>
      </c>
      <c r="H626" s="5">
        <v>205000</v>
      </c>
      <c r="I626" s="5">
        <v>0</v>
      </c>
      <c r="J626" s="5">
        <v>300000</v>
      </c>
      <c r="K626" s="5">
        <v>0</v>
      </c>
      <c r="L626" s="5"/>
      <c r="M626" s="5">
        <f t="shared" si="227"/>
        <v>4251334</v>
      </c>
      <c r="N626" s="5">
        <f t="shared" ref="N626:N631" si="228">(C626-D626 - F626 - G626 + J626- K626- H626- I626- P626)*-1</f>
        <v>0</v>
      </c>
      <c r="O626" s="5" t="s">
        <v>2707</v>
      </c>
      <c r="P626" s="1617">
        <v>0</v>
      </c>
      <c r="Q626" s="1617">
        <v>0</v>
      </c>
      <c r="R626" s="1617">
        <v>152999</v>
      </c>
      <c r="S626" s="1617">
        <v>765001</v>
      </c>
      <c r="T626" s="1617">
        <v>0</v>
      </c>
      <c r="U626" s="1617">
        <v>0</v>
      </c>
      <c r="V626" s="1617">
        <v>0</v>
      </c>
      <c r="W626" s="23">
        <v>0.75</v>
      </c>
      <c r="X626" s="1617">
        <v>3</v>
      </c>
    </row>
    <row r="627" spans="1:24" x14ac:dyDescent="0.25">
      <c r="A627" s="3" t="s">
        <v>1299</v>
      </c>
      <c r="B627" s="3" t="s">
        <v>2709</v>
      </c>
      <c r="C627" s="5">
        <v>1196000</v>
      </c>
      <c r="D627" s="5">
        <v>1000000</v>
      </c>
      <c r="E627" s="5">
        <v>200000</v>
      </c>
      <c r="F627" s="5">
        <v>40000</v>
      </c>
      <c r="G627" s="5">
        <v>0</v>
      </c>
      <c r="H627" s="5">
        <v>806000</v>
      </c>
      <c r="I627" s="5">
        <v>0</v>
      </c>
      <c r="J627" s="5">
        <v>650000</v>
      </c>
      <c r="K627" s="5">
        <v>0</v>
      </c>
      <c r="L627" s="5"/>
      <c r="M627" s="5">
        <f t="shared" si="227"/>
        <v>4407334</v>
      </c>
      <c r="N627" s="5">
        <f t="shared" si="228"/>
        <v>0</v>
      </c>
      <c r="O627" s="5" t="s">
        <v>2711</v>
      </c>
      <c r="P627" s="1620">
        <v>0</v>
      </c>
      <c r="Q627" s="1620">
        <v>0</v>
      </c>
      <c r="R627" s="1620">
        <v>199334</v>
      </c>
      <c r="S627" s="1620">
        <v>996666.3</v>
      </c>
      <c r="T627" s="1620">
        <v>0</v>
      </c>
      <c r="U627" s="1620">
        <v>0</v>
      </c>
      <c r="V627" s="1620">
        <v>0</v>
      </c>
      <c r="W627" s="23">
        <v>0.75</v>
      </c>
      <c r="X627" s="1620">
        <v>4</v>
      </c>
    </row>
    <row r="628" spans="1:24" x14ac:dyDescent="0.25">
      <c r="A628" s="3" t="s">
        <v>1299</v>
      </c>
      <c r="B628" s="3" t="s">
        <v>2712</v>
      </c>
      <c r="C628" s="5">
        <v>601000</v>
      </c>
      <c r="D628" s="5">
        <v>600000</v>
      </c>
      <c r="E628" s="5">
        <v>120000</v>
      </c>
      <c r="F628" s="5">
        <v>13000</v>
      </c>
      <c r="G628" s="5">
        <v>0</v>
      </c>
      <c r="H628" s="5">
        <v>86000</v>
      </c>
      <c r="I628" s="5">
        <v>0</v>
      </c>
      <c r="J628" s="5">
        <v>100000</v>
      </c>
      <c r="K628" s="5">
        <v>0</v>
      </c>
      <c r="L628" s="5">
        <v>4000000</v>
      </c>
      <c r="M628" s="5">
        <f t="shared" si="227"/>
        <v>393334</v>
      </c>
      <c r="N628" s="5">
        <f t="shared" si="228"/>
        <v>-2000</v>
      </c>
      <c r="O628" s="5" t="s">
        <v>2713</v>
      </c>
      <c r="P628" s="1621">
        <v>0</v>
      </c>
      <c r="Q628" s="1621">
        <v>0</v>
      </c>
      <c r="R628" s="1621">
        <v>100168</v>
      </c>
      <c r="S628" s="1621">
        <v>500832</v>
      </c>
      <c r="T628" s="1621">
        <v>0</v>
      </c>
      <c r="U628" s="1621">
        <v>0</v>
      </c>
      <c r="V628" s="1621">
        <v>0</v>
      </c>
      <c r="W628" s="23">
        <v>0.56999999999999995</v>
      </c>
      <c r="X628" s="1621">
        <v>1</v>
      </c>
    </row>
    <row r="629" spans="1:24" x14ac:dyDescent="0.25">
      <c r="A629" s="3" t="s">
        <v>1299</v>
      </c>
      <c r="B629" s="3" t="s">
        <v>2715</v>
      </c>
      <c r="C629" s="5">
        <v>1215000</v>
      </c>
      <c r="D629" s="5">
        <v>700000</v>
      </c>
      <c r="E629" s="5">
        <v>140000</v>
      </c>
      <c r="F629" s="5">
        <v>191000</v>
      </c>
      <c r="G629" s="5">
        <v>0</v>
      </c>
      <c r="H629" s="5">
        <v>324000</v>
      </c>
      <c r="I629" s="5">
        <v>0</v>
      </c>
      <c r="J629" s="5">
        <v>0</v>
      </c>
      <c r="K629" s="5">
        <v>0</v>
      </c>
      <c r="L629" s="5"/>
      <c r="M629" s="5">
        <f t="shared" si="227"/>
        <v>717334</v>
      </c>
      <c r="N629" s="5">
        <f t="shared" si="228"/>
        <v>0</v>
      </c>
      <c r="O629" s="5" t="s">
        <v>1942</v>
      </c>
      <c r="P629" s="1624">
        <v>0</v>
      </c>
      <c r="Q629" s="1624">
        <v>0</v>
      </c>
      <c r="R629" s="1624">
        <v>202498</v>
      </c>
      <c r="S629" s="1624">
        <v>1012502</v>
      </c>
      <c r="T629" s="1624">
        <v>0</v>
      </c>
      <c r="U629" s="1624">
        <v>0</v>
      </c>
      <c r="V629" s="1624">
        <v>0</v>
      </c>
      <c r="W629" s="23">
        <v>0.63</v>
      </c>
      <c r="X629" s="1624">
        <v>1</v>
      </c>
    </row>
    <row r="630" spans="1:24" x14ac:dyDescent="0.25">
      <c r="A630" s="6" t="s">
        <v>1299</v>
      </c>
      <c r="B630" s="6" t="s">
        <v>2717</v>
      </c>
      <c r="C630" s="7">
        <v>1552000</v>
      </c>
      <c r="D630" s="7">
        <v>600000</v>
      </c>
      <c r="E630" s="7">
        <v>120000</v>
      </c>
      <c r="F630" s="7">
        <v>36000</v>
      </c>
      <c r="G630" s="7">
        <v>0</v>
      </c>
      <c r="H630" s="7">
        <v>1076000</v>
      </c>
      <c r="I630" s="7">
        <v>0</v>
      </c>
      <c r="J630" s="7">
        <v>160000</v>
      </c>
      <c r="K630" s="7">
        <v>0</v>
      </c>
      <c r="L630" s="7"/>
      <c r="M630" s="7">
        <f t="shared" ref="M630:M635" si="229" xml:space="preserve"> M629+H630+ I630- J630- L630+ Q630</f>
        <v>1633334</v>
      </c>
      <c r="N630" s="7">
        <f t="shared" si="228"/>
        <v>0</v>
      </c>
      <c r="O630" s="7" t="s">
        <v>2718</v>
      </c>
      <c r="P630" s="1625">
        <v>0</v>
      </c>
      <c r="Q630" s="1625">
        <v>0</v>
      </c>
      <c r="R630" s="1625">
        <v>258666</v>
      </c>
      <c r="S630" s="1625">
        <v>1293334</v>
      </c>
      <c r="T630" s="1625">
        <v>0</v>
      </c>
      <c r="U630" s="1625">
        <v>0</v>
      </c>
      <c r="V630" s="1625">
        <v>0</v>
      </c>
      <c r="W630" s="23">
        <v>0.76</v>
      </c>
      <c r="X630" s="1625">
        <v>1</v>
      </c>
    </row>
    <row r="631" spans="1:24" x14ac:dyDescent="0.25">
      <c r="A631" s="10" t="s">
        <v>1299</v>
      </c>
      <c r="B631" s="10" t="s">
        <v>2720</v>
      </c>
      <c r="C631" s="11">
        <v>1204000</v>
      </c>
      <c r="D631" s="11">
        <v>850000</v>
      </c>
      <c r="E631" s="11">
        <v>170000</v>
      </c>
      <c r="F631" s="11">
        <v>281000</v>
      </c>
      <c r="G631" s="11">
        <v>0</v>
      </c>
      <c r="H631" s="11">
        <v>411000</v>
      </c>
      <c r="I631" s="11">
        <v>0</v>
      </c>
      <c r="J631" s="11">
        <v>338000</v>
      </c>
      <c r="K631" s="11">
        <v>0</v>
      </c>
      <c r="L631" s="11"/>
      <c r="M631" s="11">
        <f t="shared" si="229"/>
        <v>1706334</v>
      </c>
      <c r="N631" s="11">
        <f t="shared" si="228"/>
        <v>0</v>
      </c>
      <c r="O631" s="11" t="s">
        <v>2722</v>
      </c>
      <c r="P631" s="1628">
        <v>0</v>
      </c>
      <c r="Q631" s="1628">
        <v>0</v>
      </c>
      <c r="R631" s="1628">
        <v>200655</v>
      </c>
      <c r="S631" s="1628">
        <v>1003345</v>
      </c>
      <c r="T631" s="1628">
        <v>0</v>
      </c>
      <c r="U631" s="1628">
        <v>0</v>
      </c>
      <c r="V631" s="1628">
        <v>0</v>
      </c>
      <c r="W631" s="23">
        <v>0.74</v>
      </c>
      <c r="X631" s="1628">
        <v>2</v>
      </c>
    </row>
    <row r="632" spans="1:24" x14ac:dyDescent="0.25">
      <c r="A632" t="s">
        <v>1299</v>
      </c>
      <c r="B632" s="3" t="s">
        <v>2723</v>
      </c>
      <c r="C632" s="5">
        <v>630000</v>
      </c>
      <c r="D632" s="5">
        <v>1800000</v>
      </c>
      <c r="E632" s="5">
        <v>360000</v>
      </c>
      <c r="F632" s="5">
        <v>22000</v>
      </c>
      <c r="G632" s="5">
        <v>0</v>
      </c>
      <c r="H632" s="5">
        <v>588000</v>
      </c>
      <c r="I632" s="5">
        <v>0</v>
      </c>
      <c r="J632" s="5">
        <v>1780000</v>
      </c>
      <c r="K632" s="5">
        <v>0</v>
      </c>
      <c r="L632" s="5"/>
      <c r="M632" s="5">
        <f t="shared" si="229"/>
        <v>514334</v>
      </c>
      <c r="N632" s="5">
        <f t="shared" ref="N632:N637" si="230">(C632-D632 - F632 - G632 + J632- K632- H632- I632- P632)*-1</f>
        <v>0</v>
      </c>
      <c r="O632" s="5" t="s">
        <v>1457</v>
      </c>
      <c r="P632" s="5">
        <v>0</v>
      </c>
      <c r="Q632" s="1660">
        <v>0</v>
      </c>
      <c r="R632" s="1660">
        <v>105003</v>
      </c>
      <c r="S632" s="1660">
        <v>524997</v>
      </c>
      <c r="T632" s="1660">
        <v>0</v>
      </c>
      <c r="U632" s="1660">
        <v>0</v>
      </c>
      <c r="V632" s="1660">
        <v>0</v>
      </c>
      <c r="W632" s="23">
        <v>0.62</v>
      </c>
      <c r="X632" s="1660">
        <v>3</v>
      </c>
    </row>
    <row r="633" spans="1:24" x14ac:dyDescent="0.25">
      <c r="A633" s="3" t="s">
        <v>1299</v>
      </c>
      <c r="B633" s="3" t="s">
        <v>2725</v>
      </c>
      <c r="C633" s="5">
        <v>829000</v>
      </c>
      <c r="D633" s="5">
        <v>100000</v>
      </c>
      <c r="E633" s="5">
        <v>20000</v>
      </c>
      <c r="F633" s="5">
        <v>13000</v>
      </c>
      <c r="G633" s="5">
        <v>0</v>
      </c>
      <c r="H633" s="5">
        <v>716000</v>
      </c>
      <c r="I633" s="5">
        <v>0</v>
      </c>
      <c r="J633" s="5">
        <v>0</v>
      </c>
      <c r="K633" s="5">
        <v>0</v>
      </c>
      <c r="L633" s="5"/>
      <c r="M633" s="5">
        <f t="shared" si="229"/>
        <v>1230334</v>
      </c>
      <c r="N633" s="5">
        <f t="shared" si="230"/>
        <v>0</v>
      </c>
      <c r="O633" s="5" t="s">
        <v>1335</v>
      </c>
      <c r="P633" s="5">
        <v>0</v>
      </c>
      <c r="Q633" s="1660">
        <v>0</v>
      </c>
      <c r="R633" s="1660">
        <v>138167</v>
      </c>
      <c r="S633" s="1660">
        <v>690833</v>
      </c>
      <c r="T633" s="1660">
        <v>0</v>
      </c>
      <c r="U633" s="1660">
        <v>0</v>
      </c>
      <c r="V633" s="1660">
        <v>0</v>
      </c>
      <c r="W633" s="23">
        <v>0.67</v>
      </c>
      <c r="X633" s="1660">
        <v>1</v>
      </c>
    </row>
    <row r="634" spans="1:24" x14ac:dyDescent="0.25">
      <c r="A634" s="3" t="s">
        <v>1299</v>
      </c>
      <c r="B634" s="3" t="s">
        <v>2727</v>
      </c>
      <c r="C634" s="5">
        <v>887000</v>
      </c>
      <c r="D634" s="5">
        <v>0</v>
      </c>
      <c r="E634" s="5">
        <v>0</v>
      </c>
      <c r="F634" s="5">
        <v>23000</v>
      </c>
      <c r="G634" s="5">
        <v>0</v>
      </c>
      <c r="H634" s="5">
        <v>864000</v>
      </c>
      <c r="I634" s="5">
        <v>0</v>
      </c>
      <c r="J634" s="5">
        <v>0</v>
      </c>
      <c r="K634" s="5">
        <v>0</v>
      </c>
      <c r="L634" s="5"/>
      <c r="M634" s="5">
        <f t="shared" si="229"/>
        <v>2094334</v>
      </c>
      <c r="N634" s="5">
        <f t="shared" si="230"/>
        <v>0</v>
      </c>
      <c r="O634" s="5" t="s">
        <v>1202</v>
      </c>
      <c r="P634" s="5">
        <v>0</v>
      </c>
      <c r="Q634" s="1660">
        <v>0</v>
      </c>
      <c r="R634" s="1660">
        <v>147831</v>
      </c>
      <c r="S634" s="1660">
        <v>739169</v>
      </c>
      <c r="T634" s="1660">
        <v>0</v>
      </c>
      <c r="U634" s="1660">
        <v>0</v>
      </c>
      <c r="V634" s="1660">
        <v>0</v>
      </c>
      <c r="W634" s="23">
        <v>0.72</v>
      </c>
      <c r="X634" s="1660">
        <v>0</v>
      </c>
    </row>
    <row r="635" spans="1:24" x14ac:dyDescent="0.25">
      <c r="A635" s="3" t="s">
        <v>1299</v>
      </c>
      <c r="B635" s="3" t="s">
        <v>2729</v>
      </c>
      <c r="C635" s="5">
        <v>1075000</v>
      </c>
      <c r="D635" s="5">
        <v>0</v>
      </c>
      <c r="E635" s="5">
        <v>0</v>
      </c>
      <c r="F635" s="5">
        <v>334000</v>
      </c>
      <c r="G635" s="5">
        <v>0</v>
      </c>
      <c r="H635" s="5">
        <v>741000</v>
      </c>
      <c r="I635" s="5">
        <v>0</v>
      </c>
      <c r="J635" s="5">
        <v>0</v>
      </c>
      <c r="K635" s="5">
        <v>0</v>
      </c>
      <c r="L635" s="5"/>
      <c r="M635" s="5">
        <f t="shared" si="229"/>
        <v>2835334</v>
      </c>
      <c r="N635" s="5">
        <f t="shared" si="230"/>
        <v>0</v>
      </c>
      <c r="O635" s="5" t="s">
        <v>2730</v>
      </c>
      <c r="P635" s="5">
        <v>0</v>
      </c>
      <c r="Q635" s="1660">
        <v>0</v>
      </c>
      <c r="R635" s="1660">
        <v>179164</v>
      </c>
      <c r="S635" s="1660">
        <v>895836</v>
      </c>
      <c r="T635" s="1660">
        <v>0</v>
      </c>
      <c r="U635" s="1660">
        <v>0</v>
      </c>
      <c r="V635" s="1660">
        <v>0</v>
      </c>
      <c r="W635" s="23">
        <v>0.66</v>
      </c>
      <c r="X635" s="1660">
        <v>0</v>
      </c>
    </row>
    <row r="636" spans="1:24" x14ac:dyDescent="0.25">
      <c r="A636" s="3" t="s">
        <v>1299</v>
      </c>
      <c r="B636" s="3" t="s">
        <v>2732</v>
      </c>
      <c r="C636" s="5">
        <v>1818000</v>
      </c>
      <c r="D636" s="5">
        <v>1200000</v>
      </c>
      <c r="E636" s="5">
        <v>240000</v>
      </c>
      <c r="F636" s="5">
        <v>34000</v>
      </c>
      <c r="G636" s="5">
        <v>0</v>
      </c>
      <c r="H636" s="5">
        <v>1062000</v>
      </c>
      <c r="I636" s="5">
        <v>0</v>
      </c>
      <c r="J636" s="5">
        <v>482000</v>
      </c>
      <c r="K636" s="5">
        <v>0</v>
      </c>
      <c r="L636" s="5"/>
      <c r="M636" s="5">
        <f t="shared" ref="M636:M641" si="231" xml:space="preserve"> M635+H636+ I636- J636- L636+ Q636</f>
        <v>3415334</v>
      </c>
      <c r="N636" s="5">
        <f t="shared" si="230"/>
        <v>-4000</v>
      </c>
      <c r="O636" s="5" t="s">
        <v>2733</v>
      </c>
      <c r="P636" s="5">
        <v>0</v>
      </c>
      <c r="Q636" s="1660">
        <v>0</v>
      </c>
      <c r="R636" s="1660">
        <v>303000</v>
      </c>
      <c r="S636" s="1660">
        <v>1515000</v>
      </c>
      <c r="T636" s="1660">
        <v>0</v>
      </c>
      <c r="U636" s="1660">
        <v>0</v>
      </c>
      <c r="V636" s="1660">
        <v>0</v>
      </c>
      <c r="W636" s="23">
        <v>0.79</v>
      </c>
      <c r="X636" s="1660">
        <v>2</v>
      </c>
    </row>
    <row r="637" spans="1:24" x14ac:dyDescent="0.25">
      <c r="A637" s="3" t="s">
        <v>1299</v>
      </c>
      <c r="B637" s="3" t="s">
        <v>2735</v>
      </c>
      <c r="C637" s="5">
        <v>1110000</v>
      </c>
      <c r="D637" s="5">
        <v>1500000</v>
      </c>
      <c r="E637" s="5">
        <v>300000</v>
      </c>
      <c r="F637" s="5">
        <v>12000</v>
      </c>
      <c r="G637" s="5">
        <v>0</v>
      </c>
      <c r="H637" s="5">
        <v>603000</v>
      </c>
      <c r="I637" s="5">
        <v>0</v>
      </c>
      <c r="J637" s="5">
        <v>1000000</v>
      </c>
      <c r="K637" s="5">
        <v>0</v>
      </c>
      <c r="L637" s="5"/>
      <c r="M637" s="5">
        <f t="shared" si="231"/>
        <v>3018334</v>
      </c>
      <c r="N637" s="5">
        <f t="shared" si="230"/>
        <v>5000</v>
      </c>
      <c r="O637" s="5" t="s">
        <v>513</v>
      </c>
      <c r="P637" s="5">
        <v>0</v>
      </c>
      <c r="Q637" s="1660">
        <v>0</v>
      </c>
      <c r="R637" s="1660">
        <v>185005</v>
      </c>
      <c r="S637" s="1660">
        <v>924995</v>
      </c>
      <c r="T637" s="1660">
        <v>0</v>
      </c>
      <c r="U637" s="1660">
        <v>0</v>
      </c>
      <c r="V637" s="1660">
        <v>0</v>
      </c>
      <c r="W637" s="23">
        <v>0.78</v>
      </c>
      <c r="X637" s="1660">
        <v>2</v>
      </c>
    </row>
    <row r="638" spans="1:24" x14ac:dyDescent="0.25">
      <c r="A638" s="3" t="s">
        <v>1299</v>
      </c>
      <c r="B638" s="3" t="s">
        <v>2737</v>
      </c>
      <c r="C638" s="5">
        <v>714000</v>
      </c>
      <c r="D638" s="5">
        <v>700000</v>
      </c>
      <c r="E638" s="5">
        <v>140000</v>
      </c>
      <c r="F638" s="5">
        <v>13000</v>
      </c>
      <c r="G638" s="5">
        <v>0</v>
      </c>
      <c r="H638" s="5">
        <v>6000</v>
      </c>
      <c r="I638" s="5">
        <v>0</v>
      </c>
      <c r="J638" s="5">
        <v>4000</v>
      </c>
      <c r="K638" s="5">
        <v>0</v>
      </c>
      <c r="L638" s="5"/>
      <c r="M638" s="5">
        <f t="shared" si="231"/>
        <v>3020334</v>
      </c>
      <c r="N638" s="5">
        <f t="shared" ref="N638:N643" si="232">(C638-D638 - F638 - G638 + J638- K638- H638- I638- P638)*-1</f>
        <v>1000</v>
      </c>
      <c r="O638" s="5" t="s">
        <v>1100</v>
      </c>
      <c r="P638" s="5">
        <v>0</v>
      </c>
      <c r="Q638" s="1660">
        <v>0</v>
      </c>
      <c r="R638" s="1660">
        <v>119002</v>
      </c>
      <c r="S638" s="1660">
        <v>594998</v>
      </c>
      <c r="T638" s="1660">
        <v>0</v>
      </c>
      <c r="U638" s="1660">
        <v>0</v>
      </c>
      <c r="V638" s="1660">
        <v>0</v>
      </c>
      <c r="W638" s="23">
        <v>0.7</v>
      </c>
      <c r="X638" s="1660">
        <v>2</v>
      </c>
    </row>
    <row r="639" spans="1:24" x14ac:dyDescent="0.25">
      <c r="A639" s="6" t="s">
        <v>1299</v>
      </c>
      <c r="B639" s="6" t="s">
        <v>2738</v>
      </c>
      <c r="C639" s="7">
        <v>1279000</v>
      </c>
      <c r="D639" s="7">
        <v>1500000</v>
      </c>
      <c r="E639" s="7">
        <v>300000</v>
      </c>
      <c r="F639" s="7">
        <v>23000</v>
      </c>
      <c r="G639" s="7">
        <v>0</v>
      </c>
      <c r="H639" s="7">
        <v>256000</v>
      </c>
      <c r="I639" s="7">
        <v>0</v>
      </c>
      <c r="J639" s="7">
        <v>500000</v>
      </c>
      <c r="K639" s="7">
        <v>0</v>
      </c>
      <c r="L639" s="7"/>
      <c r="M639" s="7">
        <f t="shared" si="231"/>
        <v>2776334</v>
      </c>
      <c r="N639" s="7">
        <f t="shared" si="232"/>
        <v>0</v>
      </c>
      <c r="O639" s="7" t="s">
        <v>547</v>
      </c>
      <c r="P639" s="7">
        <v>0</v>
      </c>
      <c r="Q639" s="8">
        <v>0</v>
      </c>
      <c r="R639">
        <v>213173</v>
      </c>
      <c r="S639">
        <v>1065827</v>
      </c>
      <c r="T639">
        <v>0</v>
      </c>
      <c r="U639">
        <v>0</v>
      </c>
      <c r="V639">
        <v>0</v>
      </c>
      <c r="W639">
        <v>0.68</v>
      </c>
      <c r="X639">
        <v>2</v>
      </c>
    </row>
    <row r="640" spans="1:24" x14ac:dyDescent="0.25">
      <c r="A640" s="3" t="s">
        <v>1299</v>
      </c>
      <c r="B640" s="3" t="s">
        <v>2740</v>
      </c>
      <c r="C640" s="5">
        <v>1210000</v>
      </c>
      <c r="D640" s="5">
        <v>1550000</v>
      </c>
      <c r="E640" s="5">
        <v>310000</v>
      </c>
      <c r="F640" s="5">
        <v>69000</v>
      </c>
      <c r="G640" s="5">
        <v>0</v>
      </c>
      <c r="H640" s="5">
        <v>591000</v>
      </c>
      <c r="I640" s="5">
        <v>0</v>
      </c>
      <c r="J640" s="5">
        <v>1000000</v>
      </c>
      <c r="K640" s="5">
        <v>0</v>
      </c>
      <c r="L640" s="5"/>
      <c r="M640" s="5">
        <f t="shared" si="231"/>
        <v>2367334</v>
      </c>
      <c r="N640" s="5">
        <f t="shared" si="232"/>
        <v>0</v>
      </c>
      <c r="O640" s="5" t="s">
        <v>2742</v>
      </c>
      <c r="P640" s="5">
        <v>0</v>
      </c>
      <c r="Q640" s="1660">
        <v>0</v>
      </c>
      <c r="R640" s="1660">
        <v>201666</v>
      </c>
      <c r="S640" s="1660">
        <v>1008334</v>
      </c>
      <c r="T640" s="1660">
        <v>0</v>
      </c>
      <c r="U640" s="1660">
        <v>0</v>
      </c>
      <c r="V640" s="1660">
        <v>0</v>
      </c>
      <c r="W640" s="23">
        <v>0.66</v>
      </c>
      <c r="X640" s="1660">
        <v>4</v>
      </c>
    </row>
    <row r="641" spans="1:24" x14ac:dyDescent="0.25">
      <c r="A641" s="3" t="s">
        <v>1299</v>
      </c>
      <c r="B641" s="3" t="s">
        <v>2743</v>
      </c>
      <c r="C641" s="5">
        <v>969000</v>
      </c>
      <c r="D641" s="5">
        <v>750000</v>
      </c>
      <c r="E641" s="5">
        <v>150000</v>
      </c>
      <c r="F641" s="5">
        <v>283000</v>
      </c>
      <c r="G641" s="5">
        <v>0</v>
      </c>
      <c r="H641" s="5">
        <v>636000</v>
      </c>
      <c r="I641" s="5">
        <v>0</v>
      </c>
      <c r="J641" s="5">
        <v>700000</v>
      </c>
      <c r="K641" s="5">
        <v>0</v>
      </c>
      <c r="L641" s="5"/>
      <c r="M641" s="5">
        <f t="shared" si="231"/>
        <v>2303334</v>
      </c>
      <c r="N641" s="5">
        <f t="shared" si="232"/>
        <v>0</v>
      </c>
      <c r="O641" s="5" t="s">
        <v>2744</v>
      </c>
      <c r="P641" s="5">
        <v>0</v>
      </c>
      <c r="Q641" s="1660">
        <v>0</v>
      </c>
      <c r="R641" s="1660">
        <v>161496</v>
      </c>
      <c r="S641" s="1660">
        <v>807504</v>
      </c>
      <c r="T641" s="1660">
        <v>0</v>
      </c>
      <c r="U641" s="1660">
        <v>0</v>
      </c>
      <c r="V641" s="1660">
        <v>0</v>
      </c>
      <c r="W641" s="23">
        <v>0.6</v>
      </c>
      <c r="X641" s="1660">
        <v>2</v>
      </c>
    </row>
    <row r="642" spans="1:24" x14ac:dyDescent="0.25">
      <c r="A642" s="3" t="s">
        <v>1299</v>
      </c>
      <c r="B642" s="3" t="s">
        <v>2746</v>
      </c>
      <c r="C642" s="5">
        <v>1537000</v>
      </c>
      <c r="D642" s="5">
        <v>1300000</v>
      </c>
      <c r="E642" s="5">
        <v>260000</v>
      </c>
      <c r="F642" s="5">
        <v>20000</v>
      </c>
      <c r="G642" s="5">
        <v>0</v>
      </c>
      <c r="H642" s="5">
        <v>1215000</v>
      </c>
      <c r="I642" s="5">
        <v>0</v>
      </c>
      <c r="J642" s="5">
        <v>1000000</v>
      </c>
      <c r="K642" s="5">
        <v>0</v>
      </c>
      <c r="L642" s="5"/>
      <c r="M642" s="5">
        <f xml:space="preserve"> M641+H642+ I642- J642- L642+ Q642</f>
        <v>2518334</v>
      </c>
      <c r="N642" s="5">
        <f t="shared" si="232"/>
        <v>-2000</v>
      </c>
      <c r="O642" s="5" t="s">
        <v>2747</v>
      </c>
      <c r="P642" s="5">
        <v>0</v>
      </c>
      <c r="Q642" s="1660">
        <v>0</v>
      </c>
      <c r="R642" s="1660">
        <v>256173</v>
      </c>
      <c r="S642" s="1660">
        <v>1280827</v>
      </c>
      <c r="T642" s="1660">
        <v>0</v>
      </c>
      <c r="U642" s="1660">
        <v>0</v>
      </c>
      <c r="V642" s="1660">
        <v>0</v>
      </c>
      <c r="W642" s="23">
        <v>0.76</v>
      </c>
      <c r="X642" s="1660">
        <v>2</v>
      </c>
    </row>
    <row r="643" spans="1:24" x14ac:dyDescent="0.25">
      <c r="A643" s="3" t="s">
        <v>1299</v>
      </c>
      <c r="B643" s="3" t="s">
        <v>2749</v>
      </c>
      <c r="C643" s="5">
        <v>1025000</v>
      </c>
      <c r="D643" s="5">
        <v>1000000</v>
      </c>
      <c r="E643" s="5">
        <v>200000</v>
      </c>
      <c r="F643" s="5">
        <v>24000</v>
      </c>
      <c r="G643" s="5">
        <v>0</v>
      </c>
      <c r="H643" s="5">
        <v>41000</v>
      </c>
      <c r="I643" s="5">
        <v>0</v>
      </c>
      <c r="J643" s="5">
        <v>40000</v>
      </c>
      <c r="K643" s="5">
        <v>0</v>
      </c>
      <c r="L643" s="5"/>
      <c r="M643" s="5">
        <f xml:space="preserve"> M642+H643+ I643- J643- L643+ Q643</f>
        <v>2519334</v>
      </c>
      <c r="N643" s="5">
        <f t="shared" si="232"/>
        <v>0</v>
      </c>
      <c r="O643" s="5" t="s">
        <v>1103</v>
      </c>
      <c r="P643" s="5">
        <v>0</v>
      </c>
      <c r="Q643" s="1660">
        <v>0</v>
      </c>
      <c r="R643" s="1660">
        <v>170832</v>
      </c>
      <c r="S643" s="1660">
        <v>854168</v>
      </c>
      <c r="T643" s="1660">
        <v>0</v>
      </c>
      <c r="U643" s="1660">
        <v>0</v>
      </c>
      <c r="V643" s="1660">
        <v>0</v>
      </c>
      <c r="W643" s="23">
        <v>0.72</v>
      </c>
      <c r="X643" s="1660">
        <v>3</v>
      </c>
    </row>
    <row r="644" spans="1:24" x14ac:dyDescent="0.25">
      <c r="A644" s="3" t="s">
        <v>1299</v>
      </c>
      <c r="B644" s="3" t="s">
        <v>2751</v>
      </c>
      <c r="C644" s="5">
        <v>821000</v>
      </c>
      <c r="D644" s="5">
        <v>650000</v>
      </c>
      <c r="E644" s="5">
        <v>130000</v>
      </c>
      <c r="F644" s="5">
        <v>22000</v>
      </c>
      <c r="G644" s="5">
        <v>0</v>
      </c>
      <c r="H644" s="5">
        <v>319000</v>
      </c>
      <c r="I644" s="5">
        <v>0</v>
      </c>
      <c r="J644" s="5">
        <v>170000</v>
      </c>
      <c r="K644" s="5">
        <v>0</v>
      </c>
      <c r="L644" s="5"/>
      <c r="M644" s="5">
        <f xml:space="preserve"> M643+H644+ I644- J644- L644+ Q644</f>
        <v>2668334</v>
      </c>
      <c r="N644" s="5">
        <f t="shared" ref="N644:N649" si="233">(C644-D644 - F644 - G644 + J644- K644- H644- I644- P644)*-1</f>
        <v>0</v>
      </c>
      <c r="O644" s="5" t="s">
        <v>1028</v>
      </c>
      <c r="P644" s="5">
        <v>0</v>
      </c>
      <c r="Q644" s="1660">
        <v>0</v>
      </c>
      <c r="R644" s="1660">
        <v>136842</v>
      </c>
      <c r="S644" s="1660">
        <v>684158.3</v>
      </c>
      <c r="T644" s="1660">
        <v>0</v>
      </c>
      <c r="U644" s="1660">
        <v>0</v>
      </c>
      <c r="V644" s="1660">
        <v>0</v>
      </c>
      <c r="W644" s="23">
        <v>0.62</v>
      </c>
      <c r="X644" s="1660">
        <v>2</v>
      </c>
    </row>
    <row r="645" spans="1:24" x14ac:dyDescent="0.25">
      <c r="A645" s="3" t="s">
        <v>1299</v>
      </c>
      <c r="B645" s="3" t="s">
        <v>2753</v>
      </c>
      <c r="C645" s="5">
        <v>1287000</v>
      </c>
      <c r="D645" s="5">
        <v>1300000</v>
      </c>
      <c r="E645" s="5">
        <v>260000</v>
      </c>
      <c r="F645" s="5">
        <v>13000</v>
      </c>
      <c r="G645" s="5">
        <v>0</v>
      </c>
      <c r="H645" s="5">
        <v>260000</v>
      </c>
      <c r="I645" s="5">
        <v>0</v>
      </c>
      <c r="J645" s="5">
        <v>300000</v>
      </c>
      <c r="K645" s="5">
        <v>0</v>
      </c>
      <c r="L645" s="5"/>
      <c r="M645" s="5">
        <f xml:space="preserve"> M644+H645+ I645- J645- L645+ Q645</f>
        <v>2628334</v>
      </c>
      <c r="N645" s="5">
        <f t="shared" si="233"/>
        <v>-14000</v>
      </c>
      <c r="O645" s="5" t="s">
        <v>2755</v>
      </c>
      <c r="P645" s="5">
        <v>0</v>
      </c>
      <c r="Q645" s="1660">
        <v>0</v>
      </c>
      <c r="R645" s="1660">
        <v>214498</v>
      </c>
      <c r="S645" s="1660">
        <v>1072501.7</v>
      </c>
      <c r="T645" s="1660">
        <v>0</v>
      </c>
      <c r="U645" s="1660">
        <v>0</v>
      </c>
      <c r="V645" s="1660">
        <v>0</v>
      </c>
      <c r="W645" s="23">
        <v>0.71</v>
      </c>
      <c r="X645" s="1660">
        <v>3</v>
      </c>
    </row>
    <row r="646" spans="1:24" x14ac:dyDescent="0.25">
      <c r="A646" s="3" t="s">
        <v>1299</v>
      </c>
      <c r="B646" s="3" t="s">
        <v>2756</v>
      </c>
      <c r="C646" s="5">
        <v>985000</v>
      </c>
      <c r="D646" s="5">
        <v>250000</v>
      </c>
      <c r="E646" s="5">
        <v>50000</v>
      </c>
      <c r="F646" s="5">
        <v>31000</v>
      </c>
      <c r="G646" s="5">
        <v>0</v>
      </c>
      <c r="H646" s="5">
        <v>704000</v>
      </c>
      <c r="I646" s="5">
        <v>0</v>
      </c>
      <c r="J646" s="5">
        <v>0</v>
      </c>
      <c r="K646" s="5">
        <v>0</v>
      </c>
      <c r="L646" s="5"/>
      <c r="M646" s="5">
        <f>+M645+ H646+ I646- J646- L646+ Q646</f>
        <v>3332334</v>
      </c>
      <c r="N646" s="5">
        <f t="shared" si="233"/>
        <v>0</v>
      </c>
      <c r="O646" s="5" t="s">
        <v>2757</v>
      </c>
      <c r="P646" s="5">
        <v>0</v>
      </c>
      <c r="Q646" s="1660">
        <v>0</v>
      </c>
      <c r="R646" s="1660">
        <v>180834</v>
      </c>
      <c r="S646" s="1660">
        <v>904166</v>
      </c>
      <c r="T646" s="1660">
        <v>0</v>
      </c>
      <c r="U646" s="1660">
        <v>0</v>
      </c>
      <c r="V646" s="1660">
        <v>0</v>
      </c>
      <c r="W646" s="23">
        <v>0.7</v>
      </c>
      <c r="X646" s="1660">
        <v>1</v>
      </c>
    </row>
    <row r="647" spans="1:24" x14ac:dyDescent="0.25">
      <c r="A647" s="6" t="s">
        <v>1299</v>
      </c>
      <c r="B647" s="6" t="s">
        <v>2758</v>
      </c>
      <c r="C647" s="7">
        <v>1235000</v>
      </c>
      <c r="D647" s="7">
        <v>639000</v>
      </c>
      <c r="E647" s="7">
        <v>128000</v>
      </c>
      <c r="F647" s="7">
        <v>286000</v>
      </c>
      <c r="G647" s="7">
        <v>0</v>
      </c>
      <c r="H647" s="7">
        <v>295000</v>
      </c>
      <c r="I647" s="7">
        <v>0</v>
      </c>
      <c r="J647" s="7">
        <v>0</v>
      </c>
      <c r="K647" s="7">
        <v>15000</v>
      </c>
      <c r="L647" s="7"/>
      <c r="M647" s="7">
        <f t="shared" ref="M647:M652" si="234" xml:space="preserve"> M646+H647+ I647- J647- L647+ Q647</f>
        <v>3627334</v>
      </c>
      <c r="N647" s="7">
        <f t="shared" si="233"/>
        <v>0</v>
      </c>
      <c r="O647" s="7" t="s">
        <v>1457</v>
      </c>
      <c r="P647" s="7">
        <v>0</v>
      </c>
      <c r="Q647" s="8">
        <v>0</v>
      </c>
      <c r="R647">
        <v>205824</v>
      </c>
      <c r="S647">
        <v>1029176</v>
      </c>
      <c r="T647">
        <v>0</v>
      </c>
      <c r="U647">
        <v>0</v>
      </c>
      <c r="V647">
        <v>0</v>
      </c>
      <c r="W647">
        <v>0.61</v>
      </c>
      <c r="X647">
        <v>2</v>
      </c>
    </row>
    <row r="648" spans="1:24" x14ac:dyDescent="0.25">
      <c r="A648" s="3" t="s">
        <v>1299</v>
      </c>
      <c r="B648" s="3" t="s">
        <v>2760</v>
      </c>
      <c r="C648" s="5">
        <v>1941000</v>
      </c>
      <c r="D648" s="5">
        <v>1500000</v>
      </c>
      <c r="E648" s="5">
        <v>300000</v>
      </c>
      <c r="F648" s="5">
        <v>38000</v>
      </c>
      <c r="G648" s="5">
        <v>0</v>
      </c>
      <c r="H648" s="5">
        <v>1893000</v>
      </c>
      <c r="I648" s="5">
        <v>0</v>
      </c>
      <c r="J648" s="5">
        <v>1490000</v>
      </c>
      <c r="K648" s="5">
        <v>0</v>
      </c>
      <c r="L648" s="5"/>
      <c r="M648" s="5">
        <f t="shared" si="234"/>
        <v>4030334</v>
      </c>
      <c r="N648" s="5">
        <f t="shared" si="233"/>
        <v>0</v>
      </c>
      <c r="O648" s="5" t="s">
        <v>1177</v>
      </c>
      <c r="P648" s="5">
        <v>0</v>
      </c>
      <c r="Q648" s="1660">
        <v>0</v>
      </c>
      <c r="R648" s="1660">
        <v>323501</v>
      </c>
      <c r="S648" s="1660">
        <v>1617499</v>
      </c>
      <c r="T648" s="1660">
        <v>0</v>
      </c>
      <c r="U648" s="1660">
        <v>0</v>
      </c>
      <c r="V648" s="1660">
        <v>0</v>
      </c>
      <c r="W648" s="23">
        <v>0.68</v>
      </c>
      <c r="X648" s="1660">
        <v>2</v>
      </c>
    </row>
    <row r="649" spans="1:24" x14ac:dyDescent="0.25">
      <c r="A649" s="3" t="s">
        <v>1299</v>
      </c>
      <c r="B649" s="3" t="s">
        <v>2762</v>
      </c>
      <c r="C649" s="5">
        <v>885000</v>
      </c>
      <c r="D649" s="5">
        <v>2350000</v>
      </c>
      <c r="E649" s="5">
        <v>470000</v>
      </c>
      <c r="F649" s="5">
        <v>30000</v>
      </c>
      <c r="G649" s="5">
        <v>0</v>
      </c>
      <c r="H649" s="5">
        <v>391000</v>
      </c>
      <c r="I649" s="5">
        <v>0</v>
      </c>
      <c r="J649" s="5">
        <v>1888000</v>
      </c>
      <c r="K649" s="5">
        <v>0</v>
      </c>
      <c r="L649" s="5"/>
      <c r="M649" s="5">
        <f t="shared" si="234"/>
        <v>2533334</v>
      </c>
      <c r="N649" s="5">
        <f t="shared" si="233"/>
        <v>-2000</v>
      </c>
      <c r="O649" s="5" t="s">
        <v>2763</v>
      </c>
      <c r="P649" s="5">
        <v>0</v>
      </c>
      <c r="Q649" s="1660">
        <v>0</v>
      </c>
      <c r="R649" s="1660">
        <v>147505</v>
      </c>
      <c r="S649" s="1660">
        <v>737495</v>
      </c>
      <c r="T649" s="1660">
        <v>0</v>
      </c>
      <c r="U649" s="1660">
        <v>0</v>
      </c>
      <c r="V649" s="1660">
        <v>0</v>
      </c>
      <c r="W649" s="23">
        <v>0.73</v>
      </c>
      <c r="X649" s="1660">
        <v>5</v>
      </c>
    </row>
    <row r="650" spans="1:24" x14ac:dyDescent="0.25">
      <c r="A650" s="3" t="s">
        <v>1299</v>
      </c>
      <c r="B650" s="3" t="s">
        <v>2765</v>
      </c>
      <c r="C650" s="5">
        <v>867000</v>
      </c>
      <c r="D650" s="5">
        <v>300000</v>
      </c>
      <c r="E650" s="5">
        <v>60000</v>
      </c>
      <c r="F650" s="5">
        <v>18000</v>
      </c>
      <c r="G650" s="5">
        <v>0</v>
      </c>
      <c r="H650" s="5">
        <v>850000</v>
      </c>
      <c r="I650" s="5">
        <v>0</v>
      </c>
      <c r="J650" s="5">
        <v>300000</v>
      </c>
      <c r="K650" s="5">
        <v>0</v>
      </c>
      <c r="L650" s="5"/>
      <c r="M650" s="5">
        <f t="shared" si="234"/>
        <v>3083334</v>
      </c>
      <c r="N650" s="5">
        <f t="shared" ref="N650:N655" si="235">(C650-D650 - F650 - G650 + J650- K650- H650- I650- P650)*-1</f>
        <v>1000</v>
      </c>
      <c r="O650" s="5" t="s">
        <v>2766</v>
      </c>
      <c r="P650" s="5">
        <v>0</v>
      </c>
      <c r="Q650" s="1660">
        <v>0</v>
      </c>
      <c r="R650" s="1660">
        <v>144499</v>
      </c>
      <c r="S650" s="1660">
        <v>722501</v>
      </c>
      <c r="T650" s="1660">
        <v>0</v>
      </c>
      <c r="U650" s="1660">
        <v>0</v>
      </c>
      <c r="V650" s="1660">
        <v>0</v>
      </c>
      <c r="W650" s="23">
        <v>0.77</v>
      </c>
      <c r="X650" s="1660">
        <v>1</v>
      </c>
    </row>
    <row r="651" spans="1:24" x14ac:dyDescent="0.25">
      <c r="A651" s="3" t="s">
        <v>1299</v>
      </c>
      <c r="B651" s="3" t="s">
        <v>2768</v>
      </c>
      <c r="C651" s="5">
        <v>1064000</v>
      </c>
      <c r="D651" s="5">
        <v>0</v>
      </c>
      <c r="E651" s="5">
        <v>0</v>
      </c>
      <c r="F651" s="5">
        <v>23000</v>
      </c>
      <c r="G651" s="5">
        <v>0</v>
      </c>
      <c r="H651" s="5">
        <v>1041000</v>
      </c>
      <c r="I651" s="5">
        <v>0</v>
      </c>
      <c r="J651" s="5">
        <v>0</v>
      </c>
      <c r="K651" s="5">
        <v>0</v>
      </c>
      <c r="L651" s="5"/>
      <c r="M651" s="5">
        <f t="shared" si="234"/>
        <v>4124334</v>
      </c>
      <c r="N651" s="5">
        <f t="shared" si="235"/>
        <v>0</v>
      </c>
      <c r="O651" s="5" t="s">
        <v>2769</v>
      </c>
      <c r="P651" s="5">
        <v>0</v>
      </c>
      <c r="Q651" s="1660">
        <v>0</v>
      </c>
      <c r="R651" s="1660">
        <v>177337</v>
      </c>
      <c r="S651" s="1660">
        <v>886663</v>
      </c>
      <c r="T651" s="1660">
        <v>0</v>
      </c>
      <c r="U651" s="1660">
        <v>0</v>
      </c>
      <c r="V651" s="1660">
        <v>0</v>
      </c>
      <c r="W651" s="23">
        <v>0.75</v>
      </c>
      <c r="X651" s="1660">
        <v>0</v>
      </c>
    </row>
    <row r="652" spans="1:24" x14ac:dyDescent="0.25">
      <c r="A652" s="3" t="s">
        <v>1299</v>
      </c>
      <c r="B652" s="3" t="s">
        <v>2770</v>
      </c>
      <c r="C652" s="5">
        <v>866000</v>
      </c>
      <c r="D652" s="5">
        <v>800000</v>
      </c>
      <c r="E652" s="5">
        <v>160000</v>
      </c>
      <c r="F652" s="5">
        <v>12000</v>
      </c>
      <c r="G652" s="5">
        <v>0</v>
      </c>
      <c r="H652" s="5">
        <v>55000</v>
      </c>
      <c r="I652" s="5">
        <v>0</v>
      </c>
      <c r="J652" s="5">
        <v>0</v>
      </c>
      <c r="K652" s="5">
        <v>0</v>
      </c>
      <c r="L652" s="5"/>
      <c r="M652" s="5">
        <f t="shared" si="234"/>
        <v>4179334</v>
      </c>
      <c r="N652" s="5">
        <f t="shared" si="235"/>
        <v>1000</v>
      </c>
      <c r="O652" s="5" t="s">
        <v>2771</v>
      </c>
      <c r="P652" s="5">
        <v>0</v>
      </c>
      <c r="Q652">
        <v>0</v>
      </c>
      <c r="R652">
        <v>144337</v>
      </c>
      <c r="S652">
        <v>721663</v>
      </c>
      <c r="T652">
        <v>0</v>
      </c>
      <c r="U652">
        <v>0</v>
      </c>
      <c r="V652">
        <v>0</v>
      </c>
      <c r="W652">
        <v>0.68</v>
      </c>
      <c r="X652">
        <v>2</v>
      </c>
    </row>
    <row r="653" spans="1:24" x14ac:dyDescent="0.25">
      <c r="A653" s="3" t="s">
        <v>1299</v>
      </c>
      <c r="B653" s="3" t="s">
        <v>2772</v>
      </c>
      <c r="C653" s="5">
        <v>1056000</v>
      </c>
      <c r="D653" s="5">
        <v>1300000</v>
      </c>
      <c r="E653" s="5">
        <v>260000</v>
      </c>
      <c r="F653" s="5">
        <v>339000</v>
      </c>
      <c r="G653" s="5">
        <v>0</v>
      </c>
      <c r="H653" s="5">
        <v>241000</v>
      </c>
      <c r="I653" s="5">
        <v>0</v>
      </c>
      <c r="J653" s="5">
        <v>836000</v>
      </c>
      <c r="K653" s="5">
        <v>0</v>
      </c>
      <c r="L653" s="5"/>
      <c r="M653" s="5">
        <f t="shared" ref="M653:M658" si="236" xml:space="preserve"> M652+H653+ I653- J653- L653+ Q653</f>
        <v>3584334</v>
      </c>
      <c r="N653" s="5">
        <f t="shared" si="235"/>
        <v>-12000</v>
      </c>
      <c r="O653" s="5" t="s">
        <v>648</v>
      </c>
      <c r="P653" s="5">
        <v>0</v>
      </c>
      <c r="Q653">
        <v>0</v>
      </c>
      <c r="R653">
        <v>176004</v>
      </c>
      <c r="S653">
        <v>879996</v>
      </c>
      <c r="T653">
        <v>0</v>
      </c>
      <c r="U653">
        <v>0</v>
      </c>
      <c r="V653">
        <v>0</v>
      </c>
      <c r="W653">
        <v>0.71</v>
      </c>
      <c r="X653">
        <v>3</v>
      </c>
    </row>
    <row r="654" spans="1:24" x14ac:dyDescent="0.25">
      <c r="A654" s="3" t="s">
        <v>1299</v>
      </c>
      <c r="B654" s="3">
        <v>44260</v>
      </c>
      <c r="C654" s="5">
        <v>1368000</v>
      </c>
      <c r="D654" s="5">
        <v>200000</v>
      </c>
      <c r="E654" s="5">
        <v>40000</v>
      </c>
      <c r="F654" s="5">
        <v>197000</v>
      </c>
      <c r="G654" s="5">
        <v>0</v>
      </c>
      <c r="H654" s="5">
        <v>1091000</v>
      </c>
      <c r="I654" s="5">
        <v>0</v>
      </c>
      <c r="J654" s="5">
        <v>150000</v>
      </c>
      <c r="K654" s="5">
        <v>30000</v>
      </c>
      <c r="L654" s="5"/>
      <c r="M654" s="5">
        <f t="shared" si="236"/>
        <v>4525334</v>
      </c>
      <c r="N654" s="5">
        <f t="shared" si="235"/>
        <v>0</v>
      </c>
      <c r="O654" s="5" t="s">
        <v>1018</v>
      </c>
      <c r="P654" s="5">
        <v>0</v>
      </c>
      <c r="Q654">
        <v>0</v>
      </c>
      <c r="R654">
        <v>227999</v>
      </c>
      <c r="S654">
        <v>1140001</v>
      </c>
      <c r="T654">
        <v>0</v>
      </c>
      <c r="U654">
        <v>0</v>
      </c>
      <c r="V654">
        <v>0</v>
      </c>
      <c r="W654">
        <v>0.71</v>
      </c>
      <c r="X654">
        <v>1</v>
      </c>
    </row>
    <row r="655" spans="1:24" x14ac:dyDescent="0.25">
      <c r="A655" s="6" t="s">
        <v>1299</v>
      </c>
      <c r="B655" s="6" t="s">
        <v>2775</v>
      </c>
      <c r="C655" s="7">
        <v>1170000</v>
      </c>
      <c r="D655" s="7">
        <v>1800000</v>
      </c>
      <c r="E655" s="7">
        <v>360000</v>
      </c>
      <c r="F655" s="7">
        <v>24000</v>
      </c>
      <c r="G655" s="7">
        <v>0</v>
      </c>
      <c r="H655" s="7">
        <v>848000</v>
      </c>
      <c r="I655" s="7">
        <v>0</v>
      </c>
      <c r="J655" s="7">
        <v>1500000</v>
      </c>
      <c r="K655" s="7">
        <v>0</v>
      </c>
      <c r="L655" s="7"/>
      <c r="M655" s="7">
        <f t="shared" si="236"/>
        <v>3873334</v>
      </c>
      <c r="N655" s="7">
        <f t="shared" si="235"/>
        <v>2000</v>
      </c>
      <c r="O655" s="7" t="s">
        <v>2777</v>
      </c>
      <c r="P655" s="7">
        <v>0</v>
      </c>
      <c r="Q655" s="8">
        <v>0</v>
      </c>
      <c r="R655">
        <v>194996</v>
      </c>
      <c r="S655">
        <v>975003.7</v>
      </c>
      <c r="T655">
        <v>0</v>
      </c>
      <c r="U655">
        <v>0</v>
      </c>
      <c r="V655">
        <v>0</v>
      </c>
      <c r="W655">
        <v>0.75</v>
      </c>
      <c r="X655">
        <v>3</v>
      </c>
    </row>
    <row r="656" spans="1:24" x14ac:dyDescent="0.25">
      <c r="A656" s="3" t="s">
        <v>1299</v>
      </c>
      <c r="B656" s="3" t="s">
        <v>2778</v>
      </c>
      <c r="C656" s="5">
        <v>1029000</v>
      </c>
      <c r="D656" s="5">
        <v>0</v>
      </c>
      <c r="E656" s="5">
        <v>0</v>
      </c>
      <c r="F656" s="5">
        <v>32000</v>
      </c>
      <c r="G656" s="5">
        <v>0</v>
      </c>
      <c r="H656" s="5">
        <v>997000</v>
      </c>
      <c r="I656" s="5">
        <v>0</v>
      </c>
      <c r="J656" s="5">
        <v>0</v>
      </c>
      <c r="K656" s="5">
        <v>0</v>
      </c>
      <c r="L656" s="5"/>
      <c r="M656" s="5">
        <f t="shared" si="236"/>
        <v>4870334</v>
      </c>
      <c r="N656" s="5">
        <f t="shared" ref="N656:N661" si="237">(C656-D656 - F656 - G656 + J656- K656- H656- I656- P656)*-1</f>
        <v>0</v>
      </c>
      <c r="O656" s="5" t="s">
        <v>1214</v>
      </c>
      <c r="P656" s="5">
        <v>0</v>
      </c>
      <c r="Q656">
        <v>0</v>
      </c>
      <c r="R656">
        <v>171503</v>
      </c>
      <c r="S656">
        <v>857497</v>
      </c>
      <c r="T656">
        <v>0</v>
      </c>
      <c r="U656">
        <v>0</v>
      </c>
      <c r="V656">
        <v>0</v>
      </c>
      <c r="W656">
        <v>0.64</v>
      </c>
      <c r="X656">
        <v>0</v>
      </c>
    </row>
    <row r="657" spans="1:24" x14ac:dyDescent="0.25">
      <c r="A657" s="3" t="s">
        <v>1299</v>
      </c>
      <c r="B657" s="3" t="s">
        <v>2779</v>
      </c>
      <c r="C657" s="5">
        <v>1329000</v>
      </c>
      <c r="D657" s="5">
        <v>2000000</v>
      </c>
      <c r="E657" s="5">
        <v>400000</v>
      </c>
      <c r="F657" s="5">
        <v>15000</v>
      </c>
      <c r="G657" s="5">
        <v>0</v>
      </c>
      <c r="H657" s="5">
        <v>1317000</v>
      </c>
      <c r="I657" s="5">
        <v>0</v>
      </c>
      <c r="J657" s="5">
        <v>2000000</v>
      </c>
      <c r="K657" s="5">
        <v>0</v>
      </c>
      <c r="L657" s="5"/>
      <c r="M657" s="5">
        <f t="shared" si="236"/>
        <v>4187334</v>
      </c>
      <c r="N657" s="5">
        <f t="shared" si="237"/>
        <v>3000</v>
      </c>
      <c r="O657" s="5" t="s">
        <v>2781</v>
      </c>
      <c r="P657" s="5">
        <v>0</v>
      </c>
      <c r="Q657">
        <v>0</v>
      </c>
      <c r="R657">
        <v>221510</v>
      </c>
      <c r="S657">
        <v>1107490</v>
      </c>
      <c r="T657">
        <v>0</v>
      </c>
      <c r="U657">
        <v>0</v>
      </c>
      <c r="V657">
        <v>0</v>
      </c>
      <c r="W657">
        <v>0.72</v>
      </c>
      <c r="X657">
        <v>1</v>
      </c>
    </row>
    <row r="658" spans="1:24" x14ac:dyDescent="0.25">
      <c r="A658" s="3" t="s">
        <v>1299</v>
      </c>
      <c r="B658" s="3" t="s">
        <v>2782</v>
      </c>
      <c r="C658" s="5">
        <v>976000</v>
      </c>
      <c r="D658" s="5">
        <v>1132000</v>
      </c>
      <c r="E658" s="5">
        <v>226000</v>
      </c>
      <c r="F658" s="5">
        <v>254000</v>
      </c>
      <c r="G658" s="5">
        <v>0</v>
      </c>
      <c r="H658" s="5">
        <v>911000</v>
      </c>
      <c r="I658" s="5">
        <v>0</v>
      </c>
      <c r="J658" s="5">
        <v>1319000</v>
      </c>
      <c r="K658" s="5">
        <v>0</v>
      </c>
      <c r="L658" s="5"/>
      <c r="M658" s="5">
        <f t="shared" si="236"/>
        <v>3779334</v>
      </c>
      <c r="N658" s="5">
        <f t="shared" si="237"/>
        <v>2000</v>
      </c>
      <c r="O658" s="5" t="s">
        <v>2783</v>
      </c>
      <c r="P658" s="5">
        <v>0</v>
      </c>
      <c r="Q658">
        <v>0</v>
      </c>
      <c r="R658">
        <v>162667</v>
      </c>
      <c r="S658">
        <v>813333</v>
      </c>
      <c r="T658">
        <v>0</v>
      </c>
      <c r="U658">
        <v>0</v>
      </c>
      <c r="V658">
        <v>0</v>
      </c>
      <c r="W658">
        <v>0.7</v>
      </c>
      <c r="X658">
        <v>3</v>
      </c>
    </row>
    <row r="659" spans="1:24" x14ac:dyDescent="0.25">
      <c r="A659" s="3" t="s">
        <v>1299</v>
      </c>
      <c r="B659" s="3" t="s">
        <v>2785</v>
      </c>
      <c r="C659" s="5">
        <v>852000</v>
      </c>
      <c r="D659" s="5">
        <v>100000</v>
      </c>
      <c r="E659" s="5">
        <v>20000</v>
      </c>
      <c r="F659" s="5">
        <v>28000</v>
      </c>
      <c r="G659" s="5">
        <v>0</v>
      </c>
      <c r="H659" s="5">
        <v>724000</v>
      </c>
      <c r="I659" s="5">
        <v>0</v>
      </c>
      <c r="J659" s="5">
        <v>0</v>
      </c>
      <c r="K659" s="5">
        <v>0</v>
      </c>
      <c r="L659" s="5"/>
      <c r="M659" s="5">
        <f t="shared" ref="M659:M664" si="238" xml:space="preserve"> M658+H659+ I659- J659- L659+ Q659</f>
        <v>4503334</v>
      </c>
      <c r="N659" s="5">
        <f t="shared" si="237"/>
        <v>0</v>
      </c>
      <c r="O659" s="5" t="s">
        <v>2786</v>
      </c>
      <c r="P659" s="5">
        <v>0</v>
      </c>
      <c r="Q659">
        <v>0</v>
      </c>
      <c r="R659">
        <v>142004</v>
      </c>
      <c r="S659">
        <v>709996</v>
      </c>
      <c r="T659">
        <v>0</v>
      </c>
      <c r="U659">
        <v>0</v>
      </c>
      <c r="V659">
        <v>0</v>
      </c>
      <c r="W659">
        <v>0.6</v>
      </c>
      <c r="X659">
        <v>1</v>
      </c>
    </row>
    <row r="660" spans="1:24" x14ac:dyDescent="0.25">
      <c r="A660" s="3" t="s">
        <v>1299</v>
      </c>
      <c r="B660" s="3" t="s">
        <v>2787</v>
      </c>
      <c r="C660" s="5">
        <v>934000</v>
      </c>
      <c r="D660" s="5">
        <v>0</v>
      </c>
      <c r="E660" s="5">
        <v>0</v>
      </c>
      <c r="F660" s="5">
        <v>14000</v>
      </c>
      <c r="G660" s="5">
        <v>0</v>
      </c>
      <c r="H660" s="5">
        <v>919000</v>
      </c>
      <c r="I660" s="5">
        <v>0</v>
      </c>
      <c r="J660" s="5">
        <v>0</v>
      </c>
      <c r="K660" s="5">
        <v>0</v>
      </c>
      <c r="L660" s="5"/>
      <c r="M660" s="5">
        <f t="shared" si="238"/>
        <v>5422334</v>
      </c>
      <c r="N660" s="5">
        <f t="shared" si="237"/>
        <v>-1000</v>
      </c>
      <c r="O660" s="5" t="s">
        <v>1130</v>
      </c>
      <c r="P660" s="5">
        <v>0</v>
      </c>
      <c r="Q660">
        <v>0</v>
      </c>
      <c r="R660">
        <v>155670</v>
      </c>
      <c r="S660">
        <v>778330</v>
      </c>
      <c r="T660">
        <v>0</v>
      </c>
      <c r="U660">
        <v>0</v>
      </c>
      <c r="V660">
        <v>0</v>
      </c>
      <c r="W660">
        <v>0.56000000000000005</v>
      </c>
      <c r="X660">
        <v>0</v>
      </c>
    </row>
    <row r="661" spans="1:24" x14ac:dyDescent="0.25">
      <c r="A661" s="3" t="s">
        <v>1299</v>
      </c>
      <c r="B661" s="3" t="s">
        <v>2788</v>
      </c>
      <c r="C661" s="5">
        <v>860000</v>
      </c>
      <c r="D661" s="5">
        <v>300000</v>
      </c>
      <c r="E661" s="5">
        <v>60000</v>
      </c>
      <c r="F661" s="5">
        <v>14000</v>
      </c>
      <c r="G661" s="5">
        <v>0</v>
      </c>
      <c r="H661" s="5">
        <v>547000</v>
      </c>
      <c r="I661" s="5">
        <v>0</v>
      </c>
      <c r="J661" s="5">
        <v>0</v>
      </c>
      <c r="K661" s="5">
        <v>0</v>
      </c>
      <c r="L661" s="5"/>
      <c r="M661" s="5">
        <f t="shared" si="238"/>
        <v>5969334</v>
      </c>
      <c r="N661" s="5">
        <f t="shared" si="237"/>
        <v>1000</v>
      </c>
      <c r="O661" s="5" t="s">
        <v>2789</v>
      </c>
      <c r="P661" s="5">
        <v>0</v>
      </c>
      <c r="Q661">
        <v>0</v>
      </c>
      <c r="R661">
        <v>143329</v>
      </c>
      <c r="S661">
        <v>716671</v>
      </c>
      <c r="T661">
        <v>0</v>
      </c>
      <c r="U661">
        <v>0</v>
      </c>
      <c r="V661">
        <v>0</v>
      </c>
      <c r="W661">
        <v>0.55000000000000004</v>
      </c>
      <c r="X661">
        <v>1</v>
      </c>
    </row>
    <row r="662" spans="1:24" x14ac:dyDescent="0.25">
      <c r="A662" s="3" t="s">
        <v>1299</v>
      </c>
      <c r="B662" s="3" t="s">
        <v>2791</v>
      </c>
      <c r="C662" s="5">
        <v>897000</v>
      </c>
      <c r="D662" s="5">
        <v>1450000</v>
      </c>
      <c r="E662" s="5">
        <v>290000</v>
      </c>
      <c r="F662" s="5">
        <v>22000</v>
      </c>
      <c r="G662" s="5">
        <v>0</v>
      </c>
      <c r="H662" s="5">
        <v>175000</v>
      </c>
      <c r="I662" s="5">
        <v>0</v>
      </c>
      <c r="J662" s="5">
        <v>750000</v>
      </c>
      <c r="K662" s="5">
        <v>0</v>
      </c>
      <c r="L662" s="5"/>
      <c r="M662" s="5">
        <f t="shared" si="238"/>
        <v>5394334</v>
      </c>
      <c r="N662" s="5">
        <f t="shared" ref="N662:N667" si="239">(C662-D662 - F662 - G662 + J662- K662- H662- I662- P662)*-1</f>
        <v>0</v>
      </c>
      <c r="O662" s="5" t="s">
        <v>1756</v>
      </c>
      <c r="P662" s="5">
        <v>0</v>
      </c>
      <c r="Q662">
        <v>0</v>
      </c>
      <c r="R662">
        <v>149475</v>
      </c>
      <c r="S662">
        <v>747525.3</v>
      </c>
      <c r="T662">
        <v>0</v>
      </c>
      <c r="U662">
        <v>0</v>
      </c>
      <c r="V662">
        <v>0</v>
      </c>
      <c r="W662">
        <v>0.67</v>
      </c>
      <c r="X662">
        <v>4</v>
      </c>
    </row>
    <row r="663" spans="1:24" x14ac:dyDescent="0.25">
      <c r="A663" s="6" t="s">
        <v>1299</v>
      </c>
      <c r="B663" s="6" t="s">
        <v>2793</v>
      </c>
      <c r="C663" s="7">
        <v>767000</v>
      </c>
      <c r="D663" s="7">
        <v>200000</v>
      </c>
      <c r="E663" s="7">
        <v>40000</v>
      </c>
      <c r="F663" s="7">
        <v>19000</v>
      </c>
      <c r="G663" s="7">
        <v>0</v>
      </c>
      <c r="H663" s="7">
        <v>1663000</v>
      </c>
      <c r="I663" s="7">
        <v>0</v>
      </c>
      <c r="J663" s="7">
        <v>1115000</v>
      </c>
      <c r="K663" s="7">
        <v>0</v>
      </c>
      <c r="L663" s="7"/>
      <c r="M663" s="7">
        <f t="shared" si="238"/>
        <v>5942334</v>
      </c>
      <c r="N663" s="7">
        <f t="shared" si="239"/>
        <v>0</v>
      </c>
      <c r="O663" s="7" t="s">
        <v>1600</v>
      </c>
      <c r="P663" s="7">
        <v>0</v>
      </c>
      <c r="Q663" s="8">
        <v>0</v>
      </c>
      <c r="R663">
        <v>127834</v>
      </c>
      <c r="S663">
        <v>639166</v>
      </c>
      <c r="T663">
        <v>0</v>
      </c>
      <c r="U663">
        <v>0</v>
      </c>
      <c r="V663">
        <v>0</v>
      </c>
      <c r="W663">
        <v>0.65</v>
      </c>
      <c r="X663">
        <v>1</v>
      </c>
    </row>
    <row r="664" spans="1:24" x14ac:dyDescent="0.25">
      <c r="A664" s="10" t="s">
        <v>1299</v>
      </c>
      <c r="B664" s="10" t="s">
        <v>2793</v>
      </c>
      <c r="C664" s="11">
        <v>803000</v>
      </c>
      <c r="D664" s="11">
        <v>0</v>
      </c>
      <c r="E664" s="11">
        <v>0</v>
      </c>
      <c r="F664" s="11">
        <v>155000</v>
      </c>
      <c r="G664" s="11">
        <v>0</v>
      </c>
      <c r="H664" s="11">
        <v>646000</v>
      </c>
      <c r="I664" s="11">
        <v>0</v>
      </c>
      <c r="J664" s="11">
        <v>0</v>
      </c>
      <c r="K664" s="11">
        <v>0</v>
      </c>
      <c r="L664" s="11"/>
      <c r="M664" s="11">
        <f t="shared" si="238"/>
        <v>6588334</v>
      </c>
      <c r="N664" s="11">
        <f t="shared" si="239"/>
        <v>-2000</v>
      </c>
      <c r="O664" s="11" t="s">
        <v>2796</v>
      </c>
      <c r="P664" s="1662">
        <v>0</v>
      </c>
      <c r="Q664" s="1662">
        <v>0</v>
      </c>
      <c r="R664" s="1662">
        <v>133777</v>
      </c>
      <c r="S664" s="1662">
        <v>669223</v>
      </c>
      <c r="T664" s="1662">
        <v>0</v>
      </c>
      <c r="U664" s="1662">
        <v>0</v>
      </c>
      <c r="V664" s="1662">
        <v>0</v>
      </c>
      <c r="W664" s="23">
        <v>0.71</v>
      </c>
      <c r="X664" s="1662">
        <v>0</v>
      </c>
    </row>
    <row r="665" spans="1:24" x14ac:dyDescent="0.25">
      <c r="A665" t="s">
        <v>1299</v>
      </c>
      <c r="B665" s="3" t="s">
        <v>2797</v>
      </c>
      <c r="C665" s="5">
        <v>910000</v>
      </c>
      <c r="D665" s="5">
        <v>0</v>
      </c>
      <c r="E665" s="5">
        <v>0</v>
      </c>
      <c r="F665" s="5">
        <v>402000</v>
      </c>
      <c r="G665" s="5">
        <v>0</v>
      </c>
      <c r="H665" s="5">
        <v>597000</v>
      </c>
      <c r="I665" s="5">
        <v>0</v>
      </c>
      <c r="J665" s="5">
        <v>88000</v>
      </c>
      <c r="K665" s="5">
        <v>0</v>
      </c>
      <c r="L665" s="5">
        <v>3000000</v>
      </c>
      <c r="M665" s="5">
        <f t="shared" ref="M665:M668" si="240" xml:space="preserve"> M664+H665+ I665- J665- L665+ Q665</f>
        <v>4097334</v>
      </c>
      <c r="N665" s="5">
        <f t="shared" si="239"/>
        <v>1000</v>
      </c>
      <c r="O665" s="5" t="s">
        <v>131</v>
      </c>
      <c r="P665" s="1663">
        <v>0</v>
      </c>
      <c r="Q665" s="1663">
        <v>0</v>
      </c>
      <c r="R665" s="1663">
        <v>151640</v>
      </c>
      <c r="S665" s="1663">
        <v>758360</v>
      </c>
      <c r="T665" s="1663">
        <v>0</v>
      </c>
      <c r="U665" s="1663">
        <v>0</v>
      </c>
      <c r="V665" s="1663">
        <v>0</v>
      </c>
      <c r="W665" s="23">
        <v>0.59</v>
      </c>
      <c r="X665" s="1663">
        <v>0</v>
      </c>
    </row>
    <row r="666" spans="1:24" x14ac:dyDescent="0.25">
      <c r="A666" s="3" t="s">
        <v>1299</v>
      </c>
      <c r="B666" s="3" t="s">
        <v>2799</v>
      </c>
      <c r="C666" s="5">
        <v>1551000</v>
      </c>
      <c r="D666" s="5">
        <v>2116000</v>
      </c>
      <c r="E666" s="5">
        <v>423000</v>
      </c>
      <c r="F666" s="5">
        <v>24000</v>
      </c>
      <c r="G666" s="5">
        <v>0</v>
      </c>
      <c r="H666" s="5">
        <v>408000</v>
      </c>
      <c r="I666" s="5">
        <v>0</v>
      </c>
      <c r="J666" s="5">
        <v>1000000</v>
      </c>
      <c r="K666" s="5">
        <v>0</v>
      </c>
      <c r="L666" s="5"/>
      <c r="M666" s="5">
        <f t="shared" si="240"/>
        <v>3505334</v>
      </c>
      <c r="N666" s="5">
        <f t="shared" si="239"/>
        <v>-3000</v>
      </c>
      <c r="O666" s="5" t="s">
        <v>2800</v>
      </c>
      <c r="P666" s="1665">
        <v>0</v>
      </c>
      <c r="Q666" s="1665">
        <v>0</v>
      </c>
      <c r="R666" s="1665">
        <v>258116</v>
      </c>
      <c r="S666" s="1665">
        <v>1292884</v>
      </c>
      <c r="T666" s="1665">
        <v>0</v>
      </c>
      <c r="U666" s="1665">
        <v>0</v>
      </c>
      <c r="V666" s="1665">
        <v>0</v>
      </c>
      <c r="W666" s="23">
        <v>0.6</v>
      </c>
      <c r="X666" s="1665">
        <v>5</v>
      </c>
    </row>
    <row r="667" spans="1:24" x14ac:dyDescent="0.25">
      <c r="A667" s="3" t="s">
        <v>1299</v>
      </c>
      <c r="B667" s="3" t="s">
        <v>2802</v>
      </c>
      <c r="C667" s="5">
        <v>1187000</v>
      </c>
      <c r="D667" s="5">
        <v>900000</v>
      </c>
      <c r="E667" s="5">
        <v>180000</v>
      </c>
      <c r="F667" s="5">
        <v>51000</v>
      </c>
      <c r="G667" s="5">
        <v>0</v>
      </c>
      <c r="H667" s="5">
        <v>1132000</v>
      </c>
      <c r="I667" s="5">
        <v>0</v>
      </c>
      <c r="J667" s="5">
        <v>900000</v>
      </c>
      <c r="K667" s="5">
        <v>0</v>
      </c>
      <c r="L667" s="5"/>
      <c r="M667" s="5">
        <f t="shared" si="240"/>
        <v>3737334</v>
      </c>
      <c r="N667" s="5">
        <f t="shared" si="239"/>
        <v>-4000</v>
      </c>
      <c r="O667" s="5" t="s">
        <v>2804</v>
      </c>
      <c r="P667" s="1668">
        <v>0</v>
      </c>
      <c r="Q667" s="1668">
        <v>0</v>
      </c>
      <c r="R667" s="1668">
        <v>197830</v>
      </c>
      <c r="S667" s="1668">
        <v>989170</v>
      </c>
      <c r="T667" s="1668">
        <v>0</v>
      </c>
      <c r="U667" s="1668">
        <v>0</v>
      </c>
      <c r="V667" s="1668">
        <v>0</v>
      </c>
      <c r="W667" s="23">
        <v>0.7</v>
      </c>
      <c r="X667" s="1668">
        <v>2</v>
      </c>
    </row>
    <row r="668" spans="1:24" x14ac:dyDescent="0.25">
      <c r="A668" s="3" t="s">
        <v>1299</v>
      </c>
      <c r="B668" s="3" t="s">
        <v>2805</v>
      </c>
      <c r="C668" s="5">
        <v>838000</v>
      </c>
      <c r="D668" s="5">
        <v>2100000</v>
      </c>
      <c r="E668" s="5">
        <v>420000</v>
      </c>
      <c r="F668" s="5">
        <v>141000</v>
      </c>
      <c r="G668" s="5">
        <v>0</v>
      </c>
      <c r="H668" s="5">
        <v>3000</v>
      </c>
      <c r="I668" s="5">
        <v>0</v>
      </c>
      <c r="J668" s="5">
        <v>1405000</v>
      </c>
      <c r="K668" s="5">
        <v>0</v>
      </c>
      <c r="L668" s="5"/>
      <c r="M668" s="5">
        <f t="shared" si="240"/>
        <v>2335334</v>
      </c>
      <c r="N668" s="5">
        <f>(C668-D668 - F668 - G668 + J668- K668- H668- I668- P668)*-1</f>
        <v>1000</v>
      </c>
      <c r="O668" s="5" t="s">
        <v>303</v>
      </c>
      <c r="P668" s="1669">
        <v>0</v>
      </c>
      <c r="Q668" s="1669">
        <v>0</v>
      </c>
      <c r="R668" s="1669">
        <v>139665</v>
      </c>
      <c r="S668" s="1669">
        <v>698335</v>
      </c>
      <c r="T668" s="1669">
        <v>0</v>
      </c>
      <c r="U668" s="1669">
        <v>0</v>
      </c>
      <c r="V668" s="1669">
        <v>0</v>
      </c>
      <c r="W668" s="23">
        <v>0.64</v>
      </c>
      <c r="X668" s="1669">
        <v>6</v>
      </c>
    </row>
    <row r="669" spans="1:24" x14ac:dyDescent="0.25">
      <c r="A669" s="3" t="s">
        <v>1299</v>
      </c>
      <c r="B669" s="3" t="s">
        <v>2807</v>
      </c>
      <c r="C669" s="5">
        <v>1671000</v>
      </c>
      <c r="D669" s="5">
        <v>0</v>
      </c>
      <c r="E669" s="5">
        <v>0</v>
      </c>
      <c r="F669" s="5">
        <v>13000</v>
      </c>
      <c r="G669" s="5">
        <v>0</v>
      </c>
      <c r="H669" s="5">
        <v>1545000</v>
      </c>
      <c r="I669" s="5">
        <v>0</v>
      </c>
      <c r="J669" s="5">
        <v>0</v>
      </c>
      <c r="K669" s="5">
        <v>0</v>
      </c>
      <c r="L669" s="5"/>
      <c r="M669" s="5">
        <f>+M668+ H669+ I669- J669- L669+ Q669</f>
        <v>3880334</v>
      </c>
      <c r="N669" s="5">
        <f>(C669-D669 - F669 - G669 + J669- K669- H669- I669- P669)*-1</f>
        <v>-113000</v>
      </c>
      <c r="O669" s="5" t="s">
        <v>2809</v>
      </c>
      <c r="P669" s="1673">
        <v>0</v>
      </c>
      <c r="Q669" s="1673">
        <v>0</v>
      </c>
      <c r="R669" s="1673">
        <v>144328</v>
      </c>
      <c r="S669" s="1673">
        <v>1526672</v>
      </c>
      <c r="T669" s="1673">
        <v>0</v>
      </c>
      <c r="U669" s="1673">
        <v>0</v>
      </c>
      <c r="V669" s="1672">
        <v>0</v>
      </c>
      <c r="W669" s="23">
        <v>0.59</v>
      </c>
      <c r="X669" s="1672">
        <v>0</v>
      </c>
    </row>
    <row r="670" spans="1:24" x14ac:dyDescent="0.25">
      <c r="A670" s="3" t="s">
        <v>1299</v>
      </c>
      <c r="B670" s="3" t="s">
        <v>2810</v>
      </c>
      <c r="C670" s="5">
        <v>1209000</v>
      </c>
      <c r="D670" s="5">
        <v>2100000</v>
      </c>
      <c r="E670" s="5">
        <v>420000</v>
      </c>
      <c r="F670" s="5">
        <v>219000</v>
      </c>
      <c r="G670" s="5">
        <v>0</v>
      </c>
      <c r="H670" s="5">
        <v>535000</v>
      </c>
      <c r="I670" s="5">
        <v>0</v>
      </c>
      <c r="J670" s="5">
        <v>1545000</v>
      </c>
      <c r="K670" s="5">
        <v>0</v>
      </c>
      <c r="L670" s="5"/>
      <c r="M670" s="5">
        <f xml:space="preserve"> M669+H670+ I670- J670- L670+ Q670</f>
        <v>2870334</v>
      </c>
      <c r="N670" s="5">
        <f>(C670-D670 - F670 - G670 + J670- K670- H670- I670- P670)*-1</f>
        <v>100000</v>
      </c>
      <c r="O670" s="5" t="s">
        <v>1839</v>
      </c>
      <c r="P670" s="1674">
        <v>0</v>
      </c>
      <c r="Q670" s="1674">
        <v>0</v>
      </c>
      <c r="R670" s="1674">
        <v>201505</v>
      </c>
      <c r="S670" s="1674">
        <v>1007495</v>
      </c>
      <c r="T670" s="1674">
        <v>0</v>
      </c>
      <c r="U670" s="1674">
        <v>0</v>
      </c>
      <c r="V670" s="1673">
        <v>0</v>
      </c>
      <c r="W670" s="23">
        <v>1.25</v>
      </c>
      <c r="X670" s="1673">
        <v>0</v>
      </c>
    </row>
    <row r="671" spans="1:24" x14ac:dyDescent="0.25">
      <c r="A671" s="3" t="s">
        <v>1299</v>
      </c>
      <c r="B671" s="3" t="s">
        <v>2811</v>
      </c>
      <c r="C671" s="5">
        <v>1632000</v>
      </c>
      <c r="D671" s="5">
        <v>1000000</v>
      </c>
      <c r="E671" s="5">
        <v>200000</v>
      </c>
      <c r="F671" s="5">
        <v>23000</v>
      </c>
      <c r="G671" s="5">
        <v>0</v>
      </c>
      <c r="H671" s="5">
        <v>609000</v>
      </c>
      <c r="I671" s="5">
        <v>0</v>
      </c>
      <c r="J671" s="5">
        <v>0</v>
      </c>
      <c r="K671" s="5">
        <v>0</v>
      </c>
      <c r="L671" s="5"/>
      <c r="M671" s="5">
        <f xml:space="preserve"> M670+H671+ I671- J671- L671+ Q671</f>
        <v>3479334</v>
      </c>
      <c r="N671" s="5">
        <f>(C671-D671 - F671 - G671 + J671- K671- H671- I671- P671)*-1</f>
        <v>0</v>
      </c>
      <c r="O671" s="5" t="s">
        <v>1890</v>
      </c>
      <c r="P671" s="1676">
        <v>0</v>
      </c>
      <c r="Q671" s="1676">
        <v>0</v>
      </c>
      <c r="R671" s="1676">
        <v>271992</v>
      </c>
      <c r="S671" s="1676">
        <v>1360008</v>
      </c>
      <c r="T671" s="1676">
        <v>0</v>
      </c>
      <c r="U671" s="1676">
        <v>0</v>
      </c>
      <c r="V671" s="1674">
        <v>0</v>
      </c>
      <c r="W671" s="23">
        <v>0.63</v>
      </c>
      <c r="X671" s="1674">
        <v>4</v>
      </c>
    </row>
    <row r="672" spans="1:24" x14ac:dyDescent="0.25">
      <c r="A672" s="6" t="s">
        <v>1299</v>
      </c>
      <c r="B672" s="6" t="s">
        <v>2813</v>
      </c>
      <c r="C672" s="7">
        <v>859000</v>
      </c>
      <c r="D672" s="7">
        <v>300000</v>
      </c>
      <c r="E672" s="7">
        <v>60000</v>
      </c>
      <c r="F672" s="7">
        <v>24000</v>
      </c>
      <c r="G672" s="7">
        <v>0</v>
      </c>
      <c r="H672" s="7">
        <v>533000</v>
      </c>
      <c r="I672" s="7">
        <v>0</v>
      </c>
      <c r="J672" s="7">
        <v>0</v>
      </c>
      <c r="K672" s="7">
        <v>0</v>
      </c>
      <c r="L672" s="7"/>
      <c r="M672" s="7">
        <f>+M671+ H672+ I672- J672- L672+ Q672</f>
        <v>4012334</v>
      </c>
      <c r="N672" s="7">
        <f t="shared" ref="N672:N677" si="241">(C672-D672 - F672 - G672 + J672- K672- H672- I672- P672)*-1</f>
        <v>-2000</v>
      </c>
      <c r="O672" s="7" t="s">
        <v>1421</v>
      </c>
      <c r="P672" s="1679">
        <v>0</v>
      </c>
      <c r="Q672" s="1679">
        <v>0</v>
      </c>
      <c r="R672" s="1679">
        <v>143159</v>
      </c>
      <c r="S672" s="1679">
        <v>715841</v>
      </c>
      <c r="T672" s="1679">
        <v>0</v>
      </c>
      <c r="U672" s="1679">
        <v>0</v>
      </c>
      <c r="V672" s="1679">
        <v>0</v>
      </c>
      <c r="W672" s="23">
        <v>0.65</v>
      </c>
      <c r="X672" s="1679">
        <v>1</v>
      </c>
    </row>
    <row r="673" spans="1:24" x14ac:dyDescent="0.25">
      <c r="A673" s="3" t="s">
        <v>1299</v>
      </c>
      <c r="B673" s="3" t="s">
        <v>2815</v>
      </c>
      <c r="C673" s="5">
        <v>1040000</v>
      </c>
      <c r="D673" s="5">
        <v>500000</v>
      </c>
      <c r="E673" s="5">
        <v>100000</v>
      </c>
      <c r="F673" s="5">
        <v>24000</v>
      </c>
      <c r="G673" s="5">
        <v>0</v>
      </c>
      <c r="H673" s="5">
        <v>1087000</v>
      </c>
      <c r="I673" s="5">
        <v>0</v>
      </c>
      <c r="J673" s="5">
        <v>571000</v>
      </c>
      <c r="K673" s="5">
        <v>0</v>
      </c>
      <c r="L673" s="5"/>
      <c r="M673" s="5">
        <f t="shared" ref="M673:M680" si="242" xml:space="preserve"> M672+H673+ I673- J673- L673+ Q673</f>
        <v>4528334</v>
      </c>
      <c r="N673" s="5">
        <f t="shared" si="241"/>
        <v>0</v>
      </c>
      <c r="O673" s="5" t="s">
        <v>635</v>
      </c>
      <c r="P673" s="1680">
        <v>0</v>
      </c>
      <c r="Q673" s="1680">
        <v>0</v>
      </c>
      <c r="R673" s="1680">
        <v>173330</v>
      </c>
      <c r="S673" s="1680">
        <v>866670</v>
      </c>
      <c r="T673" s="1680">
        <v>0</v>
      </c>
      <c r="U673" s="1680">
        <v>0</v>
      </c>
      <c r="V673" s="1680">
        <v>0</v>
      </c>
      <c r="W673" s="23">
        <v>0.71</v>
      </c>
      <c r="X673" s="1680">
        <v>1</v>
      </c>
    </row>
    <row r="674" spans="1:24" x14ac:dyDescent="0.25">
      <c r="A674" s="3" t="s">
        <v>1299</v>
      </c>
      <c r="B674" s="3" t="s">
        <v>2816</v>
      </c>
      <c r="C674" s="5">
        <v>895000</v>
      </c>
      <c r="D674" s="5">
        <v>200000</v>
      </c>
      <c r="E674" s="5">
        <v>40000</v>
      </c>
      <c r="F674" s="5">
        <v>24000</v>
      </c>
      <c r="G674" s="5">
        <v>0</v>
      </c>
      <c r="H674" s="5">
        <v>841000</v>
      </c>
      <c r="I674" s="5">
        <v>0</v>
      </c>
      <c r="J674" s="5">
        <v>170000</v>
      </c>
      <c r="K674" s="5">
        <v>0</v>
      </c>
      <c r="L674" s="5"/>
      <c r="M674" s="5">
        <f t="shared" si="242"/>
        <v>5199334</v>
      </c>
      <c r="N674" s="5">
        <f t="shared" si="241"/>
        <v>0</v>
      </c>
      <c r="O674" s="5" t="s">
        <v>2771</v>
      </c>
      <c r="P674" s="1682">
        <v>0</v>
      </c>
      <c r="Q674" s="1682">
        <v>0</v>
      </c>
      <c r="R674" s="1682">
        <v>149168</v>
      </c>
      <c r="S674" s="1682">
        <v>745832</v>
      </c>
      <c r="T674" s="1682">
        <v>0</v>
      </c>
      <c r="U674" s="1682">
        <v>0</v>
      </c>
      <c r="V674" s="1682">
        <v>0</v>
      </c>
      <c r="W674" s="23">
        <v>0.68</v>
      </c>
      <c r="X674" s="1682">
        <v>2</v>
      </c>
    </row>
    <row r="675" spans="1:24" x14ac:dyDescent="0.25">
      <c r="A675" s="3" t="s">
        <v>1299</v>
      </c>
      <c r="B675" s="3" t="s">
        <v>2818</v>
      </c>
      <c r="C675" s="5">
        <v>1450000</v>
      </c>
      <c r="D675" s="5">
        <v>2800000</v>
      </c>
      <c r="E675" s="5">
        <v>560000</v>
      </c>
      <c r="F675" s="5">
        <v>34000</v>
      </c>
      <c r="G675" s="5">
        <v>0</v>
      </c>
      <c r="H675" s="5">
        <v>1210000</v>
      </c>
      <c r="I675" s="5">
        <v>0</v>
      </c>
      <c r="J675" s="5">
        <v>2600000</v>
      </c>
      <c r="K675" s="5">
        <v>0</v>
      </c>
      <c r="L675" s="5"/>
      <c r="M675" s="5">
        <f t="shared" si="242"/>
        <v>3809334</v>
      </c>
      <c r="N675" s="5">
        <f t="shared" si="241"/>
        <v>-6000</v>
      </c>
      <c r="O675" s="5" t="s">
        <v>1459</v>
      </c>
      <c r="P675" s="1685">
        <v>0</v>
      </c>
      <c r="Q675" s="1685">
        <v>0</v>
      </c>
      <c r="R675" s="1685">
        <v>241596</v>
      </c>
      <c r="S675" s="1685">
        <v>1208404</v>
      </c>
      <c r="T675" s="1685">
        <v>0</v>
      </c>
      <c r="U675" s="1685">
        <v>0</v>
      </c>
      <c r="V675" s="1685">
        <v>0</v>
      </c>
      <c r="W675" s="23">
        <v>0.69</v>
      </c>
      <c r="X675" s="1685">
        <v>5</v>
      </c>
    </row>
    <row r="676" spans="1:24" x14ac:dyDescent="0.25">
      <c r="A676" s="3" t="s">
        <v>1299</v>
      </c>
      <c r="B676" s="3" t="s">
        <v>2820</v>
      </c>
      <c r="C676" s="5">
        <v>1050000</v>
      </c>
      <c r="D676" s="5">
        <v>3000000</v>
      </c>
      <c r="E676" s="5">
        <v>600000</v>
      </c>
      <c r="F676" s="5">
        <v>319000</v>
      </c>
      <c r="G676" s="5">
        <v>0</v>
      </c>
      <c r="H676" s="5">
        <v>213000</v>
      </c>
      <c r="I676" s="5">
        <v>0</v>
      </c>
      <c r="J676" s="5">
        <v>2482000</v>
      </c>
      <c r="K676" s="5">
        <v>0</v>
      </c>
      <c r="L676" s="5"/>
      <c r="M676" s="5">
        <f t="shared" si="242"/>
        <v>1540334</v>
      </c>
      <c r="N676" s="5">
        <f t="shared" si="241"/>
        <v>0</v>
      </c>
      <c r="O676" s="5" t="s">
        <v>2821</v>
      </c>
      <c r="P676" s="1686">
        <v>0</v>
      </c>
      <c r="Q676" s="1686">
        <v>0</v>
      </c>
      <c r="R676" s="1686">
        <v>174997</v>
      </c>
      <c r="S676" s="1686">
        <v>875003</v>
      </c>
      <c r="T676" s="1686">
        <v>0</v>
      </c>
      <c r="U676" s="1686">
        <v>0</v>
      </c>
      <c r="V676" s="1686">
        <v>0</v>
      </c>
      <c r="W676" s="23">
        <v>0.69</v>
      </c>
      <c r="X676" s="1686">
        <v>5</v>
      </c>
    </row>
    <row r="677" spans="1:24" x14ac:dyDescent="0.25">
      <c r="A677" s="3" t="s">
        <v>1299</v>
      </c>
      <c r="B677" s="3" t="s">
        <v>2822</v>
      </c>
      <c r="C677" s="5">
        <v>1185000</v>
      </c>
      <c r="D677" s="5">
        <v>1000000</v>
      </c>
      <c r="E677" s="5">
        <v>200000</v>
      </c>
      <c r="F677" s="5">
        <v>24000</v>
      </c>
      <c r="G677" s="5">
        <v>0</v>
      </c>
      <c r="H677" s="5">
        <v>660000</v>
      </c>
      <c r="I677" s="5">
        <v>0</v>
      </c>
      <c r="J677" s="5">
        <v>500000</v>
      </c>
      <c r="K677" s="5">
        <v>0</v>
      </c>
      <c r="L677" s="5"/>
      <c r="M677" s="5">
        <f t="shared" si="242"/>
        <v>1700334</v>
      </c>
      <c r="N677" s="5">
        <f t="shared" si="241"/>
        <v>-1000</v>
      </c>
      <c r="O677" s="5" t="s">
        <v>2824</v>
      </c>
      <c r="P677" s="1690">
        <v>0</v>
      </c>
      <c r="Q677" s="1690">
        <v>0</v>
      </c>
      <c r="R677" s="1690">
        <v>197498</v>
      </c>
      <c r="S677" s="1690">
        <v>987502</v>
      </c>
      <c r="T677" s="1690">
        <v>0</v>
      </c>
      <c r="U677" s="1690">
        <v>0</v>
      </c>
      <c r="V677" s="1690">
        <v>0</v>
      </c>
      <c r="W677" s="23">
        <v>0.64</v>
      </c>
      <c r="X677" s="1690">
        <v>1</v>
      </c>
    </row>
    <row r="678" spans="1:24" x14ac:dyDescent="0.25">
      <c r="A678" s="3" t="s">
        <v>1299</v>
      </c>
      <c r="B678" s="3" t="s">
        <v>2825</v>
      </c>
      <c r="C678" s="5">
        <v>975000</v>
      </c>
      <c r="D678" s="5">
        <v>200000</v>
      </c>
      <c r="E678" s="5">
        <v>40000</v>
      </c>
      <c r="F678" s="5">
        <v>12000</v>
      </c>
      <c r="G678" s="5">
        <v>0</v>
      </c>
      <c r="H678" s="5">
        <v>763000</v>
      </c>
      <c r="I678" s="5">
        <v>0</v>
      </c>
      <c r="J678" s="5">
        <v>0</v>
      </c>
      <c r="K678" s="5">
        <v>0</v>
      </c>
      <c r="L678" s="5"/>
      <c r="M678" s="5">
        <f t="shared" si="242"/>
        <v>2463334</v>
      </c>
      <c r="N678" s="5">
        <f t="shared" ref="N678:N683" si="243">(C678-D678 - F678 - G678 + J678- K678- H678- I678- P678)*-1</f>
        <v>0</v>
      </c>
      <c r="O678" s="5" t="s">
        <v>2730</v>
      </c>
      <c r="P678" s="1691">
        <v>0</v>
      </c>
      <c r="Q678" s="1691">
        <v>0</v>
      </c>
      <c r="R678" s="1691">
        <v>162498</v>
      </c>
      <c r="S678" s="1691">
        <v>812502</v>
      </c>
      <c r="T678" s="1691">
        <v>0</v>
      </c>
      <c r="U678" s="1691">
        <v>0</v>
      </c>
      <c r="V678" s="1691">
        <v>0</v>
      </c>
      <c r="W678" s="23">
        <v>0.67</v>
      </c>
      <c r="X678" s="1691">
        <v>1</v>
      </c>
    </row>
    <row r="679" spans="1:24" x14ac:dyDescent="0.25">
      <c r="A679" s="3" t="s">
        <v>1299</v>
      </c>
      <c r="B679" s="3" t="s">
        <v>2827</v>
      </c>
      <c r="C679" s="5">
        <v>1566000</v>
      </c>
      <c r="D679" s="5">
        <v>300000</v>
      </c>
      <c r="E679" s="5">
        <v>60000</v>
      </c>
      <c r="F679" s="5">
        <v>23000</v>
      </c>
      <c r="G679" s="5">
        <v>0</v>
      </c>
      <c r="H679" s="5">
        <v>1250000</v>
      </c>
      <c r="I679" s="5">
        <v>0</v>
      </c>
      <c r="J679" s="5">
        <v>0</v>
      </c>
      <c r="K679" s="5">
        <v>0</v>
      </c>
      <c r="L679" s="5"/>
      <c r="M679" s="5">
        <f t="shared" si="242"/>
        <v>3713334</v>
      </c>
      <c r="N679" s="5">
        <f t="shared" si="243"/>
        <v>7000</v>
      </c>
      <c r="O679" s="5" t="s">
        <v>2828</v>
      </c>
      <c r="P679" s="1694">
        <v>0</v>
      </c>
      <c r="Q679" s="1694">
        <v>0</v>
      </c>
      <c r="R679" s="1694">
        <v>260996</v>
      </c>
      <c r="S679" s="1694">
        <v>1305004</v>
      </c>
      <c r="T679" s="1694">
        <v>0</v>
      </c>
      <c r="U679" s="1694">
        <v>0</v>
      </c>
      <c r="V679" s="1694">
        <v>0</v>
      </c>
      <c r="W679" s="23">
        <v>0.75</v>
      </c>
      <c r="X679" s="1694">
        <v>1</v>
      </c>
    </row>
    <row r="680" spans="1:24" x14ac:dyDescent="0.25">
      <c r="A680" s="6" t="s">
        <v>1299</v>
      </c>
      <c r="B680" s="6" t="s">
        <v>2829</v>
      </c>
      <c r="C680" s="7">
        <v>943000</v>
      </c>
      <c r="D680" s="7">
        <v>1600000</v>
      </c>
      <c r="E680" s="7">
        <v>320000</v>
      </c>
      <c r="F680" s="7">
        <v>13000</v>
      </c>
      <c r="G680" s="7">
        <v>0</v>
      </c>
      <c r="H680" s="7">
        <v>331000</v>
      </c>
      <c r="I680" s="7">
        <v>0</v>
      </c>
      <c r="J680" s="7">
        <v>1000000</v>
      </c>
      <c r="K680" s="7">
        <v>0</v>
      </c>
      <c r="L680" s="7"/>
      <c r="M680" s="7">
        <f t="shared" si="242"/>
        <v>3044334</v>
      </c>
      <c r="N680" s="7">
        <f t="shared" si="243"/>
        <v>1000</v>
      </c>
      <c r="O680" s="7" t="s">
        <v>2831</v>
      </c>
      <c r="P680" s="1696">
        <v>0</v>
      </c>
      <c r="Q680" s="1696">
        <v>0</v>
      </c>
      <c r="R680" s="1696">
        <v>157168</v>
      </c>
      <c r="S680" s="1696">
        <v>785832</v>
      </c>
      <c r="T680" s="1696">
        <v>0</v>
      </c>
      <c r="U680" s="1696">
        <v>0</v>
      </c>
      <c r="V680" s="1696">
        <v>0</v>
      </c>
      <c r="W680" s="23">
        <v>0.72</v>
      </c>
      <c r="X680" s="1696">
        <v>3</v>
      </c>
    </row>
    <row r="681" spans="1:24" x14ac:dyDescent="0.25">
      <c r="A681" s="3" t="s">
        <v>1299</v>
      </c>
      <c r="B681" s="3">
        <v>44292</v>
      </c>
      <c r="C681" s="5">
        <v>823000</v>
      </c>
      <c r="D681" s="5">
        <v>1400000</v>
      </c>
      <c r="E681" s="5">
        <v>280000</v>
      </c>
      <c r="F681" s="5">
        <v>17000</v>
      </c>
      <c r="G681" s="5">
        <v>0</v>
      </c>
      <c r="H681" s="5">
        <v>121000</v>
      </c>
      <c r="I681" s="5">
        <v>0</v>
      </c>
      <c r="J681" s="5">
        <v>715000</v>
      </c>
      <c r="K681" s="5">
        <v>0</v>
      </c>
      <c r="L681" s="5"/>
      <c r="M681" s="5">
        <f t="shared" ref="M681:M686" si="244" xml:space="preserve"> M680+H681+ I681- J681- L681+ Q681</f>
        <v>2450334</v>
      </c>
      <c r="N681" s="5">
        <f t="shared" si="243"/>
        <v>0</v>
      </c>
      <c r="O681" s="5" t="s">
        <v>2834</v>
      </c>
      <c r="P681" s="1698">
        <v>0</v>
      </c>
      <c r="Q681" s="1698">
        <v>0</v>
      </c>
      <c r="R681" s="1698">
        <v>137169</v>
      </c>
      <c r="S681" s="1698">
        <v>685831</v>
      </c>
      <c r="T681" s="1698">
        <v>0</v>
      </c>
      <c r="U681" s="1698">
        <v>0</v>
      </c>
      <c r="V681" s="1698">
        <v>0</v>
      </c>
      <c r="W681" s="23">
        <v>0.64</v>
      </c>
      <c r="X681" s="1698">
        <v>2</v>
      </c>
    </row>
    <row r="682" spans="1:24" x14ac:dyDescent="0.25">
      <c r="A682" s="3" t="s">
        <v>1299</v>
      </c>
      <c r="B682" s="3" t="s">
        <v>2835</v>
      </c>
      <c r="C682" s="5">
        <v>1202000</v>
      </c>
      <c r="D682" s="5">
        <v>500000</v>
      </c>
      <c r="E682" s="5">
        <v>100000</v>
      </c>
      <c r="F682" s="5">
        <v>328000</v>
      </c>
      <c r="G682" s="5">
        <v>0</v>
      </c>
      <c r="H682" s="5">
        <v>372000</v>
      </c>
      <c r="I682" s="5">
        <v>0</v>
      </c>
      <c r="J682" s="5">
        <v>0</v>
      </c>
      <c r="K682" s="5">
        <v>0</v>
      </c>
      <c r="L682" s="5"/>
      <c r="M682" s="5">
        <f t="shared" si="244"/>
        <v>2822334</v>
      </c>
      <c r="N682" s="5">
        <f t="shared" si="243"/>
        <v>-2000</v>
      </c>
      <c r="O682" s="5" t="s">
        <v>2834</v>
      </c>
      <c r="P682" s="1700">
        <v>0</v>
      </c>
      <c r="Q682" s="1700">
        <v>0</v>
      </c>
      <c r="R682" s="1700">
        <v>200327</v>
      </c>
      <c r="S682" s="1700">
        <v>1001673</v>
      </c>
      <c r="T682" s="1700">
        <v>0</v>
      </c>
      <c r="U682" s="1700">
        <v>0</v>
      </c>
      <c r="V682" s="1700">
        <v>0</v>
      </c>
      <c r="W682" s="23">
        <v>0.63</v>
      </c>
      <c r="X682" s="1700">
        <v>1</v>
      </c>
    </row>
    <row r="683" spans="1:24" x14ac:dyDescent="0.25">
      <c r="A683" s="3" t="s">
        <v>1299</v>
      </c>
      <c r="B683" s="3" t="s">
        <v>2837</v>
      </c>
      <c r="C683" s="5">
        <v>1040000</v>
      </c>
      <c r="D683" s="5">
        <v>1800000</v>
      </c>
      <c r="E683" s="5">
        <v>360000</v>
      </c>
      <c r="F683" s="5">
        <v>22000</v>
      </c>
      <c r="G683" s="5">
        <v>0</v>
      </c>
      <c r="H683" s="5">
        <v>60000</v>
      </c>
      <c r="I683" s="5">
        <v>0</v>
      </c>
      <c r="J683" s="5">
        <v>904000</v>
      </c>
      <c r="K683" s="5">
        <v>30000</v>
      </c>
      <c r="L683" s="5"/>
      <c r="M683" s="5">
        <f t="shared" si="244"/>
        <v>1978334</v>
      </c>
      <c r="N683" s="5">
        <f t="shared" si="243"/>
        <v>-32000</v>
      </c>
      <c r="O683" s="5" t="s">
        <v>216</v>
      </c>
      <c r="P683" s="1701">
        <v>0</v>
      </c>
      <c r="Q683" s="1701">
        <v>0</v>
      </c>
      <c r="R683" s="1701">
        <v>173234</v>
      </c>
      <c r="S683" s="1701">
        <v>866766</v>
      </c>
      <c r="T683" s="1701">
        <v>0</v>
      </c>
      <c r="U683" s="1701">
        <v>0</v>
      </c>
      <c r="V683" s="1701">
        <v>0</v>
      </c>
      <c r="W683" s="23">
        <v>0.68</v>
      </c>
      <c r="X683" s="1701">
        <v>2</v>
      </c>
    </row>
    <row r="684" spans="1:24" x14ac:dyDescent="0.25">
      <c r="A684" s="3" t="s">
        <v>1299</v>
      </c>
      <c r="B684" s="3" t="s">
        <v>2839</v>
      </c>
      <c r="C684" s="5">
        <v>953000</v>
      </c>
      <c r="D684" s="5">
        <v>600000</v>
      </c>
      <c r="E684" s="5">
        <v>120000</v>
      </c>
      <c r="F684" s="5">
        <v>34000</v>
      </c>
      <c r="G684" s="5">
        <v>0</v>
      </c>
      <c r="H684" s="5">
        <v>373000</v>
      </c>
      <c r="I684" s="5">
        <v>0</v>
      </c>
      <c r="J684" s="5">
        <v>61000</v>
      </c>
      <c r="K684" s="5">
        <v>0</v>
      </c>
      <c r="L684" s="5"/>
      <c r="M684" s="5">
        <f t="shared" si="244"/>
        <v>2290334</v>
      </c>
      <c r="N684" s="5">
        <f t="shared" ref="N684:N689" si="245">(C684-D684 - F684 - G684 + J684- K684- H684- I684- P684)*-1</f>
        <v>-7000</v>
      </c>
      <c r="O684" s="5" t="s">
        <v>1622</v>
      </c>
      <c r="P684" s="1704">
        <v>0</v>
      </c>
      <c r="Q684" s="1704">
        <v>0</v>
      </c>
      <c r="R684" s="1704">
        <v>158826</v>
      </c>
      <c r="S684" s="1704">
        <v>794174</v>
      </c>
      <c r="T684" s="1704">
        <v>0</v>
      </c>
      <c r="U684" s="1704">
        <v>0</v>
      </c>
      <c r="V684" s="1704">
        <v>0</v>
      </c>
      <c r="W684" s="23">
        <v>0.62</v>
      </c>
      <c r="X684" s="1704">
        <v>1</v>
      </c>
    </row>
    <row r="685" spans="1:24" x14ac:dyDescent="0.25">
      <c r="A685" s="3" t="s">
        <v>1299</v>
      </c>
      <c r="B685" s="3" t="s">
        <v>2841</v>
      </c>
      <c r="C685" s="5">
        <v>1055000</v>
      </c>
      <c r="D685" s="5">
        <v>650000</v>
      </c>
      <c r="E685" s="5">
        <v>130000</v>
      </c>
      <c r="F685" s="5">
        <v>12000</v>
      </c>
      <c r="G685" s="5">
        <v>0</v>
      </c>
      <c r="H685" s="5">
        <v>393000</v>
      </c>
      <c r="I685" s="5">
        <v>0</v>
      </c>
      <c r="J685" s="5">
        <v>0</v>
      </c>
      <c r="K685" s="5">
        <v>0</v>
      </c>
      <c r="L685" s="5"/>
      <c r="M685" s="5">
        <f t="shared" si="244"/>
        <v>2683334</v>
      </c>
      <c r="N685" s="5">
        <f t="shared" si="245"/>
        <v>0</v>
      </c>
      <c r="O685" s="5" t="s">
        <v>1844</v>
      </c>
      <c r="P685" s="1705">
        <v>0</v>
      </c>
      <c r="Q685" s="1705">
        <v>0</v>
      </c>
      <c r="R685" s="1705">
        <v>175825</v>
      </c>
      <c r="S685" s="1705">
        <v>879175</v>
      </c>
      <c r="T685" s="1705">
        <v>0</v>
      </c>
      <c r="U685" s="1705">
        <v>0</v>
      </c>
      <c r="V685" s="1705">
        <v>0</v>
      </c>
      <c r="W685" s="23">
        <v>0.7</v>
      </c>
      <c r="X685" s="1705">
        <v>2</v>
      </c>
    </row>
    <row r="686" spans="1:24" x14ac:dyDescent="0.25">
      <c r="A686" s="3" t="s">
        <v>1299</v>
      </c>
      <c r="B686" s="3" t="s">
        <v>2843</v>
      </c>
      <c r="C686" s="5">
        <v>862000</v>
      </c>
      <c r="D686" s="5">
        <v>200000</v>
      </c>
      <c r="E686" s="5">
        <v>40000</v>
      </c>
      <c r="F686" s="5">
        <v>12000</v>
      </c>
      <c r="G686" s="5">
        <v>0</v>
      </c>
      <c r="H686" s="5">
        <v>650000</v>
      </c>
      <c r="I686" s="5">
        <v>0</v>
      </c>
      <c r="J686" s="5">
        <v>0</v>
      </c>
      <c r="K686" s="5">
        <v>0</v>
      </c>
      <c r="L686" s="5"/>
      <c r="M686" s="5">
        <f t="shared" si="244"/>
        <v>3333334</v>
      </c>
      <c r="N686" s="5">
        <f t="shared" si="245"/>
        <v>0</v>
      </c>
      <c r="O686" s="5" t="s">
        <v>2845</v>
      </c>
      <c r="P686" s="1708">
        <v>0</v>
      </c>
      <c r="Q686" s="1708">
        <v>0</v>
      </c>
      <c r="R686" s="1708">
        <v>143663</v>
      </c>
      <c r="S686" s="1708">
        <v>718337</v>
      </c>
      <c r="T686" s="1708">
        <v>0</v>
      </c>
      <c r="U686" s="1708">
        <v>0</v>
      </c>
      <c r="V686" s="1708">
        <v>0</v>
      </c>
      <c r="W686" s="23">
        <v>0.75</v>
      </c>
      <c r="X686" s="1708">
        <v>1</v>
      </c>
    </row>
    <row r="687" spans="1:24" x14ac:dyDescent="0.25">
      <c r="A687" s="3" t="s">
        <v>1299</v>
      </c>
      <c r="B687" s="3" t="s">
        <v>2846</v>
      </c>
      <c r="C687" s="5">
        <v>780000</v>
      </c>
      <c r="D687" s="5">
        <v>0</v>
      </c>
      <c r="E687" s="5">
        <v>0</v>
      </c>
      <c r="F687" s="5">
        <v>23000</v>
      </c>
      <c r="G687" s="5">
        <v>0</v>
      </c>
      <c r="H687" s="5">
        <v>738000</v>
      </c>
      <c r="I687" s="5">
        <v>0</v>
      </c>
      <c r="J687" s="5">
        <v>0</v>
      </c>
      <c r="K687" s="5">
        <v>20000</v>
      </c>
      <c r="L687" s="5"/>
      <c r="M687" s="5">
        <f t="shared" ref="M687:M692" si="246" xml:space="preserve"> M686+H687+ I687- J687- L687+ Q687</f>
        <v>4071334</v>
      </c>
      <c r="N687" s="5">
        <f t="shared" si="245"/>
        <v>1000</v>
      </c>
      <c r="O687" s="5" t="s">
        <v>2848</v>
      </c>
      <c r="P687" s="1710">
        <v>0</v>
      </c>
      <c r="Q687" s="1710">
        <v>0</v>
      </c>
      <c r="R687" s="1710">
        <v>129995</v>
      </c>
      <c r="S687" s="1710">
        <v>650005</v>
      </c>
      <c r="T687" s="1710">
        <v>0</v>
      </c>
      <c r="U687" s="1710">
        <v>0</v>
      </c>
      <c r="V687" s="1710">
        <v>0</v>
      </c>
      <c r="W687" s="23">
        <v>0.78</v>
      </c>
      <c r="X687" s="1710">
        <v>0</v>
      </c>
    </row>
    <row r="688" spans="1:24" x14ac:dyDescent="0.25">
      <c r="A688" s="6" t="s">
        <v>1299</v>
      </c>
      <c r="B688" s="6" t="s">
        <v>2849</v>
      </c>
      <c r="C688" s="7">
        <v>1044000</v>
      </c>
      <c r="D688" s="7">
        <v>200000</v>
      </c>
      <c r="E688" s="7">
        <v>40000</v>
      </c>
      <c r="F688" s="7">
        <v>517000</v>
      </c>
      <c r="G688" s="7">
        <v>0</v>
      </c>
      <c r="H688" s="7">
        <v>808000</v>
      </c>
      <c r="I688" s="7">
        <v>0</v>
      </c>
      <c r="J688" s="7">
        <v>480000</v>
      </c>
      <c r="K688" s="7">
        <v>0</v>
      </c>
      <c r="L688" s="7"/>
      <c r="M688" s="7">
        <f t="shared" si="246"/>
        <v>4399334</v>
      </c>
      <c r="N688" s="7">
        <f t="shared" si="245"/>
        <v>1000</v>
      </c>
      <c r="O688" s="7" t="s">
        <v>2850</v>
      </c>
      <c r="P688" s="1711">
        <v>0</v>
      </c>
      <c r="Q688" s="1711">
        <v>0</v>
      </c>
      <c r="R688" s="1711">
        <v>173990</v>
      </c>
      <c r="S688" s="1711">
        <v>870010</v>
      </c>
      <c r="T688" s="1711">
        <v>0</v>
      </c>
      <c r="U688" s="1711">
        <v>0</v>
      </c>
      <c r="V688" s="1711">
        <v>0</v>
      </c>
      <c r="W688" s="23">
        <v>0.66</v>
      </c>
      <c r="X688" s="1711">
        <v>1</v>
      </c>
    </row>
    <row r="689" spans="1:24" x14ac:dyDescent="0.25">
      <c r="A689" s="3" t="s">
        <v>1299</v>
      </c>
      <c r="B689" s="3" t="s">
        <v>2852</v>
      </c>
      <c r="C689" s="5">
        <v>1297000</v>
      </c>
      <c r="D689" s="5">
        <v>420000</v>
      </c>
      <c r="E689" s="5">
        <v>84000</v>
      </c>
      <c r="F689" s="5">
        <v>12000</v>
      </c>
      <c r="G689" s="5">
        <v>0</v>
      </c>
      <c r="H689" s="5">
        <v>881000</v>
      </c>
      <c r="I689" s="5">
        <v>0</v>
      </c>
      <c r="J689" s="5">
        <v>0</v>
      </c>
      <c r="K689" s="5">
        <v>0</v>
      </c>
      <c r="L689" s="5"/>
      <c r="M689" s="5">
        <f t="shared" si="246"/>
        <v>5280334</v>
      </c>
      <c r="N689" s="5">
        <f t="shared" si="245"/>
        <v>16000</v>
      </c>
      <c r="O689" s="5" t="s">
        <v>1762</v>
      </c>
      <c r="P689" s="1713">
        <v>0</v>
      </c>
      <c r="Q689" s="1713">
        <v>0</v>
      </c>
      <c r="R689" s="1713">
        <v>216042</v>
      </c>
      <c r="S689" s="1713">
        <v>1080958</v>
      </c>
      <c r="T689" s="1713">
        <v>0</v>
      </c>
      <c r="U689" s="1713">
        <v>0</v>
      </c>
      <c r="V689" s="1713">
        <v>0</v>
      </c>
      <c r="W689" s="23">
        <v>0.62</v>
      </c>
      <c r="X689" s="1713">
        <v>2</v>
      </c>
    </row>
    <row r="690" spans="1:24" x14ac:dyDescent="0.25">
      <c r="A690" s="3" t="s">
        <v>1299</v>
      </c>
      <c r="B690" s="3" t="s">
        <v>2853</v>
      </c>
      <c r="C690" s="5">
        <v>799000</v>
      </c>
      <c r="D690" s="5">
        <v>150000</v>
      </c>
      <c r="E690" s="5">
        <v>30000</v>
      </c>
      <c r="F690" s="5">
        <v>34000</v>
      </c>
      <c r="G690" s="5">
        <v>0</v>
      </c>
      <c r="H690" s="5">
        <v>610000</v>
      </c>
      <c r="I690" s="5">
        <v>0</v>
      </c>
      <c r="J690" s="5">
        <v>2000</v>
      </c>
      <c r="K690" s="5">
        <v>0</v>
      </c>
      <c r="L690" s="5"/>
      <c r="M690" s="5">
        <f t="shared" si="246"/>
        <v>5888334</v>
      </c>
      <c r="N690" s="5">
        <f t="shared" ref="N690:N695" si="247">(C690-D690 - F690 - G690 + J690- K690- H690- I690- P690)*-1</f>
        <v>-7000</v>
      </c>
      <c r="O690" s="5" t="s">
        <v>2854</v>
      </c>
      <c r="P690" s="1714">
        <v>0</v>
      </c>
      <c r="Q690" s="1714">
        <v>0</v>
      </c>
      <c r="R690" s="1714">
        <v>133158</v>
      </c>
      <c r="S690" s="1714">
        <v>665842</v>
      </c>
      <c r="T690" s="1714">
        <v>0</v>
      </c>
      <c r="U690" s="1714">
        <v>0</v>
      </c>
      <c r="V690" s="1714">
        <v>0</v>
      </c>
      <c r="W690" s="23">
        <v>0.68</v>
      </c>
      <c r="X690" s="1714">
        <v>1</v>
      </c>
    </row>
    <row r="691" spans="1:24" x14ac:dyDescent="0.25">
      <c r="A691" s="3" t="s">
        <v>1299</v>
      </c>
      <c r="B691" s="3" t="s">
        <v>2856</v>
      </c>
      <c r="C691" s="5">
        <v>998000</v>
      </c>
      <c r="D691" s="5">
        <v>700000</v>
      </c>
      <c r="E691" s="5">
        <v>140000</v>
      </c>
      <c r="F691" s="5">
        <v>24000</v>
      </c>
      <c r="G691" s="5">
        <v>0</v>
      </c>
      <c r="H691" s="5">
        <v>778000</v>
      </c>
      <c r="I691" s="5">
        <v>0</v>
      </c>
      <c r="J691" s="5">
        <v>504000</v>
      </c>
      <c r="K691" s="5">
        <v>0</v>
      </c>
      <c r="L691" s="5"/>
      <c r="M691" s="5">
        <f t="shared" si="246"/>
        <v>6162334</v>
      </c>
      <c r="N691" s="5">
        <f t="shared" si="247"/>
        <v>0</v>
      </c>
      <c r="O691" s="5" t="s">
        <v>2771</v>
      </c>
      <c r="P691" s="1717">
        <v>0</v>
      </c>
      <c r="Q691" s="1717">
        <v>0</v>
      </c>
      <c r="R691" s="1717">
        <v>166321</v>
      </c>
      <c r="S691" s="1717">
        <v>831679.3</v>
      </c>
      <c r="T691" s="1717">
        <v>0</v>
      </c>
      <c r="U691" s="1717">
        <v>0</v>
      </c>
      <c r="V691" s="1717">
        <v>0</v>
      </c>
      <c r="W691" s="23">
        <v>0.68</v>
      </c>
      <c r="X691" s="1717">
        <v>2</v>
      </c>
    </row>
    <row r="692" spans="1:24" x14ac:dyDescent="0.25">
      <c r="A692" s="3" t="s">
        <v>1299</v>
      </c>
      <c r="B692" s="3" t="s">
        <v>2859</v>
      </c>
      <c r="C692" s="5">
        <v>1096000</v>
      </c>
      <c r="D692" s="5">
        <v>1200000</v>
      </c>
      <c r="E692" s="5">
        <v>240000</v>
      </c>
      <c r="F692" s="5">
        <v>12000</v>
      </c>
      <c r="G692" s="5">
        <v>0</v>
      </c>
      <c r="H692" s="5">
        <v>884000</v>
      </c>
      <c r="I692" s="5">
        <v>0</v>
      </c>
      <c r="J692" s="5">
        <v>1000000</v>
      </c>
      <c r="K692" s="5">
        <v>0</v>
      </c>
      <c r="L692" s="5"/>
      <c r="M692" s="5">
        <f t="shared" si="246"/>
        <v>6046334</v>
      </c>
      <c r="N692" s="5">
        <f t="shared" si="247"/>
        <v>0</v>
      </c>
      <c r="O692" s="5" t="s">
        <v>1844</v>
      </c>
      <c r="P692" s="1719">
        <v>0</v>
      </c>
      <c r="Q692" s="1719">
        <v>0</v>
      </c>
      <c r="R692" s="1719">
        <v>182660</v>
      </c>
      <c r="S692" s="1719">
        <v>913340.3</v>
      </c>
      <c r="T692" s="1719">
        <v>0</v>
      </c>
      <c r="U692" s="1719">
        <v>0</v>
      </c>
      <c r="V692" s="1719">
        <v>0</v>
      </c>
      <c r="W692" s="23">
        <v>0.71</v>
      </c>
      <c r="X692" s="1719">
        <v>3</v>
      </c>
    </row>
    <row r="693" spans="1:24" x14ac:dyDescent="0.25">
      <c r="A693" s="3" t="s">
        <v>1299</v>
      </c>
      <c r="B693" s="3" t="s">
        <v>2860</v>
      </c>
      <c r="C693" s="5">
        <v>994000</v>
      </c>
      <c r="D693" s="5">
        <v>550000</v>
      </c>
      <c r="E693" s="5">
        <v>110000</v>
      </c>
      <c r="F693" s="5">
        <v>22000</v>
      </c>
      <c r="G693" s="5">
        <v>0</v>
      </c>
      <c r="H693" s="5">
        <v>1233000</v>
      </c>
      <c r="I693" s="5">
        <v>0</v>
      </c>
      <c r="J693" s="5">
        <v>800000</v>
      </c>
      <c r="K693" s="5">
        <v>0</v>
      </c>
      <c r="L693" s="5"/>
      <c r="M693" s="5">
        <f t="shared" ref="M693:M698" si="248" xml:space="preserve"> M692+H693+ I693- J693- L693+ Q693</f>
        <v>6479334</v>
      </c>
      <c r="N693" s="5">
        <f t="shared" si="247"/>
        <v>11000</v>
      </c>
      <c r="O693" s="5" t="s">
        <v>213</v>
      </c>
      <c r="P693" s="1720">
        <v>0</v>
      </c>
      <c r="Q693" s="1720">
        <v>0</v>
      </c>
      <c r="R693" s="1720">
        <v>165660</v>
      </c>
      <c r="S693" s="1720">
        <v>828340.5</v>
      </c>
      <c r="T693" s="1720">
        <v>0</v>
      </c>
      <c r="U693" s="1720">
        <v>0</v>
      </c>
      <c r="V693" s="1720">
        <v>0</v>
      </c>
      <c r="W693" s="23">
        <v>0.68</v>
      </c>
      <c r="X693" s="1720">
        <v>2</v>
      </c>
    </row>
    <row r="694" spans="1:24" x14ac:dyDescent="0.25">
      <c r="A694" s="3" t="s">
        <v>1299</v>
      </c>
      <c r="B694" s="3" t="s">
        <v>2862</v>
      </c>
      <c r="C694" s="5">
        <v>922000</v>
      </c>
      <c r="D694" s="5">
        <v>500000</v>
      </c>
      <c r="E694" s="5">
        <v>100000</v>
      </c>
      <c r="F694" s="5">
        <v>294000</v>
      </c>
      <c r="G694" s="5">
        <v>0</v>
      </c>
      <c r="H694" s="5">
        <v>405000</v>
      </c>
      <c r="I694" s="5">
        <v>0</v>
      </c>
      <c r="J694" s="5">
        <v>275000</v>
      </c>
      <c r="K694" s="5">
        <v>0</v>
      </c>
      <c r="L694" s="5"/>
      <c r="M694" s="5">
        <f t="shared" si="248"/>
        <v>6609334</v>
      </c>
      <c r="N694" s="5">
        <f t="shared" si="247"/>
        <v>2000</v>
      </c>
      <c r="O694" s="5" t="s">
        <v>1179</v>
      </c>
      <c r="P694" s="1723">
        <v>0</v>
      </c>
      <c r="Q694" s="1723">
        <v>0</v>
      </c>
      <c r="R694" s="1723">
        <v>153662</v>
      </c>
      <c r="S694" s="1723">
        <v>768338</v>
      </c>
      <c r="T694" s="1723">
        <v>0</v>
      </c>
      <c r="U694" s="1723">
        <v>0</v>
      </c>
      <c r="V694" s="1723">
        <v>0</v>
      </c>
      <c r="W694" s="23">
        <v>0.67</v>
      </c>
      <c r="X694" s="1723">
        <v>2</v>
      </c>
    </row>
    <row r="695" spans="1:24" x14ac:dyDescent="0.25">
      <c r="A695" s="3" t="s">
        <v>1299</v>
      </c>
      <c r="B695" s="3" t="s">
        <v>2864</v>
      </c>
      <c r="C695" s="5">
        <v>1014000</v>
      </c>
      <c r="D695" s="5">
        <v>0</v>
      </c>
      <c r="E695" s="5">
        <v>0</v>
      </c>
      <c r="F695" s="5">
        <v>23000</v>
      </c>
      <c r="G695" s="5">
        <v>0</v>
      </c>
      <c r="H695" s="5">
        <v>999000</v>
      </c>
      <c r="I695" s="5">
        <v>0</v>
      </c>
      <c r="J695" s="5">
        <v>0</v>
      </c>
      <c r="K695" s="5">
        <v>0</v>
      </c>
      <c r="L695" s="5"/>
      <c r="M695" s="5">
        <f t="shared" si="248"/>
        <v>7608334</v>
      </c>
      <c r="N695" s="5">
        <f t="shared" si="247"/>
        <v>8000</v>
      </c>
      <c r="O695" s="5" t="s">
        <v>2866</v>
      </c>
      <c r="P695" s="1725">
        <v>0</v>
      </c>
      <c r="Q695" s="1725">
        <v>0</v>
      </c>
      <c r="R695" s="1725">
        <v>168880</v>
      </c>
      <c r="S695" s="1725">
        <v>845119.7</v>
      </c>
      <c r="T695" s="1725">
        <v>0</v>
      </c>
      <c r="U695" s="1725">
        <v>0</v>
      </c>
      <c r="V695" s="1725">
        <v>0</v>
      </c>
      <c r="W695" s="23">
        <v>0.68</v>
      </c>
      <c r="X695" s="1725">
        <v>0</v>
      </c>
    </row>
    <row r="696" spans="1:24" x14ac:dyDescent="0.25">
      <c r="A696" s="544" t="s">
        <v>1299</v>
      </c>
      <c r="B696" s="544" t="s">
        <v>2867</v>
      </c>
      <c r="C696" s="545">
        <v>1562000</v>
      </c>
      <c r="D696" s="545">
        <v>2050000</v>
      </c>
      <c r="E696" s="545">
        <v>410000</v>
      </c>
      <c r="F696" s="545">
        <v>145000</v>
      </c>
      <c r="G696" s="545">
        <v>0</v>
      </c>
      <c r="H696" s="545">
        <v>1217000</v>
      </c>
      <c r="I696" s="545">
        <v>0</v>
      </c>
      <c r="J696" s="545">
        <v>1850000</v>
      </c>
      <c r="K696" s="545">
        <v>0</v>
      </c>
      <c r="L696" s="545"/>
      <c r="M696" s="545">
        <f t="shared" si="248"/>
        <v>6975334</v>
      </c>
      <c r="N696" s="545">
        <f t="shared" ref="N696:N701" si="249">(C696-D696 - F696 - G696 + J696- K696- H696- I696- P696)*-1</f>
        <v>0</v>
      </c>
      <c r="O696" s="545" t="s">
        <v>114</v>
      </c>
      <c r="P696" s="1793">
        <v>0</v>
      </c>
      <c r="Q696" s="1793">
        <v>0</v>
      </c>
      <c r="R696" s="1793">
        <v>260329</v>
      </c>
      <c r="S696" s="1793">
        <v>1301671</v>
      </c>
      <c r="T696" s="1793">
        <v>0</v>
      </c>
      <c r="U696" s="1793">
        <v>0</v>
      </c>
      <c r="V696" s="1793">
        <v>0</v>
      </c>
      <c r="W696" s="1794">
        <v>0.65</v>
      </c>
      <c r="X696" s="1793">
        <v>6</v>
      </c>
    </row>
    <row r="697" spans="1:24" x14ac:dyDescent="0.25">
      <c r="A697" t="s">
        <v>1299</v>
      </c>
      <c r="B697" s="3" t="s">
        <v>2869</v>
      </c>
      <c r="C697" s="5">
        <v>1076000</v>
      </c>
      <c r="D697" s="5">
        <v>300000</v>
      </c>
      <c r="E697" s="5">
        <v>60000</v>
      </c>
      <c r="F697" s="5">
        <v>35000</v>
      </c>
      <c r="G697" s="5">
        <v>0</v>
      </c>
      <c r="H697" s="5">
        <v>1450000</v>
      </c>
      <c r="I697" s="5">
        <v>0</v>
      </c>
      <c r="J697" s="5">
        <v>750000</v>
      </c>
      <c r="K697" s="5">
        <v>40000</v>
      </c>
      <c r="L697" s="5"/>
      <c r="M697" s="5">
        <f t="shared" si="248"/>
        <v>7675334</v>
      </c>
      <c r="N697" s="5">
        <f t="shared" si="249"/>
        <v>-1000</v>
      </c>
      <c r="O697" s="5" t="s">
        <v>1702</v>
      </c>
      <c r="P697" s="5">
        <v>0</v>
      </c>
      <c r="Q697" s="1727">
        <v>0</v>
      </c>
      <c r="R697" s="1727">
        <v>179316</v>
      </c>
      <c r="S697" s="1727">
        <v>896684</v>
      </c>
      <c r="T697" s="1727">
        <v>0</v>
      </c>
      <c r="U697" s="1727">
        <v>0</v>
      </c>
      <c r="V697" s="1727">
        <v>0</v>
      </c>
      <c r="W697" s="23">
        <v>0.63</v>
      </c>
      <c r="X697" s="1727">
        <v>1</v>
      </c>
    </row>
    <row r="698" spans="1:24" x14ac:dyDescent="0.25">
      <c r="A698" s="3" t="s">
        <v>1299</v>
      </c>
      <c r="B698" s="3" t="s">
        <v>2871</v>
      </c>
      <c r="C698" s="5">
        <v>883000</v>
      </c>
      <c r="D698" s="5">
        <v>450000</v>
      </c>
      <c r="E698" s="5">
        <v>90000</v>
      </c>
      <c r="F698" s="5">
        <v>18000</v>
      </c>
      <c r="G698" s="5">
        <v>0</v>
      </c>
      <c r="H698" s="5">
        <v>418000</v>
      </c>
      <c r="I698" s="5">
        <v>0</v>
      </c>
      <c r="J698" s="5">
        <v>0</v>
      </c>
      <c r="K698" s="5">
        <v>0</v>
      </c>
      <c r="L698" s="5"/>
      <c r="M698" s="5">
        <f t="shared" si="248"/>
        <v>8093334</v>
      </c>
      <c r="N698" s="5">
        <f t="shared" si="249"/>
        <v>3000</v>
      </c>
      <c r="O698" s="5" t="s">
        <v>2872</v>
      </c>
      <c r="P698" s="5">
        <v>0</v>
      </c>
      <c r="Q698" s="1730">
        <v>0</v>
      </c>
      <c r="R698" s="1730">
        <v>147159</v>
      </c>
      <c r="S698" s="1730">
        <v>735840.7</v>
      </c>
      <c r="T698" s="1730">
        <v>0</v>
      </c>
      <c r="U698" s="1730">
        <v>0</v>
      </c>
      <c r="V698" s="1730">
        <v>0</v>
      </c>
      <c r="W698" s="23">
        <v>0.65</v>
      </c>
      <c r="X698" s="1730">
        <v>2</v>
      </c>
    </row>
    <row r="699" spans="1:24" x14ac:dyDescent="0.25">
      <c r="A699" s="3" t="s">
        <v>1299</v>
      </c>
      <c r="B699" s="3" t="s">
        <v>2873</v>
      </c>
      <c r="C699" s="5">
        <v>848000</v>
      </c>
      <c r="D699" s="5">
        <v>450000</v>
      </c>
      <c r="E699" s="5">
        <v>90000</v>
      </c>
      <c r="F699" s="5">
        <v>24000</v>
      </c>
      <c r="G699" s="5">
        <v>0</v>
      </c>
      <c r="H699" s="5">
        <v>395000</v>
      </c>
      <c r="I699" s="5">
        <v>0</v>
      </c>
      <c r="J699" s="5">
        <v>20000</v>
      </c>
      <c r="K699" s="5">
        <v>0</v>
      </c>
      <c r="L699" s="5"/>
      <c r="M699" s="5">
        <f xml:space="preserve"> M698+H699+ I699- J699- L699+ Q699</f>
        <v>8468334</v>
      </c>
      <c r="N699" s="5">
        <f t="shared" si="249"/>
        <v>1000</v>
      </c>
      <c r="O699" s="5" t="s">
        <v>2875</v>
      </c>
      <c r="P699" s="5">
        <v>0</v>
      </c>
      <c r="Q699" s="1732">
        <v>0</v>
      </c>
      <c r="R699" s="1732">
        <v>141328</v>
      </c>
      <c r="S699" s="1732">
        <v>706671.7</v>
      </c>
      <c r="T699" s="1732">
        <v>0</v>
      </c>
      <c r="U699" s="1732">
        <v>0</v>
      </c>
      <c r="V699" s="1732">
        <v>0</v>
      </c>
      <c r="W699" s="23">
        <v>0.73</v>
      </c>
      <c r="X699" s="1732">
        <v>2</v>
      </c>
    </row>
    <row r="700" spans="1:24" x14ac:dyDescent="0.25">
      <c r="A700" s="3" t="s">
        <v>1299</v>
      </c>
      <c r="B700" s="3" t="s">
        <v>2876</v>
      </c>
      <c r="C700" s="5">
        <v>1126000</v>
      </c>
      <c r="D700" s="5">
        <v>1250000</v>
      </c>
      <c r="E700" s="5">
        <v>250000</v>
      </c>
      <c r="F700" s="5">
        <v>294000</v>
      </c>
      <c r="G700" s="5">
        <v>0</v>
      </c>
      <c r="H700" s="5">
        <v>81000</v>
      </c>
      <c r="I700" s="5">
        <v>0</v>
      </c>
      <c r="J700" s="5">
        <v>500000</v>
      </c>
      <c r="K700" s="5">
        <v>0</v>
      </c>
      <c r="L700" s="5">
        <v>3000000</v>
      </c>
      <c r="M700" s="5">
        <f xml:space="preserve"> M699+H700+ I700- J700- L700+ Q700</f>
        <v>5049334</v>
      </c>
      <c r="N700" s="5">
        <f t="shared" si="249"/>
        <v>-1000</v>
      </c>
      <c r="O700" s="5" t="s">
        <v>2878</v>
      </c>
      <c r="P700" s="5">
        <v>0</v>
      </c>
      <c r="Q700" s="1734">
        <v>0</v>
      </c>
      <c r="R700" s="1734">
        <v>187643</v>
      </c>
      <c r="S700" s="1734">
        <v>938357</v>
      </c>
      <c r="T700" s="1734">
        <v>0</v>
      </c>
      <c r="U700" s="1734">
        <v>0</v>
      </c>
      <c r="V700" s="1734">
        <v>0</v>
      </c>
      <c r="W700" s="23">
        <v>0.77</v>
      </c>
      <c r="X700" s="1734">
        <v>3</v>
      </c>
    </row>
    <row r="701" spans="1:24" x14ac:dyDescent="0.25">
      <c r="A701" s="3" t="s">
        <v>1299</v>
      </c>
      <c r="B701" s="3" t="s">
        <v>2879</v>
      </c>
      <c r="C701" s="5">
        <v>979000</v>
      </c>
      <c r="D701" s="5">
        <v>0</v>
      </c>
      <c r="E701" s="5">
        <v>0</v>
      </c>
      <c r="F701" s="5">
        <v>17000</v>
      </c>
      <c r="G701" s="5">
        <v>0</v>
      </c>
      <c r="H701" s="5">
        <v>962000</v>
      </c>
      <c r="I701" s="5">
        <v>0</v>
      </c>
      <c r="J701" s="5">
        <v>0</v>
      </c>
      <c r="K701" s="5">
        <v>0</v>
      </c>
      <c r="L701" s="5"/>
      <c r="M701" s="5">
        <f xml:space="preserve"> M700+H701+ I701- J701- L701+ Q701</f>
        <v>6011334</v>
      </c>
      <c r="N701" s="5">
        <f t="shared" si="249"/>
        <v>0</v>
      </c>
      <c r="O701" s="5" t="s">
        <v>2783</v>
      </c>
      <c r="P701" s="5">
        <v>0</v>
      </c>
      <c r="Q701" s="1736">
        <v>0</v>
      </c>
      <c r="R701" s="1736">
        <v>163073</v>
      </c>
      <c r="S701" s="1736">
        <v>815926.7</v>
      </c>
      <c r="T701" s="1736">
        <v>0</v>
      </c>
      <c r="U701" s="1736">
        <v>0</v>
      </c>
      <c r="V701" s="1736">
        <v>0</v>
      </c>
      <c r="W701" s="23">
        <v>0.67</v>
      </c>
      <c r="X701" s="1736">
        <v>0</v>
      </c>
    </row>
    <row r="702" spans="1:24" x14ac:dyDescent="0.25">
      <c r="A702" s="3" t="s">
        <v>1299</v>
      </c>
      <c r="B702" s="3" t="s">
        <v>2881</v>
      </c>
      <c r="C702" s="5">
        <v>1674000</v>
      </c>
      <c r="D702" s="5">
        <v>0</v>
      </c>
      <c r="E702" s="5">
        <v>0</v>
      </c>
      <c r="F702" s="5">
        <v>24000</v>
      </c>
      <c r="G702" s="5">
        <v>0</v>
      </c>
      <c r="H702" s="5">
        <v>1654000</v>
      </c>
      <c r="I702" s="5">
        <v>0</v>
      </c>
      <c r="J702" s="5">
        <v>4000</v>
      </c>
      <c r="K702" s="5">
        <v>0</v>
      </c>
      <c r="L702" s="5"/>
      <c r="M702" s="5">
        <f xml:space="preserve"> M701+H702+ I702- J702- L702+ Q702</f>
        <v>7661334</v>
      </c>
      <c r="N702" s="5">
        <f>(C702-D702 - F702 - G702 + J702- K702- H702- I702- P702)*-1</f>
        <v>0</v>
      </c>
      <c r="O702" s="5" t="s">
        <v>2882</v>
      </c>
      <c r="P702" s="5">
        <v>0</v>
      </c>
      <c r="Q702" s="1737">
        <v>0</v>
      </c>
      <c r="R702" s="1737">
        <v>278979</v>
      </c>
      <c r="S702" s="1737">
        <v>1395021</v>
      </c>
      <c r="T702" s="1737">
        <v>0</v>
      </c>
      <c r="U702" s="1737">
        <v>0</v>
      </c>
      <c r="V702" s="1737">
        <v>0</v>
      </c>
      <c r="W702" s="23">
        <v>0.74</v>
      </c>
      <c r="X702" s="1737">
        <v>0</v>
      </c>
    </row>
    <row r="703" spans="1:24" x14ac:dyDescent="0.25">
      <c r="A703" s="3" t="s">
        <v>1299</v>
      </c>
      <c r="B703" s="3" t="s">
        <v>2884</v>
      </c>
      <c r="C703" s="5">
        <v>972000</v>
      </c>
      <c r="D703" s="5">
        <v>2000000</v>
      </c>
      <c r="E703" s="5">
        <v>400000</v>
      </c>
      <c r="F703" s="5">
        <v>13000</v>
      </c>
      <c r="G703" s="5">
        <v>0</v>
      </c>
      <c r="H703" s="5">
        <v>0</v>
      </c>
      <c r="I703" s="5">
        <v>0</v>
      </c>
      <c r="J703" s="5">
        <v>1041000</v>
      </c>
      <c r="K703" s="5">
        <v>0</v>
      </c>
      <c r="L703" s="5"/>
      <c r="M703" s="5">
        <f xml:space="preserve"> M702+H703+ I703- J703- L703+ Q703</f>
        <v>6620334</v>
      </c>
      <c r="N703" s="5">
        <f>(C703-D703 - F703 - G703 + J703- K703- H703- I703- P703)*-1</f>
        <v>0</v>
      </c>
      <c r="O703" s="5" t="s">
        <v>2886</v>
      </c>
      <c r="P703" s="5">
        <v>0</v>
      </c>
      <c r="Q703" s="1740">
        <v>0</v>
      </c>
      <c r="R703" s="1740">
        <v>162000</v>
      </c>
      <c r="S703" s="1740">
        <v>810000</v>
      </c>
      <c r="T703" s="1740">
        <v>0</v>
      </c>
      <c r="U703" s="1740">
        <v>0</v>
      </c>
      <c r="V703" s="1740">
        <v>0</v>
      </c>
      <c r="W703" s="23">
        <v>0.83</v>
      </c>
      <c r="X703" s="1740">
        <v>2</v>
      </c>
    </row>
    <row r="704" spans="1:24" x14ac:dyDescent="0.25">
      <c r="A704" s="6" t="s">
        <v>16</v>
      </c>
      <c r="B704" s="6" t="s">
        <v>15</v>
      </c>
      <c r="C704" s="7">
        <f t="shared" ref="C704:L704" si="250">SUM(C697:C703)</f>
        <v>7558000</v>
      </c>
      <c r="D704" s="7">
        <f t="shared" si="250"/>
        <v>4450000</v>
      </c>
      <c r="E704" s="7">
        <f t="shared" si="250"/>
        <v>890000</v>
      </c>
      <c r="F704" s="7">
        <f t="shared" si="250"/>
        <v>425000</v>
      </c>
      <c r="G704" s="7">
        <f t="shared" si="250"/>
        <v>0</v>
      </c>
      <c r="H704" s="7">
        <f t="shared" si="250"/>
        <v>4960000</v>
      </c>
      <c r="I704" s="7">
        <f t="shared" si="250"/>
        <v>0</v>
      </c>
      <c r="J704" s="7">
        <f t="shared" si="250"/>
        <v>2315000</v>
      </c>
      <c r="K704" s="7">
        <f t="shared" si="250"/>
        <v>40000</v>
      </c>
      <c r="L704" s="7">
        <f t="shared" si="250"/>
        <v>3000000</v>
      </c>
      <c r="M704" s="7">
        <f>M703</f>
        <v>6620334</v>
      </c>
      <c r="N704" s="7">
        <f>SUM(N697:N703)</f>
        <v>2000</v>
      </c>
      <c r="O704" s="7"/>
      <c r="P704" s="7">
        <f>SUM(P697:P703)</f>
        <v>0</v>
      </c>
      <c r="Q704" s="8"/>
    </row>
    <row r="705" spans="1:24" x14ac:dyDescent="0.25">
      <c r="A705" s="3" t="s">
        <v>1299</v>
      </c>
      <c r="B705" s="3" t="s">
        <v>2887</v>
      </c>
      <c r="C705" s="5">
        <v>883000</v>
      </c>
      <c r="D705" s="5">
        <v>500000</v>
      </c>
      <c r="E705" s="5">
        <v>100000</v>
      </c>
      <c r="F705" s="5">
        <v>44000</v>
      </c>
      <c r="G705" s="5">
        <v>0</v>
      </c>
      <c r="H705" s="5">
        <v>939000</v>
      </c>
      <c r="I705" s="5">
        <v>0</v>
      </c>
      <c r="J705" s="5">
        <v>600000</v>
      </c>
      <c r="K705" s="5">
        <v>0</v>
      </c>
      <c r="L705" s="5"/>
      <c r="M705" s="5">
        <f t="shared" ref="M705:M711" si="251" xml:space="preserve"> M704+H705+ I705- J705- L705+ Q705</f>
        <v>6959334</v>
      </c>
      <c r="N705" s="5">
        <f t="shared" ref="N705:N711" si="252">(C705-D705 - F705 - G705 + J705- K705- H705- I705- P705)*-1</f>
        <v>0</v>
      </c>
      <c r="O705" s="5" t="s">
        <v>2888</v>
      </c>
      <c r="P705" s="5">
        <v>0</v>
      </c>
      <c r="Q705" s="1741">
        <v>0</v>
      </c>
      <c r="R705" s="1741">
        <v>147159</v>
      </c>
      <c r="S705" s="1741">
        <v>735841</v>
      </c>
      <c r="T705" s="1741">
        <v>500000</v>
      </c>
      <c r="U705" s="1741">
        <v>0</v>
      </c>
      <c r="V705" s="1741">
        <v>0</v>
      </c>
      <c r="W705" s="23">
        <v>0.83</v>
      </c>
      <c r="X705" s="1741">
        <v>1</v>
      </c>
    </row>
    <row r="706" spans="1:24" x14ac:dyDescent="0.25">
      <c r="A706" s="3" t="s">
        <v>1299</v>
      </c>
      <c r="B706" s="3" t="s">
        <v>2890</v>
      </c>
      <c r="C706" s="5">
        <v>1132000</v>
      </c>
      <c r="D706" s="5">
        <v>700000</v>
      </c>
      <c r="E706" s="5">
        <v>140000</v>
      </c>
      <c r="F706" s="5">
        <v>13000</v>
      </c>
      <c r="G706" s="5">
        <v>0</v>
      </c>
      <c r="H706" s="5">
        <v>420000</v>
      </c>
      <c r="I706" s="5">
        <v>0</v>
      </c>
      <c r="J706" s="5">
        <v>0</v>
      </c>
      <c r="K706" s="5">
        <v>0</v>
      </c>
      <c r="L706" s="5"/>
      <c r="M706" s="5">
        <f t="shared" si="251"/>
        <v>7379334</v>
      </c>
      <c r="N706" s="5">
        <f t="shared" si="252"/>
        <v>1000</v>
      </c>
      <c r="O706" s="5" t="s">
        <v>2796</v>
      </c>
      <c r="P706" s="5">
        <v>0</v>
      </c>
      <c r="Q706" s="1744">
        <v>0</v>
      </c>
      <c r="R706" s="1744">
        <v>188662</v>
      </c>
      <c r="S706" s="1744">
        <v>943338</v>
      </c>
      <c r="T706" s="1744">
        <v>0</v>
      </c>
      <c r="U706" s="1744">
        <v>0</v>
      </c>
      <c r="V706" s="1744">
        <v>0</v>
      </c>
      <c r="W706" s="23">
        <v>0.74</v>
      </c>
      <c r="X706" s="1744">
        <v>2</v>
      </c>
    </row>
    <row r="707" spans="1:24" x14ac:dyDescent="0.25">
      <c r="A707" s="3" t="s">
        <v>1299</v>
      </c>
      <c r="B707" s="3" t="s">
        <v>2892</v>
      </c>
      <c r="C707" s="5">
        <v>1487000</v>
      </c>
      <c r="D707" s="5">
        <v>4550000</v>
      </c>
      <c r="E707" s="5">
        <v>910000</v>
      </c>
      <c r="F707" s="5">
        <v>280000</v>
      </c>
      <c r="G707" s="5">
        <v>0</v>
      </c>
      <c r="H707" s="5">
        <v>657000</v>
      </c>
      <c r="I707" s="5">
        <v>0</v>
      </c>
      <c r="J707" s="5">
        <v>4000000</v>
      </c>
      <c r="K707" s="5">
        <v>0</v>
      </c>
      <c r="L707" s="5"/>
      <c r="M707" s="5">
        <f t="shared" si="251"/>
        <v>4036334</v>
      </c>
      <c r="N707" s="5">
        <f t="shared" si="252"/>
        <v>0</v>
      </c>
      <c r="O707" s="5" t="s">
        <v>1273</v>
      </c>
      <c r="P707" s="5">
        <v>0</v>
      </c>
      <c r="Q707" s="1746">
        <v>0</v>
      </c>
      <c r="R707" s="1746">
        <v>247829</v>
      </c>
      <c r="S707" s="1746">
        <v>1239171</v>
      </c>
      <c r="T707" s="1746">
        <v>0</v>
      </c>
      <c r="U707" s="1746">
        <v>0</v>
      </c>
      <c r="V707" s="1746">
        <v>0</v>
      </c>
      <c r="W707" s="23">
        <v>0.78</v>
      </c>
      <c r="X707" s="1746">
        <v>6</v>
      </c>
    </row>
    <row r="708" spans="1:24" x14ac:dyDescent="0.25">
      <c r="A708" s="3" t="s">
        <v>1299</v>
      </c>
      <c r="B708" s="3" t="s">
        <v>2893</v>
      </c>
      <c r="C708" s="5">
        <v>1231000</v>
      </c>
      <c r="D708" s="5">
        <v>300000</v>
      </c>
      <c r="E708" s="5">
        <v>60000</v>
      </c>
      <c r="F708" s="5">
        <v>25000</v>
      </c>
      <c r="G708" s="5">
        <v>0</v>
      </c>
      <c r="H708" s="5">
        <v>1223000</v>
      </c>
      <c r="I708" s="5">
        <v>0</v>
      </c>
      <c r="J708" s="5">
        <v>318000</v>
      </c>
      <c r="K708" s="5">
        <v>0</v>
      </c>
      <c r="L708" s="5"/>
      <c r="M708" s="5">
        <f t="shared" si="251"/>
        <v>4941334</v>
      </c>
      <c r="N708" s="5">
        <f t="shared" si="252"/>
        <v>-1000</v>
      </c>
      <c r="O708" s="5" t="s">
        <v>2804</v>
      </c>
      <c r="P708" s="5">
        <v>0</v>
      </c>
      <c r="Q708" s="1747">
        <v>0</v>
      </c>
      <c r="R708" s="1747">
        <v>204905</v>
      </c>
      <c r="S708" s="1747">
        <v>1026094.7</v>
      </c>
      <c r="T708" s="1747">
        <v>0</v>
      </c>
      <c r="U708" s="1747">
        <v>0</v>
      </c>
      <c r="V708" s="1747">
        <v>0</v>
      </c>
      <c r="W708" s="23">
        <v>0.69</v>
      </c>
      <c r="X708" s="1747">
        <v>1</v>
      </c>
    </row>
    <row r="709" spans="1:24" x14ac:dyDescent="0.25">
      <c r="A709" s="3" t="s">
        <v>1299</v>
      </c>
      <c r="B709" s="3" t="s">
        <v>2895</v>
      </c>
      <c r="C709" s="5">
        <v>1037000</v>
      </c>
      <c r="D709" s="5">
        <v>1300000</v>
      </c>
      <c r="E709" s="5">
        <v>260000</v>
      </c>
      <c r="F709" s="5">
        <v>22000</v>
      </c>
      <c r="G709" s="5">
        <v>0</v>
      </c>
      <c r="H709" s="5">
        <v>523000</v>
      </c>
      <c r="I709" s="5">
        <v>0</v>
      </c>
      <c r="J709" s="5">
        <v>800000</v>
      </c>
      <c r="K709" s="5">
        <v>0</v>
      </c>
      <c r="L709" s="5"/>
      <c r="M709" s="5">
        <f t="shared" si="251"/>
        <v>4664334</v>
      </c>
      <c r="N709" s="5">
        <f t="shared" si="252"/>
        <v>8000</v>
      </c>
      <c r="O709" s="5" t="s">
        <v>2897</v>
      </c>
      <c r="P709" s="5">
        <v>0</v>
      </c>
      <c r="Q709" s="1750">
        <v>0</v>
      </c>
      <c r="R709" s="1750">
        <v>172764</v>
      </c>
      <c r="S709" s="1750">
        <v>864236</v>
      </c>
      <c r="T709" s="1750">
        <v>0</v>
      </c>
      <c r="U709" s="1750">
        <v>0</v>
      </c>
      <c r="V709" s="1750">
        <v>0</v>
      </c>
      <c r="W709" s="23">
        <v>0.71</v>
      </c>
      <c r="X709" s="1750">
        <v>4</v>
      </c>
    </row>
    <row r="710" spans="1:24" x14ac:dyDescent="0.25">
      <c r="A710" s="3" t="s">
        <v>1299</v>
      </c>
      <c r="B710" s="3" t="s">
        <v>2898</v>
      </c>
      <c r="C710" s="5">
        <v>1214000</v>
      </c>
      <c r="D710" s="5">
        <v>1700000</v>
      </c>
      <c r="E710" s="5">
        <v>340000</v>
      </c>
      <c r="F710" s="5">
        <v>25000</v>
      </c>
      <c r="G710" s="5">
        <v>0</v>
      </c>
      <c r="H710" s="5">
        <v>490000</v>
      </c>
      <c r="I710" s="5">
        <v>0</v>
      </c>
      <c r="J710" s="5">
        <v>1000000</v>
      </c>
      <c r="K710" s="5">
        <v>0</v>
      </c>
      <c r="L710" s="5"/>
      <c r="M710" s="5">
        <f t="shared" si="251"/>
        <v>4154334</v>
      </c>
      <c r="N710" s="5">
        <f t="shared" si="252"/>
        <v>1000</v>
      </c>
      <c r="O710" s="5" t="s">
        <v>2900</v>
      </c>
      <c r="P710" s="5">
        <v>0</v>
      </c>
      <c r="Q710" s="1752">
        <v>0</v>
      </c>
      <c r="R710" s="1752">
        <v>202312</v>
      </c>
      <c r="S710" s="1752">
        <v>1011688</v>
      </c>
      <c r="T710" s="1752">
        <v>0</v>
      </c>
      <c r="U710" s="1752">
        <v>0</v>
      </c>
      <c r="V710" s="1752">
        <v>0</v>
      </c>
      <c r="W710" s="23">
        <v>0.7</v>
      </c>
      <c r="X710" s="1752">
        <v>3</v>
      </c>
    </row>
    <row r="711" spans="1:24" x14ac:dyDescent="0.25">
      <c r="A711" s="3" t="s">
        <v>1299</v>
      </c>
      <c r="B711" s="3" t="s">
        <v>2901</v>
      </c>
      <c r="C711" s="5">
        <v>719000</v>
      </c>
      <c r="D711" s="5">
        <v>150000</v>
      </c>
      <c r="E711" s="5">
        <v>30000</v>
      </c>
      <c r="F711" s="5">
        <v>27000</v>
      </c>
      <c r="G711" s="5">
        <v>0</v>
      </c>
      <c r="H711" s="5">
        <v>542000</v>
      </c>
      <c r="I711" s="5">
        <v>0</v>
      </c>
      <c r="J711" s="5">
        <v>0</v>
      </c>
      <c r="K711" s="5">
        <v>0</v>
      </c>
      <c r="L711" s="5"/>
      <c r="M711" s="5">
        <f t="shared" si="251"/>
        <v>4696334</v>
      </c>
      <c r="N711" s="5">
        <f t="shared" si="252"/>
        <v>0</v>
      </c>
      <c r="O711" s="5" t="s">
        <v>2902</v>
      </c>
      <c r="P711" s="5">
        <v>0</v>
      </c>
      <c r="Q711" s="1753">
        <v>0</v>
      </c>
      <c r="R711" s="1753">
        <v>119824</v>
      </c>
      <c r="S711" s="1753">
        <v>599175.69999999995</v>
      </c>
      <c r="T711" s="1753">
        <v>0</v>
      </c>
      <c r="U711" s="1753">
        <v>0</v>
      </c>
      <c r="V711" s="1753">
        <v>0</v>
      </c>
      <c r="W711" s="23">
        <v>0.59</v>
      </c>
      <c r="X711" s="1753">
        <v>1</v>
      </c>
    </row>
    <row r="712" spans="1:24" x14ac:dyDescent="0.25">
      <c r="A712" s="6" t="s">
        <v>17</v>
      </c>
      <c r="B712" s="6" t="s">
        <v>15</v>
      </c>
      <c r="C712" s="7">
        <f t="shared" ref="C712:L712" si="253">SUM(C705:C711)</f>
        <v>7703000</v>
      </c>
      <c r="D712" s="7">
        <f t="shared" si="253"/>
        <v>9200000</v>
      </c>
      <c r="E712" s="7">
        <f t="shared" si="253"/>
        <v>1840000</v>
      </c>
      <c r="F712" s="7">
        <f t="shared" si="253"/>
        <v>436000</v>
      </c>
      <c r="G712" s="7">
        <f t="shared" si="253"/>
        <v>0</v>
      </c>
      <c r="H712" s="7">
        <f t="shared" si="253"/>
        <v>4794000</v>
      </c>
      <c r="I712" s="7">
        <f t="shared" si="253"/>
        <v>0</v>
      </c>
      <c r="J712" s="7">
        <f t="shared" si="253"/>
        <v>6718000</v>
      </c>
      <c r="K712" s="7">
        <f t="shared" si="253"/>
        <v>0</v>
      </c>
      <c r="L712" s="7">
        <f t="shared" si="253"/>
        <v>0</v>
      </c>
      <c r="M712" s="7">
        <f>M711</f>
        <v>4696334</v>
      </c>
      <c r="N712" s="7">
        <f>SUM(N705:N711)</f>
        <v>9000</v>
      </c>
      <c r="O712" s="7"/>
      <c r="P712" s="7">
        <f>SUM(P705:P711)</f>
        <v>0</v>
      </c>
      <c r="Q712" s="8"/>
    </row>
    <row r="713" spans="1:24" x14ac:dyDescent="0.25">
      <c r="A713" s="3" t="s">
        <v>1299</v>
      </c>
      <c r="B713" s="3" t="s">
        <v>2904</v>
      </c>
      <c r="C713" s="5">
        <v>765000</v>
      </c>
      <c r="D713" s="5">
        <v>0</v>
      </c>
      <c r="E713" s="5">
        <v>0</v>
      </c>
      <c r="F713" s="5">
        <v>242000</v>
      </c>
      <c r="G713" s="5">
        <v>0</v>
      </c>
      <c r="H713" s="5">
        <v>753000</v>
      </c>
      <c r="I713" s="5">
        <v>0</v>
      </c>
      <c r="J713" s="5">
        <v>230000</v>
      </c>
      <c r="K713" s="5">
        <v>0</v>
      </c>
      <c r="L713" s="5"/>
      <c r="M713" s="5">
        <f t="shared" ref="M713:M718" si="254" xml:space="preserve"> M712+H713+ I713- J713- L713+ Q713</f>
        <v>5219334</v>
      </c>
      <c r="N713" s="5">
        <f t="shared" ref="N713:N718" si="255">(C713-D713 - F713 - G713 + J713- K713- H713- I713- P713)*-1</f>
        <v>0</v>
      </c>
      <c r="O713" s="5" t="s">
        <v>1627</v>
      </c>
      <c r="P713" s="5">
        <v>0</v>
      </c>
      <c r="Q713" s="1756">
        <v>0</v>
      </c>
      <c r="R713" s="1756">
        <v>127488</v>
      </c>
      <c r="S713" s="1756">
        <v>637512</v>
      </c>
      <c r="T713" s="1756">
        <v>0</v>
      </c>
      <c r="U713" s="1756">
        <v>0</v>
      </c>
      <c r="V713" s="1756">
        <v>0</v>
      </c>
      <c r="W713" s="23">
        <v>0.68</v>
      </c>
      <c r="X713" s="1756">
        <v>0</v>
      </c>
    </row>
    <row r="714" spans="1:24" x14ac:dyDescent="0.25">
      <c r="A714" s="3" t="s">
        <v>1299</v>
      </c>
      <c r="B714" s="3" t="s">
        <v>2906</v>
      </c>
      <c r="C714" s="5">
        <v>1254000</v>
      </c>
      <c r="D714" s="5">
        <v>0</v>
      </c>
      <c r="E714" s="5">
        <v>0</v>
      </c>
      <c r="F714" s="5">
        <v>323000</v>
      </c>
      <c r="G714" s="5">
        <v>0</v>
      </c>
      <c r="H714" s="5">
        <v>931000</v>
      </c>
      <c r="I714" s="5">
        <v>0</v>
      </c>
      <c r="J714" s="5">
        <v>0</v>
      </c>
      <c r="K714" s="5">
        <v>0</v>
      </c>
      <c r="L714" s="5"/>
      <c r="M714" s="5">
        <f t="shared" si="254"/>
        <v>6150334</v>
      </c>
      <c r="N714" s="5">
        <f t="shared" si="255"/>
        <v>0</v>
      </c>
      <c r="O714" s="5" t="s">
        <v>2907</v>
      </c>
      <c r="P714" s="5">
        <v>0</v>
      </c>
      <c r="Q714" s="1757">
        <v>0</v>
      </c>
      <c r="R714" s="1757">
        <v>208929</v>
      </c>
      <c r="S714" s="1757">
        <v>1045071</v>
      </c>
      <c r="T714" s="1757">
        <v>0</v>
      </c>
      <c r="U714" s="1757">
        <v>0</v>
      </c>
      <c r="V714" s="1757">
        <v>0</v>
      </c>
      <c r="W714" s="23">
        <v>0.66</v>
      </c>
      <c r="X714" s="1757">
        <v>0</v>
      </c>
    </row>
    <row r="715" spans="1:24" x14ac:dyDescent="0.25">
      <c r="A715" s="3" t="s">
        <v>1299</v>
      </c>
      <c r="B715" s="3" t="s">
        <v>2908</v>
      </c>
      <c r="C715" s="5">
        <v>1161000</v>
      </c>
      <c r="D715" s="5">
        <v>1500000</v>
      </c>
      <c r="E715" s="5">
        <v>200000</v>
      </c>
      <c r="F715" s="5">
        <v>40000</v>
      </c>
      <c r="G715" s="5">
        <v>0</v>
      </c>
      <c r="H715" s="5">
        <v>923000</v>
      </c>
      <c r="I715" s="5">
        <v>0</v>
      </c>
      <c r="J715" s="5">
        <v>1300000</v>
      </c>
      <c r="K715" s="5">
        <v>0</v>
      </c>
      <c r="L715" s="5"/>
      <c r="M715" s="5">
        <f t="shared" si="254"/>
        <v>5773334</v>
      </c>
      <c r="N715" s="5">
        <f t="shared" si="255"/>
        <v>2000</v>
      </c>
      <c r="O715" s="5" t="s">
        <v>2910</v>
      </c>
      <c r="P715" s="5">
        <v>0</v>
      </c>
      <c r="Q715" s="1760">
        <v>0</v>
      </c>
      <c r="R715" s="1760">
        <v>189326</v>
      </c>
      <c r="S715" s="1760">
        <v>971674</v>
      </c>
      <c r="T715" s="1760">
        <v>0</v>
      </c>
      <c r="U715" s="1760">
        <v>0</v>
      </c>
      <c r="V715" s="1760">
        <v>0</v>
      </c>
      <c r="W715" s="23">
        <v>0.7</v>
      </c>
      <c r="X715" s="1760">
        <v>2</v>
      </c>
    </row>
    <row r="716" spans="1:24" x14ac:dyDescent="0.25">
      <c r="A716" s="3" t="s">
        <v>1299</v>
      </c>
      <c r="B716" s="3" t="s">
        <v>2911</v>
      </c>
      <c r="C716" s="5">
        <v>1265000</v>
      </c>
      <c r="D716" s="5">
        <v>2750000</v>
      </c>
      <c r="E716" s="5">
        <v>550000</v>
      </c>
      <c r="F716" s="5">
        <v>52000</v>
      </c>
      <c r="G716" s="5">
        <v>0</v>
      </c>
      <c r="H716" s="5">
        <v>461000</v>
      </c>
      <c r="I716" s="5">
        <v>0</v>
      </c>
      <c r="J716" s="5">
        <v>2000000</v>
      </c>
      <c r="K716" s="5">
        <v>0</v>
      </c>
      <c r="L716" s="5"/>
      <c r="M716" s="5">
        <f t="shared" si="254"/>
        <v>4234334</v>
      </c>
      <c r="N716" s="5">
        <f t="shared" si="255"/>
        <v>-2000</v>
      </c>
      <c r="O716" s="5" t="s">
        <v>2912</v>
      </c>
      <c r="P716" s="5">
        <v>0</v>
      </c>
      <c r="Q716" s="1762">
        <v>0</v>
      </c>
      <c r="R716" s="1762">
        <v>206658</v>
      </c>
      <c r="S716" s="1762">
        <v>1058342</v>
      </c>
      <c r="T716" s="1762">
        <v>0</v>
      </c>
      <c r="U716" s="1762">
        <v>0</v>
      </c>
      <c r="V716" s="1762">
        <v>0</v>
      </c>
      <c r="W716" s="23">
        <v>0.69</v>
      </c>
      <c r="X716" s="1762">
        <v>5</v>
      </c>
    </row>
    <row r="717" spans="1:24" x14ac:dyDescent="0.25">
      <c r="A717" t="s">
        <v>1299</v>
      </c>
      <c r="B717" t="s">
        <v>2913</v>
      </c>
      <c r="C717" s="1764">
        <v>719000</v>
      </c>
      <c r="D717" s="1764">
        <v>1500000</v>
      </c>
      <c r="E717" s="1764">
        <v>300000</v>
      </c>
      <c r="F717" s="1764">
        <v>48000</v>
      </c>
      <c r="G717" s="1764">
        <v>0</v>
      </c>
      <c r="H717" s="1764">
        <v>142000</v>
      </c>
      <c r="I717" s="1764">
        <v>0</v>
      </c>
      <c r="J717" s="1764">
        <v>960000</v>
      </c>
      <c r="K717" s="1764">
        <v>0</v>
      </c>
      <c r="M717" s="5">
        <f t="shared" si="254"/>
        <v>3416334</v>
      </c>
      <c r="N717">
        <f t="shared" si="255"/>
        <v>11000</v>
      </c>
      <c r="O717" t="s">
        <v>2915</v>
      </c>
      <c r="P717" s="1764">
        <v>0</v>
      </c>
      <c r="Q717" s="1764">
        <v>0</v>
      </c>
      <c r="R717" s="1764">
        <v>115660</v>
      </c>
      <c r="S717" s="1764">
        <v>603340.30000000005</v>
      </c>
      <c r="T717" s="1764">
        <v>0</v>
      </c>
      <c r="U717" s="1764">
        <v>0</v>
      </c>
      <c r="V717" s="1764">
        <v>0</v>
      </c>
      <c r="W717" s="23">
        <v>0.7</v>
      </c>
      <c r="X717" s="1764">
        <v>2</v>
      </c>
    </row>
    <row r="718" spans="1:24" x14ac:dyDescent="0.25">
      <c r="A718" t="s">
        <v>1299</v>
      </c>
      <c r="B718" t="s">
        <v>2913</v>
      </c>
      <c r="C718" s="1765">
        <v>707000</v>
      </c>
      <c r="D718" s="1765">
        <v>700000</v>
      </c>
      <c r="E718" s="1765">
        <v>116000</v>
      </c>
      <c r="F718" s="1765">
        <v>13000</v>
      </c>
      <c r="G718" s="1765">
        <v>0</v>
      </c>
      <c r="H718" s="1765">
        <v>294000</v>
      </c>
      <c r="I718" s="1765">
        <v>0</v>
      </c>
      <c r="J718" s="1765">
        <v>300000</v>
      </c>
      <c r="K718" s="1765">
        <v>0</v>
      </c>
      <c r="M718" s="5">
        <f t="shared" si="254"/>
        <v>3410334</v>
      </c>
      <c r="N718">
        <f t="shared" si="255"/>
        <v>0</v>
      </c>
      <c r="O718" t="s">
        <v>2916</v>
      </c>
      <c r="P718" s="1765">
        <v>0</v>
      </c>
      <c r="Q718" s="1765">
        <v>0</v>
      </c>
      <c r="R718" s="1765">
        <v>113667</v>
      </c>
      <c r="S718" s="1765">
        <v>593333.30000000005</v>
      </c>
      <c r="T718" s="1765">
        <v>0</v>
      </c>
      <c r="U718" s="1765">
        <v>0</v>
      </c>
      <c r="V718" s="1765">
        <v>0</v>
      </c>
      <c r="W718" s="23">
        <v>0.7</v>
      </c>
      <c r="X718" s="1765">
        <v>3</v>
      </c>
    </row>
    <row r="719" spans="1:24" x14ac:dyDescent="0.25">
      <c r="A719" t="s">
        <v>1299</v>
      </c>
      <c r="B719" t="s">
        <v>2918</v>
      </c>
      <c r="C719" s="1767">
        <v>1017000</v>
      </c>
      <c r="D719" s="1767">
        <v>3000000</v>
      </c>
      <c r="E719" s="1767">
        <v>600000</v>
      </c>
      <c r="F719" s="1767">
        <v>34000</v>
      </c>
      <c r="G719" s="1767">
        <v>0</v>
      </c>
      <c r="H719" s="1767">
        <v>982000</v>
      </c>
      <c r="I719" s="1767">
        <v>0</v>
      </c>
      <c r="J719" s="1767">
        <v>3000000</v>
      </c>
      <c r="K719" s="1767">
        <v>0</v>
      </c>
      <c r="M719" s="5">
        <f xml:space="preserve"> M718+H719+ I719- J719- L719+ Q719</f>
        <v>1392334</v>
      </c>
      <c r="N719">
        <f>(C719-D719 - F719 - G719 + J719- K719- H719- I719- P719)*-1</f>
        <v>-1000</v>
      </c>
      <c r="O719" t="s">
        <v>2919</v>
      </c>
      <c r="P719" s="1767">
        <v>0</v>
      </c>
      <c r="Q719" s="1767">
        <v>0</v>
      </c>
      <c r="R719" s="1767">
        <v>164137</v>
      </c>
      <c r="S719" s="1767">
        <v>852863</v>
      </c>
      <c r="T719" s="1767">
        <v>0</v>
      </c>
      <c r="U719" s="1767">
        <v>0</v>
      </c>
      <c r="V719" s="1767">
        <v>0</v>
      </c>
      <c r="W719" s="23">
        <v>0.6</v>
      </c>
      <c r="X719" s="1767">
        <v>2</v>
      </c>
    </row>
    <row r="720" spans="1:24" x14ac:dyDescent="0.25">
      <c r="A720" s="6" t="s">
        <v>18</v>
      </c>
      <c r="B720" s="6" t="s">
        <v>15</v>
      </c>
      <c r="C720" s="7">
        <f>SUM(C713:C719)</f>
        <v>6888000</v>
      </c>
      <c r="D720" s="7">
        <f>SUM(D713:D719)</f>
        <v>9450000</v>
      </c>
      <c r="E720" s="7">
        <f>SUM(E713:E719)</f>
        <v>1766000</v>
      </c>
      <c r="F720" s="7">
        <f>SUM(F713:F719)</f>
        <v>752000</v>
      </c>
      <c r="G720" s="7">
        <f t="shared" ref="G720:L720" si="256">SUM(G709:G716)</f>
        <v>0</v>
      </c>
      <c r="H720" s="7">
        <f>SUM(H713:H719)</f>
        <v>4486000</v>
      </c>
      <c r="I720" s="7">
        <f t="shared" si="256"/>
        <v>0</v>
      </c>
      <c r="J720" s="7">
        <f>SUM(J713:J719)</f>
        <v>7790000</v>
      </c>
      <c r="K720" s="7">
        <f t="shared" si="256"/>
        <v>0</v>
      </c>
      <c r="L720" s="7">
        <f t="shared" si="256"/>
        <v>0</v>
      </c>
      <c r="M720" s="7">
        <f>M719</f>
        <v>1392334</v>
      </c>
      <c r="N720" s="7">
        <f>SUM(N709:N716)</f>
        <v>18000</v>
      </c>
      <c r="O720" s="7"/>
      <c r="P720" s="7">
        <f>SUM(P709:P716)</f>
        <v>0</v>
      </c>
      <c r="Q720" s="8"/>
    </row>
    <row r="721" spans="1:24" x14ac:dyDescent="0.25">
      <c r="A721" s="3" t="s">
        <v>1299</v>
      </c>
      <c r="B721" s="3" t="s">
        <v>2920</v>
      </c>
      <c r="C721" s="5">
        <v>1441000</v>
      </c>
      <c r="D721" s="5">
        <v>500000</v>
      </c>
      <c r="E721" s="5">
        <v>100000</v>
      </c>
      <c r="F721" s="5">
        <v>324000</v>
      </c>
      <c r="G721" s="5">
        <v>0</v>
      </c>
      <c r="H721" s="5">
        <v>667000</v>
      </c>
      <c r="I721" s="5">
        <v>0</v>
      </c>
      <c r="J721" s="5">
        <v>50000</v>
      </c>
      <c r="K721" s="5">
        <v>0</v>
      </c>
      <c r="L721" s="5"/>
      <c r="M721" s="5">
        <f t="shared" ref="M721:M726" si="257" xml:space="preserve"> M720+H721+ I721- J721- L721+ Q721</f>
        <v>2009334</v>
      </c>
      <c r="N721" s="5">
        <f t="shared" ref="N721:N726" si="258">(C721-D721 - F721 - G721 + J721- K721- H721- I721- P721)*-1</f>
        <v>0</v>
      </c>
      <c r="O721" s="5" t="s">
        <v>1618</v>
      </c>
      <c r="P721" s="5">
        <v>0</v>
      </c>
      <c r="Q721" s="1769">
        <v>0</v>
      </c>
      <c r="R721" s="1769">
        <v>233015</v>
      </c>
      <c r="S721" s="1769">
        <v>1207985.3</v>
      </c>
      <c r="T721" s="1769">
        <v>0</v>
      </c>
      <c r="U721" s="1769">
        <v>0</v>
      </c>
      <c r="V721" s="1769">
        <v>0</v>
      </c>
      <c r="W721" s="23">
        <v>0.71</v>
      </c>
      <c r="X721" s="1769">
        <v>1</v>
      </c>
    </row>
    <row r="722" spans="1:24" x14ac:dyDescent="0.25">
      <c r="A722" s="3" t="s">
        <v>1299</v>
      </c>
      <c r="B722" s="3" t="s">
        <v>2921</v>
      </c>
      <c r="C722" s="5">
        <v>1298000</v>
      </c>
      <c r="D722" s="5">
        <v>200000</v>
      </c>
      <c r="E722" s="5">
        <v>40000</v>
      </c>
      <c r="F722" s="5">
        <v>34000</v>
      </c>
      <c r="G722" s="5">
        <v>0</v>
      </c>
      <c r="H722" s="5">
        <v>1065000</v>
      </c>
      <c r="I722" s="5">
        <v>0</v>
      </c>
      <c r="J722" s="5">
        <v>0</v>
      </c>
      <c r="K722" s="5">
        <v>0</v>
      </c>
      <c r="L722" s="5"/>
      <c r="M722" s="5">
        <f t="shared" si="257"/>
        <v>3074334</v>
      </c>
      <c r="N722" s="5">
        <f t="shared" si="258"/>
        <v>1000</v>
      </c>
      <c r="O722" s="5" t="s">
        <v>2916</v>
      </c>
      <c r="P722" s="5">
        <v>0</v>
      </c>
      <c r="Q722" s="1771">
        <v>0</v>
      </c>
      <c r="R722" s="1771">
        <v>206201</v>
      </c>
      <c r="S722" s="1771">
        <v>1091799</v>
      </c>
      <c r="T722" s="1771">
        <v>0</v>
      </c>
      <c r="U722" s="1771">
        <v>0</v>
      </c>
      <c r="V722" s="1771">
        <v>0</v>
      </c>
      <c r="W722" s="23">
        <v>0.68</v>
      </c>
      <c r="X722" s="1771">
        <v>1</v>
      </c>
    </row>
    <row r="723" spans="1:24" x14ac:dyDescent="0.25">
      <c r="A723" s="3" t="s">
        <v>1299</v>
      </c>
      <c r="B723" s="3" t="s">
        <v>2923</v>
      </c>
      <c r="C723" s="5">
        <v>783000</v>
      </c>
      <c r="D723" s="5">
        <v>550000</v>
      </c>
      <c r="E723" s="5">
        <v>110000</v>
      </c>
      <c r="F723" s="5">
        <v>12000</v>
      </c>
      <c r="G723" s="5">
        <v>0</v>
      </c>
      <c r="H723" s="5">
        <v>227000</v>
      </c>
      <c r="I723" s="5">
        <v>0</v>
      </c>
      <c r="J723" s="5">
        <v>0</v>
      </c>
      <c r="K723" s="5">
        <v>0</v>
      </c>
      <c r="L723" s="5"/>
      <c r="M723" s="5">
        <f t="shared" si="257"/>
        <v>3301334</v>
      </c>
      <c r="N723" s="5">
        <f t="shared" si="258"/>
        <v>6000</v>
      </c>
      <c r="O723" s="5" t="s">
        <v>1502</v>
      </c>
      <c r="P723" s="5">
        <v>0</v>
      </c>
      <c r="Q723" s="1774">
        <v>0</v>
      </c>
      <c r="R723" s="1774">
        <v>124541</v>
      </c>
      <c r="S723" s="1774">
        <v>658459</v>
      </c>
      <c r="T723" s="1774">
        <v>0</v>
      </c>
      <c r="U723" s="1774">
        <v>0</v>
      </c>
      <c r="V723" s="1774">
        <v>0</v>
      </c>
      <c r="W723" s="23">
        <v>0.57999999999999996</v>
      </c>
      <c r="X723" s="1774">
        <v>3</v>
      </c>
    </row>
    <row r="724" spans="1:24" x14ac:dyDescent="0.25">
      <c r="A724" s="3" t="s">
        <v>1299</v>
      </c>
      <c r="B724" s="3" t="s">
        <v>2925</v>
      </c>
      <c r="C724" s="5">
        <v>901000</v>
      </c>
      <c r="D724" s="5">
        <v>0</v>
      </c>
      <c r="E724" s="5">
        <v>0</v>
      </c>
      <c r="F724" s="5">
        <v>59000</v>
      </c>
      <c r="G724" s="5">
        <v>0</v>
      </c>
      <c r="H724" s="5">
        <v>827000</v>
      </c>
      <c r="I724" s="5">
        <v>0</v>
      </c>
      <c r="J724" s="5">
        <v>0</v>
      </c>
      <c r="K724" s="5">
        <v>0</v>
      </c>
      <c r="L724" s="5"/>
      <c r="M724" s="5">
        <f t="shared" si="257"/>
        <v>4128334</v>
      </c>
      <c r="N724" s="5">
        <f t="shared" si="258"/>
        <v>-15000</v>
      </c>
      <c r="O724" s="5" t="s">
        <v>2926</v>
      </c>
      <c r="P724" s="5">
        <v>0</v>
      </c>
      <c r="Q724" s="1775">
        <v>0</v>
      </c>
      <c r="R724" s="1775">
        <v>145984</v>
      </c>
      <c r="S724" s="1775">
        <v>755016</v>
      </c>
      <c r="T724" s="1775">
        <v>0</v>
      </c>
      <c r="U724" s="1775">
        <v>0</v>
      </c>
      <c r="V724" s="1775">
        <v>0</v>
      </c>
      <c r="W724" s="23">
        <v>0.67</v>
      </c>
      <c r="X724" s="1775">
        <v>0</v>
      </c>
    </row>
    <row r="725" spans="1:24" x14ac:dyDescent="0.25">
      <c r="A725" s="3" t="s">
        <v>1299</v>
      </c>
      <c r="B725" s="3" t="s">
        <v>2927</v>
      </c>
      <c r="C725" s="5">
        <v>1038000</v>
      </c>
      <c r="D725" s="5">
        <v>700000</v>
      </c>
      <c r="E725" s="5">
        <v>140000</v>
      </c>
      <c r="F725" s="5">
        <v>70000</v>
      </c>
      <c r="G725" s="5">
        <v>0</v>
      </c>
      <c r="H725" s="5">
        <v>981000</v>
      </c>
      <c r="I725" s="5">
        <v>0</v>
      </c>
      <c r="J725" s="5">
        <v>713000</v>
      </c>
      <c r="K725" s="5">
        <v>0</v>
      </c>
      <c r="L725" s="5"/>
      <c r="M725" s="5">
        <f t="shared" si="257"/>
        <v>4396334</v>
      </c>
      <c r="N725" s="5">
        <f t="shared" si="258"/>
        <v>0</v>
      </c>
      <c r="O725" s="5" t="s">
        <v>2929</v>
      </c>
      <c r="P725" s="5">
        <v>0</v>
      </c>
      <c r="Q725" s="1778">
        <v>0</v>
      </c>
      <c r="R725" s="1778">
        <v>168828</v>
      </c>
      <c r="S725" s="1778">
        <v>869172</v>
      </c>
      <c r="T725" s="1778">
        <v>0</v>
      </c>
      <c r="U725" s="1778">
        <v>0</v>
      </c>
      <c r="V725" s="1778">
        <v>0</v>
      </c>
      <c r="W725" s="23">
        <v>0.59</v>
      </c>
      <c r="X725" s="1778">
        <v>1</v>
      </c>
    </row>
    <row r="726" spans="1:24" x14ac:dyDescent="0.25">
      <c r="A726" s="3" t="s">
        <v>1299</v>
      </c>
      <c r="B726" s="3" t="s">
        <v>2930</v>
      </c>
      <c r="C726" s="5">
        <v>838000</v>
      </c>
      <c r="D726" s="5">
        <v>1200000</v>
      </c>
      <c r="E726" s="5">
        <v>240000</v>
      </c>
      <c r="F726" s="5">
        <v>22000</v>
      </c>
      <c r="G726" s="5">
        <v>0</v>
      </c>
      <c r="H726" s="5">
        <v>115000</v>
      </c>
      <c r="I726" s="5">
        <v>0</v>
      </c>
      <c r="J726" s="5">
        <v>500000</v>
      </c>
      <c r="K726" s="5">
        <v>0</v>
      </c>
      <c r="L726" s="5"/>
      <c r="M726" s="5">
        <f t="shared" si="257"/>
        <v>4011334</v>
      </c>
      <c r="N726" s="5">
        <f t="shared" si="258"/>
        <v>-1000</v>
      </c>
      <c r="O726" s="5" t="s">
        <v>1127</v>
      </c>
      <c r="P726" s="5">
        <v>0</v>
      </c>
      <c r="Q726" s="1780">
        <v>0</v>
      </c>
      <c r="R726" s="1780">
        <v>129540</v>
      </c>
      <c r="S726" s="1780">
        <v>708460</v>
      </c>
      <c r="T726" s="1780">
        <v>0</v>
      </c>
      <c r="U726" s="1780">
        <v>0</v>
      </c>
      <c r="V726" s="1780">
        <v>0</v>
      </c>
      <c r="W726" s="23">
        <v>0.64</v>
      </c>
      <c r="X726" s="1780">
        <v>3</v>
      </c>
    </row>
    <row r="727" spans="1:24" x14ac:dyDescent="0.25">
      <c r="A727" s="3" t="s">
        <v>1299</v>
      </c>
      <c r="B727" s="3" t="s">
        <v>2932</v>
      </c>
      <c r="C727" s="5">
        <v>1041000</v>
      </c>
      <c r="D727" s="5">
        <v>900000</v>
      </c>
      <c r="E727" s="5">
        <v>180000</v>
      </c>
      <c r="F727" s="5">
        <v>268000</v>
      </c>
      <c r="G727" s="5">
        <v>0</v>
      </c>
      <c r="H727" s="5">
        <v>121000</v>
      </c>
      <c r="I727" s="5">
        <v>0</v>
      </c>
      <c r="J727" s="5">
        <v>300000</v>
      </c>
      <c r="K727" s="5">
        <v>50000</v>
      </c>
      <c r="L727" s="5"/>
      <c r="M727" s="5">
        <f xml:space="preserve"> M726+H727+ I727- J727- L727+ Q727</f>
        <v>3832334</v>
      </c>
      <c r="N727" s="5">
        <f>(C727-D727 - F727 - G727 + J727- K727- H727- I727- P727)*-1</f>
        <v>-2000</v>
      </c>
      <c r="O727" s="5" t="s">
        <v>1081</v>
      </c>
      <c r="P727" s="5">
        <v>0</v>
      </c>
      <c r="Q727" s="1782">
        <v>0</v>
      </c>
      <c r="R727" s="1782">
        <v>169319</v>
      </c>
      <c r="S727" s="1782">
        <v>871681</v>
      </c>
      <c r="T727" s="1782">
        <v>0</v>
      </c>
      <c r="U727" s="1782">
        <v>0</v>
      </c>
      <c r="V727" s="1782">
        <v>0</v>
      </c>
      <c r="W727" s="23">
        <v>0.6</v>
      </c>
      <c r="X727" s="1782">
        <v>2</v>
      </c>
    </row>
    <row r="728" spans="1:24" x14ac:dyDescent="0.25">
      <c r="A728" s="6" t="s">
        <v>19</v>
      </c>
      <c r="B728" s="6" t="s">
        <v>15</v>
      </c>
      <c r="C728" s="7">
        <f t="shared" ref="C728:L728" si="259">SUM(C721:C727)</f>
        <v>7340000</v>
      </c>
      <c r="D728" s="7">
        <f t="shared" si="259"/>
        <v>4050000</v>
      </c>
      <c r="E728" s="7">
        <f t="shared" si="259"/>
        <v>810000</v>
      </c>
      <c r="F728" s="7">
        <f t="shared" si="259"/>
        <v>789000</v>
      </c>
      <c r="G728" s="7">
        <f t="shared" si="259"/>
        <v>0</v>
      </c>
      <c r="H728" s="7">
        <f t="shared" si="259"/>
        <v>4003000</v>
      </c>
      <c r="I728" s="7">
        <f t="shared" si="259"/>
        <v>0</v>
      </c>
      <c r="J728" s="7">
        <f t="shared" si="259"/>
        <v>1563000</v>
      </c>
      <c r="K728" s="7">
        <f t="shared" si="259"/>
        <v>50000</v>
      </c>
      <c r="L728" s="7">
        <f t="shared" si="259"/>
        <v>0</v>
      </c>
      <c r="M728" s="7">
        <f>M727</f>
        <v>3832334</v>
      </c>
      <c r="N728" s="7">
        <f>SUM(N721:N727)</f>
        <v>-11000</v>
      </c>
      <c r="O728" s="7"/>
      <c r="P728" s="7">
        <f>SUM(P721:P727)</f>
        <v>0</v>
      </c>
      <c r="Q728" s="8"/>
    </row>
    <row r="729" spans="1:24" x14ac:dyDescent="0.25">
      <c r="A729" s="10" t="s">
        <v>15</v>
      </c>
      <c r="B729" s="10" t="s">
        <v>20</v>
      </c>
      <c r="C729" s="11">
        <f t="shared" ref="C729:L729" si="260">C704+C712+C720+C728</f>
        <v>29489000</v>
      </c>
      <c r="D729" s="11">
        <f t="shared" si="260"/>
        <v>27150000</v>
      </c>
      <c r="E729" s="11">
        <f t="shared" si="260"/>
        <v>5306000</v>
      </c>
      <c r="F729" s="11">
        <f t="shared" si="260"/>
        <v>2402000</v>
      </c>
      <c r="G729" s="11">
        <f t="shared" si="260"/>
        <v>0</v>
      </c>
      <c r="H729" s="11">
        <f t="shared" si="260"/>
        <v>18243000</v>
      </c>
      <c r="I729" s="11">
        <f t="shared" si="260"/>
        <v>0</v>
      </c>
      <c r="J729" s="11">
        <f t="shared" si="260"/>
        <v>18386000</v>
      </c>
      <c r="K729" s="11">
        <f t="shared" si="260"/>
        <v>90000</v>
      </c>
      <c r="L729" s="11">
        <f t="shared" si="260"/>
        <v>3000000</v>
      </c>
      <c r="M729" s="11">
        <f>M728</f>
        <v>3832334</v>
      </c>
      <c r="N729" s="11">
        <f>N704+N712+N720+N728</f>
        <v>18000</v>
      </c>
      <c r="O729" s="11"/>
      <c r="P729" s="11">
        <f>P704+P712+P720+P728</f>
        <v>0</v>
      </c>
      <c r="Q729" s="9"/>
    </row>
    <row r="730" spans="1:24" x14ac:dyDescent="0.25">
      <c r="A730" t="s">
        <v>1299</v>
      </c>
      <c r="B730" s="3" t="s">
        <v>2933</v>
      </c>
      <c r="C730" s="5">
        <v>1655000</v>
      </c>
      <c r="D730" s="5">
        <v>1000000</v>
      </c>
      <c r="E730" s="5">
        <v>200000</v>
      </c>
      <c r="F730" s="5">
        <v>34000</v>
      </c>
      <c r="G730" s="5">
        <v>0</v>
      </c>
      <c r="H730" s="5">
        <v>1641000</v>
      </c>
      <c r="I730" s="5">
        <v>0</v>
      </c>
      <c r="J730" s="5">
        <v>1000000</v>
      </c>
      <c r="K730" s="5">
        <v>0</v>
      </c>
      <c r="L730" s="5"/>
      <c r="M730" s="5">
        <f t="shared" ref="M730:M735" si="261" xml:space="preserve"> M729+H730+ I730- J730- L730+ Q730</f>
        <v>4473334</v>
      </c>
      <c r="N730" s="5">
        <f t="shared" ref="N730:N735" si="262">(C730-D730 - F730 - G730 + J730- K730- H730- I730- P730)*-1</f>
        <v>20000</v>
      </c>
      <c r="O730" s="5" t="s">
        <v>2935</v>
      </c>
      <c r="P730" s="5">
        <v>0</v>
      </c>
      <c r="Q730" s="1784">
        <v>0</v>
      </c>
      <c r="R730" s="1784">
        <v>271651</v>
      </c>
      <c r="S730" s="1784">
        <v>1383348.7</v>
      </c>
      <c r="T730" s="1784">
        <v>0</v>
      </c>
      <c r="U730" s="1784">
        <v>0</v>
      </c>
      <c r="V730" s="1784">
        <v>0</v>
      </c>
      <c r="W730" s="23">
        <v>0.61</v>
      </c>
      <c r="X730" s="1784">
        <v>1</v>
      </c>
    </row>
    <row r="731" spans="1:24" x14ac:dyDescent="0.25">
      <c r="A731" s="3" t="s">
        <v>1299</v>
      </c>
      <c r="B731" s="3" t="s">
        <v>2936</v>
      </c>
      <c r="C731" s="5">
        <v>947000</v>
      </c>
      <c r="D731" s="5">
        <v>500000</v>
      </c>
      <c r="E731" s="5">
        <v>100000</v>
      </c>
      <c r="F731" s="5">
        <v>24000</v>
      </c>
      <c r="G731" s="5">
        <v>0</v>
      </c>
      <c r="H731" s="5">
        <v>652000</v>
      </c>
      <c r="I731" s="5">
        <v>0</v>
      </c>
      <c r="J731" s="5">
        <v>233000</v>
      </c>
      <c r="K731" s="5">
        <v>0</v>
      </c>
      <c r="L731" s="5"/>
      <c r="M731" s="5">
        <f t="shared" si="261"/>
        <v>4892334</v>
      </c>
      <c r="N731" s="5">
        <f t="shared" si="262"/>
        <v>-4000</v>
      </c>
      <c r="O731" s="5" t="s">
        <v>1417</v>
      </c>
      <c r="P731" s="5">
        <v>0</v>
      </c>
      <c r="Q731" s="1786">
        <v>0</v>
      </c>
      <c r="R731" s="1786">
        <v>153644</v>
      </c>
      <c r="S731" s="1786">
        <v>793356</v>
      </c>
      <c r="T731" s="1786">
        <v>0</v>
      </c>
      <c r="U731" s="1786">
        <v>0</v>
      </c>
      <c r="V731" s="1786">
        <v>0</v>
      </c>
      <c r="W731" s="23">
        <v>0.66</v>
      </c>
      <c r="X731" s="1786">
        <v>2</v>
      </c>
    </row>
    <row r="732" spans="1:24" x14ac:dyDescent="0.25">
      <c r="A732" s="3" t="s">
        <v>1299</v>
      </c>
      <c r="B732" s="3" t="s">
        <v>2937</v>
      </c>
      <c r="C732" s="5">
        <v>1129000</v>
      </c>
      <c r="D732" s="5">
        <v>300000</v>
      </c>
      <c r="E732" s="5">
        <v>60000</v>
      </c>
      <c r="F732" s="5">
        <v>34000</v>
      </c>
      <c r="G732" s="5">
        <v>0</v>
      </c>
      <c r="H732" s="5">
        <v>795000</v>
      </c>
      <c r="I732" s="5">
        <v>0</v>
      </c>
      <c r="J732" s="5">
        <v>0</v>
      </c>
      <c r="K732" s="5">
        <v>0</v>
      </c>
      <c r="L732" s="5"/>
      <c r="M732" s="5">
        <f t="shared" si="261"/>
        <v>5687334</v>
      </c>
      <c r="N732" s="5">
        <f t="shared" si="262"/>
        <v>0</v>
      </c>
      <c r="O732" s="5" t="s">
        <v>1434</v>
      </c>
      <c r="P732" s="5">
        <v>0</v>
      </c>
      <c r="Q732" s="1788">
        <v>0</v>
      </c>
      <c r="R732" s="1788">
        <v>163292</v>
      </c>
      <c r="S732" s="1788">
        <v>965708</v>
      </c>
      <c r="T732" s="1788">
        <v>0</v>
      </c>
      <c r="U732" s="1788">
        <v>0</v>
      </c>
      <c r="V732" s="1788">
        <v>0</v>
      </c>
      <c r="W732" s="23">
        <v>0.59</v>
      </c>
      <c r="X732" s="1788">
        <v>1</v>
      </c>
    </row>
    <row r="733" spans="1:24" x14ac:dyDescent="0.25">
      <c r="A733" s="3" t="s">
        <v>1299</v>
      </c>
      <c r="B733" s="3" t="s">
        <v>2939</v>
      </c>
      <c r="C733" s="5">
        <v>746000</v>
      </c>
      <c r="D733" s="5">
        <v>500000</v>
      </c>
      <c r="E733" s="5">
        <v>100000</v>
      </c>
      <c r="F733" s="5">
        <v>12000</v>
      </c>
      <c r="G733" s="5">
        <v>0</v>
      </c>
      <c r="H733" s="5">
        <v>734000</v>
      </c>
      <c r="I733" s="5">
        <v>0</v>
      </c>
      <c r="J733" s="5">
        <v>500000</v>
      </c>
      <c r="K733" s="5">
        <v>0</v>
      </c>
      <c r="L733" s="5"/>
      <c r="M733" s="5">
        <f t="shared" si="261"/>
        <v>5921334</v>
      </c>
      <c r="N733" s="5">
        <f t="shared" si="262"/>
        <v>0</v>
      </c>
      <c r="O733" s="5" t="s">
        <v>1918</v>
      </c>
      <c r="P733" s="5">
        <v>0</v>
      </c>
      <c r="Q733" s="1789">
        <v>0</v>
      </c>
      <c r="R733" s="1789">
        <v>122056</v>
      </c>
      <c r="S733" s="1789">
        <v>623944</v>
      </c>
      <c r="T733" s="1789">
        <v>0</v>
      </c>
      <c r="U733" s="1789">
        <v>0</v>
      </c>
      <c r="V733" s="1789">
        <v>0</v>
      </c>
      <c r="W733" s="23">
        <v>0.57999999999999996</v>
      </c>
      <c r="X733" s="1789">
        <v>1</v>
      </c>
    </row>
    <row r="734" spans="1:24" x14ac:dyDescent="0.25">
      <c r="A734" s="3" t="s">
        <v>1299</v>
      </c>
      <c r="B734" s="3" t="s">
        <v>2941</v>
      </c>
      <c r="C734" s="5">
        <v>845000</v>
      </c>
      <c r="D734" s="5">
        <v>200000</v>
      </c>
      <c r="E734" s="5">
        <v>40000</v>
      </c>
      <c r="F734" s="5">
        <v>13000</v>
      </c>
      <c r="G734" s="5">
        <v>0</v>
      </c>
      <c r="H734" s="5">
        <v>632000</v>
      </c>
      <c r="I734" s="5">
        <v>0</v>
      </c>
      <c r="J734" s="5">
        <v>0</v>
      </c>
      <c r="K734" s="5">
        <v>0</v>
      </c>
      <c r="L734" s="5">
        <v>3000000</v>
      </c>
      <c r="M734" s="5">
        <f t="shared" si="261"/>
        <v>3553334</v>
      </c>
      <c r="N734" s="5">
        <f t="shared" si="262"/>
        <v>0</v>
      </c>
      <c r="O734" s="5" t="s">
        <v>131</v>
      </c>
      <c r="P734" s="5">
        <v>0</v>
      </c>
      <c r="Q734" s="1791">
        <v>0</v>
      </c>
      <c r="R734" s="1791">
        <v>140815</v>
      </c>
      <c r="S734" s="1791">
        <v>704185.3</v>
      </c>
      <c r="T734" s="1791">
        <v>0</v>
      </c>
      <c r="U734" s="1791">
        <v>0</v>
      </c>
      <c r="V734" s="1791">
        <v>0</v>
      </c>
      <c r="W734" s="23">
        <v>0.6</v>
      </c>
      <c r="X734" s="1791">
        <v>1</v>
      </c>
    </row>
    <row r="735" spans="1:24" x14ac:dyDescent="0.25">
      <c r="A735" t="s">
        <v>1299</v>
      </c>
      <c r="B735" t="s">
        <v>2943</v>
      </c>
      <c r="C735" s="27">
        <v>1180000</v>
      </c>
      <c r="D735" s="27">
        <v>150000</v>
      </c>
      <c r="E735" s="27">
        <v>30000</v>
      </c>
      <c r="F735" s="27">
        <v>278000</v>
      </c>
      <c r="G735" s="27">
        <v>0</v>
      </c>
      <c r="H735" s="27">
        <v>751000</v>
      </c>
      <c r="I735" s="27">
        <v>0</v>
      </c>
      <c r="J735" s="27">
        <v>0</v>
      </c>
      <c r="K735" s="27">
        <v>0</v>
      </c>
      <c r="L735" s="27"/>
      <c r="M735" s="5">
        <f t="shared" si="261"/>
        <v>4304334</v>
      </c>
      <c r="N735">
        <f t="shared" si="262"/>
        <v>-1000</v>
      </c>
      <c r="O735" t="s">
        <v>44</v>
      </c>
      <c r="P735" s="1795">
        <v>0</v>
      </c>
      <c r="Q735" s="1795">
        <v>0</v>
      </c>
      <c r="R735" s="1795">
        <v>196660</v>
      </c>
      <c r="S735" s="1795">
        <v>983339.7</v>
      </c>
      <c r="T735" s="1795">
        <v>0</v>
      </c>
      <c r="U735" s="1795">
        <v>0</v>
      </c>
      <c r="V735" s="1795">
        <v>0</v>
      </c>
      <c r="W735" s="23">
        <v>0.61</v>
      </c>
      <c r="X735" s="1795">
        <v>1</v>
      </c>
    </row>
    <row r="736" spans="1:24" x14ac:dyDescent="0.25">
      <c r="A736" s="3" t="s">
        <v>1299</v>
      </c>
      <c r="B736" s="3" t="s">
        <v>2945</v>
      </c>
      <c r="C736" s="5">
        <v>1362000</v>
      </c>
      <c r="D736" s="5">
        <v>1300000</v>
      </c>
      <c r="E736" s="5">
        <v>260000</v>
      </c>
      <c r="F736" s="5">
        <v>24000</v>
      </c>
      <c r="G736" s="5">
        <v>0</v>
      </c>
      <c r="H736" s="5">
        <v>1040000</v>
      </c>
      <c r="I736" s="5">
        <v>0</v>
      </c>
      <c r="J736" s="5">
        <v>1000000</v>
      </c>
      <c r="K736" s="5">
        <v>0</v>
      </c>
      <c r="L736" s="5"/>
      <c r="M736" s="5">
        <f xml:space="preserve"> M735+H736+ I736- J736- L736+ Q736</f>
        <v>4344334</v>
      </c>
      <c r="N736" s="5">
        <f>(C736-D736 - F736 - G736 + J736- K736- H736- I736- P736)*-1</f>
        <v>2000</v>
      </c>
      <c r="O736" s="5" t="s">
        <v>476</v>
      </c>
      <c r="P736" s="5">
        <v>0</v>
      </c>
      <c r="Q736" s="1797">
        <v>0</v>
      </c>
      <c r="R736" s="1797">
        <v>226987</v>
      </c>
      <c r="S736" s="1797">
        <v>1135013</v>
      </c>
      <c r="T736" s="1797">
        <v>0</v>
      </c>
      <c r="U736" s="1797">
        <v>0</v>
      </c>
      <c r="V736" s="1797">
        <v>0</v>
      </c>
      <c r="W736" s="23">
        <v>0.68</v>
      </c>
      <c r="X736" s="1797">
        <v>2</v>
      </c>
    </row>
    <row r="737" spans="1:24" x14ac:dyDescent="0.25">
      <c r="A737" s="6" t="s">
        <v>16</v>
      </c>
      <c r="B737" s="6" t="s">
        <v>15</v>
      </c>
      <c r="C737" s="7">
        <f t="shared" ref="C737:L737" si="263">SUM(C730:C736)</f>
        <v>7864000</v>
      </c>
      <c r="D737" s="7">
        <f t="shared" si="263"/>
        <v>3950000</v>
      </c>
      <c r="E737" s="7">
        <f t="shared" si="263"/>
        <v>790000</v>
      </c>
      <c r="F737" s="7">
        <f t="shared" si="263"/>
        <v>419000</v>
      </c>
      <c r="G737" s="7">
        <f t="shared" si="263"/>
        <v>0</v>
      </c>
      <c r="H737" s="7">
        <f t="shared" si="263"/>
        <v>6245000</v>
      </c>
      <c r="I737" s="7">
        <f t="shared" si="263"/>
        <v>0</v>
      </c>
      <c r="J737" s="7">
        <f t="shared" si="263"/>
        <v>2733000</v>
      </c>
      <c r="K737" s="7">
        <f t="shared" si="263"/>
        <v>0</v>
      </c>
      <c r="L737" s="7">
        <f t="shared" si="263"/>
        <v>3000000</v>
      </c>
      <c r="M737" s="7">
        <f>M736</f>
        <v>4344334</v>
      </c>
      <c r="N737" s="7">
        <f>SUM(N730:N736)</f>
        <v>17000</v>
      </c>
      <c r="O737" s="7"/>
      <c r="P737" s="7">
        <f>SUM(P730:P736)</f>
        <v>0</v>
      </c>
      <c r="Q737" s="8"/>
    </row>
    <row r="738" spans="1:24" x14ac:dyDescent="0.25">
      <c r="A738" s="3" t="s">
        <v>1299</v>
      </c>
      <c r="B738" s="3" t="s">
        <v>2947</v>
      </c>
      <c r="C738" s="5">
        <v>1011000</v>
      </c>
      <c r="D738" s="5">
        <v>500000</v>
      </c>
      <c r="E738" s="5">
        <v>100000</v>
      </c>
      <c r="F738" s="5">
        <v>55000</v>
      </c>
      <c r="G738" s="5">
        <v>0</v>
      </c>
      <c r="H738" s="5">
        <v>455000</v>
      </c>
      <c r="I738" s="5">
        <v>0</v>
      </c>
      <c r="J738" s="5">
        <v>0</v>
      </c>
      <c r="K738" s="5">
        <v>0</v>
      </c>
      <c r="L738" s="5"/>
      <c r="M738" s="5">
        <f t="shared" ref="M738:M743" si="264" xml:space="preserve"> M737+H738+ I738- J738- L738+ Q738</f>
        <v>4799334</v>
      </c>
      <c r="N738" s="5">
        <f t="shared" ref="N738:N743" si="265">(C738-D738 - F738 - G738 + J738- K738- H738- I738- P738)*-1</f>
        <v>-1000</v>
      </c>
      <c r="O738" s="5" t="s">
        <v>2866</v>
      </c>
      <c r="P738" s="5">
        <v>0</v>
      </c>
      <c r="Q738" s="1799">
        <v>0</v>
      </c>
      <c r="R738" s="1799">
        <v>168489</v>
      </c>
      <c r="S738" s="1799">
        <v>842511</v>
      </c>
      <c r="T738" s="1799">
        <v>0</v>
      </c>
      <c r="U738" s="1799">
        <v>0</v>
      </c>
      <c r="V738" s="1799">
        <v>0</v>
      </c>
      <c r="W738" s="23">
        <v>0.7</v>
      </c>
      <c r="X738" s="1799">
        <v>2</v>
      </c>
    </row>
    <row r="739" spans="1:24" x14ac:dyDescent="0.25">
      <c r="A739" s="3" t="s">
        <v>1299</v>
      </c>
      <c r="B739" s="3" t="s">
        <v>2948</v>
      </c>
      <c r="C739" s="5">
        <v>949000</v>
      </c>
      <c r="D739" s="5">
        <v>700000</v>
      </c>
      <c r="E739" s="5">
        <v>160000</v>
      </c>
      <c r="F739" s="5">
        <v>12000</v>
      </c>
      <c r="G739" s="5">
        <v>0</v>
      </c>
      <c r="H739" s="5">
        <v>662000</v>
      </c>
      <c r="I739" s="5">
        <v>0</v>
      </c>
      <c r="J739" s="5">
        <v>450000</v>
      </c>
      <c r="K739" s="5">
        <v>25000</v>
      </c>
      <c r="L739" s="5"/>
      <c r="M739" s="5">
        <f t="shared" si="264"/>
        <v>5011334</v>
      </c>
      <c r="N739" s="5">
        <f t="shared" si="265"/>
        <v>0</v>
      </c>
      <c r="O739" s="5" t="s">
        <v>2949</v>
      </c>
      <c r="P739" s="5">
        <v>0</v>
      </c>
      <c r="Q739" s="1801">
        <v>0</v>
      </c>
      <c r="R739" s="1801">
        <v>158150</v>
      </c>
      <c r="S739" s="1801">
        <v>790850</v>
      </c>
      <c r="T739" s="1801">
        <v>0</v>
      </c>
      <c r="U739" s="1801">
        <v>0</v>
      </c>
      <c r="V739" s="1801">
        <v>0</v>
      </c>
      <c r="W739" s="23">
        <v>0.7</v>
      </c>
      <c r="X739" s="1801">
        <v>3</v>
      </c>
    </row>
    <row r="740" spans="1:24" x14ac:dyDescent="0.25">
      <c r="A740" s="3" t="s">
        <v>1299</v>
      </c>
      <c r="B740" s="3" t="s">
        <v>2950</v>
      </c>
      <c r="C740" s="5">
        <v>931000</v>
      </c>
      <c r="D740" s="5">
        <v>200000</v>
      </c>
      <c r="E740" s="5">
        <v>40000</v>
      </c>
      <c r="F740" s="5">
        <v>12000</v>
      </c>
      <c r="G740" s="5">
        <v>0</v>
      </c>
      <c r="H740" s="5">
        <v>719000</v>
      </c>
      <c r="I740" s="5">
        <v>0</v>
      </c>
      <c r="J740" s="5">
        <v>0</v>
      </c>
      <c r="K740" s="5">
        <v>0</v>
      </c>
      <c r="L740" s="5"/>
      <c r="M740" s="5">
        <f t="shared" si="264"/>
        <v>5730334</v>
      </c>
      <c r="N740" s="5">
        <f t="shared" si="265"/>
        <v>0</v>
      </c>
      <c r="O740" s="5" t="s">
        <v>1408</v>
      </c>
      <c r="P740" s="5">
        <v>0</v>
      </c>
      <c r="Q740" s="1804">
        <v>0</v>
      </c>
      <c r="R740" s="1804">
        <v>155111</v>
      </c>
      <c r="S740" s="1804">
        <v>775889</v>
      </c>
      <c r="T740" s="1804">
        <v>0</v>
      </c>
      <c r="U740" s="1804">
        <v>0</v>
      </c>
      <c r="V740" s="1804">
        <v>0</v>
      </c>
      <c r="W740" s="23">
        <v>0.67</v>
      </c>
      <c r="X740" s="1804">
        <v>1</v>
      </c>
    </row>
    <row r="741" spans="1:24" x14ac:dyDescent="0.25">
      <c r="A741" s="3" t="s">
        <v>1299</v>
      </c>
      <c r="B741" s="3" t="s">
        <v>2952</v>
      </c>
      <c r="C741" s="5">
        <v>1013000</v>
      </c>
      <c r="D741" s="5">
        <v>1650000</v>
      </c>
      <c r="E741" s="5">
        <v>330000</v>
      </c>
      <c r="F741" s="5">
        <v>22000</v>
      </c>
      <c r="G741" s="5">
        <v>0</v>
      </c>
      <c r="H741" s="5">
        <v>341000</v>
      </c>
      <c r="I741" s="5">
        <v>0</v>
      </c>
      <c r="J741" s="5">
        <v>1000000</v>
      </c>
      <c r="K741" s="5">
        <v>0</v>
      </c>
      <c r="L741" s="5"/>
      <c r="M741" s="5">
        <f t="shared" si="264"/>
        <v>5071334</v>
      </c>
      <c r="N741" s="5">
        <f t="shared" si="265"/>
        <v>0</v>
      </c>
      <c r="O741" s="5" t="s">
        <v>2954</v>
      </c>
      <c r="P741" s="5">
        <v>0</v>
      </c>
      <c r="Q741" s="1806">
        <v>0</v>
      </c>
      <c r="R741" s="1806">
        <v>168829</v>
      </c>
      <c r="S741" s="1806">
        <v>844171</v>
      </c>
      <c r="T741" s="1806">
        <v>0</v>
      </c>
      <c r="U741" s="1806">
        <v>0</v>
      </c>
      <c r="V741" s="1806">
        <v>0</v>
      </c>
      <c r="W741" s="23">
        <v>0.66</v>
      </c>
      <c r="X741" s="1806">
        <v>3</v>
      </c>
    </row>
    <row r="742" spans="1:24" x14ac:dyDescent="0.25">
      <c r="A742" s="3" t="s">
        <v>1299</v>
      </c>
      <c r="B742" s="3" t="s">
        <v>2955</v>
      </c>
      <c r="C742" s="5">
        <v>954000</v>
      </c>
      <c r="D742" s="5">
        <v>1000000</v>
      </c>
      <c r="E742" s="5">
        <v>200000</v>
      </c>
      <c r="F742" s="5">
        <v>510000</v>
      </c>
      <c r="G742" s="5">
        <v>0</v>
      </c>
      <c r="H742" s="5">
        <v>571000</v>
      </c>
      <c r="I742" s="5">
        <v>0</v>
      </c>
      <c r="J742" s="5">
        <v>1130000</v>
      </c>
      <c r="K742" s="5">
        <v>0</v>
      </c>
      <c r="L742" s="5"/>
      <c r="M742" s="5">
        <f t="shared" si="264"/>
        <v>4512334</v>
      </c>
      <c r="N742" s="5">
        <f t="shared" si="265"/>
        <v>-3000</v>
      </c>
      <c r="O742" s="5" t="s">
        <v>187</v>
      </c>
      <c r="P742" s="5">
        <v>0</v>
      </c>
      <c r="Q742" s="1807">
        <v>0</v>
      </c>
      <c r="R742" s="1807">
        <v>158993</v>
      </c>
      <c r="S742" s="1807">
        <v>795007</v>
      </c>
      <c r="T742" s="1807">
        <v>0</v>
      </c>
      <c r="U742" s="1807">
        <v>0</v>
      </c>
      <c r="V742" s="1807">
        <v>0</v>
      </c>
      <c r="W742" s="23">
        <v>0.62</v>
      </c>
      <c r="X742" s="1807">
        <v>1</v>
      </c>
    </row>
    <row r="743" spans="1:24" x14ac:dyDescent="0.25">
      <c r="A743" s="3" t="s">
        <v>1299</v>
      </c>
      <c r="B743" s="3" t="s">
        <v>2957</v>
      </c>
      <c r="C743" s="5">
        <v>1297000</v>
      </c>
      <c r="D743" s="5">
        <v>0</v>
      </c>
      <c r="E743" s="5">
        <v>0</v>
      </c>
      <c r="F743" s="5">
        <v>23000</v>
      </c>
      <c r="G743" s="5">
        <v>0</v>
      </c>
      <c r="H743" s="5">
        <v>1274000</v>
      </c>
      <c r="I743" s="5">
        <v>0</v>
      </c>
      <c r="J743" s="5">
        <v>0</v>
      </c>
      <c r="K743" s="5">
        <v>0</v>
      </c>
      <c r="L743" s="5"/>
      <c r="M743" s="5">
        <f t="shared" si="264"/>
        <v>5786334</v>
      </c>
      <c r="N743" s="5">
        <f t="shared" si="265"/>
        <v>0</v>
      </c>
      <c r="O743" s="5" t="s">
        <v>2926</v>
      </c>
      <c r="P743" s="5">
        <v>0</v>
      </c>
      <c r="Q743" s="1810">
        <v>0</v>
      </c>
      <c r="R743" s="1810">
        <v>216164</v>
      </c>
      <c r="S743" s="1810">
        <v>1080836</v>
      </c>
      <c r="T743" s="1810">
        <v>0</v>
      </c>
      <c r="U743" s="1810">
        <v>0</v>
      </c>
      <c r="V743" s="1810">
        <v>0</v>
      </c>
      <c r="W743" s="23">
        <v>0.67</v>
      </c>
      <c r="X743" s="1810">
        <v>0</v>
      </c>
    </row>
    <row r="744" spans="1:24" x14ac:dyDescent="0.25">
      <c r="A744" s="3" t="s">
        <v>1299</v>
      </c>
      <c r="B744" s="3" t="s">
        <v>2959</v>
      </c>
      <c r="C744" s="5">
        <v>1120000</v>
      </c>
      <c r="D744" s="5">
        <v>2000000</v>
      </c>
      <c r="E744" s="5">
        <v>400000</v>
      </c>
      <c r="F744" s="5">
        <v>28000</v>
      </c>
      <c r="G744" s="5">
        <v>0</v>
      </c>
      <c r="H744" s="5">
        <v>1092000</v>
      </c>
      <c r="I744" s="5">
        <v>0</v>
      </c>
      <c r="J744" s="5">
        <v>2000000</v>
      </c>
      <c r="K744" s="5">
        <v>0</v>
      </c>
      <c r="L744" s="5"/>
      <c r="M744" s="5">
        <f xml:space="preserve"> M743+H744+ I744- J744- L744+ Q744</f>
        <v>4878334</v>
      </c>
      <c r="N744" s="5">
        <f>(C744-D744 - F744 - G744 + J744- K744- H744- I744- P744)*-1</f>
        <v>0</v>
      </c>
      <c r="O744" s="5" t="s">
        <v>1083</v>
      </c>
      <c r="P744" s="5">
        <v>0</v>
      </c>
      <c r="Q744" s="1811">
        <v>0</v>
      </c>
      <c r="R744" s="1811">
        <v>186658</v>
      </c>
      <c r="S744" s="1811">
        <v>933342</v>
      </c>
      <c r="T744" s="1811">
        <v>0</v>
      </c>
      <c r="U744" s="1811">
        <v>0</v>
      </c>
      <c r="V744" s="1811">
        <v>0</v>
      </c>
      <c r="W744" s="23">
        <v>0.68</v>
      </c>
      <c r="X744" s="1811">
        <v>3</v>
      </c>
    </row>
    <row r="745" spans="1:24" x14ac:dyDescent="0.25">
      <c r="A745" s="6" t="s">
        <v>17</v>
      </c>
      <c r="B745" s="6" t="s">
        <v>15</v>
      </c>
      <c r="C745" s="7">
        <f t="shared" ref="C745:L745" si="266">SUM(C738:C744)</f>
        <v>7275000</v>
      </c>
      <c r="D745" s="7">
        <f t="shared" si="266"/>
        <v>6050000</v>
      </c>
      <c r="E745" s="7">
        <f t="shared" si="266"/>
        <v>1230000</v>
      </c>
      <c r="F745" s="7">
        <f t="shared" si="266"/>
        <v>662000</v>
      </c>
      <c r="G745" s="7">
        <f t="shared" si="266"/>
        <v>0</v>
      </c>
      <c r="H745" s="7">
        <f t="shared" si="266"/>
        <v>5114000</v>
      </c>
      <c r="I745" s="7">
        <f t="shared" si="266"/>
        <v>0</v>
      </c>
      <c r="J745" s="7">
        <f t="shared" si="266"/>
        <v>4580000</v>
      </c>
      <c r="K745" s="7">
        <f t="shared" si="266"/>
        <v>25000</v>
      </c>
      <c r="L745" s="7">
        <f t="shared" si="266"/>
        <v>0</v>
      </c>
      <c r="M745" s="7">
        <f>M744</f>
        <v>4878334</v>
      </c>
      <c r="N745" s="7">
        <f>SUM(N738:N744)</f>
        <v>-4000</v>
      </c>
      <c r="O745" s="7"/>
      <c r="P745" s="7">
        <f>SUM(P738:P744)</f>
        <v>0</v>
      </c>
      <c r="Q745" s="8"/>
    </row>
    <row r="746" spans="1:24" x14ac:dyDescent="0.25">
      <c r="A746" s="3" t="s">
        <v>1299</v>
      </c>
      <c r="B746" s="3" t="s">
        <v>2961</v>
      </c>
      <c r="C746" s="5">
        <v>985000</v>
      </c>
      <c r="D746" s="5">
        <v>850000</v>
      </c>
      <c r="E746" s="5">
        <v>170000</v>
      </c>
      <c r="F746" s="5">
        <v>22000</v>
      </c>
      <c r="G746" s="5">
        <v>0</v>
      </c>
      <c r="H746" s="5">
        <v>113000</v>
      </c>
      <c r="I746" s="5">
        <v>0</v>
      </c>
      <c r="J746" s="5">
        <v>0</v>
      </c>
      <c r="K746" s="5">
        <v>0</v>
      </c>
      <c r="L746" s="5"/>
      <c r="M746" s="5">
        <f>+M745+ H746+ I746- J746- L746+ Q746</f>
        <v>4991334</v>
      </c>
      <c r="N746" s="5">
        <f t="shared" ref="N746:N751" si="267">(C746-D746 - F746 - G746 + J746- K746- H746- I746- P746)*-1</f>
        <v>0</v>
      </c>
      <c r="O746" s="5" t="s">
        <v>1918</v>
      </c>
      <c r="P746" s="5">
        <v>0</v>
      </c>
      <c r="Q746" s="1813">
        <v>0</v>
      </c>
      <c r="R746" s="1813">
        <v>164163</v>
      </c>
      <c r="S746" s="1813">
        <v>820837</v>
      </c>
      <c r="T746" s="1813">
        <v>0</v>
      </c>
      <c r="U746" s="1813">
        <v>0</v>
      </c>
      <c r="V746" s="1813">
        <v>0</v>
      </c>
      <c r="W746" s="23">
        <v>0.6</v>
      </c>
      <c r="X746" s="1813">
        <v>3</v>
      </c>
    </row>
    <row r="747" spans="1:24" x14ac:dyDescent="0.25">
      <c r="A747" s="3" t="s">
        <v>1299</v>
      </c>
      <c r="B747" s="3" t="s">
        <v>2963</v>
      </c>
      <c r="C747" s="5">
        <v>702000</v>
      </c>
      <c r="D747" s="5">
        <v>0</v>
      </c>
      <c r="E747" s="5">
        <v>0</v>
      </c>
      <c r="F747" s="5">
        <v>71000</v>
      </c>
      <c r="G747" s="5">
        <v>0</v>
      </c>
      <c r="H747" s="5">
        <v>629000</v>
      </c>
      <c r="I747" s="5">
        <v>0</v>
      </c>
      <c r="J747" s="5">
        <v>0</v>
      </c>
      <c r="K747" s="5">
        <v>0</v>
      </c>
      <c r="L747" s="5"/>
      <c r="M747" s="5">
        <f t="shared" ref="M747:M751" si="268" xml:space="preserve"> M746+H747+ I747- J747- L747+ Q747</f>
        <v>5620334</v>
      </c>
      <c r="N747" s="5">
        <f t="shared" si="267"/>
        <v>-2000</v>
      </c>
      <c r="O747" s="5" t="s">
        <v>1402</v>
      </c>
      <c r="P747" s="5">
        <v>0</v>
      </c>
      <c r="Q747" s="1815">
        <v>0</v>
      </c>
      <c r="R747" s="1815">
        <v>116996</v>
      </c>
      <c r="S747" s="1815">
        <v>585004.30000000005</v>
      </c>
      <c r="T747" s="1815">
        <v>0</v>
      </c>
      <c r="U747" s="1815">
        <v>0</v>
      </c>
      <c r="V747" s="1815">
        <v>0</v>
      </c>
      <c r="W747" s="23">
        <v>0.61</v>
      </c>
      <c r="X747" s="1815">
        <v>0</v>
      </c>
    </row>
    <row r="748" spans="1:24" x14ac:dyDescent="0.25">
      <c r="A748" s="3" t="s">
        <v>1299</v>
      </c>
      <c r="B748" s="3" t="s">
        <v>2965</v>
      </c>
      <c r="C748" s="5">
        <v>767000</v>
      </c>
      <c r="D748" s="5">
        <v>300000</v>
      </c>
      <c r="E748" s="5">
        <v>60000</v>
      </c>
      <c r="F748" s="5">
        <v>77000</v>
      </c>
      <c r="G748" s="5">
        <v>0</v>
      </c>
      <c r="H748" s="5">
        <v>390000</v>
      </c>
      <c r="I748" s="5">
        <v>0</v>
      </c>
      <c r="J748" s="5">
        <v>0</v>
      </c>
      <c r="K748" s="5">
        <v>0</v>
      </c>
      <c r="L748" s="5"/>
      <c r="M748" s="5">
        <f t="shared" si="268"/>
        <v>6010334</v>
      </c>
      <c r="N748" s="5">
        <f t="shared" si="267"/>
        <v>0</v>
      </c>
      <c r="O748" s="5" t="s">
        <v>1408</v>
      </c>
      <c r="P748" s="5">
        <v>0</v>
      </c>
      <c r="Q748" s="1817">
        <v>0</v>
      </c>
      <c r="R748" s="1817">
        <v>127828</v>
      </c>
      <c r="S748" s="1817">
        <v>639171.69999999995</v>
      </c>
      <c r="T748" s="1817">
        <v>0</v>
      </c>
      <c r="U748" s="1817">
        <v>0</v>
      </c>
      <c r="V748" s="1817">
        <v>0</v>
      </c>
      <c r="W748" s="23">
        <v>0.68</v>
      </c>
      <c r="X748" s="1817">
        <v>2</v>
      </c>
    </row>
    <row r="749" spans="1:24" x14ac:dyDescent="0.25">
      <c r="A749" s="3" t="s">
        <v>1299</v>
      </c>
      <c r="B749" s="3" t="s">
        <v>2966</v>
      </c>
      <c r="C749" s="5">
        <v>1215000</v>
      </c>
      <c r="D749" s="5">
        <v>1500000</v>
      </c>
      <c r="E749" s="5">
        <v>300000</v>
      </c>
      <c r="F749" s="5">
        <v>234000</v>
      </c>
      <c r="G749" s="5">
        <v>0</v>
      </c>
      <c r="H749" s="5">
        <v>54000</v>
      </c>
      <c r="I749" s="5">
        <v>0</v>
      </c>
      <c r="J749" s="5">
        <v>590000</v>
      </c>
      <c r="K749" s="5">
        <v>0</v>
      </c>
      <c r="L749" s="5"/>
      <c r="M749" s="5">
        <f t="shared" si="268"/>
        <v>5474334</v>
      </c>
      <c r="N749" s="5">
        <f t="shared" si="267"/>
        <v>-17000</v>
      </c>
      <c r="O749" s="5" t="s">
        <v>2967</v>
      </c>
      <c r="P749" s="5">
        <v>0</v>
      </c>
      <c r="Q749" s="1819">
        <v>0</v>
      </c>
      <c r="R749" s="1819">
        <v>202497</v>
      </c>
      <c r="S749" s="1819">
        <v>1012503</v>
      </c>
      <c r="T749" s="1819">
        <v>0</v>
      </c>
      <c r="U749" s="1819">
        <v>0</v>
      </c>
      <c r="V749" s="1819">
        <v>0</v>
      </c>
      <c r="W749" s="23">
        <v>0.54</v>
      </c>
      <c r="X749" s="1819">
        <v>3</v>
      </c>
    </row>
    <row r="750" spans="1:24" x14ac:dyDescent="0.25">
      <c r="A750" s="3" t="s">
        <v>1299</v>
      </c>
      <c r="B750" s="3" t="s">
        <v>2969</v>
      </c>
      <c r="C750" s="5">
        <v>1030000</v>
      </c>
      <c r="D750" s="5">
        <v>750000</v>
      </c>
      <c r="E750" s="5">
        <v>150000</v>
      </c>
      <c r="F750" s="5">
        <v>12000</v>
      </c>
      <c r="G750" s="5">
        <v>0</v>
      </c>
      <c r="H750" s="5">
        <v>268000</v>
      </c>
      <c r="I750" s="5">
        <v>0</v>
      </c>
      <c r="J750" s="5">
        <v>0</v>
      </c>
      <c r="K750" s="5">
        <v>0</v>
      </c>
      <c r="L750" s="5"/>
      <c r="M750" s="5">
        <f t="shared" si="268"/>
        <v>5742334</v>
      </c>
      <c r="N750" s="5">
        <f t="shared" si="267"/>
        <v>0</v>
      </c>
      <c r="O750" s="5" t="s">
        <v>180</v>
      </c>
      <c r="P750" s="5">
        <v>0</v>
      </c>
      <c r="Q750" s="1821">
        <v>0</v>
      </c>
      <c r="R750" s="1821">
        <v>171660</v>
      </c>
      <c r="S750" s="1821">
        <v>858340</v>
      </c>
      <c r="T750" s="1821">
        <v>0</v>
      </c>
      <c r="U750" s="1821">
        <v>0</v>
      </c>
      <c r="V750" s="1821">
        <v>0</v>
      </c>
      <c r="W750" s="23">
        <v>0.56999999999999995</v>
      </c>
      <c r="X750" s="1821">
        <v>2</v>
      </c>
    </row>
    <row r="751" spans="1:24" x14ac:dyDescent="0.25">
      <c r="A751" s="3" t="s">
        <v>1299</v>
      </c>
      <c r="B751" s="3" t="s">
        <v>2970</v>
      </c>
      <c r="C751" s="5">
        <v>1218000</v>
      </c>
      <c r="D751" s="5">
        <v>1500000</v>
      </c>
      <c r="E751" s="5">
        <v>300000</v>
      </c>
      <c r="F751" s="5">
        <v>28000</v>
      </c>
      <c r="G751" s="5">
        <v>0</v>
      </c>
      <c r="H751" s="5">
        <v>190000</v>
      </c>
      <c r="I751" s="5">
        <v>0</v>
      </c>
      <c r="J751" s="5">
        <v>500000</v>
      </c>
      <c r="K751" s="5">
        <v>0</v>
      </c>
      <c r="L751" s="5"/>
      <c r="M751" s="5">
        <f t="shared" si="268"/>
        <v>5432334</v>
      </c>
      <c r="N751" s="5">
        <f t="shared" si="267"/>
        <v>0</v>
      </c>
      <c r="O751" s="5" t="s">
        <v>187</v>
      </c>
      <c r="P751" s="5">
        <v>0</v>
      </c>
      <c r="Q751" s="1823">
        <v>0</v>
      </c>
      <c r="R751" s="1823">
        <v>202994</v>
      </c>
      <c r="S751" s="1823">
        <v>1015005.7</v>
      </c>
      <c r="T751" s="1823">
        <v>0</v>
      </c>
      <c r="U751" s="1823">
        <v>0</v>
      </c>
      <c r="V751" s="1823">
        <v>0</v>
      </c>
      <c r="W751" s="23">
        <v>0.63</v>
      </c>
      <c r="X751" s="1823">
        <v>2</v>
      </c>
    </row>
    <row r="752" spans="1:24" x14ac:dyDescent="0.25">
      <c r="A752" s="3" t="s">
        <v>1299</v>
      </c>
      <c r="B752" s="3" t="s">
        <v>2972</v>
      </c>
      <c r="C752" s="5">
        <v>963000</v>
      </c>
      <c r="D752" s="5">
        <v>1300000</v>
      </c>
      <c r="E752" s="5">
        <v>260000</v>
      </c>
      <c r="F752" s="5">
        <v>13000</v>
      </c>
      <c r="G752" s="5">
        <v>0</v>
      </c>
      <c r="H752" s="5">
        <v>149000</v>
      </c>
      <c r="I752" s="5">
        <v>0</v>
      </c>
      <c r="J752" s="5">
        <v>500000</v>
      </c>
      <c r="K752" s="5">
        <v>0</v>
      </c>
      <c r="L752" s="5"/>
      <c r="M752" s="5">
        <f xml:space="preserve"> M751+H752+ I752- J752- L752+ Q752</f>
        <v>5081334</v>
      </c>
      <c r="N752" s="5">
        <f>(C752-D752 - F752 - G752 + J752- K752- H752- I752- P752)*-1</f>
        <v>-1000</v>
      </c>
      <c r="O752" s="5" t="s">
        <v>1232</v>
      </c>
      <c r="P752" s="5">
        <v>0</v>
      </c>
      <c r="Q752" s="1825">
        <v>0</v>
      </c>
      <c r="R752" s="1825">
        <v>160492</v>
      </c>
      <c r="S752" s="1825">
        <v>802508</v>
      </c>
      <c r="T752" s="1825">
        <v>0</v>
      </c>
      <c r="U752" s="1825">
        <v>0</v>
      </c>
      <c r="V752" s="1825">
        <v>0</v>
      </c>
      <c r="W752" s="23">
        <v>0.62</v>
      </c>
      <c r="X752" s="1825">
        <v>3</v>
      </c>
    </row>
    <row r="753" spans="1:24" x14ac:dyDescent="0.25">
      <c r="A753" s="6" t="s">
        <v>18</v>
      </c>
      <c r="B753" s="6" t="s">
        <v>15</v>
      </c>
      <c r="C753" s="7">
        <f t="shared" ref="C753:L753" si="269">SUM(C746:C752)</f>
        <v>6880000</v>
      </c>
      <c r="D753" s="7">
        <f t="shared" si="269"/>
        <v>6200000</v>
      </c>
      <c r="E753" s="7">
        <f t="shared" si="269"/>
        <v>1240000</v>
      </c>
      <c r="F753" s="7">
        <f t="shared" si="269"/>
        <v>457000</v>
      </c>
      <c r="G753" s="7">
        <f t="shared" si="269"/>
        <v>0</v>
      </c>
      <c r="H753" s="7">
        <f t="shared" si="269"/>
        <v>1793000</v>
      </c>
      <c r="I753" s="7">
        <f t="shared" si="269"/>
        <v>0</v>
      </c>
      <c r="J753" s="7">
        <f t="shared" si="269"/>
        <v>1590000</v>
      </c>
      <c r="K753" s="7">
        <f t="shared" si="269"/>
        <v>0</v>
      </c>
      <c r="L753" s="7">
        <f t="shared" si="269"/>
        <v>0</v>
      </c>
      <c r="M753" s="7">
        <f>M752</f>
        <v>5081334</v>
      </c>
      <c r="N753" s="7">
        <f>SUM(N746:N752)</f>
        <v>-20000</v>
      </c>
      <c r="O753" s="7"/>
      <c r="P753" s="7">
        <f>SUM(P746:P752)</f>
        <v>0</v>
      </c>
      <c r="Q753" s="8"/>
    </row>
    <row r="754" spans="1:24" x14ac:dyDescent="0.25">
      <c r="A754" s="3" t="s">
        <v>1299</v>
      </c>
      <c r="B754" s="3" t="s">
        <v>2973</v>
      </c>
      <c r="C754" s="5">
        <v>1220000</v>
      </c>
      <c r="D754" s="5">
        <v>800000</v>
      </c>
      <c r="E754" s="5">
        <v>160000</v>
      </c>
      <c r="F754" s="5">
        <v>13000</v>
      </c>
      <c r="G754" s="5">
        <v>0</v>
      </c>
      <c r="H754" s="5">
        <v>407000</v>
      </c>
      <c r="I754" s="5">
        <v>0</v>
      </c>
      <c r="J754" s="5">
        <v>0</v>
      </c>
      <c r="K754" s="5">
        <v>0</v>
      </c>
      <c r="L754" s="5"/>
      <c r="M754" s="5">
        <f t="shared" ref="M754:M759" si="270" xml:space="preserve"> M753+H754+ I754- J754- L754+ Q754</f>
        <v>5488334</v>
      </c>
      <c r="N754" s="5">
        <f t="shared" ref="N754:N759" si="271">(C754-D754 - F754 - G754 + J754- K754- H754- I754- P754)*-1</f>
        <v>0</v>
      </c>
      <c r="O754" s="5" t="s">
        <v>2974</v>
      </c>
      <c r="P754" s="5">
        <v>0</v>
      </c>
      <c r="Q754" s="1827">
        <v>0</v>
      </c>
      <c r="R754" s="1827">
        <v>203321</v>
      </c>
      <c r="S754" s="1827">
        <v>1016679.3</v>
      </c>
      <c r="T754" s="1827">
        <v>0</v>
      </c>
      <c r="U754" s="1827">
        <v>0</v>
      </c>
      <c r="V754" s="1827">
        <v>0</v>
      </c>
      <c r="W754" s="23">
        <v>0.59</v>
      </c>
      <c r="X754" s="1827">
        <v>2</v>
      </c>
    </row>
    <row r="755" spans="1:24" x14ac:dyDescent="0.25">
      <c r="A755" s="3" t="s">
        <v>1299</v>
      </c>
      <c r="B755" s="3" t="s">
        <v>2975</v>
      </c>
      <c r="C755" s="5">
        <v>878000</v>
      </c>
      <c r="D755" s="5">
        <v>2150000</v>
      </c>
      <c r="E755" s="5">
        <v>430000</v>
      </c>
      <c r="F755" s="5">
        <v>29000</v>
      </c>
      <c r="G755" s="5">
        <v>0</v>
      </c>
      <c r="H755" s="5">
        <v>190000</v>
      </c>
      <c r="I755" s="5">
        <v>0</v>
      </c>
      <c r="J755" s="5">
        <v>1492000</v>
      </c>
      <c r="K755" s="5">
        <v>0</v>
      </c>
      <c r="L755" s="5"/>
      <c r="M755" s="5">
        <f t="shared" si="270"/>
        <v>4186334</v>
      </c>
      <c r="N755" s="5">
        <f t="shared" si="271"/>
        <v>-1000</v>
      </c>
      <c r="O755" s="5" t="s">
        <v>2976</v>
      </c>
      <c r="P755" s="5">
        <v>0</v>
      </c>
      <c r="Q755" s="1829">
        <v>0</v>
      </c>
      <c r="R755" s="1829">
        <v>146330</v>
      </c>
      <c r="S755" s="1829">
        <v>731670</v>
      </c>
      <c r="T755" s="1829">
        <v>0</v>
      </c>
      <c r="U755" s="1829">
        <v>0</v>
      </c>
      <c r="V755" s="1829">
        <v>0</v>
      </c>
      <c r="W755" s="23">
        <v>0.54</v>
      </c>
      <c r="X755" s="1829">
        <v>2</v>
      </c>
    </row>
    <row r="756" spans="1:24" x14ac:dyDescent="0.25">
      <c r="A756" s="3" t="s">
        <v>1299</v>
      </c>
      <c r="B756" s="3" t="s">
        <v>2977</v>
      </c>
      <c r="C756" s="5">
        <v>909000</v>
      </c>
      <c r="D756" s="5">
        <v>1100000</v>
      </c>
      <c r="E756" s="5">
        <v>220000</v>
      </c>
      <c r="F756" s="5">
        <v>229000</v>
      </c>
      <c r="G756" s="5">
        <v>0</v>
      </c>
      <c r="H756" s="5">
        <v>63000</v>
      </c>
      <c r="I756" s="5">
        <v>0</v>
      </c>
      <c r="J756" s="5">
        <v>495000</v>
      </c>
      <c r="K756" s="5">
        <v>0</v>
      </c>
      <c r="L756" s="5"/>
      <c r="M756" s="5">
        <f t="shared" si="270"/>
        <v>3754334</v>
      </c>
      <c r="N756" s="5">
        <f t="shared" si="271"/>
        <v>-12000</v>
      </c>
      <c r="O756" s="5" t="s">
        <v>308</v>
      </c>
      <c r="P756" s="5">
        <v>0</v>
      </c>
      <c r="Q756" s="1831">
        <v>0</v>
      </c>
      <c r="R756" s="1831">
        <v>151492</v>
      </c>
      <c r="S756" s="1831">
        <v>757508</v>
      </c>
      <c r="T756" s="1831">
        <v>0</v>
      </c>
      <c r="U756" s="1831">
        <v>0</v>
      </c>
      <c r="V756" s="1831">
        <v>0</v>
      </c>
      <c r="W756" s="23">
        <v>0.57999999999999996</v>
      </c>
      <c r="X756" s="1831">
        <v>3</v>
      </c>
    </row>
    <row r="757" spans="1:24" x14ac:dyDescent="0.25">
      <c r="A757" s="3" t="s">
        <v>1299</v>
      </c>
      <c r="B757" s="3" t="s">
        <v>2978</v>
      </c>
      <c r="C757" s="5">
        <v>1428000</v>
      </c>
      <c r="D757" s="5">
        <v>1000000</v>
      </c>
      <c r="E757" s="5">
        <v>200000</v>
      </c>
      <c r="F757" s="5">
        <v>28000</v>
      </c>
      <c r="G757" s="5">
        <v>0</v>
      </c>
      <c r="H757" s="5">
        <v>400000</v>
      </c>
      <c r="I757" s="5">
        <v>0</v>
      </c>
      <c r="J757" s="5">
        <v>0</v>
      </c>
      <c r="K757" s="5">
        <v>0</v>
      </c>
      <c r="L757" s="5"/>
      <c r="M757" s="5">
        <f t="shared" si="270"/>
        <v>4154334</v>
      </c>
      <c r="N757" s="5">
        <f t="shared" si="271"/>
        <v>0</v>
      </c>
      <c r="O757" s="5" t="s">
        <v>62</v>
      </c>
      <c r="P757" s="5">
        <v>0</v>
      </c>
      <c r="Q757" s="1833">
        <v>0</v>
      </c>
      <c r="R757" s="1833">
        <v>237995</v>
      </c>
      <c r="S757" s="1833">
        <v>1190005</v>
      </c>
      <c r="T757" s="1833">
        <v>0</v>
      </c>
      <c r="U757" s="1833">
        <v>0</v>
      </c>
      <c r="V757" s="1833">
        <v>0</v>
      </c>
      <c r="W757" s="23">
        <v>0.61</v>
      </c>
      <c r="X757" s="1833">
        <v>2</v>
      </c>
    </row>
    <row r="758" spans="1:24" x14ac:dyDescent="0.25">
      <c r="A758" s="3" t="s">
        <v>1299</v>
      </c>
      <c r="B758" s="3" t="s">
        <v>2980</v>
      </c>
      <c r="C758" s="5">
        <v>852000</v>
      </c>
      <c r="D758" s="5">
        <v>0</v>
      </c>
      <c r="E758" s="5">
        <v>0</v>
      </c>
      <c r="F758" s="5">
        <v>12000</v>
      </c>
      <c r="G758" s="5">
        <v>0</v>
      </c>
      <c r="H758" s="5">
        <v>841000</v>
      </c>
      <c r="I758" s="5">
        <v>0</v>
      </c>
      <c r="J758" s="5">
        <v>0</v>
      </c>
      <c r="K758" s="5">
        <v>0</v>
      </c>
      <c r="L758" s="5"/>
      <c r="M758" s="5">
        <f t="shared" si="270"/>
        <v>4995334</v>
      </c>
      <c r="N758" s="5">
        <f t="shared" si="271"/>
        <v>1000</v>
      </c>
      <c r="O758" s="5" t="s">
        <v>1502</v>
      </c>
      <c r="P758" s="5">
        <v>0</v>
      </c>
      <c r="Q758" s="1835">
        <v>0</v>
      </c>
      <c r="R758" s="1835">
        <v>141994</v>
      </c>
      <c r="S758" s="1835">
        <v>710006</v>
      </c>
      <c r="T758" s="1835">
        <v>0</v>
      </c>
      <c r="U758" s="1835">
        <v>0</v>
      </c>
      <c r="V758" s="1835">
        <v>0</v>
      </c>
      <c r="W758" s="23">
        <v>0.55000000000000004</v>
      </c>
      <c r="X758" s="1835">
        <v>0</v>
      </c>
    </row>
    <row r="759" spans="1:24" x14ac:dyDescent="0.25">
      <c r="A759" s="3" t="s">
        <v>1299</v>
      </c>
      <c r="B759" s="3" t="s">
        <v>2981</v>
      </c>
      <c r="C759" s="5">
        <v>968000</v>
      </c>
      <c r="D759" s="5">
        <v>2100000</v>
      </c>
      <c r="E759" s="5">
        <v>372000</v>
      </c>
      <c r="F759" s="5">
        <v>58000</v>
      </c>
      <c r="G759" s="5">
        <v>0</v>
      </c>
      <c r="H759" s="5">
        <v>308000</v>
      </c>
      <c r="I759" s="5">
        <v>0</v>
      </c>
      <c r="J759" s="5">
        <v>1500000</v>
      </c>
      <c r="K759" s="5">
        <v>0</v>
      </c>
      <c r="L759" s="5"/>
      <c r="M759" s="5">
        <f t="shared" si="270"/>
        <v>3803334</v>
      </c>
      <c r="N759" s="5">
        <f t="shared" si="271"/>
        <v>-2000</v>
      </c>
      <c r="O759" s="5" t="s">
        <v>2982</v>
      </c>
      <c r="P759" s="5">
        <v>0</v>
      </c>
      <c r="Q759" s="1838">
        <v>0</v>
      </c>
      <c r="R759" s="1838">
        <v>161332</v>
      </c>
      <c r="S759" s="1838">
        <v>806668.1</v>
      </c>
      <c r="T759" s="1838">
        <v>0</v>
      </c>
      <c r="U759" s="1838">
        <v>0</v>
      </c>
      <c r="V759" s="1838">
        <v>0</v>
      </c>
      <c r="W759" s="23">
        <v>0.64</v>
      </c>
      <c r="X759" s="1838">
        <v>3</v>
      </c>
    </row>
    <row r="760" spans="1:24" x14ac:dyDescent="0.25">
      <c r="A760" s="3" t="s">
        <v>1299</v>
      </c>
      <c r="B760" s="3" t="s">
        <v>2981</v>
      </c>
      <c r="C760" s="5">
        <v>773000</v>
      </c>
      <c r="D760" s="5">
        <v>0</v>
      </c>
      <c r="E760" s="5">
        <v>0</v>
      </c>
      <c r="F760" s="5">
        <v>34000</v>
      </c>
      <c r="G760" s="5">
        <v>0</v>
      </c>
      <c r="H760" s="5">
        <v>742000</v>
      </c>
      <c r="I760" s="5">
        <v>0</v>
      </c>
      <c r="J760" s="5">
        <v>4000</v>
      </c>
      <c r="K760" s="5">
        <v>0</v>
      </c>
      <c r="L760" s="5"/>
      <c r="M760" s="5">
        <f xml:space="preserve"> M759+H760+ I760- J760- L760+ Q760</f>
        <v>4541334</v>
      </c>
      <c r="N760" s="5">
        <f>(C760-D760 - F760 - G760 + J760- K760- H760- I760- P760)*-1</f>
        <v>-1000</v>
      </c>
      <c r="O760" s="5" t="s">
        <v>2983</v>
      </c>
      <c r="P760" s="5">
        <v>0</v>
      </c>
      <c r="Q760" s="1839">
        <v>0</v>
      </c>
      <c r="R760" s="1839">
        <v>126153</v>
      </c>
      <c r="S760" s="1839">
        <v>646847</v>
      </c>
      <c r="T760" s="1839">
        <v>0</v>
      </c>
      <c r="U760" s="1839">
        <v>0</v>
      </c>
      <c r="V760" s="1839">
        <v>0</v>
      </c>
      <c r="W760" s="23">
        <v>0.69</v>
      </c>
      <c r="X760" s="1839">
        <v>0</v>
      </c>
    </row>
    <row r="761" spans="1:24" x14ac:dyDescent="0.25">
      <c r="A761" s="6" t="s">
        <v>19</v>
      </c>
      <c r="B761" s="6" t="s">
        <v>15</v>
      </c>
      <c r="C761" s="7">
        <f t="shared" ref="C761:L761" si="272">SUM(C754:C760)</f>
        <v>7028000</v>
      </c>
      <c r="D761" s="7">
        <f t="shared" si="272"/>
        <v>7150000</v>
      </c>
      <c r="E761" s="7">
        <f t="shared" si="272"/>
        <v>1382000</v>
      </c>
      <c r="F761" s="7">
        <f t="shared" si="272"/>
        <v>403000</v>
      </c>
      <c r="G761" s="7">
        <f t="shared" si="272"/>
        <v>0</v>
      </c>
      <c r="H761" s="7">
        <f t="shared" si="272"/>
        <v>2951000</v>
      </c>
      <c r="I761" s="7">
        <f t="shared" si="272"/>
        <v>0</v>
      </c>
      <c r="J761" s="7">
        <f t="shared" si="272"/>
        <v>3491000</v>
      </c>
      <c r="K761" s="7">
        <f t="shared" si="272"/>
        <v>0</v>
      </c>
      <c r="L761" s="7">
        <f t="shared" si="272"/>
        <v>0</v>
      </c>
      <c r="M761" s="7">
        <f>M760</f>
        <v>4541334</v>
      </c>
      <c r="N761" s="7">
        <f>SUM(N754:N760)</f>
        <v>-15000</v>
      </c>
      <c r="O761" s="7"/>
      <c r="P761" s="7">
        <f>SUM(P754:P760)</f>
        <v>0</v>
      </c>
      <c r="Q761" s="8"/>
    </row>
    <row r="762" spans="1:24" x14ac:dyDescent="0.25">
      <c r="A762" s="10" t="s">
        <v>15</v>
      </c>
      <c r="B762" s="10" t="s">
        <v>20</v>
      </c>
      <c r="C762" s="11">
        <f t="shared" ref="C762:L762" si="273">C737+C745+C753+C761</f>
        <v>29047000</v>
      </c>
      <c r="D762" s="11">
        <f t="shared" si="273"/>
        <v>23350000</v>
      </c>
      <c r="E762" s="11">
        <f t="shared" si="273"/>
        <v>4642000</v>
      </c>
      <c r="F762" s="11">
        <f t="shared" si="273"/>
        <v>1941000</v>
      </c>
      <c r="G762" s="11">
        <f t="shared" si="273"/>
        <v>0</v>
      </c>
      <c r="H762" s="11">
        <f t="shared" si="273"/>
        <v>16103000</v>
      </c>
      <c r="I762" s="11">
        <f t="shared" si="273"/>
        <v>0</v>
      </c>
      <c r="J762" s="11">
        <f t="shared" si="273"/>
        <v>12394000</v>
      </c>
      <c r="K762" s="11">
        <f t="shared" si="273"/>
        <v>25000</v>
      </c>
      <c r="L762" s="11">
        <f t="shared" si="273"/>
        <v>3000000</v>
      </c>
      <c r="M762" s="11">
        <f>M761</f>
        <v>4541334</v>
      </c>
      <c r="N762" s="11">
        <f>N737+N745+N753+N761</f>
        <v>-22000</v>
      </c>
      <c r="O762" s="11"/>
      <c r="P762" s="11">
        <f>P737+P745+P753+P761</f>
        <v>0</v>
      </c>
      <c r="Q762" s="9"/>
    </row>
    <row r="763" spans="1:24" x14ac:dyDescent="0.25">
      <c r="A763" t="s">
        <v>1299</v>
      </c>
      <c r="B763" s="3" t="s">
        <v>2985</v>
      </c>
      <c r="C763" s="5">
        <v>689000</v>
      </c>
      <c r="D763" s="5">
        <v>150000</v>
      </c>
      <c r="E763" s="5">
        <v>30000</v>
      </c>
      <c r="F763" s="5">
        <v>12000</v>
      </c>
      <c r="G763" s="5">
        <v>0</v>
      </c>
      <c r="H763" s="5">
        <v>528000</v>
      </c>
      <c r="I763" s="5">
        <v>0</v>
      </c>
      <c r="J763" s="5">
        <v>0</v>
      </c>
      <c r="K763" s="5">
        <v>0</v>
      </c>
      <c r="L763" s="5"/>
      <c r="M763" s="5">
        <f t="shared" ref="M763:M768" si="274" xml:space="preserve"> M762+H763+ I763- J763- L763+ Q763</f>
        <v>5069334</v>
      </c>
      <c r="N763" s="5">
        <f t="shared" ref="N763:N768" si="275">(C763-D763 - F763 - G763 + J763- K763- H763- I763- P763)*-1</f>
        <v>1000</v>
      </c>
      <c r="O763" s="5" t="s">
        <v>2987</v>
      </c>
      <c r="P763" s="5">
        <v>0</v>
      </c>
      <c r="Q763" s="1842">
        <v>0</v>
      </c>
      <c r="R763" s="1842">
        <v>112748</v>
      </c>
      <c r="S763" s="1842">
        <v>576252</v>
      </c>
      <c r="T763" s="1842">
        <v>0</v>
      </c>
      <c r="U763" s="1842">
        <v>0</v>
      </c>
      <c r="V763" s="1842">
        <v>0</v>
      </c>
      <c r="W763" s="23">
        <v>0.56999999999999995</v>
      </c>
      <c r="X763" s="1842">
        <v>1</v>
      </c>
    </row>
    <row r="764" spans="1:24" x14ac:dyDescent="0.25">
      <c r="A764" s="3" t="s">
        <v>1299</v>
      </c>
      <c r="B764" s="3" t="s">
        <v>2988</v>
      </c>
      <c r="C764" s="5">
        <v>1061000</v>
      </c>
      <c r="D764" s="5">
        <v>650000</v>
      </c>
      <c r="E764" s="5">
        <v>130000</v>
      </c>
      <c r="F764" s="5">
        <v>316000</v>
      </c>
      <c r="G764" s="5">
        <v>0</v>
      </c>
      <c r="H764" s="5">
        <v>95000</v>
      </c>
      <c r="I764" s="5">
        <v>0</v>
      </c>
      <c r="J764" s="5">
        <v>0</v>
      </c>
      <c r="K764" s="5">
        <v>0</v>
      </c>
      <c r="L764" s="5"/>
      <c r="M764" s="5">
        <f t="shared" si="274"/>
        <v>5164334</v>
      </c>
      <c r="N764" s="5">
        <f t="shared" si="275"/>
        <v>0</v>
      </c>
      <c r="O764" s="5" t="s">
        <v>1619</v>
      </c>
      <c r="P764" s="5">
        <v>0</v>
      </c>
      <c r="Q764" s="1843">
        <v>0</v>
      </c>
      <c r="R764" s="1843">
        <v>174448</v>
      </c>
      <c r="S764" s="1843">
        <v>886552</v>
      </c>
      <c r="T764" s="1843">
        <v>0</v>
      </c>
      <c r="U764" s="1843">
        <v>0</v>
      </c>
      <c r="V764" s="1843">
        <v>0</v>
      </c>
      <c r="W764" s="23">
        <v>0.61</v>
      </c>
      <c r="X764" s="1843">
        <v>2</v>
      </c>
    </row>
    <row r="765" spans="1:24" x14ac:dyDescent="0.25">
      <c r="A765" s="3" t="s">
        <v>1299</v>
      </c>
      <c r="B765" s="3" t="s">
        <v>2990</v>
      </c>
      <c r="C765" s="5">
        <v>1013000</v>
      </c>
      <c r="D765" s="5">
        <v>500000</v>
      </c>
      <c r="E765" s="5">
        <v>100000</v>
      </c>
      <c r="F765" s="5">
        <v>12000</v>
      </c>
      <c r="G765" s="5">
        <v>0</v>
      </c>
      <c r="H765" s="5">
        <v>502000</v>
      </c>
      <c r="I765" s="5">
        <v>0</v>
      </c>
      <c r="J765" s="5">
        <v>0</v>
      </c>
      <c r="K765" s="5">
        <v>0</v>
      </c>
      <c r="L765" s="5"/>
      <c r="M765" s="5">
        <f t="shared" si="274"/>
        <v>5666334</v>
      </c>
      <c r="N765" s="5">
        <f t="shared" si="275"/>
        <v>1000</v>
      </c>
      <c r="O765" s="5" t="s">
        <v>1918</v>
      </c>
      <c r="P765" s="5">
        <v>0</v>
      </c>
      <c r="Q765" s="1846">
        <v>0</v>
      </c>
      <c r="R765" s="1846">
        <v>164664</v>
      </c>
      <c r="S765" s="1846">
        <v>848335.7</v>
      </c>
      <c r="T765" s="1846">
        <v>0</v>
      </c>
      <c r="U765" s="1846">
        <v>0</v>
      </c>
      <c r="V765" s="1846">
        <v>0</v>
      </c>
      <c r="W765" s="23">
        <v>0.57999999999999996</v>
      </c>
      <c r="X765" s="1846">
        <v>1</v>
      </c>
    </row>
    <row r="766" spans="1:24" x14ac:dyDescent="0.25">
      <c r="A766" s="3" t="s">
        <v>1299</v>
      </c>
      <c r="B766" s="3" t="s">
        <v>2992</v>
      </c>
      <c r="C766" s="5">
        <v>850000</v>
      </c>
      <c r="D766" s="5">
        <v>300000</v>
      </c>
      <c r="E766" s="5">
        <v>60000</v>
      </c>
      <c r="F766" s="5">
        <v>34000</v>
      </c>
      <c r="G766" s="5">
        <v>0</v>
      </c>
      <c r="H766" s="5">
        <v>587000</v>
      </c>
      <c r="I766" s="5">
        <v>0</v>
      </c>
      <c r="J766" s="5">
        <v>100000</v>
      </c>
      <c r="K766" s="5">
        <v>0</v>
      </c>
      <c r="L766" s="5"/>
      <c r="M766" s="5">
        <f t="shared" si="274"/>
        <v>6153334</v>
      </c>
      <c r="N766" s="5">
        <f t="shared" si="275"/>
        <v>-29000</v>
      </c>
      <c r="O766" s="5" t="s">
        <v>1707</v>
      </c>
      <c r="P766" s="5">
        <v>0</v>
      </c>
      <c r="Q766" s="1848">
        <v>0</v>
      </c>
      <c r="R766" s="1848">
        <v>139284</v>
      </c>
      <c r="S766" s="1848">
        <v>710716.3</v>
      </c>
      <c r="T766" s="1848">
        <v>0</v>
      </c>
      <c r="U766" s="1848">
        <v>0</v>
      </c>
      <c r="V766" s="1848">
        <v>0</v>
      </c>
      <c r="W766" s="23">
        <v>0.67</v>
      </c>
      <c r="X766" s="1848">
        <v>2</v>
      </c>
    </row>
    <row r="767" spans="1:24" x14ac:dyDescent="0.25">
      <c r="A767" s="3" t="s">
        <v>1299</v>
      </c>
      <c r="B767" s="3" t="s">
        <v>2993</v>
      </c>
      <c r="C767" s="5">
        <v>1087000</v>
      </c>
      <c r="D767" s="5">
        <v>700000</v>
      </c>
      <c r="E767" s="5">
        <v>140000</v>
      </c>
      <c r="F767" s="5">
        <v>234000</v>
      </c>
      <c r="G767" s="5">
        <v>0</v>
      </c>
      <c r="H767" s="5">
        <v>1053000</v>
      </c>
      <c r="I767" s="5">
        <v>0</v>
      </c>
      <c r="J767" s="5">
        <v>900000</v>
      </c>
      <c r="K767" s="5">
        <v>0</v>
      </c>
      <c r="L767" s="5"/>
      <c r="M767" s="5">
        <f t="shared" si="274"/>
        <v>6306334</v>
      </c>
      <c r="N767" s="5">
        <f t="shared" si="275"/>
        <v>0</v>
      </c>
      <c r="O767" s="5" t="s">
        <v>1624</v>
      </c>
      <c r="P767" s="5">
        <v>0</v>
      </c>
      <c r="Q767" s="1849">
        <v>0</v>
      </c>
      <c r="R767" s="1849">
        <v>178783</v>
      </c>
      <c r="S767" s="1849">
        <v>908217</v>
      </c>
      <c r="T767" s="1849">
        <v>0</v>
      </c>
      <c r="U767" s="1849">
        <v>0</v>
      </c>
      <c r="V767" s="1849">
        <v>0</v>
      </c>
      <c r="W767" s="23">
        <v>0.65</v>
      </c>
      <c r="X767" s="1849">
        <v>2</v>
      </c>
    </row>
    <row r="768" spans="1:24" x14ac:dyDescent="0.25">
      <c r="A768" s="3" t="s">
        <v>1299</v>
      </c>
      <c r="B768" s="3" t="s">
        <v>2995</v>
      </c>
      <c r="C768" s="5">
        <v>846000</v>
      </c>
      <c r="D768" s="5">
        <v>1550000</v>
      </c>
      <c r="E768" s="5">
        <v>200000</v>
      </c>
      <c r="F768" s="5">
        <v>23000</v>
      </c>
      <c r="G768" s="5">
        <v>0</v>
      </c>
      <c r="H768" s="5">
        <v>623000</v>
      </c>
      <c r="I768" s="5">
        <v>0</v>
      </c>
      <c r="J768" s="5">
        <v>1350000</v>
      </c>
      <c r="K768" s="5">
        <v>0</v>
      </c>
      <c r="L768" s="5">
        <v>3000000</v>
      </c>
      <c r="M768" s="5">
        <f t="shared" si="274"/>
        <v>2579334</v>
      </c>
      <c r="N768" s="5">
        <f t="shared" si="275"/>
        <v>0</v>
      </c>
      <c r="O768" s="5" t="s">
        <v>2996</v>
      </c>
      <c r="P768" s="5">
        <v>0</v>
      </c>
      <c r="Q768" s="1851">
        <v>0</v>
      </c>
      <c r="R768" s="1851">
        <v>139506</v>
      </c>
      <c r="S768" s="1851">
        <v>706494</v>
      </c>
      <c r="T768" s="1851">
        <v>0</v>
      </c>
      <c r="U768" s="1851">
        <v>0</v>
      </c>
      <c r="V768" s="1851">
        <v>0</v>
      </c>
      <c r="W768" s="23">
        <v>0.67</v>
      </c>
      <c r="X768" s="1851">
        <v>3</v>
      </c>
    </row>
    <row r="769" spans="1:24" x14ac:dyDescent="0.25">
      <c r="A769" s="3" t="s">
        <v>1299</v>
      </c>
      <c r="B769" s="3" t="s">
        <v>2997</v>
      </c>
      <c r="C769" s="5">
        <v>909000</v>
      </c>
      <c r="D769" s="5">
        <v>0</v>
      </c>
      <c r="E769" s="5">
        <v>0</v>
      </c>
      <c r="F769" s="5">
        <v>12000</v>
      </c>
      <c r="G769" s="5">
        <v>0</v>
      </c>
      <c r="H769" s="5">
        <v>897000</v>
      </c>
      <c r="I769" s="5">
        <v>0</v>
      </c>
      <c r="J769" s="5">
        <v>0</v>
      </c>
      <c r="K769" s="5">
        <v>0</v>
      </c>
      <c r="L769" s="5"/>
      <c r="M769" s="5">
        <f xml:space="preserve"> M768+H769+ I769- J769- L769+ Q769</f>
        <v>3476334</v>
      </c>
      <c r="N769" s="5">
        <f>(C769-D769 - F769 - G769 + J769- K769- H769- I769- P769)*-1</f>
        <v>0</v>
      </c>
      <c r="O769" s="5" t="s">
        <v>164</v>
      </c>
      <c r="P769" s="5">
        <v>0</v>
      </c>
      <c r="Q769" s="1853">
        <v>0</v>
      </c>
      <c r="R769" s="1853">
        <v>148515</v>
      </c>
      <c r="S769" s="1853">
        <v>760485</v>
      </c>
      <c r="T769" s="1853">
        <v>0</v>
      </c>
      <c r="U769" s="1853">
        <v>0</v>
      </c>
      <c r="V769" s="1853">
        <v>0</v>
      </c>
      <c r="W769" s="23">
        <v>0.65</v>
      </c>
      <c r="X769" s="1853">
        <v>0</v>
      </c>
    </row>
    <row r="770" spans="1:24" x14ac:dyDescent="0.25">
      <c r="A770" s="6" t="s">
        <v>16</v>
      </c>
      <c r="B770" s="6" t="s">
        <v>15</v>
      </c>
      <c r="C770" s="7">
        <f t="shared" ref="C770:L770" si="276">SUM(C763:C769)</f>
        <v>6455000</v>
      </c>
      <c r="D770" s="7">
        <f t="shared" si="276"/>
        <v>3850000</v>
      </c>
      <c r="E770" s="7">
        <f t="shared" si="276"/>
        <v>660000</v>
      </c>
      <c r="F770" s="7">
        <f t="shared" si="276"/>
        <v>643000</v>
      </c>
      <c r="G770" s="7">
        <f t="shared" si="276"/>
        <v>0</v>
      </c>
      <c r="H770" s="7">
        <f t="shared" si="276"/>
        <v>4285000</v>
      </c>
      <c r="I770" s="7">
        <f t="shared" si="276"/>
        <v>0</v>
      </c>
      <c r="J770" s="7">
        <f t="shared" si="276"/>
        <v>2350000</v>
      </c>
      <c r="K770" s="7">
        <f t="shared" si="276"/>
        <v>0</v>
      </c>
      <c r="L770" s="7">
        <f t="shared" si="276"/>
        <v>3000000</v>
      </c>
      <c r="M770" s="7">
        <f>M769</f>
        <v>3476334</v>
      </c>
      <c r="N770" s="7">
        <f>SUM(N763:N769)</f>
        <v>-27000</v>
      </c>
      <c r="O770" s="7"/>
      <c r="P770" s="7">
        <f>SUM(P763:P769)</f>
        <v>0</v>
      </c>
      <c r="Q770" s="8"/>
    </row>
    <row r="771" spans="1:24" x14ac:dyDescent="0.25">
      <c r="A771" s="3" t="s">
        <v>1299</v>
      </c>
      <c r="B771" s="3" t="s">
        <v>2999</v>
      </c>
      <c r="C771" s="5">
        <v>1380000</v>
      </c>
      <c r="D771" s="5">
        <v>1500000</v>
      </c>
      <c r="E771" s="5">
        <v>300000</v>
      </c>
      <c r="F771" s="5">
        <v>290000</v>
      </c>
      <c r="G771" s="5">
        <v>0</v>
      </c>
      <c r="H771" s="5">
        <v>86000</v>
      </c>
      <c r="I771" s="5">
        <v>0</v>
      </c>
      <c r="J771" s="5">
        <v>500000</v>
      </c>
      <c r="K771" s="5">
        <v>0</v>
      </c>
      <c r="L771" s="5"/>
      <c r="M771" s="5">
        <f t="shared" ref="M771:M776" si="277" xml:space="preserve"> M770+H771+ I771- J771- L771+ Q771</f>
        <v>3062334</v>
      </c>
      <c r="N771" s="5">
        <f t="shared" ref="N771:N776" si="278">(C771-D771 - F771 - G771 + J771- K771- H771- I771- P771)*-1</f>
        <v>-4000</v>
      </c>
      <c r="O771" s="5" t="s">
        <v>1032</v>
      </c>
      <c r="P771" s="5">
        <v>0</v>
      </c>
      <c r="Q771" s="1856">
        <v>0</v>
      </c>
      <c r="R771" s="1856">
        <v>222094</v>
      </c>
      <c r="S771" s="1856">
        <v>1157905.8999999999</v>
      </c>
      <c r="T771" s="1856">
        <v>0</v>
      </c>
      <c r="U771" s="1856">
        <v>0</v>
      </c>
      <c r="V771" s="1856">
        <v>0</v>
      </c>
      <c r="W771" s="23">
        <v>0.62</v>
      </c>
      <c r="X771" s="1856">
        <v>4</v>
      </c>
    </row>
    <row r="772" spans="1:24" x14ac:dyDescent="0.25">
      <c r="A772" s="3" t="s">
        <v>1299</v>
      </c>
      <c r="B772" s="3" t="s">
        <v>3001</v>
      </c>
      <c r="C772" s="5">
        <v>1090000</v>
      </c>
      <c r="D772" s="5">
        <v>500000</v>
      </c>
      <c r="E772" s="5">
        <v>100000</v>
      </c>
      <c r="F772" s="5">
        <v>20000</v>
      </c>
      <c r="G772" s="5">
        <v>0</v>
      </c>
      <c r="H772" s="5">
        <v>570000</v>
      </c>
      <c r="I772" s="5">
        <v>0</v>
      </c>
      <c r="J772" s="5">
        <v>0</v>
      </c>
      <c r="K772" s="5">
        <v>0</v>
      </c>
      <c r="L772" s="5"/>
      <c r="M772" s="5">
        <f t="shared" si="277"/>
        <v>3632334</v>
      </c>
      <c r="N772" s="5">
        <f t="shared" si="278"/>
        <v>0</v>
      </c>
      <c r="O772" s="5" t="s">
        <v>1088</v>
      </c>
      <c r="P772" s="5">
        <v>0</v>
      </c>
      <c r="Q772" s="1857">
        <v>0</v>
      </c>
      <c r="R772" s="1857">
        <v>179285</v>
      </c>
      <c r="S772" s="1857">
        <v>910714.7</v>
      </c>
      <c r="T772" s="1857">
        <v>0</v>
      </c>
      <c r="U772" s="1857">
        <v>0</v>
      </c>
      <c r="V772" s="1857">
        <v>0</v>
      </c>
      <c r="W772" s="23">
        <v>0.66</v>
      </c>
      <c r="X772" s="1857">
        <v>1</v>
      </c>
    </row>
    <row r="773" spans="1:24" x14ac:dyDescent="0.25">
      <c r="A773" s="3" t="s">
        <v>1299</v>
      </c>
      <c r="B773" s="3" t="s">
        <v>3001</v>
      </c>
      <c r="C773" s="5">
        <v>1012000</v>
      </c>
      <c r="D773" s="5">
        <v>0</v>
      </c>
      <c r="E773" s="5">
        <v>0</v>
      </c>
      <c r="F773" s="5">
        <v>254000</v>
      </c>
      <c r="G773" s="5">
        <v>0</v>
      </c>
      <c r="H773" s="5">
        <v>758000</v>
      </c>
      <c r="I773" s="5">
        <v>0</v>
      </c>
      <c r="J773" s="5">
        <v>0</v>
      </c>
      <c r="K773" s="5">
        <v>0</v>
      </c>
      <c r="L773" s="5"/>
      <c r="M773" s="5">
        <f t="shared" si="277"/>
        <v>4390334</v>
      </c>
      <c r="N773" s="5">
        <f t="shared" si="278"/>
        <v>0</v>
      </c>
      <c r="O773" s="5" t="s">
        <v>3004</v>
      </c>
      <c r="P773" s="5">
        <v>0</v>
      </c>
      <c r="Q773" s="1860">
        <v>0</v>
      </c>
      <c r="R773" s="1860">
        <v>156437</v>
      </c>
      <c r="S773" s="1860">
        <v>855562.8</v>
      </c>
      <c r="T773" s="1860">
        <v>0</v>
      </c>
      <c r="U773" s="1860">
        <v>0</v>
      </c>
      <c r="V773" s="1860">
        <v>0</v>
      </c>
      <c r="W773" s="23">
        <v>0.62</v>
      </c>
      <c r="X773" s="1860">
        <v>0</v>
      </c>
    </row>
    <row r="774" spans="1:24" x14ac:dyDescent="0.25">
      <c r="A774" s="3" t="s">
        <v>1299</v>
      </c>
      <c r="B774" s="3" t="s">
        <v>3006</v>
      </c>
      <c r="C774" s="5">
        <v>1100000</v>
      </c>
      <c r="D774" s="5">
        <v>500000</v>
      </c>
      <c r="E774" s="5">
        <v>100000</v>
      </c>
      <c r="F774" s="5">
        <v>34000</v>
      </c>
      <c r="G774" s="5">
        <v>0</v>
      </c>
      <c r="H774" s="5">
        <v>574000</v>
      </c>
      <c r="I774" s="5">
        <v>0</v>
      </c>
      <c r="J774" s="5">
        <v>10000</v>
      </c>
      <c r="K774" s="5">
        <v>0</v>
      </c>
      <c r="L774" s="5"/>
      <c r="M774" s="5">
        <f t="shared" si="277"/>
        <v>4954334</v>
      </c>
      <c r="N774" s="5">
        <f t="shared" si="278"/>
        <v>-2000</v>
      </c>
      <c r="O774" s="5" t="s">
        <v>3007</v>
      </c>
      <c r="P774" s="5">
        <v>0</v>
      </c>
      <c r="Q774" s="1863">
        <v>0</v>
      </c>
      <c r="R774" s="1863">
        <v>178896</v>
      </c>
      <c r="S774" s="1863">
        <v>1933104.2</v>
      </c>
      <c r="T774" s="1863">
        <v>0</v>
      </c>
      <c r="U774" s="1863">
        <v>0</v>
      </c>
      <c r="V774" s="1863">
        <v>0</v>
      </c>
      <c r="W774" s="23">
        <v>1.21</v>
      </c>
      <c r="X774" s="1863">
        <v>1</v>
      </c>
    </row>
    <row r="775" spans="1:24" x14ac:dyDescent="0.25">
      <c r="A775" s="3" t="s">
        <v>1299</v>
      </c>
      <c r="B775" s="3" t="s">
        <v>3008</v>
      </c>
      <c r="C775" s="5">
        <v>1218000</v>
      </c>
      <c r="D775" s="5">
        <v>1500000</v>
      </c>
      <c r="E775" s="5">
        <v>300000</v>
      </c>
      <c r="F775" s="5">
        <v>12000</v>
      </c>
      <c r="G775" s="5">
        <v>0</v>
      </c>
      <c r="H775" s="5">
        <v>507000</v>
      </c>
      <c r="I775" s="5">
        <v>0</v>
      </c>
      <c r="J775" s="5">
        <v>810000</v>
      </c>
      <c r="K775" s="5">
        <v>10000</v>
      </c>
      <c r="L775" s="5"/>
      <c r="M775" s="5">
        <f t="shared" si="277"/>
        <v>4651334</v>
      </c>
      <c r="N775" s="5">
        <f t="shared" si="278"/>
        <v>1000</v>
      </c>
      <c r="O775" s="5" t="s">
        <v>588</v>
      </c>
      <c r="P775" s="5">
        <v>0</v>
      </c>
      <c r="Q775" s="1866">
        <v>0</v>
      </c>
      <c r="R775" s="1866">
        <v>195678</v>
      </c>
      <c r="S775" s="1866">
        <v>1022321.9</v>
      </c>
      <c r="T775" s="1866">
        <v>0</v>
      </c>
      <c r="U775" s="1866">
        <v>0</v>
      </c>
      <c r="V775" s="1866">
        <v>0</v>
      </c>
      <c r="W775" s="23">
        <v>0.69</v>
      </c>
      <c r="X775" s="1866">
        <v>2</v>
      </c>
    </row>
    <row r="776" spans="1:24" x14ac:dyDescent="0.25">
      <c r="A776" s="3" t="s">
        <v>1299</v>
      </c>
      <c r="B776" s="3" t="s">
        <v>3010</v>
      </c>
      <c r="C776" s="5">
        <v>1325000</v>
      </c>
      <c r="D776" s="5">
        <v>2500000</v>
      </c>
      <c r="E776" s="5">
        <v>500000</v>
      </c>
      <c r="F776" s="5">
        <v>28000</v>
      </c>
      <c r="G776" s="5">
        <v>0</v>
      </c>
      <c r="H776" s="5">
        <v>96000</v>
      </c>
      <c r="I776" s="5">
        <v>0</v>
      </c>
      <c r="J776" s="5">
        <v>1300000</v>
      </c>
      <c r="K776" s="5">
        <v>0</v>
      </c>
      <c r="L776" s="5"/>
      <c r="M776" s="5">
        <f t="shared" si="277"/>
        <v>3447334</v>
      </c>
      <c r="N776" s="5">
        <f t="shared" si="278"/>
        <v>-1000</v>
      </c>
      <c r="O776" s="5" t="s">
        <v>303</v>
      </c>
      <c r="P776" s="5">
        <v>0</v>
      </c>
      <c r="Q776" s="1868">
        <v>0</v>
      </c>
      <c r="R776" s="1868">
        <v>215901</v>
      </c>
      <c r="S776" s="1868">
        <v>1109098.8999999999</v>
      </c>
      <c r="T776" s="1868">
        <v>0</v>
      </c>
      <c r="U776" s="1868">
        <v>0</v>
      </c>
      <c r="V776" s="1868">
        <v>0</v>
      </c>
      <c r="W776" s="23">
        <v>0.62</v>
      </c>
      <c r="X776" s="1868">
        <v>4</v>
      </c>
    </row>
    <row r="777" spans="1:24" x14ac:dyDescent="0.25">
      <c r="A777" s="3" t="s">
        <v>1299</v>
      </c>
      <c r="B777" s="3" t="s">
        <v>3011</v>
      </c>
      <c r="C777" s="5">
        <v>1334000</v>
      </c>
      <c r="D777" s="5">
        <v>1300000</v>
      </c>
      <c r="E777" s="5">
        <v>260000</v>
      </c>
      <c r="F777" s="5">
        <v>268000</v>
      </c>
      <c r="G777" s="5">
        <v>0</v>
      </c>
      <c r="H777" s="5">
        <v>76000</v>
      </c>
      <c r="I777" s="5">
        <v>0</v>
      </c>
      <c r="J777" s="5">
        <v>350000</v>
      </c>
      <c r="K777" s="5">
        <v>40000</v>
      </c>
      <c r="L777" s="5"/>
      <c r="M777" s="5">
        <f xml:space="preserve"> M776+H777+ I777- J777- L777+ Q777</f>
        <v>3173334</v>
      </c>
      <c r="N777" s="5">
        <f>(C777-D777 - F777 - G777 + J777- K777- H777- I777- P777)*-1</f>
        <v>0</v>
      </c>
      <c r="O777" s="5" t="s">
        <v>1622</v>
      </c>
      <c r="P777" s="5">
        <v>0</v>
      </c>
      <c r="Q777" s="1870">
        <v>0</v>
      </c>
      <c r="R777" s="1870">
        <v>214015</v>
      </c>
      <c r="S777" s="1870">
        <v>1119984.8999999999</v>
      </c>
      <c r="T777" s="1870">
        <v>0</v>
      </c>
      <c r="U777" s="1870">
        <v>0</v>
      </c>
      <c r="V777" s="1870">
        <v>0</v>
      </c>
      <c r="W777" s="23">
        <v>0.65</v>
      </c>
      <c r="X777" s="1870">
        <v>4</v>
      </c>
    </row>
    <row r="778" spans="1:24" x14ac:dyDescent="0.25">
      <c r="A778" s="6" t="s">
        <v>17</v>
      </c>
      <c r="B778" s="6" t="s">
        <v>15</v>
      </c>
      <c r="C778" s="7">
        <f t="shared" ref="C778:L778" si="279">SUM(C771:C777)</f>
        <v>8459000</v>
      </c>
      <c r="D778" s="7">
        <f t="shared" si="279"/>
        <v>7800000</v>
      </c>
      <c r="E778" s="7">
        <f t="shared" si="279"/>
        <v>1560000</v>
      </c>
      <c r="F778" s="7">
        <f t="shared" si="279"/>
        <v>906000</v>
      </c>
      <c r="G778" s="7">
        <f t="shared" si="279"/>
        <v>0</v>
      </c>
      <c r="H778" s="7">
        <f t="shared" si="279"/>
        <v>2667000</v>
      </c>
      <c r="I778" s="7">
        <f t="shared" si="279"/>
        <v>0</v>
      </c>
      <c r="J778" s="7">
        <f t="shared" si="279"/>
        <v>2970000</v>
      </c>
      <c r="K778" s="7">
        <f t="shared" si="279"/>
        <v>50000</v>
      </c>
      <c r="L778" s="7">
        <f t="shared" si="279"/>
        <v>0</v>
      </c>
      <c r="M778" s="7">
        <f>M777</f>
        <v>3173334</v>
      </c>
      <c r="N778" s="7">
        <f>SUM(N771:N777)</f>
        <v>-6000</v>
      </c>
      <c r="O778" s="7"/>
      <c r="P778" s="7">
        <f>SUM(P771:P777)</f>
        <v>0</v>
      </c>
      <c r="Q778" s="8"/>
    </row>
    <row r="779" spans="1:24" x14ac:dyDescent="0.25">
      <c r="A779" s="3" t="s">
        <v>1299</v>
      </c>
      <c r="B779" s="3" t="s">
        <v>3012</v>
      </c>
      <c r="C779" s="5">
        <v>1823000</v>
      </c>
      <c r="D779" s="5">
        <v>1000000</v>
      </c>
      <c r="E779" s="5">
        <v>200000</v>
      </c>
      <c r="F779" s="5">
        <v>34000</v>
      </c>
      <c r="G779" s="5">
        <v>0</v>
      </c>
      <c r="H779" s="5">
        <v>782000</v>
      </c>
      <c r="I779" s="5">
        <v>0</v>
      </c>
      <c r="J779" s="5">
        <v>0</v>
      </c>
      <c r="K779" s="5">
        <v>0</v>
      </c>
      <c r="L779" s="5"/>
      <c r="M779" s="5">
        <f t="shared" ref="M779:M784" si="280" xml:space="preserve"> M778+H779+ I779- J779- L779+ Q779</f>
        <v>3955334</v>
      </c>
      <c r="N779" s="5">
        <f t="shared" ref="N779:N784" si="281">(C779-D779 - F779 - G779 + J779- K779- H779- I779- P779)*-1</f>
        <v>-7000</v>
      </c>
      <c r="O779" s="5" t="s">
        <v>1618</v>
      </c>
      <c r="P779" s="5">
        <v>0</v>
      </c>
      <c r="Q779" s="1872">
        <v>0</v>
      </c>
      <c r="R779" s="1872">
        <v>297120</v>
      </c>
      <c r="S779" s="1872">
        <v>1525879.9</v>
      </c>
      <c r="T779" s="1872">
        <v>0</v>
      </c>
      <c r="U779" s="1872">
        <v>0</v>
      </c>
      <c r="V779" s="1872">
        <v>0</v>
      </c>
      <c r="W779" s="23">
        <v>0.73</v>
      </c>
      <c r="X779" s="1872">
        <v>2</v>
      </c>
    </row>
    <row r="780" spans="1:24" x14ac:dyDescent="0.25">
      <c r="A780" s="3" t="s">
        <v>1299</v>
      </c>
      <c r="B780" s="3" t="s">
        <v>3013</v>
      </c>
      <c r="C780" s="5">
        <v>971000</v>
      </c>
      <c r="D780" s="5">
        <v>1600000</v>
      </c>
      <c r="E780" s="5">
        <v>320000</v>
      </c>
      <c r="F780" s="5">
        <v>12000</v>
      </c>
      <c r="G780" s="5">
        <v>0</v>
      </c>
      <c r="H780" s="5">
        <v>359000</v>
      </c>
      <c r="I780" s="5">
        <v>0</v>
      </c>
      <c r="J780" s="5">
        <v>1000000</v>
      </c>
      <c r="K780" s="5">
        <v>0</v>
      </c>
      <c r="L780" s="5"/>
      <c r="M780" s="5">
        <f t="shared" si="280"/>
        <v>3314334</v>
      </c>
      <c r="N780" s="5">
        <f t="shared" si="281"/>
        <v>0</v>
      </c>
      <c r="O780" s="5" t="s">
        <v>1638</v>
      </c>
      <c r="P780" s="5">
        <v>0</v>
      </c>
      <c r="Q780" s="1873">
        <v>0</v>
      </c>
      <c r="R780" s="1873">
        <v>154525</v>
      </c>
      <c r="S780" s="1873">
        <v>816474.9</v>
      </c>
      <c r="T780" s="1873">
        <v>0</v>
      </c>
      <c r="U780" s="1873">
        <v>0</v>
      </c>
      <c r="V780" s="1873">
        <v>0</v>
      </c>
      <c r="W780" s="23">
        <v>0.67</v>
      </c>
      <c r="X780" s="1873">
        <v>3</v>
      </c>
    </row>
    <row r="781" spans="1:24" x14ac:dyDescent="0.25">
      <c r="A781" s="3" t="s">
        <v>1299</v>
      </c>
      <c r="B781" s="3" t="s">
        <v>3014</v>
      </c>
      <c r="C781" s="5">
        <v>999000</v>
      </c>
      <c r="D781" s="5">
        <v>1000000</v>
      </c>
      <c r="E781" s="5">
        <v>200000</v>
      </c>
      <c r="F781" s="5">
        <v>17000</v>
      </c>
      <c r="G781" s="5">
        <v>0</v>
      </c>
      <c r="H781" s="5">
        <v>2000</v>
      </c>
      <c r="I781" s="5">
        <v>0</v>
      </c>
      <c r="J781" s="5">
        <v>20000</v>
      </c>
      <c r="K781" s="5">
        <v>0</v>
      </c>
      <c r="L781" s="5"/>
      <c r="M781" s="5">
        <f t="shared" si="280"/>
        <v>3296334</v>
      </c>
      <c r="N781" s="5">
        <f t="shared" si="281"/>
        <v>0</v>
      </c>
      <c r="O781" s="5" t="s">
        <v>1388</v>
      </c>
      <c r="P781" s="5">
        <v>0</v>
      </c>
      <c r="Q781" s="1875">
        <v>0</v>
      </c>
      <c r="R781" s="1875">
        <v>161573</v>
      </c>
      <c r="S781" s="1875">
        <v>837426.9</v>
      </c>
      <c r="T781" s="1875">
        <v>0</v>
      </c>
      <c r="U781" s="1875">
        <v>0</v>
      </c>
      <c r="V781" s="1875">
        <v>0</v>
      </c>
      <c r="W781" s="23">
        <v>0.64</v>
      </c>
      <c r="X781" s="1875">
        <v>1</v>
      </c>
    </row>
    <row r="782" spans="1:24" x14ac:dyDescent="0.25">
      <c r="A782" s="3" t="s">
        <v>1299</v>
      </c>
      <c r="B782" s="3" t="s">
        <v>3017</v>
      </c>
      <c r="C782" s="5">
        <v>806000</v>
      </c>
      <c r="D782" s="5">
        <v>500000</v>
      </c>
      <c r="E782" s="5">
        <v>100000</v>
      </c>
      <c r="F782" s="5">
        <v>75000</v>
      </c>
      <c r="G782" s="5">
        <v>0</v>
      </c>
      <c r="H782" s="5">
        <v>335000</v>
      </c>
      <c r="I782" s="5">
        <v>0</v>
      </c>
      <c r="J782" s="5">
        <v>106000</v>
      </c>
      <c r="K782" s="5">
        <v>0</v>
      </c>
      <c r="L782" s="5"/>
      <c r="M782" s="5">
        <f t="shared" si="280"/>
        <v>3525334</v>
      </c>
      <c r="N782" s="5">
        <f t="shared" si="281"/>
        <v>-2000</v>
      </c>
      <c r="O782" s="5" t="s">
        <v>1515</v>
      </c>
      <c r="P782" s="5">
        <v>0</v>
      </c>
      <c r="Q782" s="1878">
        <v>0</v>
      </c>
      <c r="R782" s="1878">
        <v>129407</v>
      </c>
      <c r="S782" s="1878">
        <v>676592.9</v>
      </c>
      <c r="T782" s="1878">
        <v>0</v>
      </c>
      <c r="U782" s="1878">
        <v>0</v>
      </c>
      <c r="V782" s="1878">
        <v>0</v>
      </c>
      <c r="W782" s="23">
        <v>0.68</v>
      </c>
      <c r="X782" s="1878">
        <v>1</v>
      </c>
    </row>
    <row r="783" spans="1:24" x14ac:dyDescent="0.25">
      <c r="A783" s="3" t="s">
        <v>1299</v>
      </c>
      <c r="B783" s="3" t="s">
        <v>3019</v>
      </c>
      <c r="C783" s="5">
        <v>1425000</v>
      </c>
      <c r="D783" s="5">
        <v>1250000</v>
      </c>
      <c r="E783" s="5">
        <v>230000</v>
      </c>
      <c r="F783" s="5">
        <v>34000</v>
      </c>
      <c r="G783" s="5">
        <v>0</v>
      </c>
      <c r="H783" s="5">
        <v>1162000</v>
      </c>
      <c r="I783" s="5">
        <v>0</v>
      </c>
      <c r="J783" s="5">
        <v>1020000</v>
      </c>
      <c r="K783" s="5">
        <v>0</v>
      </c>
      <c r="L783" s="5"/>
      <c r="M783" s="5">
        <f t="shared" si="280"/>
        <v>3667334</v>
      </c>
      <c r="N783" s="5">
        <f t="shared" si="281"/>
        <v>1000</v>
      </c>
      <c r="O783" s="5" t="s">
        <v>595</v>
      </c>
      <c r="P783" s="5">
        <v>0</v>
      </c>
      <c r="Q783" s="1880">
        <v>0</v>
      </c>
      <c r="R783" s="1880">
        <v>232574</v>
      </c>
      <c r="S783" s="1880">
        <v>1192425.8999999999</v>
      </c>
      <c r="T783" s="1880">
        <v>0</v>
      </c>
      <c r="U783" s="1880">
        <v>0</v>
      </c>
      <c r="V783" s="1880">
        <v>0</v>
      </c>
      <c r="W783" s="23">
        <v>0.68</v>
      </c>
      <c r="X783" s="1880">
        <v>4</v>
      </c>
    </row>
    <row r="784" spans="1:24" x14ac:dyDescent="0.25">
      <c r="A784" s="3" t="s">
        <v>1299</v>
      </c>
      <c r="B784" s="3" t="s">
        <v>3021</v>
      </c>
      <c r="C784" s="5">
        <v>1443000</v>
      </c>
      <c r="D784" s="5">
        <v>2700000</v>
      </c>
      <c r="E784" s="5">
        <v>540000</v>
      </c>
      <c r="F784" s="5">
        <v>320000</v>
      </c>
      <c r="G784" s="5">
        <v>0</v>
      </c>
      <c r="H784" s="5">
        <v>831000</v>
      </c>
      <c r="I784" s="5">
        <v>0</v>
      </c>
      <c r="J784" s="5">
        <v>2410000</v>
      </c>
      <c r="K784" s="5">
        <v>0</v>
      </c>
      <c r="L784" s="5"/>
      <c r="M784" s="5">
        <f t="shared" si="280"/>
        <v>2088334</v>
      </c>
      <c r="N784" s="5">
        <f t="shared" si="281"/>
        <v>-2000</v>
      </c>
      <c r="O784" s="5" t="s">
        <v>174</v>
      </c>
      <c r="P784" s="5">
        <v>0</v>
      </c>
      <c r="Q784" s="1881">
        <v>0</v>
      </c>
      <c r="R784" s="1881">
        <v>233485</v>
      </c>
      <c r="S784" s="1881">
        <v>1209514.8999999999</v>
      </c>
      <c r="T784" s="1881">
        <v>0</v>
      </c>
      <c r="U784" s="1881">
        <v>0</v>
      </c>
      <c r="V784" s="1881">
        <v>0</v>
      </c>
      <c r="W784" s="23">
        <v>0.62</v>
      </c>
      <c r="X784" s="1881">
        <v>3</v>
      </c>
    </row>
    <row r="785" spans="1:24" x14ac:dyDescent="0.25">
      <c r="A785" s="3" t="s">
        <v>1299</v>
      </c>
      <c r="B785" s="3" t="s">
        <v>3023</v>
      </c>
      <c r="C785" s="5">
        <v>1197000</v>
      </c>
      <c r="D785" s="5">
        <v>400000</v>
      </c>
      <c r="E785" s="5">
        <v>80000</v>
      </c>
      <c r="F785" s="5">
        <v>34000</v>
      </c>
      <c r="G785" s="5">
        <v>0</v>
      </c>
      <c r="H785" s="5">
        <v>783000</v>
      </c>
      <c r="I785" s="5">
        <v>0</v>
      </c>
      <c r="J785" s="5">
        <v>20000</v>
      </c>
      <c r="K785" s="5">
        <v>0</v>
      </c>
      <c r="L785" s="5"/>
      <c r="M785" s="5">
        <f xml:space="preserve"> M784+H785+ I785- J785- L785+ Q785</f>
        <v>2851334</v>
      </c>
      <c r="N785" s="5">
        <f>(C785-D785 - F785 - G785 + J785- K785- H785- I785- P785)*-1</f>
        <v>0</v>
      </c>
      <c r="O785" s="5" t="s">
        <v>3025</v>
      </c>
      <c r="P785" s="5">
        <v>0</v>
      </c>
      <c r="Q785" s="1884">
        <v>0</v>
      </c>
      <c r="R785" s="1884">
        <v>192491</v>
      </c>
      <c r="S785" s="1884">
        <v>1004508.9</v>
      </c>
      <c r="T785" s="1884">
        <v>0</v>
      </c>
      <c r="U785" s="1884">
        <v>0</v>
      </c>
      <c r="V785" s="1884">
        <v>0</v>
      </c>
      <c r="W785" s="23">
        <v>0.66</v>
      </c>
      <c r="X785" s="1884">
        <v>2</v>
      </c>
    </row>
    <row r="786" spans="1:24" x14ac:dyDescent="0.25">
      <c r="A786" s="6" t="s">
        <v>18</v>
      </c>
      <c r="B786" s="6" t="s">
        <v>15</v>
      </c>
      <c r="C786" s="7">
        <f t="shared" ref="C786:L786" si="282">SUM(C779:C785)</f>
        <v>8664000</v>
      </c>
      <c r="D786" s="7">
        <f t="shared" si="282"/>
        <v>8450000</v>
      </c>
      <c r="E786" s="7">
        <f t="shared" si="282"/>
        <v>1670000</v>
      </c>
      <c r="F786" s="7">
        <f t="shared" si="282"/>
        <v>526000</v>
      </c>
      <c r="G786" s="7">
        <f t="shared" si="282"/>
        <v>0</v>
      </c>
      <c r="H786" s="7">
        <f t="shared" si="282"/>
        <v>4254000</v>
      </c>
      <c r="I786" s="7">
        <f t="shared" si="282"/>
        <v>0</v>
      </c>
      <c r="J786" s="7">
        <f t="shared" si="282"/>
        <v>4576000</v>
      </c>
      <c r="K786" s="7">
        <f t="shared" si="282"/>
        <v>0</v>
      </c>
      <c r="L786" s="7">
        <f t="shared" si="282"/>
        <v>0</v>
      </c>
      <c r="M786" s="7">
        <f>M785</f>
        <v>2851334</v>
      </c>
      <c r="N786" s="7">
        <f>SUM(N779:N785)</f>
        <v>-10000</v>
      </c>
      <c r="O786" s="7"/>
      <c r="P786" s="7">
        <f>SUM(P779:P785)</f>
        <v>0</v>
      </c>
      <c r="Q786" s="8"/>
    </row>
    <row r="787" spans="1:24" x14ac:dyDescent="0.25">
      <c r="A787" s="3" t="s">
        <v>1299</v>
      </c>
      <c r="B787" s="3" t="s">
        <v>3026</v>
      </c>
      <c r="C787" s="5">
        <v>1051000</v>
      </c>
      <c r="D787" s="5">
        <v>700000</v>
      </c>
      <c r="E787" s="5">
        <v>140000</v>
      </c>
      <c r="F787" s="5">
        <v>12000</v>
      </c>
      <c r="G787" s="5">
        <v>0</v>
      </c>
      <c r="H787" s="5">
        <v>377000</v>
      </c>
      <c r="I787" s="5">
        <v>0</v>
      </c>
      <c r="J787" s="5">
        <v>30000</v>
      </c>
      <c r="K787" s="5">
        <v>0</v>
      </c>
      <c r="L787" s="5"/>
      <c r="M787" s="5">
        <f t="shared" ref="M787:M792" si="283" xml:space="preserve"> M786+H787+ I787- J787- L787+ Q787</f>
        <v>3198334</v>
      </c>
      <c r="N787" s="5">
        <f t="shared" ref="N787:N792" si="284">(C787-D787 - F787 - G787 + J787- K787- H787- I787- P787)*-1</f>
        <v>8000</v>
      </c>
      <c r="O787" s="5" t="s">
        <v>3027</v>
      </c>
      <c r="P787" s="5">
        <v>0</v>
      </c>
      <c r="Q787" s="1885">
        <v>0</v>
      </c>
      <c r="R787" s="1885">
        <v>168156</v>
      </c>
      <c r="S787" s="1885">
        <v>882843.9</v>
      </c>
      <c r="T787" s="1885">
        <v>0</v>
      </c>
      <c r="U787" s="1885">
        <v>0</v>
      </c>
      <c r="V787" s="1885">
        <v>0</v>
      </c>
      <c r="W787" s="23">
        <v>0.59</v>
      </c>
      <c r="X787" s="1885">
        <v>1</v>
      </c>
    </row>
    <row r="788" spans="1:24" x14ac:dyDescent="0.25">
      <c r="A788" s="3" t="s">
        <v>1299</v>
      </c>
      <c r="B788" s="3" t="s">
        <v>3028</v>
      </c>
      <c r="C788" s="5">
        <v>1266000</v>
      </c>
      <c r="D788" s="5">
        <v>1600000</v>
      </c>
      <c r="E788" s="5">
        <v>320000</v>
      </c>
      <c r="F788" s="5">
        <v>12000</v>
      </c>
      <c r="G788" s="5">
        <v>0</v>
      </c>
      <c r="H788" s="5">
        <v>134000</v>
      </c>
      <c r="I788" s="5">
        <v>0</v>
      </c>
      <c r="J788" s="5">
        <v>485000</v>
      </c>
      <c r="K788" s="5">
        <v>0</v>
      </c>
      <c r="L788" s="5"/>
      <c r="M788" s="5">
        <f t="shared" si="283"/>
        <v>2847334</v>
      </c>
      <c r="N788" s="5">
        <f t="shared" si="284"/>
        <v>-5000</v>
      </c>
      <c r="O788" s="5" t="s">
        <v>3029</v>
      </c>
      <c r="P788" s="5">
        <v>0</v>
      </c>
      <c r="Q788" s="1887">
        <v>0</v>
      </c>
      <c r="R788" s="1887">
        <v>203156</v>
      </c>
      <c r="S788" s="1887">
        <v>1062843.8999999999</v>
      </c>
      <c r="T788" s="1887">
        <v>0</v>
      </c>
      <c r="U788" s="1887">
        <v>0</v>
      </c>
      <c r="V788" s="1887">
        <v>0</v>
      </c>
      <c r="W788" s="23">
        <v>0.67</v>
      </c>
      <c r="X788" s="1887">
        <v>3</v>
      </c>
    </row>
    <row r="789" spans="1:24" x14ac:dyDescent="0.25">
      <c r="A789" s="3" t="s">
        <v>1299</v>
      </c>
      <c r="B789" s="3" t="s">
        <v>3030</v>
      </c>
      <c r="C789" s="5">
        <v>937000</v>
      </c>
      <c r="D789" s="5">
        <v>150000</v>
      </c>
      <c r="E789" s="5">
        <v>30000</v>
      </c>
      <c r="F789" s="5">
        <v>12000</v>
      </c>
      <c r="G789" s="5">
        <v>0</v>
      </c>
      <c r="H789" s="5">
        <v>775000</v>
      </c>
      <c r="I789" s="5">
        <v>0</v>
      </c>
      <c r="J789" s="5">
        <v>0</v>
      </c>
      <c r="K789" s="5">
        <v>0</v>
      </c>
      <c r="L789" s="5"/>
      <c r="M789" s="5">
        <f t="shared" si="283"/>
        <v>3622334</v>
      </c>
      <c r="N789" s="5">
        <f t="shared" si="284"/>
        <v>0</v>
      </c>
      <c r="O789" s="5" t="s">
        <v>3031</v>
      </c>
      <c r="P789" s="5">
        <v>0</v>
      </c>
      <c r="Q789" s="1890">
        <v>0</v>
      </c>
      <c r="R789" s="1890">
        <v>148740</v>
      </c>
      <c r="S789" s="1890">
        <v>788259.9</v>
      </c>
      <c r="T789" s="1890">
        <v>0</v>
      </c>
      <c r="U789" s="1890">
        <v>0</v>
      </c>
      <c r="V789" s="1890">
        <v>0</v>
      </c>
      <c r="W789" s="23">
        <v>0.68</v>
      </c>
      <c r="X789" s="1890">
        <v>1</v>
      </c>
    </row>
    <row r="790" spans="1:24" x14ac:dyDescent="0.25">
      <c r="A790" s="3" t="s">
        <v>1299</v>
      </c>
      <c r="B790" s="3" t="s">
        <v>3032</v>
      </c>
      <c r="C790" s="5">
        <v>817000</v>
      </c>
      <c r="D790" s="5">
        <v>350000</v>
      </c>
      <c r="E790" s="5">
        <v>70000</v>
      </c>
      <c r="F790" s="5">
        <v>34000</v>
      </c>
      <c r="G790" s="5">
        <v>0</v>
      </c>
      <c r="H790" s="5">
        <v>610000</v>
      </c>
      <c r="I790" s="5">
        <v>0</v>
      </c>
      <c r="J790" s="5">
        <v>170000</v>
      </c>
      <c r="K790" s="5">
        <v>0</v>
      </c>
      <c r="L790" s="5"/>
      <c r="M790" s="5">
        <f t="shared" si="283"/>
        <v>4062334</v>
      </c>
      <c r="N790" s="5">
        <f t="shared" si="284"/>
        <v>7000</v>
      </c>
      <c r="O790" s="5" t="s">
        <v>348</v>
      </c>
      <c r="P790" s="5">
        <v>0</v>
      </c>
      <c r="Q790" s="1891">
        <v>0</v>
      </c>
      <c r="R790" s="1891">
        <v>134080</v>
      </c>
      <c r="S790" s="1891">
        <v>682920</v>
      </c>
      <c r="T790" s="1891">
        <v>0</v>
      </c>
      <c r="U790" s="1891">
        <v>0</v>
      </c>
      <c r="V790" s="1891">
        <v>0</v>
      </c>
      <c r="W790" s="23">
        <v>0.59</v>
      </c>
      <c r="X790" s="1891">
        <v>2</v>
      </c>
    </row>
    <row r="791" spans="1:24" x14ac:dyDescent="0.25">
      <c r="A791" s="3" t="s">
        <v>1299</v>
      </c>
      <c r="B791" s="3" t="s">
        <v>3034</v>
      </c>
      <c r="C791" s="5">
        <v>1443000</v>
      </c>
      <c r="D791" s="5">
        <v>1150000</v>
      </c>
      <c r="E791" s="5">
        <v>215000</v>
      </c>
      <c r="F791" s="5">
        <v>268000</v>
      </c>
      <c r="G791" s="5">
        <v>0</v>
      </c>
      <c r="H791" s="5">
        <v>1015000</v>
      </c>
      <c r="I791" s="5">
        <v>0</v>
      </c>
      <c r="J791" s="5">
        <v>1000000</v>
      </c>
      <c r="K791" s="5">
        <v>10000</v>
      </c>
      <c r="L791" s="5"/>
      <c r="M791" s="5">
        <f t="shared" si="283"/>
        <v>4077334</v>
      </c>
      <c r="N791" s="5">
        <f t="shared" si="284"/>
        <v>0</v>
      </c>
      <c r="O791" s="5" t="s">
        <v>1038</v>
      </c>
      <c r="P791" s="5">
        <v>0</v>
      </c>
      <c r="Q791" s="1894">
        <v>0</v>
      </c>
      <c r="R791" s="1894">
        <v>232654</v>
      </c>
      <c r="S791" s="1894">
        <v>1210345.8999999999</v>
      </c>
      <c r="T791" s="1894">
        <v>0</v>
      </c>
      <c r="U791" s="1894">
        <v>0</v>
      </c>
      <c r="V791" s="1894">
        <v>0</v>
      </c>
      <c r="W791" s="23">
        <v>0.72</v>
      </c>
      <c r="X791" s="1894">
        <v>2</v>
      </c>
    </row>
    <row r="792" spans="1:24" x14ac:dyDescent="0.25">
      <c r="A792" s="3" t="s">
        <v>1299</v>
      </c>
      <c r="B792" s="3" t="s">
        <v>3035</v>
      </c>
      <c r="C792" s="5">
        <v>1302000</v>
      </c>
      <c r="D792" s="5">
        <v>2500000</v>
      </c>
      <c r="E792" s="5">
        <v>500000</v>
      </c>
      <c r="F792" s="5">
        <v>31000</v>
      </c>
      <c r="G792" s="5">
        <v>0</v>
      </c>
      <c r="H792" s="5">
        <v>771000</v>
      </c>
      <c r="I792" s="5">
        <v>0</v>
      </c>
      <c r="J792" s="5">
        <v>2000000</v>
      </c>
      <c r="K792" s="5">
        <v>0</v>
      </c>
      <c r="L792" s="5"/>
      <c r="M792" s="5">
        <f t="shared" si="283"/>
        <v>2848334</v>
      </c>
      <c r="N792" s="5">
        <f t="shared" si="284"/>
        <v>0</v>
      </c>
      <c r="O792" s="5" t="s">
        <v>2730</v>
      </c>
      <c r="P792" s="5">
        <v>0</v>
      </c>
      <c r="Q792" s="1896">
        <v>0</v>
      </c>
      <c r="R792" s="1896">
        <v>207905</v>
      </c>
      <c r="S792" s="1896">
        <v>1094095</v>
      </c>
      <c r="T792" s="1896">
        <v>0</v>
      </c>
      <c r="U792" s="1896">
        <v>0</v>
      </c>
      <c r="V792" s="1896">
        <v>0</v>
      </c>
      <c r="W792" s="23">
        <v>0.68</v>
      </c>
      <c r="X792" s="1896">
        <v>2</v>
      </c>
    </row>
    <row r="793" spans="1:24" x14ac:dyDescent="0.25">
      <c r="A793" s="3" t="s">
        <v>1299</v>
      </c>
      <c r="B793" s="3" t="s">
        <v>3036</v>
      </c>
      <c r="C793" s="5">
        <v>1019000</v>
      </c>
      <c r="D793" s="5">
        <v>500000</v>
      </c>
      <c r="E793" s="5">
        <v>100000</v>
      </c>
      <c r="F793" s="5">
        <v>27000</v>
      </c>
      <c r="G793" s="5">
        <v>0</v>
      </c>
      <c r="H793" s="5">
        <v>492000</v>
      </c>
      <c r="I793" s="5">
        <v>0</v>
      </c>
      <c r="J793" s="5">
        <v>0</v>
      </c>
      <c r="K793" s="5">
        <v>0</v>
      </c>
      <c r="L793" s="5"/>
      <c r="M793" s="5">
        <f xml:space="preserve"> M792+H793+ I793- J793- L793+ Q793</f>
        <v>3340334</v>
      </c>
      <c r="N793" s="5">
        <f>(C793-D793 - F793 - G793 + J793- K793- H793- I793- P793)*-1</f>
        <v>0</v>
      </c>
      <c r="O793" s="5" t="s">
        <v>1805</v>
      </c>
      <c r="P793" s="5">
        <v>0</v>
      </c>
      <c r="Q793" s="1897">
        <v>0</v>
      </c>
      <c r="R793" s="1897">
        <v>169828</v>
      </c>
      <c r="S793" s="1897">
        <v>849172</v>
      </c>
      <c r="T793" s="1897">
        <v>0</v>
      </c>
      <c r="U793" s="1897">
        <v>0</v>
      </c>
      <c r="V793" s="1897">
        <v>0</v>
      </c>
      <c r="W793" s="23">
        <v>0.65</v>
      </c>
      <c r="X793" s="1897">
        <v>1</v>
      </c>
    </row>
    <row r="794" spans="1:24" x14ac:dyDescent="0.25">
      <c r="A794" s="6" t="s">
        <v>19</v>
      </c>
      <c r="B794" s="6" t="s">
        <v>15</v>
      </c>
      <c r="C794" s="7">
        <f t="shared" ref="C794:L794" si="285">SUM(C787:C793)</f>
        <v>7835000</v>
      </c>
      <c r="D794" s="7">
        <f t="shared" si="285"/>
        <v>6950000</v>
      </c>
      <c r="E794" s="7">
        <f t="shared" si="285"/>
        <v>1375000</v>
      </c>
      <c r="F794" s="7">
        <f t="shared" si="285"/>
        <v>396000</v>
      </c>
      <c r="G794" s="7">
        <f t="shared" si="285"/>
        <v>0</v>
      </c>
      <c r="H794" s="7">
        <f t="shared" si="285"/>
        <v>4174000</v>
      </c>
      <c r="I794" s="7">
        <f t="shared" si="285"/>
        <v>0</v>
      </c>
      <c r="J794" s="7">
        <f t="shared" si="285"/>
        <v>3685000</v>
      </c>
      <c r="K794" s="7">
        <f t="shared" si="285"/>
        <v>10000</v>
      </c>
      <c r="L794" s="7">
        <f t="shared" si="285"/>
        <v>0</v>
      </c>
      <c r="M794" s="7">
        <f>M793</f>
        <v>3340334</v>
      </c>
      <c r="N794" s="7">
        <f>SUM(N787:N793)</f>
        <v>10000</v>
      </c>
      <c r="O794" s="7"/>
      <c r="P794" s="7">
        <f>SUM(P787:P793)</f>
        <v>0</v>
      </c>
      <c r="Q794" s="8"/>
    </row>
    <row r="795" spans="1:24" x14ac:dyDescent="0.25">
      <c r="A795" s="10" t="s">
        <v>15</v>
      </c>
      <c r="B795" s="10" t="s">
        <v>20</v>
      </c>
      <c r="C795" s="11">
        <f t="shared" ref="C795:L795" si="286">C770+C778+C786+C794</f>
        <v>31413000</v>
      </c>
      <c r="D795" s="11">
        <f t="shared" si="286"/>
        <v>27050000</v>
      </c>
      <c r="E795" s="11">
        <f t="shared" si="286"/>
        <v>5265000</v>
      </c>
      <c r="F795" s="11">
        <f t="shared" si="286"/>
        <v>2471000</v>
      </c>
      <c r="G795" s="11">
        <f t="shared" si="286"/>
        <v>0</v>
      </c>
      <c r="H795" s="11">
        <f t="shared" si="286"/>
        <v>15380000</v>
      </c>
      <c r="I795" s="11">
        <f t="shared" si="286"/>
        <v>0</v>
      </c>
      <c r="J795" s="11">
        <f t="shared" si="286"/>
        <v>13581000</v>
      </c>
      <c r="K795" s="11">
        <f t="shared" si="286"/>
        <v>60000</v>
      </c>
      <c r="L795" s="11">
        <f t="shared" si="286"/>
        <v>3000000</v>
      </c>
      <c r="M795" s="11">
        <f>M794</f>
        <v>3340334</v>
      </c>
      <c r="N795" s="11">
        <f>N770+N778+N786+N794</f>
        <v>-33000</v>
      </c>
      <c r="O795" s="11"/>
      <c r="P795" s="11">
        <f>P770+P778+P786+P794</f>
        <v>0</v>
      </c>
      <c r="Q795" s="9"/>
    </row>
    <row r="796" spans="1:24" x14ac:dyDescent="0.25">
      <c r="A796" t="s">
        <v>1299</v>
      </c>
      <c r="B796" s="3" t="s">
        <v>3038</v>
      </c>
      <c r="C796" s="5">
        <v>792000</v>
      </c>
      <c r="D796" s="5">
        <v>0</v>
      </c>
      <c r="E796" s="5">
        <v>0</v>
      </c>
      <c r="F796" s="5">
        <v>12000</v>
      </c>
      <c r="G796" s="5">
        <v>0</v>
      </c>
      <c r="H796" s="5">
        <v>780000</v>
      </c>
      <c r="I796" s="5">
        <v>0</v>
      </c>
      <c r="J796" s="5">
        <v>0</v>
      </c>
      <c r="K796" s="5">
        <v>0</v>
      </c>
      <c r="L796" s="5"/>
      <c r="M796" s="5">
        <f t="shared" ref="M796:M801" si="287" xml:space="preserve"> M795+H796+ I796- J796- L796+ Q796</f>
        <v>4120334</v>
      </c>
      <c r="N796" s="5">
        <f t="shared" ref="N796:N801" si="288">(C796-D796 - F796 - G796 + J796- K796- H796- I796- P796)*-1</f>
        <v>0</v>
      </c>
      <c r="O796" s="5" t="s">
        <v>550</v>
      </c>
      <c r="P796" s="5">
        <v>0</v>
      </c>
      <c r="Q796" s="1899">
        <v>0</v>
      </c>
      <c r="R796" s="1899">
        <v>127452</v>
      </c>
      <c r="S796" s="1899">
        <v>664548</v>
      </c>
      <c r="T796" s="1899">
        <v>0</v>
      </c>
      <c r="U796" s="1899">
        <v>0</v>
      </c>
      <c r="V796" s="1899">
        <v>0</v>
      </c>
      <c r="W796" s="23">
        <v>0.6</v>
      </c>
      <c r="X796" s="1899">
        <v>0</v>
      </c>
    </row>
    <row r="797" spans="1:24" x14ac:dyDescent="0.25">
      <c r="A797" s="3" t="s">
        <v>1299</v>
      </c>
      <c r="B797" s="3" t="s">
        <v>3040</v>
      </c>
      <c r="C797" s="5">
        <v>870000</v>
      </c>
      <c r="D797" s="5">
        <v>300000</v>
      </c>
      <c r="E797" s="5">
        <v>60000</v>
      </c>
      <c r="F797" s="5">
        <v>17000</v>
      </c>
      <c r="G797" s="5">
        <v>0</v>
      </c>
      <c r="H797" s="5">
        <v>592000</v>
      </c>
      <c r="I797" s="5">
        <v>0</v>
      </c>
      <c r="J797" s="5">
        <v>0</v>
      </c>
      <c r="K797" s="5">
        <v>0</v>
      </c>
      <c r="L797" s="5"/>
      <c r="M797" s="5">
        <f t="shared" si="287"/>
        <v>4712334</v>
      </c>
      <c r="N797" s="5">
        <f t="shared" si="288"/>
        <v>39000</v>
      </c>
      <c r="O797" s="5" t="s">
        <v>1923</v>
      </c>
      <c r="P797" s="5">
        <v>0</v>
      </c>
      <c r="Q797" s="1902">
        <v>0</v>
      </c>
      <c r="R797" s="1902">
        <v>141207</v>
      </c>
      <c r="S797" s="1902">
        <v>728793</v>
      </c>
      <c r="T797" s="1902">
        <v>0</v>
      </c>
      <c r="U797" s="1902">
        <v>0</v>
      </c>
      <c r="V797" s="1902">
        <v>0</v>
      </c>
      <c r="W797" s="23">
        <v>0.6</v>
      </c>
      <c r="X797" s="1902">
        <v>1</v>
      </c>
    </row>
    <row r="798" spans="1:24" x14ac:dyDescent="0.25">
      <c r="A798" s="3" t="s">
        <v>1299</v>
      </c>
      <c r="B798" s="3" t="s">
        <v>3041</v>
      </c>
      <c r="C798" s="5">
        <v>1000000</v>
      </c>
      <c r="D798" s="5">
        <v>700000</v>
      </c>
      <c r="E798" s="5">
        <v>140000</v>
      </c>
      <c r="F798" s="5">
        <v>27000</v>
      </c>
      <c r="G798" s="5">
        <v>0</v>
      </c>
      <c r="H798" s="5">
        <v>281000</v>
      </c>
      <c r="I798" s="5">
        <v>0</v>
      </c>
      <c r="J798" s="5">
        <v>0</v>
      </c>
      <c r="K798" s="5">
        <v>0</v>
      </c>
      <c r="L798" s="5"/>
      <c r="M798" s="5">
        <f t="shared" si="287"/>
        <v>4993334</v>
      </c>
      <c r="N798" s="5">
        <f t="shared" si="288"/>
        <v>8000</v>
      </c>
      <c r="O798" s="5" t="s">
        <v>1622</v>
      </c>
      <c r="P798" s="5">
        <v>0</v>
      </c>
      <c r="Q798" s="1904">
        <v>0</v>
      </c>
      <c r="R798" s="1904">
        <v>166287</v>
      </c>
      <c r="S798" s="1904">
        <v>833713</v>
      </c>
      <c r="T798" s="1904">
        <v>0</v>
      </c>
      <c r="U798" s="1904">
        <v>0</v>
      </c>
      <c r="V798" s="1904">
        <v>0</v>
      </c>
      <c r="W798" s="23">
        <v>0.63</v>
      </c>
      <c r="X798" s="1904">
        <v>2</v>
      </c>
    </row>
    <row r="799" spans="1:24" x14ac:dyDescent="0.25">
      <c r="A799" s="3" t="s">
        <v>1299</v>
      </c>
      <c r="B799" s="3" t="s">
        <v>3043</v>
      </c>
      <c r="C799" s="5">
        <v>1016000</v>
      </c>
      <c r="D799" s="5">
        <v>300000</v>
      </c>
      <c r="E799" s="5">
        <v>60000</v>
      </c>
      <c r="F799" s="5">
        <v>280000</v>
      </c>
      <c r="G799" s="5">
        <v>0</v>
      </c>
      <c r="H799" s="5">
        <v>602000</v>
      </c>
      <c r="I799" s="5">
        <v>0</v>
      </c>
      <c r="J799" s="5">
        <v>200000</v>
      </c>
      <c r="K799" s="5">
        <v>0</v>
      </c>
      <c r="L799" s="5"/>
      <c r="M799" s="5">
        <f t="shared" si="287"/>
        <v>5395334</v>
      </c>
      <c r="N799" s="5">
        <f t="shared" si="288"/>
        <v>-34000</v>
      </c>
      <c r="O799" s="5" t="s">
        <v>1293</v>
      </c>
      <c r="P799" s="5">
        <v>0</v>
      </c>
      <c r="Q799" s="1906">
        <v>0</v>
      </c>
      <c r="R799" s="1906">
        <v>169330</v>
      </c>
      <c r="S799" s="1906">
        <v>846670</v>
      </c>
      <c r="T799" s="1906">
        <v>0</v>
      </c>
      <c r="U799" s="1906">
        <v>0</v>
      </c>
      <c r="V799" s="1906">
        <v>0</v>
      </c>
      <c r="W799" s="23">
        <v>0.64</v>
      </c>
      <c r="X799" s="1906">
        <v>2</v>
      </c>
    </row>
    <row r="800" spans="1:24" x14ac:dyDescent="0.25">
      <c r="A800" s="3" t="s">
        <v>1299</v>
      </c>
      <c r="B800" s="3" t="s">
        <v>3045</v>
      </c>
      <c r="C800" s="5">
        <v>1257000</v>
      </c>
      <c r="D800" s="5">
        <v>500000</v>
      </c>
      <c r="E800" s="5">
        <v>100000</v>
      </c>
      <c r="F800" s="5">
        <v>12000</v>
      </c>
      <c r="G800" s="5">
        <v>0</v>
      </c>
      <c r="H800" s="5">
        <v>745000</v>
      </c>
      <c r="I800" s="5">
        <v>0</v>
      </c>
      <c r="J800" s="5">
        <v>0</v>
      </c>
      <c r="K800" s="5">
        <v>0</v>
      </c>
      <c r="L800" s="5"/>
      <c r="M800" s="5">
        <f t="shared" si="287"/>
        <v>6140334</v>
      </c>
      <c r="N800" s="5">
        <f t="shared" si="288"/>
        <v>0</v>
      </c>
      <c r="O800" s="5" t="s">
        <v>1392</v>
      </c>
      <c r="P800" s="5">
        <v>0</v>
      </c>
      <c r="Q800" s="1907">
        <v>0</v>
      </c>
      <c r="R800" s="1907">
        <v>209497</v>
      </c>
      <c r="S800" s="1907">
        <v>1047503</v>
      </c>
      <c r="T800" s="1907">
        <v>0</v>
      </c>
      <c r="U800" s="1907">
        <v>0</v>
      </c>
      <c r="V800" s="1907">
        <v>0</v>
      </c>
      <c r="W800" s="23">
        <v>0.68</v>
      </c>
      <c r="X800" s="1907">
        <v>1</v>
      </c>
    </row>
    <row r="801" spans="1:24" x14ac:dyDescent="0.25">
      <c r="A801" s="3" t="s">
        <v>1299</v>
      </c>
      <c r="B801" s="3" t="s">
        <v>3047</v>
      </c>
      <c r="C801" s="5">
        <v>1062000</v>
      </c>
      <c r="D801" s="5">
        <v>300000</v>
      </c>
      <c r="E801" s="5">
        <v>60000</v>
      </c>
      <c r="F801" s="5">
        <v>28000</v>
      </c>
      <c r="G801" s="5">
        <v>0</v>
      </c>
      <c r="H801" s="5">
        <v>734000</v>
      </c>
      <c r="I801" s="5">
        <v>0</v>
      </c>
      <c r="J801" s="5">
        <v>0</v>
      </c>
      <c r="K801" s="5">
        <v>0</v>
      </c>
      <c r="L801" s="5"/>
      <c r="M801" s="5">
        <f t="shared" si="287"/>
        <v>6874334</v>
      </c>
      <c r="N801" s="5">
        <f t="shared" si="288"/>
        <v>0</v>
      </c>
      <c r="O801" s="5" t="s">
        <v>3048</v>
      </c>
      <c r="P801" s="5">
        <v>0</v>
      </c>
      <c r="Q801" s="1909">
        <v>0</v>
      </c>
      <c r="R801" s="1909">
        <v>176997</v>
      </c>
      <c r="S801" s="1909">
        <v>885003</v>
      </c>
      <c r="T801" s="1909">
        <v>0</v>
      </c>
      <c r="U801" s="1909">
        <v>0</v>
      </c>
      <c r="V801" s="1909">
        <v>0</v>
      </c>
      <c r="W801" s="23">
        <v>0.65</v>
      </c>
      <c r="X801" s="1909">
        <v>1</v>
      </c>
    </row>
    <row r="802" spans="1:24" x14ac:dyDescent="0.25">
      <c r="A802" s="3" t="s">
        <v>1299</v>
      </c>
      <c r="B802" s="3" t="s">
        <v>3049</v>
      </c>
      <c r="C802" s="5">
        <v>672000</v>
      </c>
      <c r="D802" s="5">
        <v>300000</v>
      </c>
      <c r="E802" s="5">
        <v>60000</v>
      </c>
      <c r="F802" s="5">
        <v>16000</v>
      </c>
      <c r="G802" s="5">
        <v>0</v>
      </c>
      <c r="H802" s="5">
        <v>357000</v>
      </c>
      <c r="I802" s="5">
        <v>0</v>
      </c>
      <c r="J802" s="5">
        <v>0</v>
      </c>
      <c r="K802" s="5">
        <v>0</v>
      </c>
      <c r="L802" s="5"/>
      <c r="M802" s="5">
        <f xml:space="preserve"> M801+H802+ I802- J802- L802+ Q802</f>
        <v>7231334</v>
      </c>
      <c r="N802" s="5">
        <f>(C802-D802 - F802 - G802 + J802- K802- H802- I802- P802)*-1</f>
        <v>1000</v>
      </c>
      <c r="O802" s="5" t="s">
        <v>3050</v>
      </c>
      <c r="P802" s="5">
        <v>0</v>
      </c>
      <c r="Q802" s="1912">
        <v>0</v>
      </c>
      <c r="R802" s="1912">
        <v>111998</v>
      </c>
      <c r="S802" s="1912">
        <v>560002</v>
      </c>
      <c r="T802" s="1912">
        <v>0</v>
      </c>
      <c r="U802" s="1912">
        <v>0</v>
      </c>
      <c r="V802" s="1912">
        <v>0</v>
      </c>
      <c r="W802" s="23">
        <v>0.54</v>
      </c>
      <c r="X802" s="1912">
        <v>2</v>
      </c>
    </row>
    <row r="803" spans="1:24" x14ac:dyDescent="0.25">
      <c r="A803" s="6" t="s">
        <v>16</v>
      </c>
      <c r="B803" s="6" t="s">
        <v>15</v>
      </c>
      <c r="C803" s="7">
        <f t="shared" ref="C803:L803" si="289">SUM(C796:C802)</f>
        <v>6669000</v>
      </c>
      <c r="D803" s="7">
        <f t="shared" si="289"/>
        <v>2400000</v>
      </c>
      <c r="E803" s="7">
        <f t="shared" si="289"/>
        <v>480000</v>
      </c>
      <c r="F803" s="7">
        <f t="shared" si="289"/>
        <v>392000</v>
      </c>
      <c r="G803" s="7">
        <f t="shared" si="289"/>
        <v>0</v>
      </c>
      <c r="H803" s="7">
        <f t="shared" si="289"/>
        <v>4091000</v>
      </c>
      <c r="I803" s="7">
        <f t="shared" si="289"/>
        <v>0</v>
      </c>
      <c r="J803" s="7">
        <f t="shared" si="289"/>
        <v>200000</v>
      </c>
      <c r="K803" s="7">
        <f t="shared" si="289"/>
        <v>0</v>
      </c>
      <c r="L803" s="7">
        <f t="shared" si="289"/>
        <v>0</v>
      </c>
      <c r="M803" s="7">
        <f>M802</f>
        <v>7231334</v>
      </c>
      <c r="N803" s="7">
        <f>SUM(N796:N802)</f>
        <v>14000</v>
      </c>
      <c r="O803" s="7"/>
      <c r="P803" s="7">
        <f>SUM(P796:P802)</f>
        <v>0</v>
      </c>
      <c r="Q803" s="8"/>
    </row>
    <row r="804" spans="1:24" x14ac:dyDescent="0.25">
      <c r="A804" s="3" t="s">
        <v>1299</v>
      </c>
      <c r="B804" s="3" t="s">
        <v>3051</v>
      </c>
      <c r="C804" s="5">
        <v>939000</v>
      </c>
      <c r="D804" s="5">
        <v>0</v>
      </c>
      <c r="E804" s="5">
        <v>0</v>
      </c>
      <c r="F804" s="5">
        <v>24000</v>
      </c>
      <c r="G804" s="5">
        <v>0</v>
      </c>
      <c r="H804" s="5">
        <v>1015000</v>
      </c>
      <c r="I804" s="5">
        <v>0</v>
      </c>
      <c r="J804" s="5">
        <v>100000</v>
      </c>
      <c r="K804" s="5">
        <v>0</v>
      </c>
      <c r="L804" s="5"/>
      <c r="M804" s="5">
        <f xml:space="preserve"> M803+H804+ I804- J804- L804+ Q804</f>
        <v>8146334</v>
      </c>
      <c r="N804" s="5">
        <f t="shared" ref="N804:N809" si="290">(C804-D804 - F804 - G804 + J804- K804- H804- I804- P804)*-1</f>
        <v>0</v>
      </c>
      <c r="O804" s="5" t="s">
        <v>3052</v>
      </c>
      <c r="P804" s="5">
        <v>0</v>
      </c>
      <c r="Q804" s="1914">
        <v>0</v>
      </c>
      <c r="R804" s="1914">
        <v>156495</v>
      </c>
      <c r="S804" s="1914">
        <v>782505</v>
      </c>
      <c r="T804" s="1914">
        <v>0</v>
      </c>
      <c r="U804" s="1914">
        <v>0</v>
      </c>
      <c r="V804" s="1914">
        <v>0</v>
      </c>
      <c r="W804" s="23">
        <v>0.66</v>
      </c>
      <c r="X804" s="1914">
        <v>0</v>
      </c>
    </row>
    <row r="805" spans="1:24" x14ac:dyDescent="0.25">
      <c r="A805" s="3" t="s">
        <v>1299</v>
      </c>
      <c r="B805" s="3" t="s">
        <v>3053</v>
      </c>
      <c r="C805" s="5">
        <v>1010000</v>
      </c>
      <c r="D805" s="5">
        <v>0</v>
      </c>
      <c r="E805" s="5">
        <v>0</v>
      </c>
      <c r="F805" s="5">
        <v>24000</v>
      </c>
      <c r="G805" s="5">
        <v>0</v>
      </c>
      <c r="H805" s="5">
        <v>982000</v>
      </c>
      <c r="I805" s="5">
        <v>0</v>
      </c>
      <c r="J805" s="5">
        <v>0</v>
      </c>
      <c r="K805" s="5">
        <v>0</v>
      </c>
      <c r="L805" s="5"/>
      <c r="M805" s="5">
        <f xml:space="preserve"> M804+H805+ I805- J805- L805+ Q805</f>
        <v>9128334</v>
      </c>
      <c r="N805" s="5">
        <f t="shared" si="290"/>
        <v>-4000</v>
      </c>
      <c r="O805" s="5" t="s">
        <v>1357</v>
      </c>
      <c r="P805" s="5">
        <v>0</v>
      </c>
      <c r="Q805" s="1915">
        <v>0</v>
      </c>
      <c r="R805" s="1915">
        <v>168327</v>
      </c>
      <c r="S805" s="1915">
        <v>841673</v>
      </c>
      <c r="T805" s="1915">
        <v>0</v>
      </c>
      <c r="U805" s="1915">
        <v>0</v>
      </c>
      <c r="V805" s="1915">
        <v>0</v>
      </c>
      <c r="W805" s="23">
        <v>0.66</v>
      </c>
      <c r="X805" s="1915">
        <v>0</v>
      </c>
    </row>
    <row r="806" spans="1:24" x14ac:dyDescent="0.25">
      <c r="A806" s="3" t="s">
        <v>1299</v>
      </c>
      <c r="B806" s="3" t="s">
        <v>3054</v>
      </c>
      <c r="C806" s="5">
        <v>1432000</v>
      </c>
      <c r="D806" s="5">
        <v>2200000</v>
      </c>
      <c r="E806" s="5">
        <v>440000</v>
      </c>
      <c r="F806" s="5">
        <v>513000</v>
      </c>
      <c r="G806" s="5">
        <v>0</v>
      </c>
      <c r="H806" s="5">
        <v>588000</v>
      </c>
      <c r="I806" s="5">
        <v>0</v>
      </c>
      <c r="J806" s="5">
        <v>1868000</v>
      </c>
      <c r="K806" s="5">
        <v>0</v>
      </c>
      <c r="L806" s="5"/>
      <c r="M806" s="5">
        <f>M805+ H806+ I806- J806- L806+ Q806</f>
        <v>7848334</v>
      </c>
      <c r="N806" s="5">
        <f t="shared" si="290"/>
        <v>1000</v>
      </c>
      <c r="O806" s="5" t="s">
        <v>1243</v>
      </c>
      <c r="P806" s="5">
        <v>0</v>
      </c>
      <c r="Q806" s="1917">
        <v>0</v>
      </c>
      <c r="R806" s="1917">
        <v>238657</v>
      </c>
      <c r="S806" s="1917">
        <v>1193343</v>
      </c>
      <c r="T806" s="1917">
        <v>0</v>
      </c>
      <c r="U806" s="1917">
        <v>0</v>
      </c>
      <c r="V806" s="1917">
        <v>0</v>
      </c>
      <c r="W806" s="23">
        <v>0.67</v>
      </c>
      <c r="X806" s="1917">
        <v>3</v>
      </c>
    </row>
    <row r="807" spans="1:24" x14ac:dyDescent="0.25">
      <c r="A807" s="3" t="s">
        <v>1299</v>
      </c>
      <c r="B807" s="3" t="s">
        <v>3056</v>
      </c>
      <c r="C807" s="5">
        <v>1213000</v>
      </c>
      <c r="D807" s="5">
        <v>1000000</v>
      </c>
      <c r="E807" s="5">
        <v>200000</v>
      </c>
      <c r="F807" s="5">
        <v>12000</v>
      </c>
      <c r="G807" s="5">
        <v>0</v>
      </c>
      <c r="H807" s="5">
        <v>231000</v>
      </c>
      <c r="I807" s="5">
        <v>0</v>
      </c>
      <c r="J807" s="5">
        <v>0</v>
      </c>
      <c r="K807" s="5">
        <v>0</v>
      </c>
      <c r="L807" s="5"/>
      <c r="M807" s="5">
        <f xml:space="preserve"> M806+H807+ I807- J807- L807+ Q807</f>
        <v>8079334</v>
      </c>
      <c r="N807" s="5">
        <f t="shared" si="290"/>
        <v>30000</v>
      </c>
      <c r="O807" s="5" t="s">
        <v>3057</v>
      </c>
      <c r="P807" s="5">
        <v>0</v>
      </c>
      <c r="Q807" s="1919">
        <v>0</v>
      </c>
      <c r="R807" s="1919">
        <v>202163</v>
      </c>
      <c r="S807" s="1919">
        <v>1010837</v>
      </c>
      <c r="T807" s="1919">
        <v>0</v>
      </c>
      <c r="U807" s="1919">
        <v>0</v>
      </c>
      <c r="V807" s="1919">
        <v>0</v>
      </c>
      <c r="W807" s="23">
        <v>0.68</v>
      </c>
      <c r="X807" s="1919">
        <v>1</v>
      </c>
    </row>
    <row r="808" spans="1:24" x14ac:dyDescent="0.25">
      <c r="A808" s="3" t="s">
        <v>1299</v>
      </c>
      <c r="B808" s="3" t="s">
        <v>3058</v>
      </c>
      <c r="C808" s="5">
        <v>781000</v>
      </c>
      <c r="D808" s="5">
        <v>700000</v>
      </c>
      <c r="E808" s="5">
        <v>140000</v>
      </c>
      <c r="F808" s="5">
        <v>24000</v>
      </c>
      <c r="G808" s="5">
        <v>0</v>
      </c>
      <c r="H808" s="5">
        <v>725000</v>
      </c>
      <c r="I808" s="5">
        <v>0</v>
      </c>
      <c r="J808" s="5">
        <v>668000</v>
      </c>
      <c r="K808" s="5">
        <v>0</v>
      </c>
      <c r="L808" s="5">
        <v>3000000</v>
      </c>
      <c r="M808" s="5">
        <f xml:space="preserve"> M807+H808+ I808- J808- L808+ Q808</f>
        <v>5136334</v>
      </c>
      <c r="N808" s="5">
        <f t="shared" si="290"/>
        <v>0</v>
      </c>
      <c r="O808" s="5" t="s">
        <v>1377</v>
      </c>
      <c r="P808" s="5">
        <v>0</v>
      </c>
      <c r="Q808" s="1921">
        <v>0</v>
      </c>
      <c r="R808" s="1921">
        <v>130164</v>
      </c>
      <c r="S808" s="1921">
        <v>650836</v>
      </c>
      <c r="T808" s="1921">
        <v>0</v>
      </c>
      <c r="U808" s="1921">
        <v>0</v>
      </c>
      <c r="V808" s="1921">
        <v>0</v>
      </c>
      <c r="W808" s="23">
        <v>0.63</v>
      </c>
      <c r="X808" s="1921">
        <v>2</v>
      </c>
    </row>
    <row r="809" spans="1:24" x14ac:dyDescent="0.25">
      <c r="A809" t="s">
        <v>1299</v>
      </c>
      <c r="B809" t="s">
        <v>3059</v>
      </c>
      <c r="C809" s="1924">
        <v>805000</v>
      </c>
      <c r="D809" s="1924">
        <v>0</v>
      </c>
      <c r="E809" s="1924">
        <v>0</v>
      </c>
      <c r="F809" s="1924">
        <v>39000</v>
      </c>
      <c r="G809" s="1924">
        <v>0</v>
      </c>
      <c r="H809" s="1924">
        <v>765000</v>
      </c>
      <c r="I809" s="1924">
        <v>0</v>
      </c>
      <c r="J809" s="1924">
        <v>0</v>
      </c>
      <c r="K809" s="1924">
        <v>0</v>
      </c>
      <c r="M809" s="5">
        <f xml:space="preserve"> M808+H809+ I809- J809- L809+ Q809</f>
        <v>5901334</v>
      </c>
      <c r="N809">
        <f t="shared" si="290"/>
        <v>-1000</v>
      </c>
      <c r="O809" t="s">
        <v>2043</v>
      </c>
      <c r="P809" s="1924">
        <v>0</v>
      </c>
      <c r="Q809" s="1924">
        <v>0</v>
      </c>
      <c r="R809" s="1924">
        <v>134166</v>
      </c>
      <c r="S809" s="1924">
        <v>670833.80000000005</v>
      </c>
      <c r="T809" s="1924">
        <v>0</v>
      </c>
      <c r="U809" s="1924">
        <v>0</v>
      </c>
      <c r="V809" s="1924">
        <v>0</v>
      </c>
      <c r="W809" s="23">
        <v>0.75</v>
      </c>
      <c r="X809" s="1924">
        <v>0</v>
      </c>
    </row>
    <row r="810" spans="1:24" x14ac:dyDescent="0.25">
      <c r="A810" s="3" t="s">
        <v>1299</v>
      </c>
      <c r="B810" s="3" t="s">
        <v>3061</v>
      </c>
      <c r="C810" s="5">
        <v>1042000</v>
      </c>
      <c r="D810" s="5">
        <v>2500000</v>
      </c>
      <c r="E810" s="5">
        <v>500000</v>
      </c>
      <c r="F810" s="5">
        <v>12000</v>
      </c>
      <c r="G810" s="5">
        <v>0</v>
      </c>
      <c r="H810" s="5">
        <v>530000</v>
      </c>
      <c r="I810" s="5">
        <v>0</v>
      </c>
      <c r="J810" s="5">
        <v>2000000</v>
      </c>
      <c r="K810" s="5">
        <v>0</v>
      </c>
      <c r="L810" s="5"/>
      <c r="M810" s="5">
        <f xml:space="preserve"> M809+H810+ I810- J810- L810+ Q810</f>
        <v>4431334</v>
      </c>
      <c r="N810" s="5">
        <f>(C810-D810 - F810 - G810 + J810- K810- H810- I810- P810)*-1</f>
        <v>0</v>
      </c>
      <c r="O810" s="5" t="s">
        <v>125</v>
      </c>
      <c r="P810" s="5">
        <v>0</v>
      </c>
      <c r="Q810" s="1925">
        <v>0</v>
      </c>
      <c r="R810" s="1925">
        <v>173663</v>
      </c>
      <c r="S810" s="1925">
        <v>868337</v>
      </c>
      <c r="T810" s="1925">
        <v>0</v>
      </c>
      <c r="U810" s="1925">
        <v>0</v>
      </c>
      <c r="V810" s="1925">
        <v>0</v>
      </c>
      <c r="W810" s="23">
        <v>0.69</v>
      </c>
      <c r="X810" s="1925">
        <v>2</v>
      </c>
    </row>
    <row r="811" spans="1:24" x14ac:dyDescent="0.25">
      <c r="A811" s="6" t="s">
        <v>17</v>
      </c>
      <c r="B811" s="6" t="s">
        <v>15</v>
      </c>
      <c r="C811" s="7">
        <f>SUM(C804:C810)</f>
        <v>7222000</v>
      </c>
      <c r="D811" s="7">
        <f>SUM(D804:D810)</f>
        <v>6400000</v>
      </c>
      <c r="E811" s="7">
        <f t="shared" ref="E811:L811" si="291">SUM(E804:E810)</f>
        <v>1280000</v>
      </c>
      <c r="F811" s="7">
        <f t="shared" si="291"/>
        <v>648000</v>
      </c>
      <c r="G811" s="7">
        <f t="shared" si="291"/>
        <v>0</v>
      </c>
      <c r="H811" s="7">
        <f t="shared" si="291"/>
        <v>4836000</v>
      </c>
      <c r="I811" s="7">
        <f t="shared" si="291"/>
        <v>0</v>
      </c>
      <c r="J811" s="7">
        <f t="shared" si="291"/>
        <v>4636000</v>
      </c>
      <c r="K811" s="7">
        <f t="shared" si="291"/>
        <v>0</v>
      </c>
      <c r="L811" s="7">
        <f t="shared" si="291"/>
        <v>3000000</v>
      </c>
      <c r="M811" s="7">
        <f>M810</f>
        <v>4431334</v>
      </c>
      <c r="N811" s="7">
        <f>SUM(N804:N810)</f>
        <v>26000</v>
      </c>
      <c r="O811" s="7"/>
      <c r="P811" s="7">
        <f>SUM(P804:P810)</f>
        <v>0</v>
      </c>
      <c r="Q811" s="8"/>
    </row>
    <row r="812" spans="1:24" x14ac:dyDescent="0.25">
      <c r="A812" s="3" t="s">
        <v>1299</v>
      </c>
      <c r="B812" s="3" t="s">
        <v>3063</v>
      </c>
      <c r="C812" s="5">
        <v>902000</v>
      </c>
      <c r="D812" s="5">
        <v>1800000</v>
      </c>
      <c r="E812" s="5">
        <v>360000</v>
      </c>
      <c r="F812" s="5">
        <v>13000</v>
      </c>
      <c r="G812" s="5">
        <v>0</v>
      </c>
      <c r="H812" s="5">
        <v>43000</v>
      </c>
      <c r="I812" s="5">
        <v>0</v>
      </c>
      <c r="J812" s="5">
        <v>950000</v>
      </c>
      <c r="K812" s="5">
        <v>0</v>
      </c>
      <c r="L812" s="5"/>
      <c r="M812" s="5">
        <f t="shared" ref="M812:M814" si="292" xml:space="preserve"> M811+H812+ I812- J812- L812+ Q812</f>
        <v>3524334</v>
      </c>
      <c r="N812" s="5">
        <f t="shared" ref="N812:N814" si="293">(C812-D812 - F812 - G812 + J812- K812- H812- I812- P812)*-1</f>
        <v>4000</v>
      </c>
      <c r="O812" s="5" t="s">
        <v>1859</v>
      </c>
      <c r="P812" s="5">
        <v>0</v>
      </c>
      <c r="Q812" s="1928">
        <v>0</v>
      </c>
      <c r="R812" s="1928">
        <v>150331</v>
      </c>
      <c r="S812" s="1928">
        <v>751669</v>
      </c>
      <c r="T812" s="1928">
        <v>0</v>
      </c>
      <c r="U812" s="1928">
        <v>0</v>
      </c>
      <c r="V812" s="1928">
        <v>0</v>
      </c>
      <c r="W812" s="23">
        <v>0.69</v>
      </c>
      <c r="X812" s="1928">
        <v>3</v>
      </c>
    </row>
    <row r="813" spans="1:24" x14ac:dyDescent="0.25">
      <c r="A813" s="3" t="s">
        <v>1299</v>
      </c>
      <c r="B813" s="3" t="s">
        <v>3064</v>
      </c>
      <c r="C813" s="5">
        <v>1467000</v>
      </c>
      <c r="D813" s="5">
        <v>1200000</v>
      </c>
      <c r="E813" s="5">
        <v>240000</v>
      </c>
      <c r="F813" s="5">
        <v>268000</v>
      </c>
      <c r="G813" s="5">
        <v>0</v>
      </c>
      <c r="H813" s="5">
        <v>998000</v>
      </c>
      <c r="I813" s="5">
        <v>0</v>
      </c>
      <c r="J813" s="5">
        <v>1000000</v>
      </c>
      <c r="K813" s="5">
        <v>0</v>
      </c>
      <c r="L813" s="5"/>
      <c r="M813" s="5">
        <f t="shared" si="292"/>
        <v>3522334</v>
      </c>
      <c r="N813" s="5">
        <f t="shared" si="293"/>
        <v>-1000</v>
      </c>
      <c r="O813" s="5" t="s">
        <v>3065</v>
      </c>
      <c r="P813" s="5">
        <v>0</v>
      </c>
      <c r="Q813" s="1929">
        <v>0</v>
      </c>
      <c r="R813" s="1929">
        <v>244492</v>
      </c>
      <c r="S813" s="1929">
        <v>1222508</v>
      </c>
      <c r="T813" s="1929">
        <v>0</v>
      </c>
      <c r="U813" s="1929">
        <v>0</v>
      </c>
      <c r="V813" s="1929">
        <v>0</v>
      </c>
      <c r="W813" s="23">
        <v>0.67</v>
      </c>
      <c r="X813" s="1929">
        <v>3</v>
      </c>
    </row>
    <row r="814" spans="1:24" x14ac:dyDescent="0.25">
      <c r="A814" s="3" t="s">
        <v>1299</v>
      </c>
      <c r="B814" s="3" t="s">
        <v>3066</v>
      </c>
      <c r="C814" s="5">
        <v>924000</v>
      </c>
      <c r="D814" s="5">
        <v>0</v>
      </c>
      <c r="E814" s="5">
        <v>0</v>
      </c>
      <c r="F814" s="5">
        <v>90000</v>
      </c>
      <c r="G814" s="5">
        <v>0</v>
      </c>
      <c r="H814" s="5">
        <v>835000</v>
      </c>
      <c r="I814" s="5">
        <v>0</v>
      </c>
      <c r="J814" s="5">
        <v>0</v>
      </c>
      <c r="K814" s="5">
        <v>0</v>
      </c>
      <c r="L814" s="5"/>
      <c r="M814" s="5">
        <f t="shared" si="292"/>
        <v>4357334</v>
      </c>
      <c r="N814" s="5">
        <f t="shared" si="293"/>
        <v>1000</v>
      </c>
      <c r="O814" s="5" t="s">
        <v>3068</v>
      </c>
      <c r="P814" s="5">
        <v>0</v>
      </c>
      <c r="Q814" s="1932">
        <v>0</v>
      </c>
      <c r="R814" s="1932">
        <v>153994</v>
      </c>
      <c r="S814" s="1932">
        <v>770006</v>
      </c>
      <c r="T814" s="1932">
        <v>0</v>
      </c>
      <c r="U814" s="1932">
        <v>0</v>
      </c>
      <c r="V814" s="1932">
        <v>0</v>
      </c>
      <c r="W814" s="23">
        <v>0.62</v>
      </c>
      <c r="X814" s="1932">
        <v>0</v>
      </c>
    </row>
    <row r="815" spans="1:24" x14ac:dyDescent="0.25">
      <c r="A815" s="3" t="s">
        <v>1299</v>
      </c>
      <c r="B815" s="3" t="s">
        <v>3069</v>
      </c>
      <c r="C815" s="5">
        <v>1023000</v>
      </c>
      <c r="D815" s="5">
        <v>1150000</v>
      </c>
      <c r="E815" s="5">
        <v>230000</v>
      </c>
      <c r="F815" s="5">
        <v>12000</v>
      </c>
      <c r="G815" s="5">
        <v>0</v>
      </c>
      <c r="H815" s="5">
        <v>170000</v>
      </c>
      <c r="I815" s="5">
        <v>0</v>
      </c>
      <c r="J815" s="5">
        <v>310000</v>
      </c>
      <c r="K815" s="5">
        <v>0</v>
      </c>
      <c r="L815" s="5"/>
      <c r="M815" s="5">
        <f>M814+ H815+ I815- J815- L815+ Q815</f>
        <v>4217334</v>
      </c>
      <c r="N815" s="5">
        <f>(C815-D815 - F815 - G815 + J815- K815- H815- I815- P815)*-1</f>
        <v>-1000</v>
      </c>
      <c r="O815" s="5" t="s">
        <v>172</v>
      </c>
      <c r="P815" s="5">
        <v>0</v>
      </c>
      <c r="Q815" s="1934">
        <v>0</v>
      </c>
      <c r="R815" s="1934">
        <v>170504</v>
      </c>
      <c r="S815" s="1934">
        <v>852495.7</v>
      </c>
      <c r="T815" s="1934">
        <v>0</v>
      </c>
      <c r="U815" s="1934">
        <v>0</v>
      </c>
      <c r="V815" s="1934">
        <v>0</v>
      </c>
      <c r="W815" s="23">
        <v>0.65</v>
      </c>
      <c r="X815" s="1934">
        <v>4</v>
      </c>
    </row>
    <row r="816" spans="1:24" x14ac:dyDescent="0.25">
      <c r="A816" s="3" t="s">
        <v>1299</v>
      </c>
      <c r="B816" s="3" t="s">
        <v>3071</v>
      </c>
      <c r="C816" s="5">
        <v>830000</v>
      </c>
      <c r="D816" s="5">
        <v>300000</v>
      </c>
      <c r="E816" s="5">
        <v>60000</v>
      </c>
      <c r="F816" s="5">
        <v>12000</v>
      </c>
      <c r="G816" s="5">
        <v>0</v>
      </c>
      <c r="H816" s="5">
        <v>518000</v>
      </c>
      <c r="I816" s="5">
        <v>0</v>
      </c>
      <c r="J816" s="5">
        <v>0</v>
      </c>
      <c r="K816" s="5">
        <v>0</v>
      </c>
      <c r="L816" s="5"/>
      <c r="M816" s="5">
        <f xml:space="preserve"> M815+H816+ I816- J816- L816+ Q816</f>
        <v>4735334</v>
      </c>
      <c r="N816" s="5">
        <f>(C816-D816 - F816 - G816 + J816- K816- H816- I816- P816)*-1</f>
        <v>0</v>
      </c>
      <c r="O816" s="5" t="s">
        <v>3073</v>
      </c>
      <c r="P816" s="5">
        <v>0</v>
      </c>
      <c r="Q816" s="1936">
        <v>0</v>
      </c>
      <c r="R816" s="1936">
        <v>138329</v>
      </c>
      <c r="S816" s="1936">
        <v>691671</v>
      </c>
      <c r="T816" s="1936">
        <v>0</v>
      </c>
      <c r="U816" s="1936">
        <v>0</v>
      </c>
      <c r="V816" s="1936">
        <v>0</v>
      </c>
      <c r="W816" s="23">
        <v>0.6</v>
      </c>
      <c r="X816" s="1936">
        <v>1</v>
      </c>
    </row>
    <row r="817" spans="1:24" x14ac:dyDescent="0.25">
      <c r="A817" s="3" t="s">
        <v>1299</v>
      </c>
      <c r="B817" s="3" t="s">
        <v>3074</v>
      </c>
      <c r="C817" s="5">
        <v>821000</v>
      </c>
      <c r="D817" s="5">
        <v>0</v>
      </c>
      <c r="E817" s="5">
        <v>0</v>
      </c>
      <c r="F817" s="5">
        <v>24000</v>
      </c>
      <c r="G817" s="5">
        <v>0</v>
      </c>
      <c r="H817" s="5">
        <v>1285000</v>
      </c>
      <c r="I817" s="5">
        <v>0</v>
      </c>
      <c r="J817" s="5">
        <v>490000</v>
      </c>
      <c r="K817" s="5">
        <v>0</v>
      </c>
      <c r="L817" s="5"/>
      <c r="M817" s="5">
        <f xml:space="preserve"> M816+H817+ I817- J817- L817+ Q817</f>
        <v>5530334</v>
      </c>
      <c r="N817" s="5">
        <f>(C817-D817 - F817 - G817 + J817- K817- H817- I817- P817)*-1</f>
        <v>-2000</v>
      </c>
      <c r="O817" s="5" t="s">
        <v>3075</v>
      </c>
      <c r="P817" s="5">
        <v>0</v>
      </c>
      <c r="Q817" s="1937">
        <v>0</v>
      </c>
      <c r="R817" s="1937">
        <v>136828</v>
      </c>
      <c r="S817" s="1937">
        <v>684172</v>
      </c>
      <c r="T817" s="1937">
        <v>0</v>
      </c>
      <c r="U817" s="1937">
        <v>0</v>
      </c>
      <c r="V817" s="1937">
        <v>0</v>
      </c>
      <c r="W817" s="23">
        <v>0.71</v>
      </c>
      <c r="X817" s="1937">
        <v>0</v>
      </c>
    </row>
    <row r="818" spans="1:24" x14ac:dyDescent="0.25">
      <c r="A818" s="3" t="s">
        <v>1299</v>
      </c>
      <c r="B818" s="3" t="s">
        <v>3077</v>
      </c>
      <c r="C818" s="5">
        <v>723000</v>
      </c>
      <c r="D818" s="5">
        <v>500000</v>
      </c>
      <c r="E818" s="5">
        <v>100000</v>
      </c>
      <c r="F818" s="5">
        <v>39000</v>
      </c>
      <c r="G818" s="5">
        <v>0</v>
      </c>
      <c r="H818" s="5">
        <v>184000</v>
      </c>
      <c r="I818" s="5">
        <v>0</v>
      </c>
      <c r="J818" s="5">
        <v>0</v>
      </c>
      <c r="K818" s="5">
        <v>0</v>
      </c>
      <c r="L818" s="5"/>
      <c r="M818" s="5">
        <f xml:space="preserve"> M817+H818+ I818- J818- L818+ Q818</f>
        <v>5714334</v>
      </c>
      <c r="N818" s="5">
        <f>(C818-D818 - F818 - G818 + J818- K818- H818- I818- P818)*-1</f>
        <v>0</v>
      </c>
      <c r="O818" s="5" t="s">
        <v>3079</v>
      </c>
      <c r="P818" s="5">
        <v>0</v>
      </c>
      <c r="Q818" s="1940">
        <v>0</v>
      </c>
      <c r="R818" s="1940">
        <v>120496</v>
      </c>
      <c r="S818" s="1940">
        <v>602503.69999999995</v>
      </c>
      <c r="T818" s="1940">
        <v>0</v>
      </c>
      <c r="U818" s="1940">
        <v>0</v>
      </c>
      <c r="V818" s="1940">
        <v>0</v>
      </c>
      <c r="W818" s="23">
        <v>0.64</v>
      </c>
      <c r="X818" s="1940">
        <v>1</v>
      </c>
    </row>
    <row r="819" spans="1:24" x14ac:dyDescent="0.25">
      <c r="A819" s="6" t="s">
        <v>18</v>
      </c>
      <c r="B819" s="6" t="s">
        <v>15</v>
      </c>
      <c r="C819" s="7">
        <f>SUM(C812:C817)</f>
        <v>5967000</v>
      </c>
      <c r="D819" s="7">
        <f>SUM(D812:D818)</f>
        <v>4950000</v>
      </c>
      <c r="E819" s="7">
        <f>SUM(E812:E818)</f>
        <v>990000</v>
      </c>
      <c r="F819" s="7">
        <f>SUM(F812:F818)</f>
        <v>458000</v>
      </c>
      <c r="G819" s="7">
        <f>SUM(G812:G817)</f>
        <v>0</v>
      </c>
      <c r="H819" s="7">
        <f>SUM(H812:H818)</f>
        <v>4033000</v>
      </c>
      <c r="I819" s="7">
        <f>SUM(I812:I817)</f>
        <v>0</v>
      </c>
      <c r="J819" s="7">
        <f>SUM(J812:J818)</f>
        <v>2750000</v>
      </c>
      <c r="K819" s="7">
        <f>SUM(K812:K817)</f>
        <v>0</v>
      </c>
      <c r="L819" s="7">
        <f>SUM(L812:L817)</f>
        <v>0</v>
      </c>
      <c r="M819" s="7">
        <f>M818</f>
        <v>5714334</v>
      </c>
      <c r="N819" s="7">
        <f>SUM(N812:N817)</f>
        <v>1000</v>
      </c>
      <c r="O819" s="7"/>
      <c r="P819" s="7">
        <f>SUM(P812:P817)</f>
        <v>0</v>
      </c>
      <c r="Q819" s="8"/>
    </row>
    <row r="820" spans="1:24" x14ac:dyDescent="0.25">
      <c r="A820" s="3" t="s">
        <v>1299</v>
      </c>
      <c r="B820" s="3" t="s">
        <v>3080</v>
      </c>
      <c r="C820" s="5">
        <v>1206000</v>
      </c>
      <c r="D820" s="5">
        <v>800000</v>
      </c>
      <c r="E820" s="5">
        <v>160000</v>
      </c>
      <c r="F820" s="5">
        <v>280000</v>
      </c>
      <c r="G820" s="5">
        <v>0</v>
      </c>
      <c r="H820" s="5">
        <v>820000</v>
      </c>
      <c r="I820" s="5">
        <v>0</v>
      </c>
      <c r="J820" s="5">
        <v>700000</v>
      </c>
      <c r="K820" s="5">
        <v>0</v>
      </c>
      <c r="L820" s="5"/>
      <c r="M820" s="5">
        <f>+M819+H820-J820</f>
        <v>5834334</v>
      </c>
      <c r="N820" s="5">
        <f t="shared" ref="N820:N825" si="294">(C820-D820 - F820 - G820 + J820- K820- H820- I820- P820)*-1</f>
        <v>-6000</v>
      </c>
      <c r="O820" s="5" t="s">
        <v>3081</v>
      </c>
      <c r="P820" s="5">
        <v>0</v>
      </c>
      <c r="Q820" s="1942">
        <v>0</v>
      </c>
      <c r="R820" s="1942">
        <v>200992</v>
      </c>
      <c r="S820" s="1942">
        <v>1005008.3</v>
      </c>
      <c r="T820" s="1942">
        <v>0</v>
      </c>
      <c r="U820" s="1942">
        <v>0</v>
      </c>
      <c r="V820" s="1942">
        <v>0</v>
      </c>
      <c r="W820" s="23">
        <v>0.77</v>
      </c>
      <c r="X820" s="1942">
        <v>2</v>
      </c>
    </row>
    <row r="821" spans="1:24" x14ac:dyDescent="0.25">
      <c r="A821" s="3" t="s">
        <v>1299</v>
      </c>
      <c r="B821" s="3" t="s">
        <v>3082</v>
      </c>
      <c r="C821" s="5">
        <v>1142000</v>
      </c>
      <c r="D821" s="5">
        <v>1000000</v>
      </c>
      <c r="E821" s="5">
        <v>200000</v>
      </c>
      <c r="F821" s="5">
        <v>12000</v>
      </c>
      <c r="G821" s="5">
        <v>0</v>
      </c>
      <c r="H821" s="5">
        <v>503000</v>
      </c>
      <c r="I821" s="5">
        <v>0</v>
      </c>
      <c r="J821" s="5">
        <v>366000</v>
      </c>
      <c r="K821" s="5">
        <v>0</v>
      </c>
      <c r="L821" s="5"/>
      <c r="M821" s="5">
        <f t="shared" ref="M821:M826" si="295" xml:space="preserve"> M820+H821+ I821- J821- L821+ Q821</f>
        <v>5971334</v>
      </c>
      <c r="N821" s="5">
        <f t="shared" si="294"/>
        <v>7000</v>
      </c>
      <c r="O821" s="5" t="s">
        <v>3083</v>
      </c>
      <c r="P821" s="5">
        <v>0</v>
      </c>
      <c r="Q821" s="1943">
        <v>0</v>
      </c>
      <c r="R821" s="1943">
        <v>190331</v>
      </c>
      <c r="S821" s="1943">
        <v>951669</v>
      </c>
      <c r="T821" s="1943">
        <v>0</v>
      </c>
      <c r="U821" s="1943">
        <v>0</v>
      </c>
      <c r="V821" s="1943">
        <v>0</v>
      </c>
      <c r="W821" s="23">
        <v>0.65</v>
      </c>
      <c r="X821" s="1943">
        <v>3</v>
      </c>
    </row>
    <row r="822" spans="1:24" x14ac:dyDescent="0.25">
      <c r="A822" s="3" t="s">
        <v>1299</v>
      </c>
      <c r="B822" s="3" t="s">
        <v>3085</v>
      </c>
      <c r="C822" s="5">
        <v>607000</v>
      </c>
      <c r="D822" s="5">
        <v>500000</v>
      </c>
      <c r="E822" s="5">
        <v>100000</v>
      </c>
      <c r="F822" s="5">
        <v>17000</v>
      </c>
      <c r="G822" s="5">
        <v>0</v>
      </c>
      <c r="H822" s="5">
        <v>90000</v>
      </c>
      <c r="I822" s="5">
        <v>0</v>
      </c>
      <c r="J822" s="5">
        <v>0</v>
      </c>
      <c r="K822" s="5">
        <v>0</v>
      </c>
      <c r="L822" s="5"/>
      <c r="M822" s="5">
        <f t="shared" si="295"/>
        <v>6061334</v>
      </c>
      <c r="N822" s="5">
        <f t="shared" si="294"/>
        <v>0</v>
      </c>
      <c r="O822" s="5" t="s">
        <v>3087</v>
      </c>
      <c r="P822" s="5">
        <v>0</v>
      </c>
      <c r="Q822" s="1946">
        <v>0</v>
      </c>
      <c r="R822" s="1946">
        <v>101166</v>
      </c>
      <c r="S822" s="1946">
        <v>505834</v>
      </c>
      <c r="T822" s="1946">
        <v>0</v>
      </c>
      <c r="U822" s="1946">
        <v>0</v>
      </c>
      <c r="V822" s="1946">
        <v>0</v>
      </c>
      <c r="W822" s="23">
        <v>0.59</v>
      </c>
      <c r="X822" s="1946">
        <v>2</v>
      </c>
    </row>
    <row r="823" spans="1:24" x14ac:dyDescent="0.25">
      <c r="A823" s="3" t="s">
        <v>1299</v>
      </c>
      <c r="B823" s="3" t="s">
        <v>3088</v>
      </c>
      <c r="C823" s="5">
        <v>1283000</v>
      </c>
      <c r="D823" s="5">
        <v>800000</v>
      </c>
      <c r="E823" s="5">
        <v>160000</v>
      </c>
      <c r="F823" s="5">
        <v>27000</v>
      </c>
      <c r="G823" s="5">
        <v>0</v>
      </c>
      <c r="H823" s="5">
        <v>456000</v>
      </c>
      <c r="I823" s="5">
        <v>0</v>
      </c>
      <c r="J823" s="5">
        <v>0</v>
      </c>
      <c r="K823" s="5">
        <v>0</v>
      </c>
      <c r="L823" s="5"/>
      <c r="M823" s="5">
        <f t="shared" si="295"/>
        <v>6517334</v>
      </c>
      <c r="N823" s="5">
        <f t="shared" si="294"/>
        <v>0</v>
      </c>
      <c r="O823" s="5" t="s">
        <v>3000</v>
      </c>
      <c r="P823" s="5">
        <v>0</v>
      </c>
      <c r="Q823" s="1947">
        <v>0</v>
      </c>
      <c r="R823" s="1947">
        <v>213831</v>
      </c>
      <c r="S823" s="1947">
        <v>1069169</v>
      </c>
      <c r="T823" s="1947">
        <v>0</v>
      </c>
      <c r="U823" s="1947">
        <v>0</v>
      </c>
      <c r="V823" s="1947">
        <v>0</v>
      </c>
      <c r="W823" s="23">
        <v>0.72</v>
      </c>
      <c r="X823" s="1947">
        <v>2</v>
      </c>
    </row>
    <row r="824" spans="1:24" x14ac:dyDescent="0.25">
      <c r="A824" s="3" t="s">
        <v>1299</v>
      </c>
      <c r="B824" s="3" t="s">
        <v>3090</v>
      </c>
      <c r="C824" s="5">
        <v>713000</v>
      </c>
      <c r="D824" s="5">
        <v>2100000</v>
      </c>
      <c r="E824" s="5">
        <v>420000</v>
      </c>
      <c r="F824" s="5">
        <v>18000</v>
      </c>
      <c r="G824" s="5">
        <v>0</v>
      </c>
      <c r="H824" s="5">
        <v>596000</v>
      </c>
      <c r="I824" s="5">
        <v>0</v>
      </c>
      <c r="J824" s="5">
        <v>2000000</v>
      </c>
      <c r="K824" s="5">
        <v>0</v>
      </c>
      <c r="L824" s="5"/>
      <c r="M824" s="5">
        <f t="shared" si="295"/>
        <v>5113334</v>
      </c>
      <c r="N824" s="5">
        <f t="shared" si="294"/>
        <v>1000</v>
      </c>
      <c r="O824" s="5" t="s">
        <v>515</v>
      </c>
      <c r="P824" s="5">
        <v>0</v>
      </c>
      <c r="Q824" s="1950">
        <v>0</v>
      </c>
      <c r="R824" s="1950">
        <v>118832</v>
      </c>
      <c r="S824" s="1950">
        <v>594168</v>
      </c>
      <c r="T824" s="1950">
        <v>0</v>
      </c>
      <c r="U824" s="1950">
        <v>0</v>
      </c>
      <c r="V824" s="1950">
        <v>0</v>
      </c>
      <c r="W824" s="23">
        <v>0.68</v>
      </c>
      <c r="X824" s="1950">
        <v>3</v>
      </c>
    </row>
    <row r="825" spans="1:24" x14ac:dyDescent="0.25">
      <c r="A825" t="s">
        <v>1299</v>
      </c>
      <c r="B825" t="s">
        <v>3091</v>
      </c>
      <c r="C825" s="1952">
        <v>882000</v>
      </c>
      <c r="D825" s="1952">
        <v>1000000</v>
      </c>
      <c r="E825" s="1952">
        <v>200000</v>
      </c>
      <c r="F825" s="1952">
        <v>24000</v>
      </c>
      <c r="G825" s="1952">
        <v>0</v>
      </c>
      <c r="H825" s="1952">
        <v>857000</v>
      </c>
      <c r="I825" s="1952">
        <v>0</v>
      </c>
      <c r="J825" s="1952">
        <v>1000000</v>
      </c>
      <c r="K825" s="1952">
        <v>0</v>
      </c>
      <c r="M825" s="5">
        <f t="shared" si="295"/>
        <v>4970334</v>
      </c>
      <c r="N825">
        <f t="shared" si="294"/>
        <v>-1000</v>
      </c>
      <c r="O825" t="s">
        <v>3092</v>
      </c>
      <c r="P825" s="1952">
        <v>0</v>
      </c>
      <c r="Q825" s="1952">
        <v>0</v>
      </c>
      <c r="R825" s="1952">
        <v>147001</v>
      </c>
      <c r="S825" s="1952">
        <v>734999</v>
      </c>
      <c r="T825" s="1952">
        <v>0</v>
      </c>
      <c r="U825" s="1952">
        <v>0</v>
      </c>
      <c r="V825" s="1952">
        <v>0</v>
      </c>
      <c r="W825" s="23">
        <v>0.73</v>
      </c>
      <c r="X825" s="1952">
        <v>1</v>
      </c>
    </row>
    <row r="826" spans="1:24" x14ac:dyDescent="0.25">
      <c r="A826" s="3" t="s">
        <v>1299</v>
      </c>
      <c r="B826" s="3" t="s">
        <v>3093</v>
      </c>
      <c r="C826" s="5">
        <v>760000</v>
      </c>
      <c r="D826" s="5">
        <v>0</v>
      </c>
      <c r="E826" s="5">
        <v>0</v>
      </c>
      <c r="F826" s="5">
        <v>280000</v>
      </c>
      <c r="G826" s="5">
        <v>0</v>
      </c>
      <c r="H826" s="5">
        <v>633000</v>
      </c>
      <c r="I826" s="5">
        <v>0</v>
      </c>
      <c r="J826" s="5">
        <v>155000</v>
      </c>
      <c r="K826" s="5">
        <v>0</v>
      </c>
      <c r="L826" s="5"/>
      <c r="M826" s="5">
        <f t="shared" si="295"/>
        <v>5448334</v>
      </c>
      <c r="N826" s="5">
        <f>(C826-D826 - F826 - G826 + J826- K826- H826- I826- P826)*-1</f>
        <v>-2000</v>
      </c>
      <c r="O826" s="5" t="s">
        <v>3094</v>
      </c>
      <c r="P826" s="5">
        <v>0</v>
      </c>
      <c r="Q826" s="1953">
        <v>0</v>
      </c>
      <c r="R826" s="1953">
        <v>126666</v>
      </c>
      <c r="S826" s="1953">
        <v>633334</v>
      </c>
      <c r="T826" s="1953">
        <v>0</v>
      </c>
      <c r="U826" s="1953">
        <v>0</v>
      </c>
      <c r="V826" s="1953">
        <v>0</v>
      </c>
      <c r="W826" s="23">
        <v>0.69</v>
      </c>
      <c r="X826" s="1953">
        <v>0</v>
      </c>
    </row>
    <row r="827" spans="1:24" x14ac:dyDescent="0.25">
      <c r="A827" s="6" t="s">
        <v>19</v>
      </c>
      <c r="B827" s="6" t="s">
        <v>15</v>
      </c>
      <c r="C827" s="7">
        <f>SUM(C820:C826)</f>
        <v>6593000</v>
      </c>
      <c r="D827" s="7">
        <f>SUM(D820:D826)</f>
        <v>6200000</v>
      </c>
      <c r="E827" s="7">
        <f>SUM(E820:E826)</f>
        <v>1240000</v>
      </c>
      <c r="F827" s="7">
        <f>SUM(F820:F826)</f>
        <v>658000</v>
      </c>
      <c r="G827" s="7">
        <f>SUM(G818:G826)</f>
        <v>0</v>
      </c>
      <c r="H827" s="7">
        <f>SUM(H820:H826)</f>
        <v>3955000</v>
      </c>
      <c r="I827" s="7">
        <f>SUM(I818:I826)</f>
        <v>0</v>
      </c>
      <c r="J827" s="7">
        <f>SUM(J820:J826)</f>
        <v>4221000</v>
      </c>
      <c r="K827" s="7">
        <f>SUM(K818:K826)</f>
        <v>0</v>
      </c>
      <c r="L827" s="7">
        <f>SUM(L818:L826)</f>
        <v>0</v>
      </c>
      <c r="M827" s="7">
        <f>M826</f>
        <v>5448334</v>
      </c>
      <c r="N827" s="7">
        <f>SUM(N818:N826)</f>
        <v>0</v>
      </c>
      <c r="O827" s="7"/>
      <c r="P827" s="7">
        <f>SUM(P818:P826)</f>
        <v>0</v>
      </c>
      <c r="Q827" s="8"/>
    </row>
    <row r="828" spans="1:24" x14ac:dyDescent="0.25">
      <c r="A828" s="10" t="s">
        <v>15</v>
      </c>
      <c r="B828" s="10" t="s">
        <v>20</v>
      </c>
      <c r="C828" s="11">
        <f t="shared" ref="C828:L828" si="296">C803+C811+C819+C827</f>
        <v>26451000</v>
      </c>
      <c r="D828" s="11">
        <f t="shared" si="296"/>
        <v>19950000</v>
      </c>
      <c r="E828" s="11">
        <f t="shared" si="296"/>
        <v>3990000</v>
      </c>
      <c r="F828" s="11">
        <f t="shared" si="296"/>
        <v>2156000</v>
      </c>
      <c r="G828" s="11">
        <f t="shared" si="296"/>
        <v>0</v>
      </c>
      <c r="H828" s="11">
        <f t="shared" si="296"/>
        <v>16915000</v>
      </c>
      <c r="I828" s="11">
        <f t="shared" si="296"/>
        <v>0</v>
      </c>
      <c r="J828" s="11">
        <f t="shared" si="296"/>
        <v>11807000</v>
      </c>
      <c r="K828" s="11">
        <f t="shared" si="296"/>
        <v>0</v>
      </c>
      <c r="L828" s="11">
        <f t="shared" si="296"/>
        <v>3000000</v>
      </c>
      <c r="M828" s="11">
        <f>M827</f>
        <v>5448334</v>
      </c>
      <c r="N828" s="11">
        <f>N803+N811+N819+N827</f>
        <v>41000</v>
      </c>
      <c r="O828" s="11"/>
      <c r="P828" s="11">
        <f>P803+P811+P819+P827</f>
        <v>0</v>
      </c>
      <c r="Q828" s="9"/>
    </row>
    <row r="829" spans="1:24" x14ac:dyDescent="0.25">
      <c r="A829" t="s">
        <v>1299</v>
      </c>
      <c r="B829" s="3" t="s">
        <v>3096</v>
      </c>
      <c r="C829" s="5">
        <v>810000</v>
      </c>
      <c r="D829" s="5">
        <v>500000</v>
      </c>
      <c r="E829" s="5">
        <v>100000</v>
      </c>
      <c r="F829" s="5">
        <v>27000</v>
      </c>
      <c r="G829" s="5">
        <v>0</v>
      </c>
      <c r="H829" s="5">
        <v>786000</v>
      </c>
      <c r="I829" s="5">
        <v>0</v>
      </c>
      <c r="J829" s="5">
        <v>500000</v>
      </c>
      <c r="K829" s="5">
        <v>0</v>
      </c>
      <c r="L829" s="5"/>
      <c r="M829" s="5">
        <f t="shared" ref="M829:M834" si="297" xml:space="preserve"> M828+H829+ I829- J829- L829+ Q829</f>
        <v>5734334</v>
      </c>
      <c r="N829" s="5">
        <f t="shared" ref="N829:N834" si="298">(C829-D829 - F829 - G829 + J829- K829- H829- I829- P829)*-1</f>
        <v>3000</v>
      </c>
      <c r="O829" s="5" t="s">
        <v>3098</v>
      </c>
      <c r="P829" s="5">
        <v>0</v>
      </c>
      <c r="Q829" s="1956">
        <v>0</v>
      </c>
      <c r="R829" s="1956">
        <v>135000</v>
      </c>
      <c r="S829" s="1956">
        <v>675000</v>
      </c>
      <c r="T829" s="1956">
        <v>0</v>
      </c>
      <c r="U829" s="1956">
        <v>0</v>
      </c>
      <c r="V829" s="1956">
        <v>0</v>
      </c>
      <c r="W829" s="23">
        <v>0.65</v>
      </c>
      <c r="X829" s="1956">
        <v>1</v>
      </c>
    </row>
    <row r="830" spans="1:24" x14ac:dyDescent="0.25">
      <c r="A830" s="3" t="s">
        <v>1299</v>
      </c>
      <c r="B830" s="3" t="s">
        <v>3099</v>
      </c>
      <c r="C830" s="5">
        <v>1160000</v>
      </c>
      <c r="D830" s="5">
        <v>2300000</v>
      </c>
      <c r="E830" s="5">
        <v>460000</v>
      </c>
      <c r="F830" s="5">
        <v>12000</v>
      </c>
      <c r="G830" s="5">
        <v>0</v>
      </c>
      <c r="H830" s="5">
        <v>848000</v>
      </c>
      <c r="I830" s="5">
        <v>0</v>
      </c>
      <c r="J830" s="5">
        <v>2000000</v>
      </c>
      <c r="K830" s="5">
        <v>0</v>
      </c>
      <c r="L830" s="5"/>
      <c r="M830" s="5">
        <f t="shared" si="297"/>
        <v>4582334</v>
      </c>
      <c r="N830" s="5">
        <f t="shared" si="298"/>
        <v>0</v>
      </c>
      <c r="O830" s="5" t="s">
        <v>1498</v>
      </c>
      <c r="P830" s="5">
        <v>0</v>
      </c>
      <c r="Q830" s="1958">
        <v>0</v>
      </c>
      <c r="R830" s="1958">
        <v>193334</v>
      </c>
      <c r="S830" s="1958">
        <v>966666</v>
      </c>
      <c r="T830" s="1958">
        <v>0</v>
      </c>
      <c r="U830" s="1958">
        <v>0</v>
      </c>
      <c r="V830" s="1958">
        <v>0</v>
      </c>
      <c r="W830" s="23">
        <v>0.68</v>
      </c>
      <c r="X830" s="1958">
        <v>2</v>
      </c>
    </row>
    <row r="831" spans="1:24" x14ac:dyDescent="0.25">
      <c r="A831" s="3" t="s">
        <v>1299</v>
      </c>
      <c r="B831" s="3" t="s">
        <v>3101</v>
      </c>
      <c r="C831" s="5">
        <v>1084000</v>
      </c>
      <c r="D831" s="5">
        <v>150000</v>
      </c>
      <c r="E831" s="5">
        <v>30000</v>
      </c>
      <c r="F831" s="5">
        <v>24000</v>
      </c>
      <c r="G831" s="5">
        <v>0</v>
      </c>
      <c r="H831" s="5">
        <v>913000</v>
      </c>
      <c r="I831" s="5">
        <v>0</v>
      </c>
      <c r="J831" s="5">
        <v>5000</v>
      </c>
      <c r="K831" s="5">
        <v>0</v>
      </c>
      <c r="L831" s="5"/>
      <c r="M831" s="5">
        <f t="shared" si="297"/>
        <v>5490334</v>
      </c>
      <c r="N831" s="5">
        <f t="shared" si="298"/>
        <v>-2000</v>
      </c>
      <c r="O831" s="5" t="s">
        <v>1389</v>
      </c>
      <c r="P831" s="5">
        <v>0</v>
      </c>
      <c r="Q831" s="1959">
        <v>0</v>
      </c>
      <c r="R831" s="1959">
        <v>180664</v>
      </c>
      <c r="S831" s="1959">
        <v>903336</v>
      </c>
      <c r="T831" s="1959">
        <v>0</v>
      </c>
      <c r="U831" s="1959">
        <v>0</v>
      </c>
      <c r="V831" s="1959">
        <v>0</v>
      </c>
      <c r="W831" s="23">
        <v>0.8</v>
      </c>
      <c r="X831" s="1959">
        <v>1</v>
      </c>
    </row>
    <row r="832" spans="1:24" x14ac:dyDescent="0.25">
      <c r="A832" s="3" t="s">
        <v>1299</v>
      </c>
      <c r="B832" s="3" t="s">
        <v>3103</v>
      </c>
      <c r="C832" s="5">
        <v>863000</v>
      </c>
      <c r="D832" s="5">
        <v>0</v>
      </c>
      <c r="E832" s="5">
        <v>0</v>
      </c>
      <c r="F832" s="5">
        <v>24000</v>
      </c>
      <c r="G832" s="5">
        <v>0</v>
      </c>
      <c r="H832" s="5">
        <v>839000</v>
      </c>
      <c r="I832" s="5">
        <v>0</v>
      </c>
      <c r="J832" s="5">
        <v>0</v>
      </c>
      <c r="K832" s="5">
        <v>0</v>
      </c>
      <c r="L832" s="5"/>
      <c r="M832" s="5">
        <f t="shared" si="297"/>
        <v>6329334</v>
      </c>
      <c r="N832" s="5">
        <f t="shared" si="298"/>
        <v>0</v>
      </c>
      <c r="O832" s="5" t="s">
        <v>2801</v>
      </c>
      <c r="P832" s="5">
        <v>0</v>
      </c>
      <c r="Q832" s="1961">
        <v>0</v>
      </c>
      <c r="R832" s="1961">
        <v>143829</v>
      </c>
      <c r="S832" s="1961">
        <v>719171</v>
      </c>
      <c r="T832" s="1961">
        <v>0</v>
      </c>
      <c r="U832" s="1961">
        <v>0</v>
      </c>
      <c r="V832" s="1961">
        <v>0</v>
      </c>
      <c r="W832" s="23">
        <v>0.83</v>
      </c>
      <c r="X832" s="1961">
        <v>0</v>
      </c>
    </row>
    <row r="833" spans="1:24" x14ac:dyDescent="0.25">
      <c r="A833" s="3" t="s">
        <v>1299</v>
      </c>
      <c r="B833" s="3" t="s">
        <v>3105</v>
      </c>
      <c r="C833" s="5">
        <v>829000</v>
      </c>
      <c r="D833" s="5">
        <v>600000</v>
      </c>
      <c r="E833" s="5">
        <v>120000</v>
      </c>
      <c r="F833" s="5">
        <v>27000</v>
      </c>
      <c r="G833" s="5">
        <v>0</v>
      </c>
      <c r="H833" s="5">
        <v>201000</v>
      </c>
      <c r="I833" s="5">
        <v>0</v>
      </c>
      <c r="J833" s="5">
        <v>0</v>
      </c>
      <c r="K833" s="5">
        <v>0</v>
      </c>
      <c r="L833" s="5"/>
      <c r="M833" s="5">
        <f t="shared" si="297"/>
        <v>6530334</v>
      </c>
      <c r="N833" s="5">
        <f t="shared" si="298"/>
        <v>-1000</v>
      </c>
      <c r="O833" s="5" t="s">
        <v>3106</v>
      </c>
      <c r="P833" s="5">
        <v>0</v>
      </c>
      <c r="Q833" s="1964">
        <v>0</v>
      </c>
      <c r="R833" s="1964">
        <v>138169</v>
      </c>
      <c r="S833" s="1964">
        <v>690831</v>
      </c>
      <c r="T833" s="1964">
        <v>0</v>
      </c>
      <c r="U833" s="1964">
        <v>0</v>
      </c>
      <c r="V833" s="1964">
        <v>0</v>
      </c>
      <c r="W833" s="23">
        <v>0.81</v>
      </c>
      <c r="X833" s="1964">
        <v>3</v>
      </c>
    </row>
    <row r="834" spans="1:24" x14ac:dyDescent="0.25">
      <c r="A834" s="3" t="s">
        <v>1299</v>
      </c>
      <c r="B834" s="3" t="s">
        <v>3107</v>
      </c>
      <c r="C834" s="5">
        <v>841000</v>
      </c>
      <c r="D834" s="5">
        <v>4000000</v>
      </c>
      <c r="E834" s="5">
        <v>800000</v>
      </c>
      <c r="F834" s="5">
        <v>498000</v>
      </c>
      <c r="G834" s="5">
        <v>0</v>
      </c>
      <c r="H834" s="5">
        <v>573000</v>
      </c>
      <c r="I834" s="5">
        <v>0</v>
      </c>
      <c r="J834" s="5">
        <v>4230000</v>
      </c>
      <c r="K834" s="5">
        <v>0</v>
      </c>
      <c r="L834" s="5"/>
      <c r="M834" s="5">
        <f t="shared" si="297"/>
        <v>2873334</v>
      </c>
      <c r="N834" s="5">
        <f t="shared" si="298"/>
        <v>0</v>
      </c>
      <c r="O834" s="5" t="s">
        <v>1112</v>
      </c>
      <c r="P834" s="5">
        <v>0</v>
      </c>
      <c r="Q834" s="1966">
        <v>0</v>
      </c>
      <c r="R834" s="1966">
        <v>140168</v>
      </c>
      <c r="S834" s="1966">
        <v>700832</v>
      </c>
      <c r="T834" s="1966">
        <v>0</v>
      </c>
      <c r="U834" s="1966">
        <v>0</v>
      </c>
      <c r="V834" s="1966">
        <v>0</v>
      </c>
      <c r="W834" s="23">
        <v>0.76</v>
      </c>
      <c r="X834" s="1966">
        <v>1</v>
      </c>
    </row>
    <row r="835" spans="1:24" x14ac:dyDescent="0.25">
      <c r="A835" s="3" t="s">
        <v>1299</v>
      </c>
      <c r="B835" s="3" t="s">
        <v>3108</v>
      </c>
      <c r="C835" s="5">
        <v>1036000</v>
      </c>
      <c r="D835" s="5">
        <v>2000000</v>
      </c>
      <c r="E835" s="5">
        <v>400000</v>
      </c>
      <c r="F835" s="5">
        <v>34000</v>
      </c>
      <c r="G835" s="5">
        <v>0</v>
      </c>
      <c r="H835" s="5">
        <v>30000</v>
      </c>
      <c r="I835" s="5">
        <v>0</v>
      </c>
      <c r="J835" s="5">
        <v>1000000</v>
      </c>
      <c r="K835" s="5">
        <v>0</v>
      </c>
      <c r="L835" s="5"/>
      <c r="M835" s="5">
        <f xml:space="preserve"> M834+H835+ I835- J835- L835+ Q835</f>
        <v>1903334</v>
      </c>
      <c r="N835" s="5">
        <f>(C835-D835 - F835 - G835 + J835- K835- H835- I835- P835)*-1</f>
        <v>28000</v>
      </c>
      <c r="O835" s="5" t="s">
        <v>3109</v>
      </c>
      <c r="P835" s="5">
        <v>0</v>
      </c>
      <c r="Q835" s="1967">
        <v>0</v>
      </c>
      <c r="R835" s="1967">
        <v>172671</v>
      </c>
      <c r="S835" s="1967">
        <v>863329</v>
      </c>
      <c r="T835" s="1967">
        <v>0</v>
      </c>
      <c r="U835" s="1967">
        <v>0</v>
      </c>
      <c r="V835" s="1967">
        <v>0</v>
      </c>
      <c r="W835" s="23">
        <v>0.74</v>
      </c>
      <c r="X835" s="1967">
        <v>3</v>
      </c>
    </row>
    <row r="836" spans="1:24" x14ac:dyDescent="0.25">
      <c r="A836" s="6" t="s">
        <v>16</v>
      </c>
      <c r="B836" s="6" t="s">
        <v>15</v>
      </c>
      <c r="C836" s="7">
        <f t="shared" ref="C836:L836" si="299">SUM(C829:C835)</f>
        <v>6623000</v>
      </c>
      <c r="D836" s="7">
        <f t="shared" si="299"/>
        <v>9550000</v>
      </c>
      <c r="E836" s="7">
        <f t="shared" si="299"/>
        <v>1910000</v>
      </c>
      <c r="F836" s="7">
        <f t="shared" si="299"/>
        <v>646000</v>
      </c>
      <c r="G836" s="7">
        <f t="shared" si="299"/>
        <v>0</v>
      </c>
      <c r="H836" s="7">
        <f t="shared" si="299"/>
        <v>4190000</v>
      </c>
      <c r="I836" s="7">
        <f t="shared" si="299"/>
        <v>0</v>
      </c>
      <c r="J836" s="7">
        <f t="shared" si="299"/>
        <v>7735000</v>
      </c>
      <c r="K836" s="7">
        <f t="shared" si="299"/>
        <v>0</v>
      </c>
      <c r="L836" s="7">
        <f t="shared" si="299"/>
        <v>0</v>
      </c>
      <c r="M836" s="7">
        <f>M835</f>
        <v>1903334</v>
      </c>
      <c r="N836" s="7">
        <f>SUM(N829:N835)</f>
        <v>28000</v>
      </c>
      <c r="O836" s="7"/>
      <c r="P836" s="7">
        <f>SUM(P829:P835)</f>
        <v>0</v>
      </c>
      <c r="Q836" s="8"/>
    </row>
    <row r="837" spans="1:24" x14ac:dyDescent="0.25">
      <c r="A837" s="3" t="s">
        <v>1299</v>
      </c>
      <c r="B837" s="3" t="s">
        <v>3110</v>
      </c>
      <c r="C837" s="5">
        <v>1757000</v>
      </c>
      <c r="D837" s="5">
        <v>1500000</v>
      </c>
      <c r="E837" s="5">
        <v>300000</v>
      </c>
      <c r="F837" s="5">
        <v>26000</v>
      </c>
      <c r="G837" s="5">
        <v>0</v>
      </c>
      <c r="H837" s="5">
        <v>1033000</v>
      </c>
      <c r="I837" s="5">
        <v>0</v>
      </c>
      <c r="J837" s="5">
        <v>800000</v>
      </c>
      <c r="K837" s="5">
        <v>0</v>
      </c>
      <c r="L837" s="5"/>
      <c r="M837" s="5">
        <f t="shared" ref="M837:M842" si="300" xml:space="preserve"> M836+H837+ I837- J837- L837+ Q837</f>
        <v>2136334</v>
      </c>
      <c r="N837" s="5">
        <f t="shared" ref="N837:N842" si="301">(C837-D837 - F837 - G837 + J837- K837- H837- I837- P837)*-1</f>
        <v>2000</v>
      </c>
      <c r="O837" s="5" t="s">
        <v>1449</v>
      </c>
      <c r="P837" s="5">
        <v>0</v>
      </c>
      <c r="Q837" s="1970">
        <v>0</v>
      </c>
      <c r="R837" s="1970">
        <v>292835</v>
      </c>
      <c r="S837" s="1970">
        <v>0</v>
      </c>
      <c r="T837" s="1970">
        <v>0</v>
      </c>
      <c r="U837" s="1970">
        <v>0</v>
      </c>
      <c r="V837" s="1970">
        <v>0</v>
      </c>
      <c r="X837" s="1970">
        <v>4</v>
      </c>
    </row>
    <row r="838" spans="1:24" x14ac:dyDescent="0.25">
      <c r="A838" s="3" t="s">
        <v>1299</v>
      </c>
      <c r="B838" s="3" t="s">
        <v>3112</v>
      </c>
      <c r="C838" s="5">
        <v>996000</v>
      </c>
      <c r="D838" s="5">
        <v>2500000</v>
      </c>
      <c r="E838" s="5">
        <v>500000</v>
      </c>
      <c r="F838" s="5">
        <v>12000</v>
      </c>
      <c r="G838" s="5">
        <v>0</v>
      </c>
      <c r="H838" s="5">
        <v>504000</v>
      </c>
      <c r="I838" s="5">
        <v>0</v>
      </c>
      <c r="J838" s="5">
        <v>2020000</v>
      </c>
      <c r="K838" s="5">
        <v>0</v>
      </c>
      <c r="L838" s="5"/>
      <c r="M838" s="5">
        <f t="shared" si="300"/>
        <v>620334</v>
      </c>
      <c r="N838" s="5">
        <f t="shared" si="301"/>
        <v>0</v>
      </c>
      <c r="O838" s="5" t="s">
        <v>3113</v>
      </c>
      <c r="P838" s="5">
        <v>0</v>
      </c>
      <c r="Q838" s="1971">
        <v>0</v>
      </c>
      <c r="R838" s="1971">
        <v>165998</v>
      </c>
      <c r="S838" s="1971">
        <v>830002</v>
      </c>
      <c r="T838" s="1971">
        <v>0</v>
      </c>
      <c r="U838" s="1971">
        <v>0</v>
      </c>
      <c r="V838" s="1971">
        <v>0</v>
      </c>
      <c r="W838" s="23">
        <v>0.77</v>
      </c>
      <c r="X838" s="1971">
        <v>3</v>
      </c>
    </row>
    <row r="839" spans="1:24" x14ac:dyDescent="0.25">
      <c r="A839" s="3" t="s">
        <v>1299</v>
      </c>
      <c r="B839" s="3" t="s">
        <v>3115</v>
      </c>
      <c r="C839" s="5">
        <v>1107000</v>
      </c>
      <c r="D839" s="5">
        <v>1350000</v>
      </c>
      <c r="E839" s="5">
        <v>270000</v>
      </c>
      <c r="F839" s="5">
        <v>12000</v>
      </c>
      <c r="G839" s="5">
        <v>0</v>
      </c>
      <c r="H839" s="5">
        <v>245000</v>
      </c>
      <c r="I839" s="5">
        <v>0</v>
      </c>
      <c r="J839" s="5">
        <v>500000</v>
      </c>
      <c r="K839" s="5">
        <v>0</v>
      </c>
      <c r="L839" s="5"/>
      <c r="M839" s="5">
        <f t="shared" si="300"/>
        <v>365334</v>
      </c>
      <c r="N839" s="5">
        <f t="shared" si="301"/>
        <v>0</v>
      </c>
      <c r="O839" s="5" t="s">
        <v>1863</v>
      </c>
      <c r="P839" s="5">
        <v>0</v>
      </c>
      <c r="Q839" s="1974">
        <v>0</v>
      </c>
      <c r="R839" s="1974">
        <v>184504</v>
      </c>
      <c r="S839" s="1974">
        <v>922496</v>
      </c>
      <c r="T839" s="1974">
        <v>0</v>
      </c>
      <c r="U839" s="1974">
        <v>0</v>
      </c>
      <c r="V839" s="1974">
        <v>0</v>
      </c>
      <c r="W839" s="23">
        <v>0.79</v>
      </c>
      <c r="X839" s="1974">
        <v>4</v>
      </c>
    </row>
    <row r="840" spans="1:24" x14ac:dyDescent="0.25">
      <c r="A840" s="3" t="s">
        <v>1299</v>
      </c>
      <c r="B840" s="3" t="s">
        <v>3116</v>
      </c>
      <c r="C840" s="5">
        <v>1080000</v>
      </c>
      <c r="D840" s="5">
        <v>1400000</v>
      </c>
      <c r="E840" s="5">
        <v>280000</v>
      </c>
      <c r="F840" s="5">
        <v>38000</v>
      </c>
      <c r="G840" s="5">
        <v>0</v>
      </c>
      <c r="H840" s="5">
        <v>642000</v>
      </c>
      <c r="I840" s="5">
        <v>0</v>
      </c>
      <c r="J840" s="5">
        <v>1000000</v>
      </c>
      <c r="K840" s="5">
        <v>0</v>
      </c>
      <c r="L840" s="5"/>
      <c r="M840" s="5">
        <f t="shared" si="300"/>
        <v>7334</v>
      </c>
      <c r="N840" s="5">
        <f t="shared" si="301"/>
        <v>0</v>
      </c>
      <c r="O840" s="5" t="s">
        <v>529</v>
      </c>
      <c r="P840" s="5">
        <v>0</v>
      </c>
      <c r="Q840" s="1975">
        <v>0</v>
      </c>
      <c r="R840" s="1975">
        <v>179999</v>
      </c>
      <c r="S840" s="1975">
        <v>900001</v>
      </c>
      <c r="T840" s="1975">
        <v>0</v>
      </c>
      <c r="U840" s="1975">
        <v>0</v>
      </c>
      <c r="V840" s="1975">
        <v>0</v>
      </c>
      <c r="W840" s="23">
        <v>0.73</v>
      </c>
      <c r="X840" s="1975">
        <v>3</v>
      </c>
    </row>
    <row r="841" spans="1:24" x14ac:dyDescent="0.25">
      <c r="A841" s="3" t="s">
        <v>1299</v>
      </c>
      <c r="B841" s="3" t="s">
        <v>3118</v>
      </c>
      <c r="C841" s="5">
        <v>795000</v>
      </c>
      <c r="D841" s="5">
        <v>500000</v>
      </c>
      <c r="E841" s="5">
        <v>100000</v>
      </c>
      <c r="F841" s="5">
        <v>284000</v>
      </c>
      <c r="G841" s="5">
        <v>0</v>
      </c>
      <c r="H841" s="5">
        <v>510000</v>
      </c>
      <c r="I841" s="5">
        <v>0</v>
      </c>
      <c r="J841" s="5">
        <v>500000</v>
      </c>
      <c r="K841" s="5">
        <v>0</v>
      </c>
      <c r="L841" s="5"/>
      <c r="M841" s="5">
        <f t="shared" si="300"/>
        <v>17334</v>
      </c>
      <c r="N841" s="5">
        <f t="shared" si="301"/>
        <v>-1000</v>
      </c>
      <c r="O841" s="5" t="s">
        <v>1857</v>
      </c>
      <c r="P841" s="5">
        <v>0</v>
      </c>
      <c r="Q841" s="1978">
        <v>0</v>
      </c>
      <c r="R841" s="1978">
        <v>132501</v>
      </c>
      <c r="S841" s="1978">
        <v>662499</v>
      </c>
      <c r="T841" s="1978">
        <v>0</v>
      </c>
      <c r="U841" s="1978">
        <v>0</v>
      </c>
      <c r="V841" s="1978">
        <v>0</v>
      </c>
      <c r="W841" s="23">
        <v>0.65</v>
      </c>
      <c r="X841" s="1978">
        <v>1</v>
      </c>
    </row>
    <row r="842" spans="1:24" x14ac:dyDescent="0.25">
      <c r="A842" s="3" t="s">
        <v>1299</v>
      </c>
      <c r="B842" s="3" t="s">
        <v>3120</v>
      </c>
      <c r="C842" s="5">
        <v>1203000</v>
      </c>
      <c r="D842" s="5">
        <v>200000</v>
      </c>
      <c r="E842" s="5">
        <v>40000</v>
      </c>
      <c r="F842" s="5">
        <v>12000</v>
      </c>
      <c r="G842" s="5">
        <v>0</v>
      </c>
      <c r="H842" s="5">
        <v>991000</v>
      </c>
      <c r="I842" s="5">
        <v>0</v>
      </c>
      <c r="J842" s="5">
        <v>0</v>
      </c>
      <c r="K842" s="5">
        <v>0</v>
      </c>
      <c r="L842" s="5"/>
      <c r="M842" s="5">
        <f t="shared" si="300"/>
        <v>1008334</v>
      </c>
      <c r="N842" s="5">
        <f t="shared" si="301"/>
        <v>0</v>
      </c>
      <c r="O842" s="5" t="s">
        <v>3121</v>
      </c>
      <c r="P842" s="5">
        <v>0</v>
      </c>
      <c r="Q842" s="1979">
        <v>0</v>
      </c>
      <c r="R842" s="1979">
        <v>200499</v>
      </c>
      <c r="S842" s="1979">
        <v>1002501</v>
      </c>
      <c r="T842" s="1979">
        <v>0</v>
      </c>
      <c r="U842" s="1979">
        <v>0</v>
      </c>
      <c r="V842" s="1979">
        <v>0</v>
      </c>
      <c r="W842" s="23">
        <v>0.72</v>
      </c>
      <c r="X842" s="1979">
        <v>1</v>
      </c>
    </row>
    <row r="843" spans="1:24" x14ac:dyDescent="0.25">
      <c r="A843" s="3" t="s">
        <v>1299</v>
      </c>
      <c r="B843" s="3" t="s">
        <v>3122</v>
      </c>
      <c r="C843" s="5">
        <v>955000</v>
      </c>
      <c r="D843" s="5">
        <v>600000</v>
      </c>
      <c r="E843" s="5">
        <v>120000</v>
      </c>
      <c r="F843" s="5">
        <v>12000</v>
      </c>
      <c r="G843" s="5">
        <v>0</v>
      </c>
      <c r="H843" s="5">
        <v>343000</v>
      </c>
      <c r="I843" s="5">
        <v>0</v>
      </c>
      <c r="J843" s="5">
        <v>0</v>
      </c>
      <c r="K843" s="5">
        <v>0</v>
      </c>
      <c r="L843" s="5"/>
      <c r="M843" s="5">
        <f xml:space="preserve"> M842+H843+ I843- J843- L843+ Q843</f>
        <v>1351334</v>
      </c>
      <c r="N843" s="5">
        <f>(C843-D843 - F843 - G843 + J843- K843- H843- I843- P843)*-1</f>
        <v>0</v>
      </c>
      <c r="O843" s="5" t="s">
        <v>457</v>
      </c>
      <c r="P843" s="5">
        <v>0</v>
      </c>
      <c r="Q843" s="1982">
        <v>0</v>
      </c>
      <c r="R843" s="1982">
        <v>159167</v>
      </c>
      <c r="S843" s="1982">
        <v>795833</v>
      </c>
      <c r="T843" s="1982">
        <v>0</v>
      </c>
      <c r="U843" s="1982">
        <v>0</v>
      </c>
      <c r="V843" s="1982">
        <v>0</v>
      </c>
      <c r="W843" s="23">
        <v>0.75</v>
      </c>
      <c r="X843" s="1982">
        <v>3</v>
      </c>
    </row>
    <row r="844" spans="1:24" x14ac:dyDescent="0.25">
      <c r="A844" s="6" t="s">
        <v>17</v>
      </c>
      <c r="B844" s="6" t="s">
        <v>15</v>
      </c>
      <c r="C844" s="7">
        <f t="shared" ref="C844:L844" si="302">SUM(C837:C843)</f>
        <v>7893000</v>
      </c>
      <c r="D844" s="7">
        <f t="shared" si="302"/>
        <v>8050000</v>
      </c>
      <c r="E844" s="7">
        <f t="shared" si="302"/>
        <v>1610000</v>
      </c>
      <c r="F844" s="7">
        <f t="shared" si="302"/>
        <v>396000</v>
      </c>
      <c r="G844" s="7">
        <f t="shared" si="302"/>
        <v>0</v>
      </c>
      <c r="H844" s="7">
        <f t="shared" si="302"/>
        <v>4268000</v>
      </c>
      <c r="I844" s="7">
        <f t="shared" si="302"/>
        <v>0</v>
      </c>
      <c r="J844" s="7">
        <f t="shared" si="302"/>
        <v>4820000</v>
      </c>
      <c r="K844" s="7">
        <f t="shared" si="302"/>
        <v>0</v>
      </c>
      <c r="L844" s="7">
        <f t="shared" si="302"/>
        <v>0</v>
      </c>
      <c r="M844" s="7">
        <f>M843</f>
        <v>1351334</v>
      </c>
      <c r="N844" s="7">
        <f>SUM(N837:N843)</f>
        <v>1000</v>
      </c>
      <c r="O844" s="7"/>
      <c r="P844" s="7">
        <f>SUM(P837:P843)</f>
        <v>0</v>
      </c>
      <c r="Q844" s="8"/>
    </row>
    <row r="845" spans="1:24" x14ac:dyDescent="0.25">
      <c r="A845" s="3" t="s">
        <v>1299</v>
      </c>
      <c r="B845" s="3" t="s">
        <v>3124</v>
      </c>
      <c r="C845" s="5">
        <v>1319000</v>
      </c>
      <c r="D845" s="5">
        <v>450000</v>
      </c>
      <c r="E845" s="5">
        <v>90000</v>
      </c>
      <c r="F845" s="5">
        <v>41000</v>
      </c>
      <c r="G845" s="5">
        <v>0</v>
      </c>
      <c r="H845" s="5">
        <v>829000</v>
      </c>
      <c r="I845" s="5">
        <v>0</v>
      </c>
      <c r="J845" s="5">
        <v>0</v>
      </c>
      <c r="K845" s="5">
        <v>0</v>
      </c>
      <c r="L845" s="5"/>
      <c r="M845" s="5">
        <f t="shared" ref="M845:M850" si="303" xml:space="preserve"> M844+H845+ I845- J845- L845+ Q845</f>
        <v>2180334</v>
      </c>
      <c r="N845" s="5">
        <f t="shared" ref="N845:N850" si="304">(C845-D845 - F845 - G845 + J845- K845- H845- I845- P845)*-1</f>
        <v>1000</v>
      </c>
      <c r="O845" s="5" t="s">
        <v>1337</v>
      </c>
      <c r="P845" s="5">
        <v>0</v>
      </c>
      <c r="Q845" s="1983">
        <v>0</v>
      </c>
      <c r="R845" s="1983">
        <v>219830</v>
      </c>
      <c r="S845" s="1983">
        <v>1099170</v>
      </c>
      <c r="T845" s="1983">
        <v>0</v>
      </c>
      <c r="U845" s="1983">
        <v>0</v>
      </c>
      <c r="V845" s="1983">
        <v>0</v>
      </c>
      <c r="W845" s="23">
        <v>0.75</v>
      </c>
      <c r="X845" s="1983">
        <v>2</v>
      </c>
    </row>
    <row r="846" spans="1:24" x14ac:dyDescent="0.25">
      <c r="A846" s="3" t="s">
        <v>1299</v>
      </c>
      <c r="B846" s="3" t="s">
        <v>3125</v>
      </c>
      <c r="C846" s="5">
        <v>919000</v>
      </c>
      <c r="D846" s="5">
        <v>0</v>
      </c>
      <c r="E846" s="5">
        <v>0</v>
      </c>
      <c r="F846" s="5">
        <v>39000</v>
      </c>
      <c r="G846" s="5">
        <v>0</v>
      </c>
      <c r="H846" s="5">
        <v>901000</v>
      </c>
      <c r="I846" s="5">
        <v>0</v>
      </c>
      <c r="J846" s="5">
        <v>21000</v>
      </c>
      <c r="K846" s="5">
        <v>0</v>
      </c>
      <c r="L846" s="5"/>
      <c r="M846" s="5">
        <f t="shared" si="303"/>
        <v>3060334</v>
      </c>
      <c r="N846" s="5">
        <f t="shared" si="304"/>
        <v>0</v>
      </c>
      <c r="O846" s="5" t="s">
        <v>1901</v>
      </c>
      <c r="P846" s="5">
        <v>0</v>
      </c>
      <c r="Q846" s="1986">
        <v>0</v>
      </c>
      <c r="R846" s="1986">
        <v>153164</v>
      </c>
      <c r="S846" s="1986">
        <v>765836</v>
      </c>
      <c r="T846" s="1986">
        <v>0</v>
      </c>
      <c r="U846" s="1986">
        <v>0</v>
      </c>
      <c r="V846" s="1986">
        <v>0</v>
      </c>
      <c r="W846" s="23">
        <v>0.78</v>
      </c>
      <c r="X846" s="1986">
        <v>0</v>
      </c>
    </row>
    <row r="847" spans="1:24" x14ac:dyDescent="0.25">
      <c r="A847" s="3" t="s">
        <v>1299</v>
      </c>
      <c r="B847" s="3" t="s">
        <v>3126</v>
      </c>
      <c r="C847" s="5">
        <v>985000</v>
      </c>
      <c r="D847" s="5">
        <v>900000</v>
      </c>
      <c r="E847" s="5">
        <v>180000</v>
      </c>
      <c r="F847" s="5">
        <v>12000</v>
      </c>
      <c r="G847" s="5">
        <v>0</v>
      </c>
      <c r="H847" s="5">
        <v>73000</v>
      </c>
      <c r="I847" s="5">
        <v>0</v>
      </c>
      <c r="J847" s="5">
        <v>0</v>
      </c>
      <c r="K847" s="5">
        <v>0</v>
      </c>
      <c r="L847" s="5"/>
      <c r="M847" s="5">
        <f t="shared" si="303"/>
        <v>3133334</v>
      </c>
      <c r="N847" s="5">
        <f t="shared" si="304"/>
        <v>0</v>
      </c>
      <c r="O847" s="5" t="s">
        <v>3127</v>
      </c>
      <c r="P847" s="5">
        <v>0</v>
      </c>
      <c r="Q847" s="1987">
        <v>0</v>
      </c>
      <c r="R847" s="1987">
        <v>164163</v>
      </c>
      <c r="S847" s="1987">
        <v>820837</v>
      </c>
      <c r="T847" s="1987">
        <v>0</v>
      </c>
      <c r="U847" s="1987">
        <v>0</v>
      </c>
      <c r="V847" s="1987">
        <v>0</v>
      </c>
      <c r="W847" s="23">
        <v>0.77</v>
      </c>
      <c r="X847" s="1987">
        <v>3</v>
      </c>
    </row>
    <row r="848" spans="1:24" x14ac:dyDescent="0.25">
      <c r="A848" s="3" t="s">
        <v>1299</v>
      </c>
      <c r="B848" s="3" t="s">
        <v>3128</v>
      </c>
      <c r="C848" s="5">
        <v>866000</v>
      </c>
      <c r="D848" s="5">
        <v>1800000</v>
      </c>
      <c r="E848" s="5">
        <v>360000</v>
      </c>
      <c r="F848" s="5">
        <v>263000</v>
      </c>
      <c r="G848" s="5">
        <v>0</v>
      </c>
      <c r="H848" s="5">
        <v>0</v>
      </c>
      <c r="I848" s="5">
        <v>0</v>
      </c>
      <c r="J848" s="5">
        <v>1197000</v>
      </c>
      <c r="K848" s="5">
        <v>0</v>
      </c>
      <c r="L848" s="5"/>
      <c r="M848" s="5">
        <f t="shared" si="303"/>
        <v>1936334</v>
      </c>
      <c r="N848" s="5">
        <f t="shared" si="304"/>
        <v>0</v>
      </c>
      <c r="O848" s="5" t="s">
        <v>1756</v>
      </c>
      <c r="P848" s="5">
        <v>0</v>
      </c>
      <c r="Q848" s="1990">
        <v>0</v>
      </c>
      <c r="R848" s="1990">
        <v>144329</v>
      </c>
      <c r="S848" s="1990">
        <v>721671</v>
      </c>
      <c r="T848" s="1990">
        <v>0</v>
      </c>
      <c r="U848" s="1990">
        <v>0</v>
      </c>
      <c r="V848" s="1990">
        <v>0</v>
      </c>
      <c r="W848" s="23">
        <v>0.67</v>
      </c>
      <c r="X848" s="1990">
        <v>4</v>
      </c>
    </row>
    <row r="849" spans="1:24" x14ac:dyDescent="0.25">
      <c r="A849" s="3" t="s">
        <v>1299</v>
      </c>
      <c r="B849" s="3" t="s">
        <v>3130</v>
      </c>
      <c r="C849" s="5">
        <v>1674000</v>
      </c>
      <c r="D849" s="5">
        <v>950000</v>
      </c>
      <c r="E849" s="5">
        <v>190000</v>
      </c>
      <c r="F849" s="5">
        <v>33000</v>
      </c>
      <c r="G849" s="5">
        <v>0</v>
      </c>
      <c r="H849" s="5">
        <v>689000</v>
      </c>
      <c r="I849" s="5">
        <v>0</v>
      </c>
      <c r="J849" s="5">
        <v>0</v>
      </c>
      <c r="K849" s="5">
        <v>0</v>
      </c>
      <c r="L849" s="5"/>
      <c r="M849" s="5">
        <f t="shared" si="303"/>
        <v>2625334</v>
      </c>
      <c r="N849" s="5">
        <f t="shared" si="304"/>
        <v>-2000</v>
      </c>
      <c r="O849" s="5" t="s">
        <v>991</v>
      </c>
      <c r="P849" s="5">
        <v>0</v>
      </c>
      <c r="Q849" s="1992">
        <v>0</v>
      </c>
      <c r="R849" s="1992">
        <v>278992</v>
      </c>
      <c r="S849" s="1992">
        <v>1395008</v>
      </c>
      <c r="T849" s="1992">
        <v>0</v>
      </c>
      <c r="U849" s="1992">
        <v>0</v>
      </c>
      <c r="V849" s="1992">
        <v>0</v>
      </c>
      <c r="W849" s="23">
        <v>0.73</v>
      </c>
      <c r="X849" s="1992">
        <v>2</v>
      </c>
    </row>
    <row r="850" spans="1:24" x14ac:dyDescent="0.25">
      <c r="A850" s="3" t="s">
        <v>1299</v>
      </c>
      <c r="B850" s="3" t="s">
        <v>3132</v>
      </c>
      <c r="C850" s="5">
        <v>1420000</v>
      </c>
      <c r="D850" s="5">
        <v>450000</v>
      </c>
      <c r="E850" s="5">
        <v>90000</v>
      </c>
      <c r="F850" s="5">
        <v>38000</v>
      </c>
      <c r="G850" s="5">
        <v>0</v>
      </c>
      <c r="H850" s="5">
        <v>985000</v>
      </c>
      <c r="I850" s="5">
        <v>0</v>
      </c>
      <c r="J850" s="5">
        <v>50000</v>
      </c>
      <c r="K850" s="5">
        <v>0</v>
      </c>
      <c r="L850" s="5"/>
      <c r="M850" s="5">
        <f t="shared" si="303"/>
        <v>3560334</v>
      </c>
      <c r="N850" s="5">
        <f t="shared" si="304"/>
        <v>3000</v>
      </c>
      <c r="O850" s="5" t="s">
        <v>592</v>
      </c>
      <c r="P850" s="5">
        <v>0</v>
      </c>
      <c r="Q850" s="1994">
        <v>0</v>
      </c>
      <c r="R850" s="1994">
        <v>236661</v>
      </c>
      <c r="S850" s="1994">
        <v>1183339</v>
      </c>
      <c r="T850" s="1994">
        <v>0</v>
      </c>
      <c r="U850" s="1994">
        <v>0</v>
      </c>
      <c r="V850" s="1994">
        <v>0</v>
      </c>
      <c r="W850" s="23">
        <v>0.69</v>
      </c>
      <c r="X850" s="1994">
        <v>2</v>
      </c>
    </row>
    <row r="851" spans="1:24" x14ac:dyDescent="0.25">
      <c r="A851" s="3" t="s">
        <v>1299</v>
      </c>
      <c r="B851" s="3" t="s">
        <v>3133</v>
      </c>
      <c r="C851" s="5">
        <v>982000</v>
      </c>
      <c r="D851" s="5">
        <v>2500000</v>
      </c>
      <c r="E851" s="5">
        <v>500000</v>
      </c>
      <c r="F851" s="5">
        <v>24000</v>
      </c>
      <c r="G851" s="5">
        <v>0</v>
      </c>
      <c r="H851" s="5">
        <v>388000</v>
      </c>
      <c r="I851" s="5">
        <v>0</v>
      </c>
      <c r="J851" s="5">
        <v>1930000</v>
      </c>
      <c r="K851" s="5">
        <v>0</v>
      </c>
      <c r="L851" s="5"/>
      <c r="M851" s="5">
        <f xml:space="preserve"> M850+H851+ I851- J851- L851+ Q851</f>
        <v>2018334</v>
      </c>
      <c r="N851" s="5">
        <f>(C851-D851 - F851 - G851 + J851- K851- H851- I851- P851)*-1</f>
        <v>0</v>
      </c>
      <c r="O851" s="5" t="s">
        <v>592</v>
      </c>
      <c r="P851" s="5">
        <v>0</v>
      </c>
      <c r="Q851" s="1995">
        <v>0</v>
      </c>
      <c r="R851" s="1995">
        <v>163661</v>
      </c>
      <c r="S851" s="1995">
        <v>818339</v>
      </c>
      <c r="T851" s="1995">
        <v>0</v>
      </c>
      <c r="U851" s="1995">
        <v>0</v>
      </c>
      <c r="V851" s="1995">
        <v>0</v>
      </c>
      <c r="W851" s="23">
        <v>0.69</v>
      </c>
      <c r="X851" s="1995">
        <v>2</v>
      </c>
    </row>
    <row r="852" spans="1:24" x14ac:dyDescent="0.25">
      <c r="A852" s="6" t="s">
        <v>18</v>
      </c>
      <c r="B852" s="6" t="s">
        <v>15</v>
      </c>
      <c r="C852" s="7">
        <f t="shared" ref="C852:L852" si="305">SUM(C845:C851)</f>
        <v>8165000</v>
      </c>
      <c r="D852" s="7">
        <f t="shared" si="305"/>
        <v>7050000</v>
      </c>
      <c r="E852" s="7">
        <f t="shared" si="305"/>
        <v>1410000</v>
      </c>
      <c r="F852" s="7">
        <f t="shared" si="305"/>
        <v>450000</v>
      </c>
      <c r="G852" s="7">
        <f t="shared" si="305"/>
        <v>0</v>
      </c>
      <c r="H852" s="7">
        <f t="shared" si="305"/>
        <v>3865000</v>
      </c>
      <c r="I852" s="7">
        <f t="shared" si="305"/>
        <v>0</v>
      </c>
      <c r="J852" s="7">
        <f t="shared" si="305"/>
        <v>3198000</v>
      </c>
      <c r="K852" s="7">
        <f t="shared" si="305"/>
        <v>0</v>
      </c>
      <c r="L852" s="7">
        <f t="shared" si="305"/>
        <v>0</v>
      </c>
      <c r="M852" s="7">
        <f>M851</f>
        <v>2018334</v>
      </c>
      <c r="N852" s="7">
        <f>SUM(N845:N851)</f>
        <v>2000</v>
      </c>
      <c r="O852" s="7"/>
      <c r="P852" s="7">
        <f>SUM(P845:P851)</f>
        <v>0</v>
      </c>
      <c r="Q852" s="8"/>
    </row>
    <row r="853" spans="1:24" x14ac:dyDescent="0.25">
      <c r="A853" s="3" t="s">
        <v>1299</v>
      </c>
      <c r="B853" s="3" t="s">
        <v>3135</v>
      </c>
      <c r="C853" s="5">
        <v>1106000</v>
      </c>
      <c r="D853" s="5">
        <v>300000</v>
      </c>
      <c r="E853" s="5">
        <v>60000</v>
      </c>
      <c r="F853" s="5">
        <v>95000</v>
      </c>
      <c r="G853" s="5">
        <v>0</v>
      </c>
      <c r="H853" s="5">
        <v>833000</v>
      </c>
      <c r="I853" s="5">
        <v>0</v>
      </c>
      <c r="J853" s="1997">
        <v>100000</v>
      </c>
      <c r="K853" s="5">
        <v>0</v>
      </c>
      <c r="L853" s="5"/>
      <c r="M853" s="5">
        <f t="shared" ref="M853:M858" si="306" xml:space="preserve"> M852+H853+ I853- J853- L853+ Q853</f>
        <v>2751334</v>
      </c>
      <c r="N853" s="5">
        <f t="shared" ref="N853:N858" si="307">(C853-D853 - F853 - G853 + J853- K853- H853- I853- P853)*-1</f>
        <v>22000</v>
      </c>
      <c r="O853" s="5" t="s">
        <v>3136</v>
      </c>
      <c r="P853" s="5">
        <v>0</v>
      </c>
      <c r="Q853" s="1997">
        <v>0</v>
      </c>
      <c r="R853" s="1997">
        <v>184327</v>
      </c>
      <c r="S853" s="1997">
        <v>921673</v>
      </c>
      <c r="T853" s="1997">
        <v>0</v>
      </c>
      <c r="U853" s="1997">
        <v>0</v>
      </c>
      <c r="V853" s="1997">
        <v>0</v>
      </c>
      <c r="W853" s="23">
        <v>0.66</v>
      </c>
      <c r="X853" s="1997">
        <v>1</v>
      </c>
    </row>
    <row r="854" spans="1:24" x14ac:dyDescent="0.25">
      <c r="A854" s="3" t="s">
        <v>1299</v>
      </c>
      <c r="B854" s="3" t="s">
        <v>3137</v>
      </c>
      <c r="C854" s="5">
        <v>1422000</v>
      </c>
      <c r="D854" s="5">
        <v>1300000</v>
      </c>
      <c r="E854" s="5">
        <v>260000</v>
      </c>
      <c r="F854" s="5">
        <v>13000</v>
      </c>
      <c r="G854" s="5">
        <v>0</v>
      </c>
      <c r="H854" s="5">
        <v>1109000</v>
      </c>
      <c r="I854" s="5">
        <v>0</v>
      </c>
      <c r="J854" s="5">
        <v>1000000</v>
      </c>
      <c r="K854" s="5">
        <v>0</v>
      </c>
      <c r="L854" s="5"/>
      <c r="M854" s="5">
        <f t="shared" si="306"/>
        <v>2860334</v>
      </c>
      <c r="N854" s="5">
        <f t="shared" si="307"/>
        <v>0</v>
      </c>
      <c r="O854" s="5" t="s">
        <v>3138</v>
      </c>
      <c r="P854" s="5">
        <v>0</v>
      </c>
      <c r="Q854" s="1999">
        <v>0</v>
      </c>
      <c r="R854" s="1999">
        <v>236995</v>
      </c>
      <c r="S854" s="1999">
        <v>1185005</v>
      </c>
      <c r="T854" s="1999">
        <v>0</v>
      </c>
      <c r="U854" s="1999">
        <v>0</v>
      </c>
      <c r="V854" s="1999">
        <v>0</v>
      </c>
      <c r="W854" s="23">
        <v>0.72</v>
      </c>
      <c r="X854" s="1999">
        <v>2</v>
      </c>
    </row>
    <row r="855" spans="1:24" x14ac:dyDescent="0.25">
      <c r="A855" s="3" t="s">
        <v>1299</v>
      </c>
      <c r="B855" s="3" t="s">
        <v>3140</v>
      </c>
      <c r="C855" s="5">
        <v>1354000</v>
      </c>
      <c r="D855" s="5">
        <v>700000</v>
      </c>
      <c r="E855" s="5">
        <v>140000</v>
      </c>
      <c r="F855" s="5">
        <v>268000</v>
      </c>
      <c r="G855" s="5">
        <v>0</v>
      </c>
      <c r="H855" s="5">
        <v>431000</v>
      </c>
      <c r="I855" s="5">
        <v>0</v>
      </c>
      <c r="J855" s="5">
        <v>50000</v>
      </c>
      <c r="K855" s="5">
        <v>0</v>
      </c>
      <c r="L855" s="5"/>
      <c r="M855" s="5">
        <f t="shared" si="306"/>
        <v>3241334</v>
      </c>
      <c r="N855" s="5">
        <f t="shared" si="307"/>
        <v>-5000</v>
      </c>
      <c r="O855" s="5" t="s">
        <v>2912</v>
      </c>
      <c r="P855" s="5">
        <v>0</v>
      </c>
      <c r="Q855" s="2002">
        <v>0</v>
      </c>
      <c r="R855" s="2002">
        <v>225659</v>
      </c>
      <c r="S855" s="2002">
        <v>1128341</v>
      </c>
      <c r="T855" s="2002">
        <v>0</v>
      </c>
      <c r="U855" s="2002">
        <v>0</v>
      </c>
      <c r="V855" s="2002">
        <v>0</v>
      </c>
      <c r="W855" s="23">
        <v>0.66</v>
      </c>
      <c r="X855" s="2002">
        <v>2</v>
      </c>
    </row>
    <row r="856" spans="1:24" x14ac:dyDescent="0.25">
      <c r="A856" s="3" t="s">
        <v>1299</v>
      </c>
      <c r="B856" s="3" t="s">
        <v>3141</v>
      </c>
      <c r="C856" s="5">
        <v>1472000</v>
      </c>
      <c r="D856" s="5">
        <v>500000</v>
      </c>
      <c r="E856" s="5">
        <v>100000</v>
      </c>
      <c r="F856" s="5">
        <v>12000</v>
      </c>
      <c r="G856" s="5">
        <v>0</v>
      </c>
      <c r="H856" s="5">
        <v>960000</v>
      </c>
      <c r="I856" s="5">
        <v>0</v>
      </c>
      <c r="J856" s="5">
        <v>0</v>
      </c>
      <c r="K856" s="5">
        <v>0</v>
      </c>
      <c r="L856" s="5"/>
      <c r="M856" s="5">
        <f t="shared" si="306"/>
        <v>4201334</v>
      </c>
      <c r="N856" s="5">
        <f t="shared" si="307"/>
        <v>0</v>
      </c>
      <c r="O856" s="5" t="s">
        <v>297</v>
      </c>
      <c r="P856" s="5">
        <v>0</v>
      </c>
      <c r="Q856" s="2003">
        <v>0</v>
      </c>
      <c r="R856" s="2003">
        <v>245335</v>
      </c>
      <c r="S856" s="2003">
        <v>1226665</v>
      </c>
      <c r="T856" s="2003">
        <v>0</v>
      </c>
      <c r="U856" s="2003">
        <v>0</v>
      </c>
      <c r="V856" s="2003">
        <v>0</v>
      </c>
      <c r="W856" s="23">
        <v>0.67</v>
      </c>
      <c r="X856" s="2003">
        <v>1</v>
      </c>
    </row>
    <row r="857" spans="1:24" x14ac:dyDescent="0.25">
      <c r="A857" s="3" t="s">
        <v>1299</v>
      </c>
      <c r="B857" s="3" t="s">
        <v>3143</v>
      </c>
      <c r="C857" s="5">
        <v>771000</v>
      </c>
      <c r="D857" s="5">
        <v>0</v>
      </c>
      <c r="E857" s="5">
        <v>0</v>
      </c>
      <c r="F857" s="5">
        <v>13000</v>
      </c>
      <c r="G857" s="5">
        <v>0</v>
      </c>
      <c r="H857" s="5">
        <v>758000</v>
      </c>
      <c r="I857" s="5">
        <v>0</v>
      </c>
      <c r="J857" s="5">
        <v>0</v>
      </c>
      <c r="K857" s="5">
        <v>0</v>
      </c>
      <c r="L857" s="5"/>
      <c r="M857" s="5">
        <f t="shared" si="306"/>
        <v>4959334</v>
      </c>
      <c r="N857" s="5">
        <f t="shared" si="307"/>
        <v>0</v>
      </c>
      <c r="O857" s="5" t="s">
        <v>133</v>
      </c>
      <c r="P857" s="5">
        <v>0</v>
      </c>
      <c r="Q857" s="2005">
        <v>0</v>
      </c>
      <c r="R857" s="2005">
        <v>128497</v>
      </c>
      <c r="S857" s="2005">
        <v>642503</v>
      </c>
      <c r="T857" s="2005">
        <v>0</v>
      </c>
      <c r="U857" s="2005">
        <v>0</v>
      </c>
      <c r="V857" s="2005">
        <v>0</v>
      </c>
      <c r="W857" s="23">
        <v>0.63</v>
      </c>
      <c r="X857" s="2005">
        <v>0</v>
      </c>
    </row>
    <row r="858" spans="1:24" x14ac:dyDescent="0.25">
      <c r="A858" s="3" t="s">
        <v>1299</v>
      </c>
      <c r="B858" s="3" t="s">
        <v>3144</v>
      </c>
      <c r="C858" s="5">
        <v>1150000</v>
      </c>
      <c r="D858" s="5">
        <v>200000</v>
      </c>
      <c r="E858" s="5">
        <v>40000</v>
      </c>
      <c r="F858" s="5">
        <v>27000</v>
      </c>
      <c r="G858" s="5">
        <v>0</v>
      </c>
      <c r="H858" s="5">
        <v>923000</v>
      </c>
      <c r="I858" s="5">
        <v>0</v>
      </c>
      <c r="J858" s="5">
        <v>0</v>
      </c>
      <c r="K858" s="5">
        <v>0</v>
      </c>
      <c r="L858" s="5">
        <v>4000000</v>
      </c>
      <c r="M858" s="5">
        <f t="shared" si="306"/>
        <v>1882334</v>
      </c>
      <c r="N858" s="5">
        <f t="shared" si="307"/>
        <v>0</v>
      </c>
      <c r="O858" s="5" t="s">
        <v>3025</v>
      </c>
      <c r="P858" s="5">
        <v>0</v>
      </c>
      <c r="Q858" s="2008">
        <v>0</v>
      </c>
      <c r="R858" s="2008">
        <v>191662</v>
      </c>
      <c r="S858" s="2008">
        <v>958338</v>
      </c>
      <c r="T858" s="2008">
        <v>0</v>
      </c>
      <c r="U858" s="2008">
        <v>0</v>
      </c>
      <c r="V858" s="2008">
        <v>0</v>
      </c>
      <c r="W858" s="23">
        <v>0.65</v>
      </c>
      <c r="X858" s="2008">
        <v>1</v>
      </c>
    </row>
    <row r="859" spans="1:24" x14ac:dyDescent="0.25">
      <c r="A859" s="3" t="s">
        <v>1299</v>
      </c>
      <c r="B859" s="3" t="s">
        <v>3146</v>
      </c>
      <c r="C859" s="5">
        <v>1172000</v>
      </c>
      <c r="D859" s="5">
        <v>500000</v>
      </c>
      <c r="E859" s="5">
        <v>100000</v>
      </c>
      <c r="F859" s="5">
        <v>12000</v>
      </c>
      <c r="G859" s="5">
        <v>0</v>
      </c>
      <c r="H859" s="5">
        <v>660000</v>
      </c>
      <c r="I859" s="5">
        <v>0</v>
      </c>
      <c r="J859" s="5">
        <v>0</v>
      </c>
      <c r="K859" s="5">
        <v>0</v>
      </c>
      <c r="L859" s="5"/>
      <c r="M859" s="5">
        <f xml:space="preserve"> M858+H859+ I859- J859- L859+ Q859</f>
        <v>2542334</v>
      </c>
      <c r="N859" s="5">
        <f>(C859-D859 - F859 - G859 + J859- K859- H859- I859- P859)*-1</f>
        <v>0</v>
      </c>
      <c r="O859" s="5" t="s">
        <v>158</v>
      </c>
      <c r="P859" s="5">
        <v>0</v>
      </c>
      <c r="Q859" s="2009">
        <v>0</v>
      </c>
      <c r="R859" s="2009">
        <v>195327</v>
      </c>
      <c r="S859" s="2009">
        <v>976673</v>
      </c>
      <c r="T859" s="2009">
        <v>0</v>
      </c>
      <c r="U859" s="2009">
        <v>0</v>
      </c>
      <c r="V859" s="2009">
        <v>0</v>
      </c>
      <c r="W859" s="23">
        <v>0.67</v>
      </c>
      <c r="X859" s="2009">
        <v>1</v>
      </c>
    </row>
    <row r="860" spans="1:24" x14ac:dyDescent="0.25">
      <c r="A860" s="6" t="s">
        <v>19</v>
      </c>
      <c r="B860" s="6" t="s">
        <v>15</v>
      </c>
      <c r="C860" s="7">
        <f t="shared" ref="C860:L860" si="308">SUM(C853:C859)</f>
        <v>8447000</v>
      </c>
      <c r="D860" s="7">
        <f t="shared" si="308"/>
        <v>3500000</v>
      </c>
      <c r="E860" s="7">
        <f t="shared" si="308"/>
        <v>700000</v>
      </c>
      <c r="F860" s="7">
        <f t="shared" si="308"/>
        <v>440000</v>
      </c>
      <c r="G860" s="7">
        <f t="shared" si="308"/>
        <v>0</v>
      </c>
      <c r="H860" s="7">
        <f t="shared" si="308"/>
        <v>5674000</v>
      </c>
      <c r="I860" s="7">
        <f t="shared" si="308"/>
        <v>0</v>
      </c>
      <c r="J860" s="7">
        <f>SUM(J854:J859)</f>
        <v>1050000</v>
      </c>
      <c r="K860" s="7">
        <f t="shared" si="308"/>
        <v>0</v>
      </c>
      <c r="L860" s="7">
        <f t="shared" si="308"/>
        <v>4000000</v>
      </c>
      <c r="M860" s="7">
        <f>M859</f>
        <v>2542334</v>
      </c>
      <c r="N860" s="7">
        <f>SUM(N853:N859)</f>
        <v>17000</v>
      </c>
      <c r="O860" s="7"/>
      <c r="P860" s="7">
        <f>SUM(P853:P859)</f>
        <v>0</v>
      </c>
      <c r="Q860" s="8"/>
    </row>
    <row r="861" spans="1:24" x14ac:dyDescent="0.25">
      <c r="A861" s="10" t="s">
        <v>15</v>
      </c>
      <c r="B861" s="10" t="s">
        <v>20</v>
      </c>
      <c r="C861" s="11">
        <f t="shared" ref="C861:L861" si="309">C836+C844+C852+C860</f>
        <v>31128000</v>
      </c>
      <c r="D861" s="11">
        <f t="shared" si="309"/>
        <v>28150000</v>
      </c>
      <c r="E861" s="11">
        <f t="shared" si="309"/>
        <v>5630000</v>
      </c>
      <c r="F861" s="11">
        <f t="shared" si="309"/>
        <v>1932000</v>
      </c>
      <c r="G861" s="11">
        <f t="shared" si="309"/>
        <v>0</v>
      </c>
      <c r="H861" s="11">
        <f t="shared" si="309"/>
        <v>17997000</v>
      </c>
      <c r="I861" s="11">
        <f t="shared" si="309"/>
        <v>0</v>
      </c>
      <c r="J861" s="11">
        <f t="shared" si="309"/>
        <v>16803000</v>
      </c>
      <c r="K861" s="11">
        <f t="shared" si="309"/>
        <v>0</v>
      </c>
      <c r="L861" s="11">
        <f t="shared" si="309"/>
        <v>4000000</v>
      </c>
      <c r="M861" s="11">
        <f>M860</f>
        <v>2542334</v>
      </c>
      <c r="N861" s="11">
        <f>N836+N844+N852+N860</f>
        <v>48000</v>
      </c>
      <c r="O861" s="11"/>
      <c r="P861" s="11">
        <f>P836+P844+P852+P860</f>
        <v>0</v>
      </c>
      <c r="Q861" s="9"/>
    </row>
    <row r="862" spans="1:24" x14ac:dyDescent="0.25">
      <c r="A862" t="s">
        <v>1299</v>
      </c>
      <c r="B862" s="3" t="s">
        <v>3148</v>
      </c>
      <c r="C862" s="5">
        <v>999000</v>
      </c>
      <c r="D862" s="5">
        <v>250000</v>
      </c>
      <c r="E862" s="5">
        <v>50000</v>
      </c>
      <c r="F862" s="5">
        <v>40000</v>
      </c>
      <c r="G862" s="5">
        <v>0</v>
      </c>
      <c r="H862" s="5">
        <v>709000</v>
      </c>
      <c r="I862" s="5">
        <v>0</v>
      </c>
      <c r="J862" s="5">
        <v>0</v>
      </c>
      <c r="K862" s="5">
        <v>0</v>
      </c>
      <c r="L862" s="5"/>
      <c r="M862" s="5">
        <f t="shared" ref="M862:M867" si="310" xml:space="preserve"> M861+H862+ I862- J862- L862+ Q862</f>
        <v>3251334</v>
      </c>
      <c r="N862" s="5">
        <f t="shared" ref="N862:N867" si="311">(C862-D862 - F862 - G862 + J862- K862- H862- I862- P862)*-1</f>
        <v>0</v>
      </c>
      <c r="O862" s="5" t="s">
        <v>3149</v>
      </c>
      <c r="P862" s="5">
        <v>0</v>
      </c>
      <c r="Q862" s="2012">
        <v>0</v>
      </c>
      <c r="R862" s="2012">
        <v>166492</v>
      </c>
      <c r="S862" s="2012">
        <v>832508</v>
      </c>
      <c r="T862" s="2012">
        <v>0</v>
      </c>
      <c r="U862" s="2012">
        <v>0</v>
      </c>
      <c r="V862" s="2012">
        <v>0</v>
      </c>
      <c r="W862" s="23">
        <v>0.7</v>
      </c>
      <c r="X862" s="2012">
        <v>1</v>
      </c>
    </row>
    <row r="863" spans="1:24" x14ac:dyDescent="0.25">
      <c r="A863" s="3" t="s">
        <v>1299</v>
      </c>
      <c r="B863" s="3" t="s">
        <v>3150</v>
      </c>
      <c r="C863" s="5">
        <v>1451000</v>
      </c>
      <c r="D863" s="5">
        <v>1000000</v>
      </c>
      <c r="E863" s="5">
        <v>200000</v>
      </c>
      <c r="F863" s="5">
        <v>280000</v>
      </c>
      <c r="G863" s="5">
        <v>0</v>
      </c>
      <c r="H863" s="5">
        <v>1171000</v>
      </c>
      <c r="I863" s="5">
        <v>0</v>
      </c>
      <c r="J863" s="5">
        <v>1000000</v>
      </c>
      <c r="K863" s="5">
        <v>0</v>
      </c>
      <c r="L863" s="5"/>
      <c r="M863" s="5">
        <f t="shared" si="310"/>
        <v>3422334</v>
      </c>
      <c r="N863" s="5">
        <f t="shared" si="311"/>
        <v>0</v>
      </c>
      <c r="O863" s="5" t="s">
        <v>546</v>
      </c>
      <c r="P863" s="5">
        <v>0</v>
      </c>
      <c r="Q863" s="2013">
        <v>0</v>
      </c>
      <c r="R863" s="2013">
        <v>241833</v>
      </c>
      <c r="S863" s="2013">
        <v>1209167</v>
      </c>
      <c r="T863" s="2013">
        <v>0</v>
      </c>
      <c r="U863" s="2013">
        <v>0</v>
      </c>
      <c r="V863" s="2013">
        <v>0</v>
      </c>
      <c r="W863" s="23">
        <v>0.69</v>
      </c>
      <c r="X863" s="2013">
        <v>1</v>
      </c>
    </row>
    <row r="864" spans="1:24" x14ac:dyDescent="0.25">
      <c r="A864" s="3" t="s">
        <v>1299</v>
      </c>
      <c r="B864" s="3" t="s">
        <v>3151</v>
      </c>
      <c r="C864" s="5">
        <v>1492000</v>
      </c>
      <c r="D864" s="5">
        <v>1000000</v>
      </c>
      <c r="E864" s="5">
        <v>200000</v>
      </c>
      <c r="F864" s="5">
        <v>24000</v>
      </c>
      <c r="G864" s="5">
        <v>0</v>
      </c>
      <c r="H864" s="5">
        <v>973000</v>
      </c>
      <c r="I864" s="5">
        <v>0</v>
      </c>
      <c r="J864" s="5">
        <v>505000</v>
      </c>
      <c r="K864" s="5">
        <v>0</v>
      </c>
      <c r="L864" s="5"/>
      <c r="M864" s="5">
        <f t="shared" si="310"/>
        <v>3890334</v>
      </c>
      <c r="N864" s="5">
        <f t="shared" si="311"/>
        <v>0</v>
      </c>
      <c r="O864" s="5" t="s">
        <v>3153</v>
      </c>
      <c r="P864" s="5">
        <v>0</v>
      </c>
      <c r="Q864" s="2016">
        <v>0</v>
      </c>
      <c r="R864" s="2016">
        <v>248666</v>
      </c>
      <c r="S864" s="2016">
        <v>1243334</v>
      </c>
      <c r="T864" s="2016">
        <v>0</v>
      </c>
      <c r="U864" s="2016">
        <v>0</v>
      </c>
      <c r="V864" s="2016">
        <v>0</v>
      </c>
      <c r="W864" s="23">
        <v>0.74</v>
      </c>
      <c r="X864" s="2016">
        <v>2</v>
      </c>
    </row>
    <row r="865" spans="1:24" x14ac:dyDescent="0.25">
      <c r="A865" s="3" t="s">
        <v>1299</v>
      </c>
      <c r="B865" s="3" t="s">
        <v>3154</v>
      </c>
      <c r="C865" s="5">
        <v>1179000</v>
      </c>
      <c r="D865" s="5">
        <v>3420000</v>
      </c>
      <c r="E865" s="5">
        <v>684000</v>
      </c>
      <c r="F865" s="5">
        <v>317000</v>
      </c>
      <c r="G865" s="5">
        <v>0</v>
      </c>
      <c r="H865" s="5">
        <v>210000</v>
      </c>
      <c r="I865" s="5">
        <v>0</v>
      </c>
      <c r="J865" s="5">
        <v>2785000</v>
      </c>
      <c r="K865" s="5">
        <v>17000</v>
      </c>
      <c r="L865" s="5"/>
      <c r="M865" s="5">
        <f t="shared" si="310"/>
        <v>1315334</v>
      </c>
      <c r="N865" s="5">
        <f t="shared" si="311"/>
        <v>0</v>
      </c>
      <c r="O865" s="5" t="s">
        <v>3155</v>
      </c>
      <c r="P865" s="5">
        <v>0</v>
      </c>
      <c r="Q865" s="2018">
        <v>0</v>
      </c>
      <c r="R865" s="2018">
        <v>196495</v>
      </c>
      <c r="S865" s="2018">
        <v>982505.3</v>
      </c>
      <c r="T865" s="2018">
        <v>0</v>
      </c>
      <c r="U865" s="2018">
        <v>0</v>
      </c>
      <c r="V865" s="2018">
        <v>0</v>
      </c>
      <c r="W865" s="23">
        <v>0.73</v>
      </c>
      <c r="X865" s="2018">
        <v>5</v>
      </c>
    </row>
    <row r="866" spans="1:24" x14ac:dyDescent="0.25">
      <c r="A866" s="3" t="s">
        <v>1299</v>
      </c>
      <c r="B866" s="3" t="s">
        <v>3156</v>
      </c>
      <c r="C866" s="5">
        <v>667000</v>
      </c>
      <c r="D866" s="5">
        <v>0</v>
      </c>
      <c r="E866" s="5">
        <v>0</v>
      </c>
      <c r="F866" s="5">
        <v>27000</v>
      </c>
      <c r="G866" s="5">
        <v>0</v>
      </c>
      <c r="H866" s="5">
        <v>640000</v>
      </c>
      <c r="I866" s="5">
        <v>0</v>
      </c>
      <c r="J866" s="5">
        <v>0</v>
      </c>
      <c r="K866" s="5">
        <v>0</v>
      </c>
      <c r="L866" s="5"/>
      <c r="M866" s="5">
        <f t="shared" si="310"/>
        <v>1955334</v>
      </c>
      <c r="N866" s="5">
        <f t="shared" si="311"/>
        <v>0</v>
      </c>
      <c r="O866" s="5" t="s">
        <v>1434</v>
      </c>
      <c r="P866" s="5">
        <v>0</v>
      </c>
      <c r="Q866" s="2019">
        <v>0</v>
      </c>
      <c r="R866" s="2019">
        <v>111166</v>
      </c>
      <c r="S866" s="2019">
        <v>555834</v>
      </c>
      <c r="T866" s="2019">
        <v>0</v>
      </c>
      <c r="U866" s="2019">
        <v>0</v>
      </c>
      <c r="V866" s="2019">
        <v>0</v>
      </c>
      <c r="W866" s="23">
        <v>0.57999999999999996</v>
      </c>
      <c r="X866" s="2019">
        <v>0</v>
      </c>
    </row>
    <row r="867" spans="1:24" x14ac:dyDescent="0.25">
      <c r="A867" s="3" t="s">
        <v>1299</v>
      </c>
      <c r="B867" s="3" t="s">
        <v>3158</v>
      </c>
      <c r="C867" s="5">
        <v>1109000</v>
      </c>
      <c r="D867" s="5">
        <v>0</v>
      </c>
      <c r="E867" s="5">
        <v>0</v>
      </c>
      <c r="F867" s="5">
        <v>12000</v>
      </c>
      <c r="G867" s="5">
        <v>0</v>
      </c>
      <c r="H867" s="5">
        <v>1097000</v>
      </c>
      <c r="I867" s="5">
        <v>0</v>
      </c>
      <c r="J867" s="5">
        <v>0</v>
      </c>
      <c r="K867" s="5">
        <v>0</v>
      </c>
      <c r="L867" s="5"/>
      <c r="M867" s="5">
        <f t="shared" si="310"/>
        <v>3052334</v>
      </c>
      <c r="N867" s="5">
        <f t="shared" si="311"/>
        <v>0</v>
      </c>
      <c r="O867" s="5" t="s">
        <v>3153</v>
      </c>
      <c r="P867" s="5">
        <v>0</v>
      </c>
      <c r="Q867" s="2021">
        <v>0</v>
      </c>
      <c r="R867" s="2021">
        <v>184828</v>
      </c>
      <c r="S867" s="2021">
        <v>924172</v>
      </c>
      <c r="T867" s="2021">
        <v>0</v>
      </c>
      <c r="U867" s="2021">
        <v>0</v>
      </c>
      <c r="V867" s="2021">
        <v>0</v>
      </c>
      <c r="W867" s="23">
        <v>0.72</v>
      </c>
      <c r="X867" s="2021">
        <v>0</v>
      </c>
    </row>
    <row r="868" spans="1:24" x14ac:dyDescent="0.25">
      <c r="A868" s="3" t="s">
        <v>1299</v>
      </c>
      <c r="B868" s="3" t="s">
        <v>3159</v>
      </c>
      <c r="C868" s="5">
        <v>984000</v>
      </c>
      <c r="D868" s="5">
        <v>300000</v>
      </c>
      <c r="E868" s="5">
        <v>60000</v>
      </c>
      <c r="F868" s="5">
        <v>13000</v>
      </c>
      <c r="G868" s="5">
        <v>0</v>
      </c>
      <c r="H868" s="5">
        <v>676000</v>
      </c>
      <c r="I868" s="5">
        <v>0</v>
      </c>
      <c r="J868" s="5">
        <v>0</v>
      </c>
      <c r="K868" s="5">
        <v>0</v>
      </c>
      <c r="L868" s="5"/>
      <c r="M868" s="5">
        <f xml:space="preserve"> M867+H868+ I868- J868- L868+ Q868</f>
        <v>3728334</v>
      </c>
      <c r="N868" s="5">
        <f>(C868-D868 - F868 - G868 + J868- K868- H868- I868- P868)*-1</f>
        <v>5000</v>
      </c>
      <c r="O868" s="5" t="s">
        <v>1633</v>
      </c>
      <c r="P868" s="5">
        <v>0</v>
      </c>
      <c r="Q868" s="2023">
        <v>0</v>
      </c>
      <c r="R868" s="2023">
        <v>163999</v>
      </c>
      <c r="S868" s="2023">
        <v>820001</v>
      </c>
      <c r="T868" s="2023">
        <v>0</v>
      </c>
      <c r="U868" s="2023">
        <v>0</v>
      </c>
      <c r="V868" s="2023">
        <v>0</v>
      </c>
      <c r="W868" s="23">
        <v>0.71</v>
      </c>
      <c r="X868" s="2023">
        <v>1</v>
      </c>
    </row>
    <row r="869" spans="1:24" x14ac:dyDescent="0.25">
      <c r="A869" s="6" t="s">
        <v>16</v>
      </c>
      <c r="B869" s="6" t="s">
        <v>15</v>
      </c>
      <c r="C869" s="7">
        <f t="shared" ref="C869:L869" si="312">SUM(C862:C868)</f>
        <v>7881000</v>
      </c>
      <c r="D869" s="7">
        <f t="shared" si="312"/>
        <v>5970000</v>
      </c>
      <c r="E869" s="7">
        <f t="shared" si="312"/>
        <v>1194000</v>
      </c>
      <c r="F869" s="7">
        <f t="shared" si="312"/>
        <v>713000</v>
      </c>
      <c r="G869" s="7">
        <f t="shared" si="312"/>
        <v>0</v>
      </c>
      <c r="H869" s="7">
        <f t="shared" si="312"/>
        <v>5476000</v>
      </c>
      <c r="I869" s="7">
        <f t="shared" si="312"/>
        <v>0</v>
      </c>
      <c r="J869" s="7">
        <f t="shared" si="312"/>
        <v>4290000</v>
      </c>
      <c r="K869" s="7">
        <f t="shared" si="312"/>
        <v>17000</v>
      </c>
      <c r="L869" s="7">
        <f t="shared" si="312"/>
        <v>0</v>
      </c>
      <c r="M869" s="7">
        <f>M868</f>
        <v>3728334</v>
      </c>
      <c r="N869" s="7">
        <f>SUM(N862:N868)</f>
        <v>5000</v>
      </c>
      <c r="O869" s="7"/>
      <c r="P869" s="7">
        <f>SUM(P862:P868)</f>
        <v>0</v>
      </c>
      <c r="Q869" s="8"/>
    </row>
    <row r="870" spans="1:24" x14ac:dyDescent="0.25">
      <c r="A870" s="3" t="s">
        <v>1299</v>
      </c>
      <c r="B870" s="3" t="s">
        <v>3161</v>
      </c>
      <c r="C870" s="5">
        <v>1406000</v>
      </c>
      <c r="D870" s="5">
        <v>700000</v>
      </c>
      <c r="E870" s="5">
        <v>140000</v>
      </c>
      <c r="F870" s="5">
        <v>283000</v>
      </c>
      <c r="G870" s="5">
        <v>0</v>
      </c>
      <c r="H870" s="5">
        <v>423000</v>
      </c>
      <c r="I870" s="5">
        <v>0</v>
      </c>
      <c r="J870" s="5">
        <v>0</v>
      </c>
      <c r="K870" s="5">
        <v>0</v>
      </c>
      <c r="L870" s="5"/>
      <c r="M870" s="5">
        <f t="shared" ref="M870:M875" si="313" xml:space="preserve"> M869+H870+ I870- J870- L870+ Q870</f>
        <v>4151334</v>
      </c>
      <c r="N870" s="5">
        <f t="shared" ref="N870:N875" si="314">(C870-D870 - F870 - G870 + J870- K870- H870- I870- P870)*-1</f>
        <v>0</v>
      </c>
      <c r="O870" s="5" t="s">
        <v>1635</v>
      </c>
      <c r="P870" s="5">
        <v>0</v>
      </c>
      <c r="Q870" s="2025">
        <v>0</v>
      </c>
      <c r="R870" s="2025">
        <v>234330</v>
      </c>
      <c r="S870" s="2025">
        <v>1171670</v>
      </c>
      <c r="T870" s="2025">
        <v>0</v>
      </c>
      <c r="U870" s="2025">
        <v>0</v>
      </c>
      <c r="V870" s="2025">
        <v>0</v>
      </c>
      <c r="W870" s="23">
        <v>0.65</v>
      </c>
      <c r="X870" s="2025">
        <v>2</v>
      </c>
    </row>
    <row r="871" spans="1:24" x14ac:dyDescent="0.25">
      <c r="A871" s="3" t="s">
        <v>1299</v>
      </c>
      <c r="B871" s="3" t="s">
        <v>3163</v>
      </c>
      <c r="C871" s="5">
        <v>1558000</v>
      </c>
      <c r="D871" s="5">
        <v>1130000</v>
      </c>
      <c r="E871" s="5">
        <v>226000</v>
      </c>
      <c r="F871" s="5">
        <v>12000</v>
      </c>
      <c r="G871" s="5">
        <v>0</v>
      </c>
      <c r="H871" s="5">
        <v>414000</v>
      </c>
      <c r="I871" s="5">
        <v>0</v>
      </c>
      <c r="J871" s="5">
        <v>0</v>
      </c>
      <c r="K871" s="5">
        <v>0</v>
      </c>
      <c r="L871" s="5"/>
      <c r="M871" s="5">
        <f t="shared" si="313"/>
        <v>4565334</v>
      </c>
      <c r="N871" s="5">
        <f t="shared" si="314"/>
        <v>-2000</v>
      </c>
      <c r="O871" s="5" t="s">
        <v>588</v>
      </c>
      <c r="P871" s="5">
        <v>0</v>
      </c>
      <c r="Q871" s="2027">
        <v>0</v>
      </c>
      <c r="R871" s="2027">
        <v>259658</v>
      </c>
      <c r="S871" s="2027">
        <v>1298342</v>
      </c>
      <c r="T871" s="2027">
        <v>0</v>
      </c>
      <c r="U871" s="2027">
        <v>0</v>
      </c>
      <c r="V871" s="2027">
        <v>0</v>
      </c>
      <c r="W871" s="23">
        <v>0.72</v>
      </c>
      <c r="X871" s="2027">
        <v>4</v>
      </c>
    </row>
    <row r="872" spans="1:24" x14ac:dyDescent="0.25">
      <c r="A872" s="3" t="s">
        <v>1299</v>
      </c>
      <c r="B872" s="3" t="s">
        <v>3164</v>
      </c>
      <c r="C872" s="5">
        <v>1176000</v>
      </c>
      <c r="D872" s="5">
        <v>1550000</v>
      </c>
      <c r="E872" s="5">
        <v>310000</v>
      </c>
      <c r="F872" s="5">
        <v>81000</v>
      </c>
      <c r="G872" s="5">
        <v>0</v>
      </c>
      <c r="H872" s="5">
        <v>346000</v>
      </c>
      <c r="I872" s="5">
        <v>0</v>
      </c>
      <c r="J872" s="5">
        <v>800000</v>
      </c>
      <c r="K872" s="5">
        <v>0</v>
      </c>
      <c r="L872" s="5"/>
      <c r="M872" s="5">
        <f t="shared" si="313"/>
        <v>4111334</v>
      </c>
      <c r="N872" s="5">
        <f t="shared" si="314"/>
        <v>1000</v>
      </c>
      <c r="O872" s="5" t="s">
        <v>3165</v>
      </c>
      <c r="P872" s="5">
        <v>0</v>
      </c>
      <c r="Q872" s="2029">
        <v>0</v>
      </c>
      <c r="R872" s="2029">
        <v>196006</v>
      </c>
      <c r="S872" s="2029">
        <v>979994</v>
      </c>
      <c r="T872" s="2029">
        <v>0</v>
      </c>
      <c r="U872" s="2029">
        <v>0</v>
      </c>
      <c r="V872" s="2029">
        <v>0</v>
      </c>
      <c r="W872" s="23">
        <v>0.77</v>
      </c>
      <c r="X872" s="2029">
        <v>4</v>
      </c>
    </row>
    <row r="873" spans="1:24" x14ac:dyDescent="0.25">
      <c r="A873" s="3" t="s">
        <v>1299</v>
      </c>
      <c r="B873" s="3" t="s">
        <v>3166</v>
      </c>
      <c r="C873" s="5">
        <v>1041000</v>
      </c>
      <c r="D873" s="5">
        <v>2350000</v>
      </c>
      <c r="E873" s="5">
        <v>470000</v>
      </c>
      <c r="F873" s="5">
        <v>12000</v>
      </c>
      <c r="G873" s="5">
        <v>0</v>
      </c>
      <c r="H873" s="5">
        <v>370000</v>
      </c>
      <c r="I873" s="5">
        <v>0</v>
      </c>
      <c r="J873" s="5">
        <v>1691000</v>
      </c>
      <c r="K873" s="5">
        <v>0</v>
      </c>
      <c r="L873" s="5"/>
      <c r="M873" s="5">
        <f t="shared" si="313"/>
        <v>2790334</v>
      </c>
      <c r="N873" s="5">
        <f t="shared" si="314"/>
        <v>0</v>
      </c>
      <c r="O873" s="5" t="s">
        <v>1417</v>
      </c>
      <c r="P873" s="5">
        <v>0</v>
      </c>
      <c r="Q873" s="2031">
        <v>0</v>
      </c>
      <c r="R873" s="2031">
        <v>173496</v>
      </c>
      <c r="S873" s="2031">
        <v>867504.3</v>
      </c>
      <c r="T873" s="2031">
        <v>0</v>
      </c>
      <c r="U873" s="2031">
        <v>0</v>
      </c>
      <c r="V873" s="2031">
        <v>0</v>
      </c>
      <c r="W873" s="23">
        <v>0.67</v>
      </c>
      <c r="X873" s="2031">
        <v>3</v>
      </c>
    </row>
    <row r="874" spans="1:24" x14ac:dyDescent="0.25">
      <c r="A874" s="3" t="s">
        <v>1299</v>
      </c>
      <c r="B874" s="3" t="s">
        <v>3167</v>
      </c>
      <c r="C874" s="5">
        <v>1058000</v>
      </c>
      <c r="D874" s="5">
        <v>500000</v>
      </c>
      <c r="E874" s="5">
        <v>100000</v>
      </c>
      <c r="F874" s="5">
        <v>12000</v>
      </c>
      <c r="G874" s="5">
        <v>0</v>
      </c>
      <c r="H874" s="5">
        <v>546000</v>
      </c>
      <c r="I874" s="5">
        <v>0</v>
      </c>
      <c r="J874" s="5">
        <v>0</v>
      </c>
      <c r="K874" s="5">
        <v>0</v>
      </c>
      <c r="L874" s="5"/>
      <c r="M874" s="5">
        <f t="shared" si="313"/>
        <v>3336334</v>
      </c>
      <c r="N874" s="5">
        <f t="shared" si="314"/>
        <v>0</v>
      </c>
      <c r="O874" s="5" t="s">
        <v>2949</v>
      </c>
      <c r="P874" s="5">
        <v>0</v>
      </c>
      <c r="Q874" s="2034">
        <v>0</v>
      </c>
      <c r="R874" s="2034">
        <v>176330</v>
      </c>
      <c r="S874" s="2034">
        <v>881670</v>
      </c>
      <c r="T874" s="2034">
        <v>0</v>
      </c>
      <c r="U874" s="2034">
        <v>0</v>
      </c>
      <c r="V874" s="2034">
        <v>0</v>
      </c>
      <c r="W874" s="23">
        <v>0.68</v>
      </c>
      <c r="X874" s="2034">
        <v>1</v>
      </c>
    </row>
    <row r="875" spans="1:24" x14ac:dyDescent="0.25">
      <c r="A875" s="3" t="s">
        <v>1299</v>
      </c>
      <c r="B875" s="3" t="s">
        <v>3169</v>
      </c>
      <c r="C875" s="5">
        <v>1081000</v>
      </c>
      <c r="D875" s="5">
        <v>1000000</v>
      </c>
      <c r="E875" s="5">
        <v>200000</v>
      </c>
      <c r="F875" s="5">
        <v>27000</v>
      </c>
      <c r="G875" s="5">
        <v>0</v>
      </c>
      <c r="H875" s="5">
        <v>985000</v>
      </c>
      <c r="I875" s="5">
        <v>0</v>
      </c>
      <c r="J875" s="5">
        <v>931000</v>
      </c>
      <c r="K875" s="5">
        <v>0</v>
      </c>
      <c r="L875" s="5"/>
      <c r="M875" s="5">
        <f t="shared" si="313"/>
        <v>3390334</v>
      </c>
      <c r="N875" s="5">
        <f t="shared" si="314"/>
        <v>0</v>
      </c>
      <c r="O875" s="5" t="s">
        <v>997</v>
      </c>
      <c r="P875" s="5">
        <v>0</v>
      </c>
      <c r="Q875" s="2035">
        <v>0</v>
      </c>
      <c r="R875" s="2035">
        <v>180165</v>
      </c>
      <c r="S875" s="2035">
        <v>900834.7</v>
      </c>
      <c r="T875" s="2035">
        <v>0</v>
      </c>
      <c r="U875" s="2035">
        <v>0</v>
      </c>
      <c r="V875" s="2035">
        <v>0</v>
      </c>
      <c r="W875" s="23">
        <v>0.73</v>
      </c>
      <c r="X875" s="2035">
        <v>1</v>
      </c>
    </row>
    <row r="876" spans="1:24" x14ac:dyDescent="0.25">
      <c r="A876" s="3" t="s">
        <v>1299</v>
      </c>
      <c r="B876" s="3" t="s">
        <v>3170</v>
      </c>
      <c r="C876" s="5">
        <v>1030000</v>
      </c>
      <c r="D876" s="5">
        <v>600000</v>
      </c>
      <c r="E876" s="5">
        <v>120000</v>
      </c>
      <c r="F876" s="5">
        <v>218000</v>
      </c>
      <c r="G876" s="5">
        <v>0</v>
      </c>
      <c r="H876" s="5">
        <v>213000</v>
      </c>
      <c r="I876" s="5">
        <v>0</v>
      </c>
      <c r="J876" s="5">
        <v>0</v>
      </c>
      <c r="K876" s="5">
        <v>0</v>
      </c>
      <c r="L876" s="5"/>
      <c r="M876" s="5">
        <f xml:space="preserve"> M875+H876+ I876- J876- L876+ Q876</f>
        <v>3603334</v>
      </c>
      <c r="N876" s="5">
        <f>(C876-D876 - F876 - G876 + J876- K876- H876- I876- P876)*-1</f>
        <v>1000</v>
      </c>
      <c r="O876" s="5" t="s">
        <v>1088</v>
      </c>
      <c r="P876" s="5">
        <v>0</v>
      </c>
      <c r="Q876" s="2037">
        <v>0</v>
      </c>
      <c r="R876" s="2037">
        <v>171666</v>
      </c>
      <c r="S876" s="2037">
        <v>858334</v>
      </c>
      <c r="T876" s="2037">
        <v>0</v>
      </c>
      <c r="U876" s="2037">
        <v>0</v>
      </c>
      <c r="V876" s="2037">
        <v>0</v>
      </c>
      <c r="W876" s="23">
        <v>0.67</v>
      </c>
      <c r="X876" s="2037">
        <v>2</v>
      </c>
    </row>
    <row r="877" spans="1:24" x14ac:dyDescent="0.25">
      <c r="A877" s="6" t="s">
        <v>17</v>
      </c>
      <c r="B877" s="6" t="s">
        <v>15</v>
      </c>
      <c r="C877" s="7">
        <f t="shared" ref="C877:L877" si="315">SUM(C870:C876)</f>
        <v>8350000</v>
      </c>
      <c r="D877" s="7">
        <f t="shared" si="315"/>
        <v>7830000</v>
      </c>
      <c r="E877" s="7">
        <f t="shared" si="315"/>
        <v>1566000</v>
      </c>
      <c r="F877" s="7">
        <f t="shared" si="315"/>
        <v>645000</v>
      </c>
      <c r="G877" s="7">
        <f t="shared" si="315"/>
        <v>0</v>
      </c>
      <c r="H877" s="7">
        <f t="shared" si="315"/>
        <v>3297000</v>
      </c>
      <c r="I877" s="7">
        <f t="shared" si="315"/>
        <v>0</v>
      </c>
      <c r="J877" s="7">
        <f t="shared" si="315"/>
        <v>3422000</v>
      </c>
      <c r="K877" s="7">
        <f t="shared" si="315"/>
        <v>0</v>
      </c>
      <c r="L877" s="7">
        <f t="shared" si="315"/>
        <v>0</v>
      </c>
      <c r="M877" s="7">
        <f>M876</f>
        <v>3603334</v>
      </c>
      <c r="N877" s="7">
        <f>SUM(N870:N876)</f>
        <v>0</v>
      </c>
      <c r="O877" s="7"/>
      <c r="P877" s="7">
        <f>SUM(P870:P876)</f>
        <v>0</v>
      </c>
      <c r="Q877" s="8"/>
    </row>
    <row r="878" spans="1:24" x14ac:dyDescent="0.25">
      <c r="A878" s="3" t="s">
        <v>1299</v>
      </c>
      <c r="B878" s="3" t="s">
        <v>3171</v>
      </c>
      <c r="C878" s="5">
        <v>1551000</v>
      </c>
      <c r="D878" s="5">
        <v>1500000</v>
      </c>
      <c r="E878" s="5">
        <v>300000</v>
      </c>
      <c r="F878" s="5">
        <v>12000</v>
      </c>
      <c r="G878" s="5">
        <v>0</v>
      </c>
      <c r="H878" s="5">
        <v>39000</v>
      </c>
      <c r="I878" s="5">
        <v>0</v>
      </c>
      <c r="J878" s="5">
        <v>0</v>
      </c>
      <c r="K878" s="5">
        <v>0</v>
      </c>
      <c r="L878" s="5"/>
      <c r="M878" s="5">
        <f t="shared" ref="M878:M883" si="316" xml:space="preserve"> M877+H878+ I878- J878- L878+ Q878</f>
        <v>3642334</v>
      </c>
      <c r="N878" s="5">
        <f t="shared" ref="N878:N883" si="317">(C878-D878 - F878 - G878 + J878- K878- H878- I878- P878)*-1</f>
        <v>0</v>
      </c>
      <c r="O878" s="5" t="s">
        <v>164</v>
      </c>
      <c r="P878" s="5">
        <v>0</v>
      </c>
      <c r="Q878" s="2039">
        <v>0</v>
      </c>
      <c r="R878" s="2039">
        <v>258499</v>
      </c>
      <c r="S878" s="2039">
        <v>1292501</v>
      </c>
      <c r="T878" s="2039">
        <v>0</v>
      </c>
      <c r="U878" s="2039">
        <v>0</v>
      </c>
      <c r="V878" s="2039">
        <v>0</v>
      </c>
      <c r="W878" s="23">
        <v>0.69</v>
      </c>
      <c r="X878" s="2039">
        <v>4</v>
      </c>
    </row>
    <row r="879" spans="1:24" x14ac:dyDescent="0.25">
      <c r="A879" s="3" t="s">
        <v>1299</v>
      </c>
      <c r="B879" s="3" t="s">
        <v>3171</v>
      </c>
      <c r="C879" s="5">
        <v>1124000</v>
      </c>
      <c r="D879" s="5">
        <v>2050000</v>
      </c>
      <c r="E879" s="5">
        <v>410000</v>
      </c>
      <c r="F879" s="5">
        <v>27000</v>
      </c>
      <c r="G879" s="5">
        <v>0</v>
      </c>
      <c r="H879" s="5">
        <v>347000</v>
      </c>
      <c r="I879" s="5">
        <v>0</v>
      </c>
      <c r="J879" s="5">
        <v>1300000</v>
      </c>
      <c r="K879" s="5">
        <v>0</v>
      </c>
      <c r="L879" s="5"/>
      <c r="M879" s="5">
        <f t="shared" si="316"/>
        <v>2689334</v>
      </c>
      <c r="N879" s="5">
        <f t="shared" si="317"/>
        <v>0</v>
      </c>
      <c r="O879" s="5" t="s">
        <v>2652</v>
      </c>
      <c r="P879" s="5">
        <v>0</v>
      </c>
      <c r="Q879" s="2041">
        <v>0</v>
      </c>
      <c r="R879" s="2041">
        <v>187331</v>
      </c>
      <c r="S879" s="2041">
        <v>936669</v>
      </c>
      <c r="T879" s="2041">
        <v>0</v>
      </c>
      <c r="U879" s="2041">
        <v>0</v>
      </c>
      <c r="V879" s="2041">
        <v>0</v>
      </c>
      <c r="W879" s="23">
        <v>0.72</v>
      </c>
      <c r="X879" s="2041">
        <v>4</v>
      </c>
    </row>
    <row r="880" spans="1:24" x14ac:dyDescent="0.25">
      <c r="A880" s="3" t="s">
        <v>1299</v>
      </c>
      <c r="B880" s="3" t="s">
        <v>3174</v>
      </c>
      <c r="C880" s="5">
        <v>1336000</v>
      </c>
      <c r="D880" s="5">
        <v>1150000</v>
      </c>
      <c r="E880" s="5">
        <v>230000</v>
      </c>
      <c r="F880" s="5">
        <v>12000</v>
      </c>
      <c r="G880" s="5">
        <v>0</v>
      </c>
      <c r="H880" s="5">
        <v>109000</v>
      </c>
      <c r="I880" s="5">
        <v>0</v>
      </c>
      <c r="J880" s="5">
        <v>0</v>
      </c>
      <c r="K880" s="5">
        <v>60000</v>
      </c>
      <c r="L880" s="5"/>
      <c r="M880" s="5">
        <f t="shared" si="316"/>
        <v>2798334</v>
      </c>
      <c r="N880" s="5">
        <f t="shared" si="317"/>
        <v>-5000</v>
      </c>
      <c r="O880" s="5" t="s">
        <v>3175</v>
      </c>
      <c r="P880" s="5">
        <v>0</v>
      </c>
      <c r="Q880" s="2043">
        <v>0</v>
      </c>
      <c r="R880" s="2043">
        <v>222662</v>
      </c>
      <c r="S880" s="2043">
        <v>1113338</v>
      </c>
      <c r="T880" s="2043">
        <v>0</v>
      </c>
      <c r="U880" s="2043">
        <v>0</v>
      </c>
      <c r="V880" s="2043">
        <v>0</v>
      </c>
      <c r="W880" s="23">
        <v>0.69</v>
      </c>
      <c r="X880" s="2043">
        <v>3</v>
      </c>
    </row>
    <row r="881" spans="1:24" x14ac:dyDescent="0.25">
      <c r="A881" s="3" t="s">
        <v>1299</v>
      </c>
      <c r="B881" s="3" t="s">
        <v>3177</v>
      </c>
      <c r="C881" s="5">
        <v>1056000</v>
      </c>
      <c r="D881" s="5">
        <v>1000000</v>
      </c>
      <c r="E881" s="5">
        <v>200000</v>
      </c>
      <c r="F881" s="5">
        <v>12000</v>
      </c>
      <c r="G881" s="5">
        <v>0</v>
      </c>
      <c r="H881" s="5">
        <v>44000</v>
      </c>
      <c r="I881" s="5">
        <v>0</v>
      </c>
      <c r="J881" s="5">
        <v>0</v>
      </c>
      <c r="K881" s="5">
        <v>0</v>
      </c>
      <c r="L881" s="5"/>
      <c r="M881" s="5">
        <f t="shared" si="316"/>
        <v>2842334</v>
      </c>
      <c r="N881" s="5">
        <f t="shared" si="317"/>
        <v>0</v>
      </c>
      <c r="O881" s="5" t="s">
        <v>3178</v>
      </c>
      <c r="P881" s="5">
        <v>0</v>
      </c>
      <c r="Q881" s="2045">
        <v>0</v>
      </c>
      <c r="R881" s="2045">
        <v>176001</v>
      </c>
      <c r="S881" s="2045">
        <v>879999</v>
      </c>
      <c r="T881" s="2045">
        <v>0</v>
      </c>
      <c r="U881" s="2045">
        <v>0</v>
      </c>
      <c r="V881" s="2045">
        <v>0</v>
      </c>
      <c r="W881" s="23">
        <v>0.72</v>
      </c>
      <c r="X881" s="2045">
        <v>3</v>
      </c>
    </row>
    <row r="882" spans="1:24" x14ac:dyDescent="0.25">
      <c r="A882" s="3" t="s">
        <v>1299</v>
      </c>
      <c r="B882" s="3" t="s">
        <v>3180</v>
      </c>
      <c r="C882" s="5">
        <v>1174000</v>
      </c>
      <c r="D882" s="5">
        <v>700000</v>
      </c>
      <c r="E882" s="5">
        <v>140000</v>
      </c>
      <c r="F882" s="5">
        <v>1427000</v>
      </c>
      <c r="G882" s="5">
        <v>0</v>
      </c>
      <c r="H882" s="5">
        <v>0</v>
      </c>
      <c r="I882" s="5">
        <v>0</v>
      </c>
      <c r="J882" s="5">
        <v>953000</v>
      </c>
      <c r="K882" s="5">
        <v>0</v>
      </c>
      <c r="L882" s="5"/>
      <c r="M882" s="5">
        <f t="shared" si="316"/>
        <v>1889334</v>
      </c>
      <c r="N882" s="5">
        <f t="shared" si="317"/>
        <v>0</v>
      </c>
      <c r="O882" s="5" t="s">
        <v>3181</v>
      </c>
      <c r="P882" s="5">
        <v>0</v>
      </c>
      <c r="Q882" s="2047">
        <v>0</v>
      </c>
      <c r="R882" s="2047">
        <v>195665</v>
      </c>
      <c r="S882" s="2047">
        <v>978335</v>
      </c>
      <c r="T882" s="2047">
        <v>0</v>
      </c>
      <c r="U882" s="2047">
        <v>0</v>
      </c>
      <c r="V882" s="2047">
        <v>0</v>
      </c>
      <c r="W882" s="23">
        <v>0.59</v>
      </c>
      <c r="X882" s="2047">
        <v>2</v>
      </c>
    </row>
    <row r="883" spans="1:24" x14ac:dyDescent="0.25">
      <c r="A883" s="3" t="s">
        <v>1299</v>
      </c>
      <c r="B883" s="3" t="s">
        <v>3183</v>
      </c>
      <c r="C883" s="5">
        <v>1021000</v>
      </c>
      <c r="D883" s="5">
        <v>0</v>
      </c>
      <c r="E883" s="5">
        <v>0</v>
      </c>
      <c r="F883" s="5">
        <v>15000</v>
      </c>
      <c r="G883" s="5">
        <v>0</v>
      </c>
      <c r="H883" s="5">
        <v>1006000</v>
      </c>
      <c r="I883" s="5">
        <v>0</v>
      </c>
      <c r="J883" s="5">
        <v>0</v>
      </c>
      <c r="K883" s="5">
        <v>0</v>
      </c>
      <c r="L883" s="5"/>
      <c r="M883" s="5">
        <f t="shared" si="316"/>
        <v>2895334</v>
      </c>
      <c r="N883" s="5">
        <f t="shared" si="317"/>
        <v>0</v>
      </c>
      <c r="O883" s="5" t="s">
        <v>3184</v>
      </c>
      <c r="P883" s="5">
        <v>0</v>
      </c>
      <c r="Q883" s="2049">
        <v>0</v>
      </c>
      <c r="R883" s="2049">
        <v>170159</v>
      </c>
      <c r="S883" s="2049">
        <v>850841</v>
      </c>
      <c r="T883" s="2049">
        <v>0</v>
      </c>
      <c r="U883" s="2049">
        <v>0</v>
      </c>
      <c r="V883" s="2049">
        <v>0</v>
      </c>
      <c r="W883" s="23">
        <v>0.53</v>
      </c>
      <c r="X883" s="2049">
        <v>0</v>
      </c>
    </row>
    <row r="884" spans="1:24" x14ac:dyDescent="0.25">
      <c r="A884" s="3" t="s">
        <v>1299</v>
      </c>
      <c r="B884" s="3" t="s">
        <v>3186</v>
      </c>
      <c r="C884" s="5">
        <v>759000</v>
      </c>
      <c r="D884" s="5">
        <v>0</v>
      </c>
      <c r="E884" s="5">
        <v>0</v>
      </c>
      <c r="F884" s="5">
        <v>12000</v>
      </c>
      <c r="G884" s="5">
        <v>0</v>
      </c>
      <c r="H884" s="5">
        <v>747000</v>
      </c>
      <c r="I884" s="5">
        <v>0</v>
      </c>
      <c r="J884" s="5">
        <v>0</v>
      </c>
      <c r="K884" s="5">
        <v>0</v>
      </c>
      <c r="L884" s="5"/>
      <c r="M884" s="5">
        <f xml:space="preserve"> M883+H884+ I884- J884- L884+ Q884</f>
        <v>3642334</v>
      </c>
      <c r="N884" s="5">
        <f>(C884-D884 - F884 - G884 + J884- K884- H884- I884- P884)*-1</f>
        <v>0</v>
      </c>
      <c r="O884" s="5" t="s">
        <v>1603</v>
      </c>
      <c r="P884" s="5">
        <v>0</v>
      </c>
      <c r="Q884" s="2052">
        <v>0</v>
      </c>
      <c r="R884" s="2052">
        <v>126499</v>
      </c>
      <c r="S884" s="2052">
        <v>632501</v>
      </c>
      <c r="T884" s="2052">
        <v>0</v>
      </c>
      <c r="U884" s="2052">
        <v>0</v>
      </c>
      <c r="V884" s="2052">
        <v>0</v>
      </c>
      <c r="W884" s="23">
        <v>0.69</v>
      </c>
      <c r="X884" s="2052">
        <v>0</v>
      </c>
    </row>
    <row r="885" spans="1:24" x14ac:dyDescent="0.25">
      <c r="A885" s="6" t="s">
        <v>18</v>
      </c>
      <c r="B885" s="6" t="s">
        <v>15</v>
      </c>
      <c r="C885" s="7">
        <f t="shared" ref="C885:L885" si="318">SUM(C878:C884)</f>
        <v>8021000</v>
      </c>
      <c r="D885" s="7">
        <f t="shared" si="318"/>
        <v>6400000</v>
      </c>
      <c r="E885" s="7">
        <f t="shared" si="318"/>
        <v>1280000</v>
      </c>
      <c r="F885" s="7">
        <f t="shared" si="318"/>
        <v>1517000</v>
      </c>
      <c r="G885" s="7">
        <f t="shared" si="318"/>
        <v>0</v>
      </c>
      <c r="H885" s="7">
        <f t="shared" si="318"/>
        <v>2292000</v>
      </c>
      <c r="I885" s="7">
        <f t="shared" si="318"/>
        <v>0</v>
      </c>
      <c r="J885" s="7">
        <f t="shared" si="318"/>
        <v>2253000</v>
      </c>
      <c r="K885" s="7">
        <f t="shared" si="318"/>
        <v>60000</v>
      </c>
      <c r="L885" s="7">
        <f t="shared" si="318"/>
        <v>0</v>
      </c>
      <c r="M885" s="7">
        <f>M884</f>
        <v>3642334</v>
      </c>
      <c r="N885" s="7">
        <f>SUM(N878:N884)</f>
        <v>-5000</v>
      </c>
      <c r="O885" s="7"/>
      <c r="P885" s="7">
        <f>SUM(P878:P884)</f>
        <v>0</v>
      </c>
      <c r="Q885" s="8"/>
    </row>
    <row r="886" spans="1:24" x14ac:dyDescent="0.25">
      <c r="A886" s="3" t="s">
        <v>1299</v>
      </c>
      <c r="B886" s="3" t="s">
        <v>3188</v>
      </c>
      <c r="C886" s="5">
        <v>1367000</v>
      </c>
      <c r="D886" s="5">
        <v>300000</v>
      </c>
      <c r="E886" s="5">
        <v>60000</v>
      </c>
      <c r="F886" s="5">
        <v>79000</v>
      </c>
      <c r="G886" s="5">
        <v>0</v>
      </c>
      <c r="H886" s="5">
        <v>1069000</v>
      </c>
      <c r="I886" s="5">
        <v>0</v>
      </c>
      <c r="J886" s="5">
        <v>100000</v>
      </c>
      <c r="K886" s="5">
        <v>0</v>
      </c>
      <c r="L886" s="5"/>
      <c r="M886" s="5">
        <f t="shared" ref="M886:M891" si="319" xml:space="preserve"> M885+H886+ I886- J886- L886+ Q886</f>
        <v>4611334</v>
      </c>
      <c r="N886" s="5">
        <f t="shared" ref="N886:N891" si="320">(C886-D886 - F886 - G886 + J886- K886- H886- I886- P886)*-1</f>
        <v>-19000</v>
      </c>
      <c r="O886" s="5" t="s">
        <v>3189</v>
      </c>
      <c r="P886" s="5">
        <v>0</v>
      </c>
      <c r="Q886" s="2054">
        <v>0</v>
      </c>
      <c r="R886" s="2054">
        <v>227830</v>
      </c>
      <c r="S886" s="2054">
        <v>1139170</v>
      </c>
      <c r="T886" s="2054">
        <v>0</v>
      </c>
      <c r="U886" s="2054">
        <v>0</v>
      </c>
      <c r="V886" s="2054">
        <v>0</v>
      </c>
      <c r="W886" s="23">
        <v>0.76</v>
      </c>
      <c r="X886" s="2054">
        <v>1</v>
      </c>
    </row>
    <row r="887" spans="1:24" x14ac:dyDescent="0.25">
      <c r="A887" s="3" t="s">
        <v>1299</v>
      </c>
      <c r="B887" s="3" t="s">
        <v>3190</v>
      </c>
      <c r="C887" s="5">
        <v>1125000</v>
      </c>
      <c r="D887" s="5">
        <v>0</v>
      </c>
      <c r="E887" s="5">
        <v>0</v>
      </c>
      <c r="F887" s="5">
        <v>24000</v>
      </c>
      <c r="G887" s="5">
        <v>0</v>
      </c>
      <c r="H887" s="5">
        <v>1220000</v>
      </c>
      <c r="I887" s="5">
        <v>0</v>
      </c>
      <c r="J887" s="5">
        <v>100000</v>
      </c>
      <c r="K887" s="5">
        <v>0</v>
      </c>
      <c r="L887" s="5"/>
      <c r="M887" s="5">
        <f t="shared" si="319"/>
        <v>5731334</v>
      </c>
      <c r="N887" s="5">
        <f t="shared" si="320"/>
        <v>19000</v>
      </c>
      <c r="O887" s="5" t="s">
        <v>3191</v>
      </c>
      <c r="P887" s="5">
        <v>0</v>
      </c>
      <c r="Q887" s="2055">
        <v>0</v>
      </c>
      <c r="R887" s="2055">
        <v>187499</v>
      </c>
      <c r="S887" s="2055">
        <v>937501</v>
      </c>
      <c r="T887" s="2055">
        <v>0</v>
      </c>
      <c r="U887" s="2055">
        <v>0</v>
      </c>
      <c r="V887" s="2055">
        <v>0</v>
      </c>
      <c r="W887" s="23">
        <v>0.66</v>
      </c>
      <c r="X887" s="2055">
        <v>0</v>
      </c>
    </row>
    <row r="888" spans="1:24" x14ac:dyDescent="0.25">
      <c r="A888" s="3" t="s">
        <v>1299</v>
      </c>
      <c r="B888" s="3" t="s">
        <v>3192</v>
      </c>
      <c r="C888" s="5">
        <v>704000</v>
      </c>
      <c r="D888" s="5">
        <v>500000</v>
      </c>
      <c r="E888" s="5">
        <v>100000</v>
      </c>
      <c r="F888" s="5">
        <v>262000</v>
      </c>
      <c r="G888" s="5">
        <v>0</v>
      </c>
      <c r="H888" s="5">
        <v>0</v>
      </c>
      <c r="I888" s="5">
        <v>0</v>
      </c>
      <c r="J888" s="5">
        <v>58000</v>
      </c>
      <c r="K888" s="5">
        <v>0</v>
      </c>
      <c r="L888" s="5"/>
      <c r="M888" s="5">
        <f t="shared" si="319"/>
        <v>5673334</v>
      </c>
      <c r="N888" s="5">
        <f t="shared" si="320"/>
        <v>0</v>
      </c>
      <c r="O888" s="5" t="s">
        <v>1243</v>
      </c>
      <c r="P888" s="5">
        <v>0</v>
      </c>
      <c r="Q888" s="2057">
        <v>0</v>
      </c>
      <c r="R888" s="2057">
        <v>117332</v>
      </c>
      <c r="S888" s="2057">
        <v>586668</v>
      </c>
      <c r="T888" s="2057">
        <v>0</v>
      </c>
      <c r="U888" s="2057">
        <v>0</v>
      </c>
      <c r="V888" s="2057">
        <v>0</v>
      </c>
      <c r="W888" s="23">
        <v>0.64</v>
      </c>
      <c r="X888" s="2057">
        <v>1</v>
      </c>
    </row>
    <row r="889" spans="1:24" x14ac:dyDescent="0.25">
      <c r="A889" s="3" t="s">
        <v>1299</v>
      </c>
      <c r="B889" s="3" t="s">
        <v>3193</v>
      </c>
      <c r="C889" s="5">
        <v>1998000</v>
      </c>
      <c r="D889" s="5">
        <v>4000000</v>
      </c>
      <c r="E889" s="5">
        <v>800000</v>
      </c>
      <c r="F889" s="5">
        <v>65000</v>
      </c>
      <c r="G889" s="5">
        <v>0</v>
      </c>
      <c r="H889" s="5">
        <v>1033000</v>
      </c>
      <c r="I889" s="5">
        <v>0</v>
      </c>
      <c r="J889" s="5">
        <v>3100000</v>
      </c>
      <c r="K889" s="5">
        <v>0</v>
      </c>
      <c r="L889" s="5"/>
      <c r="M889" s="5">
        <f t="shared" si="319"/>
        <v>3606334</v>
      </c>
      <c r="N889" s="5">
        <f t="shared" si="320"/>
        <v>0</v>
      </c>
      <c r="O889" s="5" t="s">
        <v>3191</v>
      </c>
      <c r="P889" s="5">
        <v>0</v>
      </c>
      <c r="Q889" s="2060">
        <v>0</v>
      </c>
      <c r="R889" s="2060">
        <v>333001</v>
      </c>
      <c r="S889" s="2060">
        <v>1664999</v>
      </c>
      <c r="T889" s="2060">
        <v>0</v>
      </c>
      <c r="U889" s="2060">
        <v>0</v>
      </c>
      <c r="V889" s="2060">
        <v>0</v>
      </c>
      <c r="W889" s="23">
        <v>0.67</v>
      </c>
      <c r="X889" s="2060">
        <v>1</v>
      </c>
    </row>
    <row r="890" spans="1:24" x14ac:dyDescent="0.25">
      <c r="A890" s="3" t="s">
        <v>1299</v>
      </c>
      <c r="B890" s="3" t="s">
        <v>3194</v>
      </c>
      <c r="C890" s="5">
        <v>1246000</v>
      </c>
      <c r="D890" s="5">
        <v>500000</v>
      </c>
      <c r="E890" s="5">
        <v>100000</v>
      </c>
      <c r="F890" s="5">
        <v>39000</v>
      </c>
      <c r="G890" s="5">
        <v>0</v>
      </c>
      <c r="H890" s="5">
        <v>1207000</v>
      </c>
      <c r="I890" s="5">
        <v>0</v>
      </c>
      <c r="J890" s="5">
        <v>500000</v>
      </c>
      <c r="K890" s="5">
        <v>0</v>
      </c>
      <c r="L890" s="5"/>
      <c r="M890" s="5">
        <f t="shared" si="319"/>
        <v>4313334</v>
      </c>
      <c r="N890" s="5">
        <f t="shared" si="320"/>
        <v>0</v>
      </c>
      <c r="O890" s="5" t="s">
        <v>3147</v>
      </c>
      <c r="P890" s="5">
        <v>0</v>
      </c>
      <c r="Q890" s="2062">
        <v>0</v>
      </c>
      <c r="R890" s="2062">
        <v>207658</v>
      </c>
      <c r="S890" s="2062">
        <v>1038341.7</v>
      </c>
      <c r="T890" s="2062">
        <v>0</v>
      </c>
      <c r="U890" s="2062">
        <v>0</v>
      </c>
      <c r="V890" s="2062">
        <v>0</v>
      </c>
      <c r="W890" s="23">
        <v>0.75</v>
      </c>
      <c r="X890" s="2062">
        <v>1</v>
      </c>
    </row>
    <row r="891" spans="1:24" x14ac:dyDescent="0.25">
      <c r="A891" s="3" t="s">
        <v>1299</v>
      </c>
      <c r="B891" s="3" t="s">
        <v>3196</v>
      </c>
      <c r="C891" s="5">
        <v>1051000</v>
      </c>
      <c r="D891" s="5">
        <v>0</v>
      </c>
      <c r="E891" s="5">
        <v>0</v>
      </c>
      <c r="F891" s="5">
        <v>12000</v>
      </c>
      <c r="G891" s="5">
        <v>0</v>
      </c>
      <c r="H891" s="5">
        <v>1040000</v>
      </c>
      <c r="I891" s="5">
        <v>0</v>
      </c>
      <c r="J891" s="5">
        <v>0</v>
      </c>
      <c r="K891" s="5">
        <v>0</v>
      </c>
      <c r="L891" s="5"/>
      <c r="M891" s="5">
        <f t="shared" si="319"/>
        <v>5353334</v>
      </c>
      <c r="N891" s="5">
        <f t="shared" si="320"/>
        <v>1000</v>
      </c>
      <c r="O891" s="5" t="s">
        <v>3197</v>
      </c>
      <c r="P891" s="5">
        <v>0</v>
      </c>
      <c r="Q891" s="2063">
        <v>0</v>
      </c>
      <c r="R891" s="2063">
        <v>175157</v>
      </c>
      <c r="S891" s="2063">
        <v>875843</v>
      </c>
      <c r="T891" s="2063">
        <v>0</v>
      </c>
      <c r="U891" s="2063">
        <v>0</v>
      </c>
      <c r="V891" s="2063">
        <v>0</v>
      </c>
      <c r="W891" s="23">
        <v>0.69</v>
      </c>
      <c r="X891" s="2063">
        <v>0</v>
      </c>
    </row>
    <row r="892" spans="1:24" x14ac:dyDescent="0.25">
      <c r="A892" s="3" t="s">
        <v>1299</v>
      </c>
      <c r="B892" s="3" t="s">
        <v>3199</v>
      </c>
      <c r="C892" s="5">
        <v>652000</v>
      </c>
      <c r="D892" s="5">
        <v>900000</v>
      </c>
      <c r="E892" s="5">
        <v>180000</v>
      </c>
      <c r="F892" s="5">
        <v>12000</v>
      </c>
      <c r="G892" s="5">
        <v>0</v>
      </c>
      <c r="H892" s="5">
        <v>200000</v>
      </c>
      <c r="I892" s="5">
        <v>0</v>
      </c>
      <c r="J892" s="5">
        <v>460000</v>
      </c>
      <c r="K892" s="5">
        <v>0</v>
      </c>
      <c r="L892" s="5"/>
      <c r="M892" s="5">
        <f xml:space="preserve"> M891+H892+ I892- J892- L892+ Q892</f>
        <v>5093334</v>
      </c>
      <c r="N892" s="5">
        <f>(C892-D892 - F892 - G892 + J892- K892- H892- I892- P892)*-1</f>
        <v>0</v>
      </c>
      <c r="O892" s="5" t="s">
        <v>1393</v>
      </c>
      <c r="P892" s="5">
        <v>0</v>
      </c>
      <c r="Q892" s="2065">
        <v>0</v>
      </c>
      <c r="R892" s="2065">
        <v>108666</v>
      </c>
      <c r="S892" s="2065">
        <v>543334.30000000005</v>
      </c>
      <c r="T892" s="2065">
        <v>0</v>
      </c>
      <c r="U892" s="2065">
        <v>0</v>
      </c>
      <c r="V892" s="2065">
        <v>0</v>
      </c>
      <c r="W892" s="23">
        <v>0.64</v>
      </c>
      <c r="X892" s="2065">
        <v>3</v>
      </c>
    </row>
    <row r="893" spans="1:24" x14ac:dyDescent="0.25">
      <c r="A893" s="6" t="s">
        <v>19</v>
      </c>
      <c r="B893" s="6" t="s">
        <v>15</v>
      </c>
      <c r="C893" s="7">
        <f t="shared" ref="C893:L893" si="321">SUM(C886:C892)</f>
        <v>8143000</v>
      </c>
      <c r="D893" s="7">
        <f t="shared" si="321"/>
        <v>6200000</v>
      </c>
      <c r="E893" s="7">
        <f t="shared" si="321"/>
        <v>1240000</v>
      </c>
      <c r="F893" s="7">
        <f t="shared" si="321"/>
        <v>493000</v>
      </c>
      <c r="G893" s="7">
        <f t="shared" si="321"/>
        <v>0</v>
      </c>
      <c r="H893" s="7">
        <f t="shared" si="321"/>
        <v>5769000</v>
      </c>
      <c r="I893" s="7">
        <f t="shared" si="321"/>
        <v>0</v>
      </c>
      <c r="J893" s="7">
        <f t="shared" si="321"/>
        <v>4318000</v>
      </c>
      <c r="K893" s="7">
        <f t="shared" si="321"/>
        <v>0</v>
      </c>
      <c r="L893" s="7">
        <f t="shared" si="321"/>
        <v>0</v>
      </c>
      <c r="M893" s="7">
        <f>M892</f>
        <v>5093334</v>
      </c>
      <c r="N893" s="7">
        <f>SUM(N886:N892)</f>
        <v>1000</v>
      </c>
      <c r="O893" s="7"/>
      <c r="P893" s="7">
        <f>SUM(P886:P892)</f>
        <v>0</v>
      </c>
      <c r="Q893" s="8"/>
    </row>
    <row r="894" spans="1:24" x14ac:dyDescent="0.25">
      <c r="A894" s="10" t="s">
        <v>15</v>
      </c>
      <c r="B894" s="10" t="s">
        <v>20</v>
      </c>
      <c r="C894" s="11">
        <f t="shared" ref="C894:L894" si="322">C869+C877+C885+C893</f>
        <v>32395000</v>
      </c>
      <c r="D894" s="11">
        <f t="shared" si="322"/>
        <v>26400000</v>
      </c>
      <c r="E894" s="11">
        <f t="shared" si="322"/>
        <v>5280000</v>
      </c>
      <c r="F894" s="11">
        <f t="shared" si="322"/>
        <v>3368000</v>
      </c>
      <c r="G894" s="11">
        <f t="shared" si="322"/>
        <v>0</v>
      </c>
      <c r="H894" s="11">
        <f t="shared" si="322"/>
        <v>16834000</v>
      </c>
      <c r="I894" s="11">
        <f t="shared" si="322"/>
        <v>0</v>
      </c>
      <c r="J894" s="11">
        <f t="shared" si="322"/>
        <v>14283000</v>
      </c>
      <c r="K894" s="11">
        <f t="shared" si="322"/>
        <v>77000</v>
      </c>
      <c r="L894" s="11">
        <f t="shared" si="322"/>
        <v>0</v>
      </c>
      <c r="M894" s="11">
        <f>M893</f>
        <v>5093334</v>
      </c>
      <c r="N894" s="11">
        <f>N869+N877+N885+N893</f>
        <v>1000</v>
      </c>
      <c r="O894" s="11"/>
      <c r="P894" s="11">
        <f>P869+P877+P885+P893</f>
        <v>0</v>
      </c>
      <c r="Q894" s="9"/>
    </row>
    <row r="895" spans="1:24" x14ac:dyDescent="0.25">
      <c r="A895" t="s">
        <v>1299</v>
      </c>
      <c r="B895" s="3" t="s">
        <v>3200</v>
      </c>
      <c r="C895" s="5">
        <v>1190000</v>
      </c>
      <c r="D895" s="5">
        <v>1000000</v>
      </c>
      <c r="E895" s="5">
        <v>200000</v>
      </c>
      <c r="F895" s="5">
        <v>27000</v>
      </c>
      <c r="G895" s="5">
        <v>0</v>
      </c>
      <c r="H895" s="5">
        <v>163000</v>
      </c>
      <c r="I895" s="5">
        <v>0</v>
      </c>
      <c r="J895" s="5">
        <v>0</v>
      </c>
      <c r="K895" s="5">
        <v>0</v>
      </c>
      <c r="L895" s="5"/>
      <c r="M895" s="5">
        <f t="shared" ref="M895:M900" si="323" xml:space="preserve"> M894+H895+ I895- J895- L895+ Q895</f>
        <v>5256334</v>
      </c>
      <c r="N895" s="5">
        <f t="shared" ref="N895:N900" si="324">(C895-D895 - F895 - G895 + J895- K895- H895- I895- P895)*-1</f>
        <v>0</v>
      </c>
      <c r="O895" s="5" t="s">
        <v>3201</v>
      </c>
      <c r="P895" s="5">
        <v>0</v>
      </c>
      <c r="Q895" s="2067">
        <v>0</v>
      </c>
      <c r="R895" s="2067">
        <v>198331</v>
      </c>
      <c r="S895" s="2067">
        <v>991669</v>
      </c>
      <c r="T895" s="2067">
        <v>0</v>
      </c>
      <c r="U895" s="2067">
        <v>0</v>
      </c>
      <c r="V895" s="2067">
        <v>0</v>
      </c>
      <c r="W895" s="23">
        <v>0.62</v>
      </c>
      <c r="X895" s="2067">
        <v>1</v>
      </c>
    </row>
    <row r="896" spans="1:24" x14ac:dyDescent="0.25">
      <c r="A896" s="3" t="s">
        <v>1299</v>
      </c>
      <c r="B896" s="3" t="s">
        <v>3202</v>
      </c>
      <c r="C896" s="5">
        <v>1258000</v>
      </c>
      <c r="D896" s="5">
        <v>1000000</v>
      </c>
      <c r="E896" s="5">
        <v>200000</v>
      </c>
      <c r="F896" s="5">
        <v>219000</v>
      </c>
      <c r="G896" s="5">
        <v>0</v>
      </c>
      <c r="H896" s="5">
        <v>1039000</v>
      </c>
      <c r="I896" s="5">
        <v>0</v>
      </c>
      <c r="J896" s="5">
        <v>1000000</v>
      </c>
      <c r="K896" s="5">
        <v>0</v>
      </c>
      <c r="L896" s="5"/>
      <c r="M896" s="5">
        <f t="shared" si="323"/>
        <v>5295334</v>
      </c>
      <c r="N896" s="5">
        <f t="shared" si="324"/>
        <v>0</v>
      </c>
      <c r="O896" s="5" t="s">
        <v>3203</v>
      </c>
      <c r="P896" s="5">
        <v>0</v>
      </c>
      <c r="Q896" s="2069">
        <v>0</v>
      </c>
      <c r="R896" s="2069">
        <v>209664</v>
      </c>
      <c r="S896" s="2069">
        <v>1048336</v>
      </c>
      <c r="T896" s="2069">
        <v>0</v>
      </c>
      <c r="U896" s="2069">
        <v>0</v>
      </c>
      <c r="V896" s="2069">
        <v>0</v>
      </c>
      <c r="W896" s="23">
        <v>0.73</v>
      </c>
      <c r="X896" s="2069">
        <v>1</v>
      </c>
    </row>
    <row r="897" spans="1:24" x14ac:dyDescent="0.25">
      <c r="A897" s="3" t="s">
        <v>1299</v>
      </c>
      <c r="B897" s="3" t="s">
        <v>3204</v>
      </c>
      <c r="C897" s="5">
        <v>964000</v>
      </c>
      <c r="D897" s="5">
        <v>600000</v>
      </c>
      <c r="E897" s="5">
        <v>120000</v>
      </c>
      <c r="F897" s="5">
        <v>28000</v>
      </c>
      <c r="G897" s="5">
        <v>0</v>
      </c>
      <c r="H897" s="5">
        <v>336000</v>
      </c>
      <c r="I897" s="5">
        <v>0</v>
      </c>
      <c r="J897" s="5">
        <v>0</v>
      </c>
      <c r="K897" s="5">
        <v>0</v>
      </c>
      <c r="L897" s="5"/>
      <c r="M897" s="5">
        <f t="shared" si="323"/>
        <v>5631334</v>
      </c>
      <c r="N897" s="5">
        <f t="shared" si="324"/>
        <v>0</v>
      </c>
      <c r="O897" s="5" t="s">
        <v>3206</v>
      </c>
      <c r="P897" s="5">
        <v>0</v>
      </c>
      <c r="Q897" s="2072">
        <v>0</v>
      </c>
      <c r="R897" s="2072">
        <v>160668</v>
      </c>
      <c r="S897" s="2072">
        <v>803332.3</v>
      </c>
      <c r="T897" s="2072">
        <v>0</v>
      </c>
      <c r="U897" s="2072">
        <v>0</v>
      </c>
      <c r="V897" s="2072">
        <v>0</v>
      </c>
      <c r="W897" s="23">
        <v>0.56000000000000005</v>
      </c>
      <c r="X897" s="2072">
        <v>2</v>
      </c>
    </row>
    <row r="898" spans="1:24" x14ac:dyDescent="0.25">
      <c r="A898" s="3" t="s">
        <v>1299</v>
      </c>
      <c r="B898" s="3" t="s">
        <v>3207</v>
      </c>
      <c r="C898" s="5">
        <v>956000</v>
      </c>
      <c r="D898" s="5">
        <v>1700000</v>
      </c>
      <c r="E898" s="5">
        <v>320000</v>
      </c>
      <c r="F898" s="5">
        <v>24000</v>
      </c>
      <c r="G898" s="5">
        <v>0</v>
      </c>
      <c r="H898" s="5">
        <v>306000</v>
      </c>
      <c r="I898" s="5">
        <v>0</v>
      </c>
      <c r="J898" s="5">
        <v>1060000</v>
      </c>
      <c r="K898" s="5">
        <v>0</v>
      </c>
      <c r="L898" s="5"/>
      <c r="M898" s="5">
        <f t="shared" si="323"/>
        <v>4877334</v>
      </c>
      <c r="N898" s="5">
        <f t="shared" si="324"/>
        <v>14000</v>
      </c>
      <c r="O898" s="5" t="s">
        <v>148</v>
      </c>
      <c r="P898" s="5">
        <v>0</v>
      </c>
      <c r="Q898" s="2074">
        <v>0</v>
      </c>
      <c r="R898" s="2074">
        <v>159332</v>
      </c>
      <c r="S898" s="2074">
        <v>796668</v>
      </c>
      <c r="T898" s="2074">
        <v>0</v>
      </c>
      <c r="U898" s="2074">
        <v>0</v>
      </c>
      <c r="V898" s="2074">
        <v>0</v>
      </c>
      <c r="W898" s="23">
        <v>0.68</v>
      </c>
      <c r="X898" s="2074">
        <v>3</v>
      </c>
    </row>
    <row r="899" spans="1:24" x14ac:dyDescent="0.25">
      <c r="A899" s="3" t="s">
        <v>1299</v>
      </c>
      <c r="B899" s="3" t="s">
        <v>3209</v>
      </c>
      <c r="C899" s="5">
        <v>818000</v>
      </c>
      <c r="D899" s="5">
        <v>600000</v>
      </c>
      <c r="E899" s="5">
        <v>120000</v>
      </c>
      <c r="F899" s="5">
        <v>259000</v>
      </c>
      <c r="G899" s="5">
        <v>0</v>
      </c>
      <c r="H899" s="5">
        <v>686000</v>
      </c>
      <c r="I899" s="5">
        <v>0</v>
      </c>
      <c r="J899" s="5">
        <v>730000</v>
      </c>
      <c r="K899" s="5">
        <v>0</v>
      </c>
      <c r="L899" s="5"/>
      <c r="M899" s="5">
        <f t="shared" si="323"/>
        <v>4833334</v>
      </c>
      <c r="N899" s="5">
        <f t="shared" si="324"/>
        <v>-3000</v>
      </c>
      <c r="O899" s="5" t="s">
        <v>1730</v>
      </c>
      <c r="P899" s="5">
        <v>0</v>
      </c>
      <c r="Q899" s="2075">
        <v>0</v>
      </c>
      <c r="R899" s="2075">
        <v>132542</v>
      </c>
      <c r="S899" s="2075">
        <v>685458</v>
      </c>
      <c r="T899" s="2075">
        <v>0</v>
      </c>
      <c r="U899" s="2075">
        <v>0</v>
      </c>
      <c r="V899" s="2075">
        <v>0</v>
      </c>
      <c r="W899" s="23">
        <v>0.75</v>
      </c>
      <c r="X899" s="2075">
        <v>2</v>
      </c>
    </row>
    <row r="900" spans="1:24" x14ac:dyDescent="0.25">
      <c r="A900" s="3" t="s">
        <v>1299</v>
      </c>
      <c r="B900" s="3" t="s">
        <v>3211</v>
      </c>
      <c r="C900" s="5">
        <v>906000</v>
      </c>
      <c r="D900" s="5">
        <v>600000</v>
      </c>
      <c r="E900" s="5">
        <v>120000</v>
      </c>
      <c r="F900" s="5">
        <v>13000</v>
      </c>
      <c r="G900" s="5">
        <v>0</v>
      </c>
      <c r="H900" s="5">
        <v>293000</v>
      </c>
      <c r="I900" s="5">
        <v>0</v>
      </c>
      <c r="J900" s="5">
        <v>0</v>
      </c>
      <c r="K900" s="5">
        <v>0</v>
      </c>
      <c r="L900" s="5"/>
      <c r="M900" s="5">
        <f t="shared" si="323"/>
        <v>5126334</v>
      </c>
      <c r="N900" s="5">
        <f t="shared" si="324"/>
        <v>0</v>
      </c>
      <c r="O900" s="5" t="s">
        <v>1455</v>
      </c>
      <c r="P900" s="5">
        <v>0</v>
      </c>
      <c r="Q900" s="2078">
        <v>0</v>
      </c>
      <c r="R900" s="2078">
        <v>147211</v>
      </c>
      <c r="S900" s="2078">
        <v>758789</v>
      </c>
      <c r="T900" s="2078">
        <v>0</v>
      </c>
      <c r="U900" s="2078">
        <v>0</v>
      </c>
      <c r="V900" s="2078">
        <v>0</v>
      </c>
      <c r="W900" s="23">
        <v>0.76</v>
      </c>
      <c r="X900" s="2078">
        <v>2</v>
      </c>
    </row>
    <row r="901" spans="1:24" x14ac:dyDescent="0.25">
      <c r="A901" s="3" t="s">
        <v>1299</v>
      </c>
      <c r="B901" s="3" t="s">
        <v>3212</v>
      </c>
      <c r="C901" s="5">
        <v>974000</v>
      </c>
      <c r="D901" s="5">
        <v>500000</v>
      </c>
      <c r="E901" s="5">
        <v>100000</v>
      </c>
      <c r="F901" s="5">
        <v>13000</v>
      </c>
      <c r="G901" s="5">
        <v>0</v>
      </c>
      <c r="H901" s="5">
        <v>461000</v>
      </c>
      <c r="I901" s="5">
        <v>0</v>
      </c>
      <c r="J901" s="5">
        <v>0</v>
      </c>
      <c r="K901" s="5">
        <v>0</v>
      </c>
      <c r="L901" s="5"/>
      <c r="M901" s="5">
        <f xml:space="preserve"> M900+H901+ I901- J901- L901+ Q901</f>
        <v>5587334</v>
      </c>
      <c r="N901" s="5">
        <f>(C901-D901 - F901 - G901 + J901- K901- H901- I901- P901)*-1</f>
        <v>0</v>
      </c>
      <c r="O901" s="5" t="s">
        <v>1460</v>
      </c>
      <c r="P901" s="5">
        <v>0</v>
      </c>
      <c r="Q901" s="2079">
        <v>0</v>
      </c>
      <c r="R901" s="2079">
        <v>162331</v>
      </c>
      <c r="S901" s="2079">
        <v>811669</v>
      </c>
      <c r="T901" s="2079">
        <v>0</v>
      </c>
      <c r="U901" s="2079">
        <v>0</v>
      </c>
      <c r="V901" s="2079">
        <v>0</v>
      </c>
      <c r="W901" s="23">
        <v>0.68</v>
      </c>
      <c r="X901" s="2079">
        <v>1</v>
      </c>
    </row>
    <row r="902" spans="1:24" x14ac:dyDescent="0.25">
      <c r="A902" s="6" t="s">
        <v>16</v>
      </c>
      <c r="B902" s="6" t="s">
        <v>15</v>
      </c>
      <c r="C902" s="7">
        <f t="shared" ref="C902:L902" si="325">SUM(C895:C901)</f>
        <v>7066000</v>
      </c>
      <c r="D902" s="7">
        <f t="shared" si="325"/>
        <v>6000000</v>
      </c>
      <c r="E902" s="7">
        <f t="shared" si="325"/>
        <v>1180000</v>
      </c>
      <c r="F902" s="7">
        <f t="shared" si="325"/>
        <v>583000</v>
      </c>
      <c r="G902" s="7">
        <f t="shared" si="325"/>
        <v>0</v>
      </c>
      <c r="H902" s="7">
        <f t="shared" si="325"/>
        <v>3284000</v>
      </c>
      <c r="I902" s="7">
        <f t="shared" si="325"/>
        <v>0</v>
      </c>
      <c r="J902" s="7">
        <f t="shared" si="325"/>
        <v>2790000</v>
      </c>
      <c r="K902" s="7">
        <f t="shared" si="325"/>
        <v>0</v>
      </c>
      <c r="L902" s="7">
        <f t="shared" si="325"/>
        <v>0</v>
      </c>
      <c r="M902" s="7">
        <f>M901</f>
        <v>5587334</v>
      </c>
      <c r="N902" s="7">
        <f>SUM(N895:N901)</f>
        <v>11000</v>
      </c>
      <c r="O902" s="7"/>
      <c r="P902" s="7">
        <f>SUM(P895:P901)</f>
        <v>0</v>
      </c>
      <c r="Q902" s="8"/>
    </row>
    <row r="903" spans="1:24" x14ac:dyDescent="0.25">
      <c r="A903" s="3" t="s">
        <v>1299</v>
      </c>
      <c r="B903" s="3" t="s">
        <v>3213</v>
      </c>
      <c r="C903" s="5">
        <v>1579000</v>
      </c>
      <c r="D903" s="5">
        <v>1200000</v>
      </c>
      <c r="E903" s="5">
        <v>240000</v>
      </c>
      <c r="F903" s="5">
        <v>334000</v>
      </c>
      <c r="G903" s="5">
        <v>0</v>
      </c>
      <c r="H903" s="5">
        <v>848000</v>
      </c>
      <c r="I903" s="5">
        <v>0</v>
      </c>
      <c r="J903" s="5">
        <v>800000</v>
      </c>
      <c r="K903" s="5">
        <v>0</v>
      </c>
      <c r="L903" s="5"/>
      <c r="M903" s="5">
        <f t="shared" ref="M903:M908" si="326" xml:space="preserve"> M902+H903+ I903- J903- L903+ Q903</f>
        <v>5635334</v>
      </c>
      <c r="N903" s="5">
        <f t="shared" ref="N903:N908" si="327">(C903-D903 - F903 - G903 + J903- K903- H903- I903- P903)*-1</f>
        <v>3000</v>
      </c>
      <c r="O903" s="5" t="s">
        <v>1606</v>
      </c>
      <c r="P903" s="5">
        <v>0</v>
      </c>
      <c r="Q903" s="2082">
        <v>0</v>
      </c>
      <c r="R903" s="2082">
        <v>263167</v>
      </c>
      <c r="S903" s="2082">
        <v>1315832.6000000001</v>
      </c>
      <c r="T903" s="2082">
        <v>0</v>
      </c>
      <c r="U903" s="2082">
        <v>0</v>
      </c>
      <c r="V903" s="2082">
        <v>0</v>
      </c>
      <c r="W903" s="23">
        <v>0.72</v>
      </c>
      <c r="X903" s="2082">
        <v>2</v>
      </c>
    </row>
    <row r="904" spans="1:24" x14ac:dyDescent="0.25">
      <c r="A904" s="3" t="s">
        <v>1299</v>
      </c>
      <c r="B904" s="3" t="s">
        <v>3215</v>
      </c>
      <c r="C904" s="5">
        <v>1597000</v>
      </c>
      <c r="D904" s="5">
        <v>1000000</v>
      </c>
      <c r="E904" s="5">
        <v>200000</v>
      </c>
      <c r="F904" s="5">
        <v>28000</v>
      </c>
      <c r="G904" s="5">
        <v>0</v>
      </c>
      <c r="H904" s="5">
        <v>615000</v>
      </c>
      <c r="I904" s="5">
        <v>0</v>
      </c>
      <c r="J904" s="5">
        <v>50000</v>
      </c>
      <c r="K904" s="5">
        <v>0</v>
      </c>
      <c r="L904" s="5"/>
      <c r="M904" s="5">
        <f t="shared" si="326"/>
        <v>6200334</v>
      </c>
      <c r="N904" s="5">
        <f t="shared" si="327"/>
        <v>-4000</v>
      </c>
      <c r="O904" s="5" t="s">
        <v>1551</v>
      </c>
      <c r="P904" s="5">
        <v>0</v>
      </c>
      <c r="Q904" s="2084">
        <v>0</v>
      </c>
      <c r="R904" s="2084">
        <v>257074</v>
      </c>
      <c r="S904" s="2084">
        <v>1339926</v>
      </c>
      <c r="T904" s="2084">
        <v>0</v>
      </c>
      <c r="U904" s="2084">
        <v>0</v>
      </c>
      <c r="V904" s="2084">
        <v>0</v>
      </c>
      <c r="W904" s="23">
        <v>0.68</v>
      </c>
      <c r="X904" s="2084">
        <v>1</v>
      </c>
    </row>
    <row r="905" spans="1:24" x14ac:dyDescent="0.25">
      <c r="A905" s="3" t="s">
        <v>1299</v>
      </c>
      <c r="B905" s="3" t="s">
        <v>3216</v>
      </c>
      <c r="C905" s="5">
        <v>668000</v>
      </c>
      <c r="D905" s="5">
        <v>1000000</v>
      </c>
      <c r="E905" s="5">
        <v>200000</v>
      </c>
      <c r="F905" s="5">
        <v>79000</v>
      </c>
      <c r="G905" s="5">
        <v>0</v>
      </c>
      <c r="H905" s="5">
        <v>385000</v>
      </c>
      <c r="I905" s="5">
        <v>0</v>
      </c>
      <c r="J905" s="5">
        <v>800000</v>
      </c>
      <c r="K905" s="5">
        <v>0</v>
      </c>
      <c r="L905" s="5"/>
      <c r="M905" s="5">
        <f t="shared" si="326"/>
        <v>5785334</v>
      </c>
      <c r="N905" s="5">
        <f t="shared" si="327"/>
        <v>-4000</v>
      </c>
      <c r="O905" s="5" t="s">
        <v>3218</v>
      </c>
      <c r="P905" s="5">
        <v>0</v>
      </c>
      <c r="Q905" s="2086">
        <v>0</v>
      </c>
      <c r="R905" s="2086">
        <v>111332</v>
      </c>
      <c r="S905" s="2086">
        <v>556668.30000000005</v>
      </c>
      <c r="T905" s="2086">
        <v>0</v>
      </c>
      <c r="U905" s="2086">
        <v>0</v>
      </c>
      <c r="V905" s="2086">
        <v>0</v>
      </c>
      <c r="W905" s="23">
        <v>0.67</v>
      </c>
      <c r="X905" s="2086">
        <v>1</v>
      </c>
    </row>
    <row r="906" spans="1:24" x14ac:dyDescent="0.25">
      <c r="A906" s="3" t="s">
        <v>1299</v>
      </c>
      <c r="B906" s="3" t="s">
        <v>3219</v>
      </c>
      <c r="C906" s="5">
        <v>916000</v>
      </c>
      <c r="D906" s="5">
        <v>250000</v>
      </c>
      <c r="E906" s="5">
        <v>50000</v>
      </c>
      <c r="F906" s="5">
        <v>29000</v>
      </c>
      <c r="G906" s="5">
        <v>0</v>
      </c>
      <c r="H906" s="5">
        <v>637000</v>
      </c>
      <c r="I906" s="5">
        <v>0</v>
      </c>
      <c r="J906" s="5">
        <v>0</v>
      </c>
      <c r="K906" s="5">
        <v>0</v>
      </c>
      <c r="L906" s="5"/>
      <c r="M906" s="5">
        <f t="shared" si="326"/>
        <v>6422334</v>
      </c>
      <c r="N906" s="5">
        <f t="shared" si="327"/>
        <v>0</v>
      </c>
      <c r="O906" s="5" t="s">
        <v>3221</v>
      </c>
      <c r="P906" s="5">
        <v>0</v>
      </c>
      <c r="Q906" s="2088">
        <v>0</v>
      </c>
      <c r="R906" s="2088">
        <v>152670</v>
      </c>
      <c r="S906" s="2088">
        <v>763330.3</v>
      </c>
      <c r="T906" s="2088">
        <v>0</v>
      </c>
      <c r="U906" s="2088">
        <v>0</v>
      </c>
      <c r="V906" s="2088">
        <v>0</v>
      </c>
      <c r="W906" s="23">
        <v>0.63</v>
      </c>
      <c r="X906" s="2088">
        <v>1</v>
      </c>
    </row>
    <row r="907" spans="1:24" x14ac:dyDescent="0.25">
      <c r="A907" s="3" t="s">
        <v>1299</v>
      </c>
      <c r="B907" s="3" t="s">
        <v>3222</v>
      </c>
      <c r="C907" s="5">
        <v>907000</v>
      </c>
      <c r="D907" s="5">
        <v>700000</v>
      </c>
      <c r="E907" s="5">
        <v>140000</v>
      </c>
      <c r="F907" s="5">
        <v>28000</v>
      </c>
      <c r="G907" s="5">
        <v>0</v>
      </c>
      <c r="H907" s="5">
        <v>179000</v>
      </c>
      <c r="I907" s="5">
        <v>0</v>
      </c>
      <c r="J907" s="5">
        <v>0</v>
      </c>
      <c r="K907" s="5">
        <v>0</v>
      </c>
      <c r="L907" s="5"/>
      <c r="M907" s="5">
        <f t="shared" si="326"/>
        <v>6601334</v>
      </c>
      <c r="N907" s="5">
        <f t="shared" si="327"/>
        <v>0</v>
      </c>
      <c r="O907" s="5" t="s">
        <v>3223</v>
      </c>
      <c r="P907" s="5">
        <v>0</v>
      </c>
      <c r="Q907" s="2090">
        <v>0</v>
      </c>
      <c r="R907" s="2090">
        <v>151168</v>
      </c>
      <c r="S907" s="2090">
        <v>755832</v>
      </c>
      <c r="T907" s="2090">
        <v>0</v>
      </c>
      <c r="U907" s="2090">
        <v>0</v>
      </c>
      <c r="V907" s="2090">
        <v>0</v>
      </c>
      <c r="W907" s="23">
        <v>0.7</v>
      </c>
      <c r="X907" s="2090">
        <v>1</v>
      </c>
    </row>
    <row r="908" spans="1:24" x14ac:dyDescent="0.25">
      <c r="A908" s="3" t="s">
        <v>1299</v>
      </c>
      <c r="B908" s="3" t="s">
        <v>3224</v>
      </c>
      <c r="C908" s="5">
        <v>877000</v>
      </c>
      <c r="D908" s="5">
        <v>1500000</v>
      </c>
      <c r="E908" s="5">
        <v>300000</v>
      </c>
      <c r="F908" s="5">
        <v>28000</v>
      </c>
      <c r="G908" s="5">
        <v>0</v>
      </c>
      <c r="H908" s="5">
        <v>6000</v>
      </c>
      <c r="I908" s="5">
        <v>0</v>
      </c>
      <c r="J908" s="5">
        <v>680000</v>
      </c>
      <c r="K908" s="5">
        <v>0</v>
      </c>
      <c r="L908" s="5"/>
      <c r="M908" s="5">
        <f t="shared" si="326"/>
        <v>5927334</v>
      </c>
      <c r="N908" s="5">
        <f t="shared" si="327"/>
        <v>-23000</v>
      </c>
      <c r="O908" s="5" t="s">
        <v>3225</v>
      </c>
      <c r="P908" s="5">
        <v>0</v>
      </c>
      <c r="Q908" s="2091">
        <v>0</v>
      </c>
      <c r="R908" s="2091">
        <v>146164</v>
      </c>
      <c r="S908" s="2091">
        <v>730836</v>
      </c>
      <c r="T908" s="2091">
        <v>0</v>
      </c>
      <c r="U908" s="2091">
        <v>0</v>
      </c>
      <c r="V908" s="2091">
        <v>0</v>
      </c>
      <c r="W908" s="23">
        <v>0.69</v>
      </c>
      <c r="X908" s="2091">
        <v>4</v>
      </c>
    </row>
    <row r="909" spans="1:24" x14ac:dyDescent="0.25">
      <c r="A909" s="3" t="s">
        <v>1299</v>
      </c>
      <c r="B909" s="3" t="s">
        <v>3226</v>
      </c>
      <c r="C909" s="5">
        <v>1136000</v>
      </c>
      <c r="D909" s="5">
        <v>3800000</v>
      </c>
      <c r="E909" s="5">
        <v>760000</v>
      </c>
      <c r="F909" s="5">
        <v>349000</v>
      </c>
      <c r="G909" s="5">
        <v>0</v>
      </c>
      <c r="H909" s="5">
        <v>288000</v>
      </c>
      <c r="I909" s="5">
        <v>0</v>
      </c>
      <c r="J909" s="5">
        <v>3300000</v>
      </c>
      <c r="K909" s="5">
        <v>0</v>
      </c>
      <c r="L909" s="5"/>
      <c r="M909" s="5">
        <f xml:space="preserve"> M908+H909+ I909- J909- L909+ Q909</f>
        <v>2915334</v>
      </c>
      <c r="N909" s="5">
        <f>(C909-D909 - F909 - G909 + J909- K909- H909- I909- P909)*-1</f>
        <v>1000</v>
      </c>
      <c r="O909" s="5" t="s">
        <v>3227</v>
      </c>
      <c r="P909" s="5">
        <v>0</v>
      </c>
      <c r="Q909" s="2094">
        <v>0</v>
      </c>
      <c r="R909" s="2094">
        <v>189331</v>
      </c>
      <c r="S909" s="2094">
        <v>946669</v>
      </c>
      <c r="T909" s="2094">
        <v>0</v>
      </c>
      <c r="U909" s="2094">
        <v>0</v>
      </c>
      <c r="V909" s="2094">
        <v>0</v>
      </c>
      <c r="W909" s="23">
        <v>0.7</v>
      </c>
      <c r="X909" s="2094">
        <v>3</v>
      </c>
    </row>
    <row r="910" spans="1:24" x14ac:dyDescent="0.25">
      <c r="A910" s="6" t="s">
        <v>17</v>
      </c>
      <c r="B910" s="6" t="s">
        <v>15</v>
      </c>
      <c r="C910" s="7">
        <f t="shared" ref="C910:L910" si="328">SUM(C903:C909)</f>
        <v>7680000</v>
      </c>
      <c r="D910" s="7">
        <f t="shared" si="328"/>
        <v>9450000</v>
      </c>
      <c r="E910" s="7">
        <f t="shared" si="328"/>
        <v>1890000</v>
      </c>
      <c r="F910" s="7">
        <f t="shared" si="328"/>
        <v>875000</v>
      </c>
      <c r="G910" s="7">
        <f t="shared" si="328"/>
        <v>0</v>
      </c>
      <c r="H910" s="7">
        <f t="shared" si="328"/>
        <v>2958000</v>
      </c>
      <c r="I910" s="7">
        <f t="shared" si="328"/>
        <v>0</v>
      </c>
      <c r="J910" s="7">
        <f t="shared" si="328"/>
        <v>5630000</v>
      </c>
      <c r="K910" s="7">
        <f t="shared" si="328"/>
        <v>0</v>
      </c>
      <c r="L910" s="7">
        <f t="shared" si="328"/>
        <v>0</v>
      </c>
      <c r="M910" s="7">
        <f>M909</f>
        <v>2915334</v>
      </c>
      <c r="N910" s="7">
        <f>SUM(N903:N909)</f>
        <v>-27000</v>
      </c>
      <c r="O910" s="7"/>
      <c r="P910" s="7">
        <f>SUM(P903:P909)</f>
        <v>0</v>
      </c>
      <c r="Q910" s="8"/>
    </row>
    <row r="911" spans="1:24" x14ac:dyDescent="0.25">
      <c r="A911" s="3" t="s">
        <v>1299</v>
      </c>
      <c r="B911" s="3" t="s">
        <v>3228</v>
      </c>
      <c r="C911" s="5">
        <v>1146000</v>
      </c>
      <c r="D911" s="5">
        <v>600000</v>
      </c>
      <c r="E911" s="5">
        <v>120000</v>
      </c>
      <c r="F911" s="5">
        <v>28000</v>
      </c>
      <c r="G911" s="5">
        <v>0</v>
      </c>
      <c r="H911" s="5">
        <v>534000</v>
      </c>
      <c r="I911" s="5">
        <v>0</v>
      </c>
      <c r="J911" s="5">
        <v>0</v>
      </c>
      <c r="K911" s="5">
        <v>0</v>
      </c>
      <c r="L911" s="5"/>
      <c r="M911" s="5">
        <f t="shared" ref="M911:M916" si="329" xml:space="preserve"> M910+H911+ I911- J911- L911+ Q911</f>
        <v>3449334</v>
      </c>
      <c r="N911" s="5">
        <f t="shared" ref="N911:N916" si="330">(C911-D911 - F911 - G911 + J911- K911- H911- I911- P911)*-1</f>
        <v>16000</v>
      </c>
      <c r="O911" s="5" t="s">
        <v>3229</v>
      </c>
      <c r="P911" s="5">
        <v>0</v>
      </c>
      <c r="Q911" s="2095">
        <v>0</v>
      </c>
      <c r="R911" s="2095">
        <v>190999</v>
      </c>
      <c r="S911" s="2095">
        <v>955001</v>
      </c>
      <c r="T911" s="2095">
        <v>0</v>
      </c>
      <c r="U911" s="2095">
        <v>0</v>
      </c>
      <c r="V911" s="2095">
        <v>0</v>
      </c>
      <c r="W911" s="23">
        <v>0.69</v>
      </c>
      <c r="X911" s="2095">
        <v>3</v>
      </c>
    </row>
    <row r="912" spans="1:24" x14ac:dyDescent="0.25">
      <c r="A912" s="3" t="s">
        <v>1299</v>
      </c>
      <c r="B912" s="3" t="s">
        <v>3231</v>
      </c>
      <c r="C912" s="5">
        <v>1317000</v>
      </c>
      <c r="D912" s="5">
        <v>2650000</v>
      </c>
      <c r="E912" s="5">
        <v>530000</v>
      </c>
      <c r="F912" s="5">
        <v>252000</v>
      </c>
      <c r="G912" s="5">
        <v>0</v>
      </c>
      <c r="H912" s="5">
        <v>610000</v>
      </c>
      <c r="I912" s="5">
        <v>0</v>
      </c>
      <c r="J912" s="5">
        <v>2180000</v>
      </c>
      <c r="K912" s="5">
        <v>0</v>
      </c>
      <c r="L912" s="5"/>
      <c r="M912" s="5">
        <f t="shared" si="329"/>
        <v>1879334</v>
      </c>
      <c r="N912" s="5">
        <f t="shared" si="330"/>
        <v>15000</v>
      </c>
      <c r="O912" s="5" t="s">
        <v>3232</v>
      </c>
      <c r="P912" s="5">
        <v>0</v>
      </c>
      <c r="Q912" s="2097">
        <v>0</v>
      </c>
      <c r="R912" s="2097">
        <v>219503</v>
      </c>
      <c r="S912" s="2097">
        <v>0</v>
      </c>
      <c r="T912" s="2097">
        <v>0</v>
      </c>
      <c r="U912" s="2097">
        <v>0</v>
      </c>
      <c r="V912" s="2097">
        <v>0</v>
      </c>
      <c r="X912" s="2097">
        <v>3</v>
      </c>
    </row>
    <row r="913" spans="1:24" x14ac:dyDescent="0.25">
      <c r="A913" s="3" t="s">
        <v>1299</v>
      </c>
      <c r="B913" s="3" t="s">
        <v>3236</v>
      </c>
      <c r="C913" s="5">
        <v>1007000</v>
      </c>
      <c r="D913" s="5">
        <v>1500000</v>
      </c>
      <c r="E913" s="5">
        <v>300000</v>
      </c>
      <c r="F913" s="5">
        <v>39000</v>
      </c>
      <c r="G913" s="5">
        <v>0</v>
      </c>
      <c r="H913" s="5">
        <v>278000</v>
      </c>
      <c r="I913" s="5">
        <v>0</v>
      </c>
      <c r="J913" s="5">
        <v>800000</v>
      </c>
      <c r="K913" s="5">
        <v>0</v>
      </c>
      <c r="L913" s="5"/>
      <c r="M913" s="5">
        <f t="shared" si="329"/>
        <v>1357334</v>
      </c>
      <c r="N913" s="5">
        <f t="shared" si="330"/>
        <v>10000</v>
      </c>
      <c r="O913" s="5" t="s">
        <v>3098</v>
      </c>
      <c r="P913" s="5">
        <v>0</v>
      </c>
      <c r="Q913" s="2102">
        <v>0</v>
      </c>
      <c r="R913" s="2102">
        <v>167832</v>
      </c>
      <c r="S913" s="2102">
        <v>839168</v>
      </c>
      <c r="T913" s="2102">
        <v>0</v>
      </c>
      <c r="U913" s="2102">
        <v>0</v>
      </c>
      <c r="V913" s="2102">
        <v>0</v>
      </c>
      <c r="W913" s="23">
        <v>0.68</v>
      </c>
      <c r="X913" s="2102">
        <v>3</v>
      </c>
    </row>
    <row r="914" spans="1:24" x14ac:dyDescent="0.25">
      <c r="A914" s="3" t="s">
        <v>1299</v>
      </c>
      <c r="B914" s="3" t="s">
        <v>3237</v>
      </c>
      <c r="C914" s="5">
        <v>892000</v>
      </c>
      <c r="D914" s="5">
        <v>1300000</v>
      </c>
      <c r="E914" s="5">
        <v>260000</v>
      </c>
      <c r="F914" s="5">
        <v>28000</v>
      </c>
      <c r="G914" s="5">
        <v>0</v>
      </c>
      <c r="H914" s="5">
        <v>69000</v>
      </c>
      <c r="I914" s="5">
        <v>0</v>
      </c>
      <c r="J914" s="5">
        <v>500000</v>
      </c>
      <c r="K914" s="5">
        <v>0</v>
      </c>
      <c r="L914" s="5"/>
      <c r="M914" s="5">
        <f t="shared" si="329"/>
        <v>926334</v>
      </c>
      <c r="N914" s="5">
        <f t="shared" si="330"/>
        <v>5000</v>
      </c>
      <c r="O914" s="5" t="s">
        <v>3048</v>
      </c>
      <c r="P914" s="5">
        <v>0</v>
      </c>
      <c r="Q914" s="2104">
        <v>0</v>
      </c>
      <c r="R914" s="2104">
        <v>148666</v>
      </c>
      <c r="S914" s="2104">
        <v>743334</v>
      </c>
      <c r="T914" s="2104">
        <v>0</v>
      </c>
      <c r="U914" s="2104">
        <v>0</v>
      </c>
      <c r="V914" s="2104">
        <v>0</v>
      </c>
      <c r="W914" s="23">
        <v>0.67</v>
      </c>
      <c r="X914" s="2104">
        <v>3</v>
      </c>
    </row>
    <row r="915" spans="1:24" x14ac:dyDescent="0.25">
      <c r="A915" s="3" t="s">
        <v>1299</v>
      </c>
      <c r="B915" s="3" t="s">
        <v>3241</v>
      </c>
      <c r="C915" s="5">
        <v>1061000</v>
      </c>
      <c r="D915" s="5">
        <v>200000</v>
      </c>
      <c r="E915" s="5">
        <v>40000</v>
      </c>
      <c r="F915" s="5">
        <v>14000</v>
      </c>
      <c r="G915" s="5">
        <v>0</v>
      </c>
      <c r="H915" s="5">
        <v>872000</v>
      </c>
      <c r="I915" s="5">
        <v>0</v>
      </c>
      <c r="J915" s="5">
        <v>0</v>
      </c>
      <c r="K915" s="5">
        <v>0</v>
      </c>
      <c r="L915" s="5"/>
      <c r="M915" s="5">
        <f t="shared" si="329"/>
        <v>1798334</v>
      </c>
      <c r="N915" s="5">
        <f t="shared" si="330"/>
        <v>25000</v>
      </c>
      <c r="O915" s="5" t="s">
        <v>1349</v>
      </c>
      <c r="P915" s="5">
        <v>0</v>
      </c>
      <c r="Q915" s="2107">
        <v>0</v>
      </c>
      <c r="R915" s="2107">
        <v>176835</v>
      </c>
      <c r="S915" s="2107">
        <v>884165.3</v>
      </c>
      <c r="T915" s="2107">
        <v>0</v>
      </c>
      <c r="U915" s="2107">
        <v>0</v>
      </c>
      <c r="V915" s="2107">
        <v>0</v>
      </c>
      <c r="W915" s="23">
        <v>0.65</v>
      </c>
      <c r="X915" s="2107">
        <v>1</v>
      </c>
    </row>
    <row r="916" spans="1:24" x14ac:dyDescent="0.25">
      <c r="A916" t="s">
        <v>1299</v>
      </c>
      <c r="B916" t="s">
        <v>3243</v>
      </c>
      <c r="C916" s="27">
        <v>865000</v>
      </c>
      <c r="D916" s="27">
        <v>600000</v>
      </c>
      <c r="E916" s="27">
        <v>120000</v>
      </c>
      <c r="F916" s="27">
        <v>251000</v>
      </c>
      <c r="G916" s="27">
        <v>0</v>
      </c>
      <c r="H916" s="27">
        <v>503000</v>
      </c>
      <c r="I916" s="27">
        <v>0</v>
      </c>
      <c r="J916" s="27">
        <v>500000</v>
      </c>
      <c r="K916" s="27">
        <v>15000</v>
      </c>
      <c r="L916" s="27"/>
      <c r="M916" s="5">
        <f t="shared" si="329"/>
        <v>1801334</v>
      </c>
      <c r="N916">
        <f t="shared" si="330"/>
        <v>4000</v>
      </c>
      <c r="O916" t="s">
        <v>3245</v>
      </c>
      <c r="P916" s="2111">
        <v>0</v>
      </c>
      <c r="Q916" s="2111">
        <v>0</v>
      </c>
      <c r="R916" s="2111">
        <v>144167</v>
      </c>
      <c r="S916" s="2111">
        <v>720833</v>
      </c>
      <c r="T916" s="2111">
        <v>0</v>
      </c>
      <c r="U916" s="2111">
        <v>0</v>
      </c>
      <c r="V916" s="2111">
        <v>0</v>
      </c>
      <c r="W916" s="23">
        <v>0.57999999999999996</v>
      </c>
      <c r="X916" s="2111">
        <v>2</v>
      </c>
    </row>
    <row r="917" spans="1:24" x14ac:dyDescent="0.25">
      <c r="A917" s="3" t="s">
        <v>1299</v>
      </c>
      <c r="B917" s="3" t="s">
        <v>3247</v>
      </c>
      <c r="C917" s="5">
        <v>1925000</v>
      </c>
      <c r="D917" s="5">
        <v>200000</v>
      </c>
      <c r="E917" s="5">
        <v>40000</v>
      </c>
      <c r="F917" s="5">
        <v>28000</v>
      </c>
      <c r="G917" s="5">
        <v>0</v>
      </c>
      <c r="H917" s="5">
        <v>2140000</v>
      </c>
      <c r="I917" s="5">
        <v>0</v>
      </c>
      <c r="J917" s="5">
        <v>550000</v>
      </c>
      <c r="K917" s="5">
        <v>0</v>
      </c>
      <c r="L917" s="5"/>
      <c r="M917" s="5">
        <f xml:space="preserve"> M916+H917+ I917- J917- L917+ Q917</f>
        <v>3391334</v>
      </c>
      <c r="N917" s="5">
        <f>(C917-D917 - F917 - G917 + J917- K917- H917- I917- P917)*-1</f>
        <v>-107000</v>
      </c>
      <c r="O917" s="5" t="s">
        <v>2047</v>
      </c>
      <c r="P917" s="5">
        <v>0</v>
      </c>
      <c r="Q917" s="2115">
        <v>0</v>
      </c>
      <c r="R917" s="2115">
        <v>320839</v>
      </c>
      <c r="S917" s="2115">
        <v>1604161</v>
      </c>
      <c r="T917" s="2115">
        <v>0</v>
      </c>
      <c r="U917" s="2115">
        <v>0</v>
      </c>
      <c r="V917" s="2115">
        <v>0</v>
      </c>
      <c r="W917" s="23">
        <v>0.78</v>
      </c>
      <c r="X917" s="2115">
        <v>1</v>
      </c>
    </row>
    <row r="918" spans="1:24" x14ac:dyDescent="0.25">
      <c r="A918" s="6" t="s">
        <v>18</v>
      </c>
      <c r="B918" s="6" t="s">
        <v>15</v>
      </c>
      <c r="C918" s="7">
        <f t="shared" ref="C918:L918" si="331">SUM(C911:C917)</f>
        <v>8213000</v>
      </c>
      <c r="D918" s="7">
        <f t="shared" si="331"/>
        <v>7050000</v>
      </c>
      <c r="E918" s="7">
        <f t="shared" si="331"/>
        <v>1410000</v>
      </c>
      <c r="F918" s="7">
        <f t="shared" si="331"/>
        <v>640000</v>
      </c>
      <c r="G918" s="7">
        <f t="shared" si="331"/>
        <v>0</v>
      </c>
      <c r="H918" s="7">
        <f t="shared" si="331"/>
        <v>5006000</v>
      </c>
      <c r="I918" s="7">
        <f t="shared" si="331"/>
        <v>0</v>
      </c>
      <c r="J918" s="7">
        <f t="shared" si="331"/>
        <v>4530000</v>
      </c>
      <c r="K918" s="7">
        <f t="shared" si="331"/>
        <v>15000</v>
      </c>
      <c r="L918" s="7">
        <f t="shared" si="331"/>
        <v>0</v>
      </c>
      <c r="M918" s="7">
        <f>M917</f>
        <v>3391334</v>
      </c>
      <c r="N918" s="7">
        <f>SUM(N911:N917)</f>
        <v>-32000</v>
      </c>
      <c r="O918" s="7"/>
      <c r="P918" s="7">
        <f>SUM(P911:P917)</f>
        <v>0</v>
      </c>
      <c r="Q918" s="8"/>
    </row>
    <row r="919" spans="1:24" x14ac:dyDescent="0.25">
      <c r="A919" s="3" t="s">
        <v>1299</v>
      </c>
      <c r="B919" s="3" t="s">
        <v>3249</v>
      </c>
      <c r="C919" s="5">
        <v>1154000</v>
      </c>
      <c r="D919" s="5">
        <v>1600000</v>
      </c>
      <c r="E919" s="5">
        <v>320000</v>
      </c>
      <c r="F919" s="5">
        <v>28000</v>
      </c>
      <c r="G919" s="5">
        <v>0</v>
      </c>
      <c r="H919" s="5">
        <v>525000</v>
      </c>
      <c r="I919" s="5">
        <v>0</v>
      </c>
      <c r="J919" s="5">
        <v>1000000</v>
      </c>
      <c r="K919" s="5">
        <v>0</v>
      </c>
      <c r="L919" s="5"/>
      <c r="M919" s="5">
        <f t="shared" ref="M919:M924" si="332" xml:space="preserve"> M918+H919+ I919- J919- L919+ Q919</f>
        <v>2916334</v>
      </c>
      <c r="N919" s="5">
        <f t="shared" ref="N919:N924" si="333">(C919-D919 - F919 - G919 + J919- K919- H919- I919- P919)*-1</f>
        <v>-1000</v>
      </c>
      <c r="O919" s="5" t="s">
        <v>3250</v>
      </c>
      <c r="P919" s="5">
        <v>0</v>
      </c>
      <c r="Q919" s="2117">
        <v>0</v>
      </c>
      <c r="R919" s="2117">
        <v>192330</v>
      </c>
      <c r="S919" s="2117">
        <v>961670</v>
      </c>
      <c r="T919" s="2117">
        <v>0</v>
      </c>
      <c r="U919" s="2117">
        <v>0</v>
      </c>
      <c r="V919" s="2117">
        <v>0</v>
      </c>
      <c r="W919" s="23">
        <v>0.62</v>
      </c>
      <c r="X919" s="2117">
        <v>3</v>
      </c>
    </row>
    <row r="920" spans="1:24" x14ac:dyDescent="0.25">
      <c r="A920" s="3" t="s">
        <v>1299</v>
      </c>
      <c r="B920" s="3" t="s">
        <v>3252</v>
      </c>
      <c r="C920" s="5">
        <v>1058000</v>
      </c>
      <c r="D920" s="5">
        <v>2700000</v>
      </c>
      <c r="E920" s="5">
        <v>540000</v>
      </c>
      <c r="F920" s="5">
        <v>47000</v>
      </c>
      <c r="G920" s="5">
        <v>0</v>
      </c>
      <c r="H920" s="5">
        <v>313000</v>
      </c>
      <c r="I920" s="5">
        <v>0</v>
      </c>
      <c r="J920" s="5">
        <v>2000000</v>
      </c>
      <c r="K920" s="5">
        <v>0</v>
      </c>
      <c r="L920" s="5"/>
      <c r="M920" s="5">
        <f t="shared" si="332"/>
        <v>1229334</v>
      </c>
      <c r="N920" s="5">
        <f t="shared" si="333"/>
        <v>2000</v>
      </c>
      <c r="O920" s="5" t="s">
        <v>3254</v>
      </c>
      <c r="P920" s="5">
        <v>0</v>
      </c>
      <c r="Q920" s="2121">
        <v>0</v>
      </c>
      <c r="R920" s="2121">
        <v>176330</v>
      </c>
      <c r="S920" s="2121">
        <v>881670</v>
      </c>
      <c r="T920" s="2121">
        <v>0</v>
      </c>
      <c r="U920" s="2121">
        <v>0</v>
      </c>
      <c r="V920" s="2121">
        <v>0</v>
      </c>
      <c r="W920" s="23">
        <v>0.63</v>
      </c>
      <c r="X920" s="2121">
        <v>4</v>
      </c>
    </row>
    <row r="921" spans="1:24" x14ac:dyDescent="0.25">
      <c r="A921" s="3" t="s">
        <v>1299</v>
      </c>
      <c r="B921" s="3" t="s">
        <v>3256</v>
      </c>
      <c r="C921" s="5">
        <v>837000</v>
      </c>
      <c r="D921" s="5">
        <v>1100000</v>
      </c>
      <c r="E921" s="5">
        <v>220000</v>
      </c>
      <c r="F921" s="5">
        <v>14000</v>
      </c>
      <c r="G921" s="5">
        <v>0</v>
      </c>
      <c r="H921" s="5">
        <v>323000</v>
      </c>
      <c r="I921" s="5">
        <v>0</v>
      </c>
      <c r="J921" s="5">
        <v>600000</v>
      </c>
      <c r="K921" s="5">
        <v>0</v>
      </c>
      <c r="L921" s="5"/>
      <c r="M921" s="5">
        <f t="shared" si="332"/>
        <v>952334</v>
      </c>
      <c r="N921" s="5">
        <f t="shared" si="333"/>
        <v>0</v>
      </c>
      <c r="O921" s="5" t="s">
        <v>3258</v>
      </c>
      <c r="P921" s="5">
        <v>0</v>
      </c>
      <c r="Q921" s="2124">
        <v>0</v>
      </c>
      <c r="R921" s="2124">
        <v>139500</v>
      </c>
      <c r="S921" s="2124">
        <v>697500</v>
      </c>
      <c r="T921" s="2124">
        <v>0</v>
      </c>
      <c r="U921" s="2124">
        <v>0</v>
      </c>
      <c r="V921" s="2124">
        <v>0</v>
      </c>
      <c r="W921" s="23">
        <v>0.63</v>
      </c>
      <c r="X921" s="2124">
        <v>2</v>
      </c>
    </row>
    <row r="922" spans="1:24" x14ac:dyDescent="0.25">
      <c r="A922" s="3" t="s">
        <v>1299</v>
      </c>
      <c r="B922" s="3" t="s">
        <v>3259</v>
      </c>
      <c r="C922" s="5">
        <v>1940000</v>
      </c>
      <c r="D922" s="5">
        <v>2100000</v>
      </c>
      <c r="E922" s="5">
        <v>420000</v>
      </c>
      <c r="F922" s="5">
        <v>32000</v>
      </c>
      <c r="G922" s="5">
        <v>0</v>
      </c>
      <c r="H922" s="5">
        <v>509000</v>
      </c>
      <c r="I922" s="5">
        <v>0</v>
      </c>
      <c r="J922" s="5">
        <v>700000</v>
      </c>
      <c r="K922" s="5">
        <v>0</v>
      </c>
      <c r="L922" s="5"/>
      <c r="M922" s="5">
        <f t="shared" si="332"/>
        <v>761334</v>
      </c>
      <c r="N922" s="5">
        <f t="shared" si="333"/>
        <v>1000</v>
      </c>
      <c r="O922" s="5" t="s">
        <v>628</v>
      </c>
      <c r="P922" s="5">
        <v>0</v>
      </c>
      <c r="Q922" s="2125">
        <v>0</v>
      </c>
      <c r="R922" s="2125">
        <v>323329</v>
      </c>
      <c r="S922" s="2125">
        <v>1616671</v>
      </c>
      <c r="T922" s="2125">
        <v>0</v>
      </c>
      <c r="U922" s="2125">
        <v>0</v>
      </c>
      <c r="V922" s="2125">
        <v>0</v>
      </c>
      <c r="W922" s="23">
        <v>0.75</v>
      </c>
      <c r="X922" s="2125">
        <v>5</v>
      </c>
    </row>
    <row r="923" spans="1:24" x14ac:dyDescent="0.25">
      <c r="A923" s="3" t="s">
        <v>1299</v>
      </c>
      <c r="B923" s="3" t="s">
        <v>3263</v>
      </c>
      <c r="C923" s="5">
        <v>1546000</v>
      </c>
      <c r="D923" s="5">
        <v>1800000</v>
      </c>
      <c r="E923" s="5">
        <v>360000</v>
      </c>
      <c r="F923" s="5">
        <v>408000</v>
      </c>
      <c r="G923" s="5">
        <v>0</v>
      </c>
      <c r="H923" s="5">
        <v>414000</v>
      </c>
      <c r="I923" s="5">
        <v>0</v>
      </c>
      <c r="J923" s="5">
        <v>1075000</v>
      </c>
      <c r="K923" s="5">
        <v>0</v>
      </c>
      <c r="L923" s="5"/>
      <c r="M923" s="5">
        <f t="shared" si="332"/>
        <v>100334</v>
      </c>
      <c r="N923" s="5">
        <f t="shared" si="333"/>
        <v>1000</v>
      </c>
      <c r="O923" s="5" t="s">
        <v>3264</v>
      </c>
      <c r="P923" s="5">
        <v>0</v>
      </c>
      <c r="Q923" s="2129">
        <v>0</v>
      </c>
      <c r="R923" s="2129">
        <v>257669</v>
      </c>
      <c r="S923" s="2129">
        <v>1288331</v>
      </c>
      <c r="T923" s="2129">
        <v>0</v>
      </c>
      <c r="U923" s="2129">
        <v>0</v>
      </c>
      <c r="V923" s="2129">
        <v>0</v>
      </c>
      <c r="W923" s="23">
        <v>0.72</v>
      </c>
      <c r="X923" s="2129">
        <v>3</v>
      </c>
    </row>
    <row r="924" spans="1:24" x14ac:dyDescent="0.25">
      <c r="A924" s="3" t="s">
        <v>1299</v>
      </c>
      <c r="B924" s="3" t="s">
        <v>3266</v>
      </c>
      <c r="C924" s="5">
        <v>1539000</v>
      </c>
      <c r="D924" s="5">
        <v>100000</v>
      </c>
      <c r="E924" s="5">
        <v>20000</v>
      </c>
      <c r="F924" s="5">
        <v>264000</v>
      </c>
      <c r="G924" s="5">
        <v>0</v>
      </c>
      <c r="H924" s="5">
        <v>1175000</v>
      </c>
      <c r="I924" s="5">
        <v>0</v>
      </c>
      <c r="J924" s="5">
        <v>0</v>
      </c>
      <c r="K924" s="5">
        <v>0</v>
      </c>
      <c r="L924" s="5"/>
      <c r="M924" s="5">
        <f t="shared" si="332"/>
        <v>1275334</v>
      </c>
      <c r="N924" s="5">
        <f t="shared" si="333"/>
        <v>0</v>
      </c>
      <c r="O924" s="5" t="s">
        <v>3267</v>
      </c>
      <c r="P924" s="5">
        <v>0</v>
      </c>
      <c r="Q924" s="2131">
        <v>0</v>
      </c>
      <c r="R924" s="2131">
        <v>256497</v>
      </c>
      <c r="S924" s="2131">
        <v>1282503</v>
      </c>
      <c r="T924" s="2131">
        <v>0</v>
      </c>
      <c r="U924" s="2131">
        <v>0</v>
      </c>
      <c r="V924" s="2131">
        <v>0</v>
      </c>
      <c r="W924" s="23">
        <v>0.8</v>
      </c>
      <c r="X924" s="2131">
        <v>1</v>
      </c>
    </row>
    <row r="925" spans="1:24" x14ac:dyDescent="0.25">
      <c r="A925" s="3" t="s">
        <v>1299</v>
      </c>
      <c r="B925" s="3" t="s">
        <v>3270</v>
      </c>
      <c r="C925" s="5">
        <v>1313000</v>
      </c>
      <c r="D925" s="5">
        <v>0</v>
      </c>
      <c r="E925" s="5">
        <v>0</v>
      </c>
      <c r="F925" s="5">
        <v>29000</v>
      </c>
      <c r="G925" s="5">
        <v>0</v>
      </c>
      <c r="H925" s="5">
        <v>1275000</v>
      </c>
      <c r="I925" s="5">
        <v>0</v>
      </c>
      <c r="J925" s="5">
        <v>0</v>
      </c>
      <c r="K925" s="5">
        <v>0</v>
      </c>
      <c r="L925" s="5">
        <v>4000000</v>
      </c>
      <c r="M925" s="5">
        <f xml:space="preserve"> M924+H925+ I925- J925- L925+ Q925</f>
        <v>-1449666</v>
      </c>
      <c r="N925" s="5">
        <f>(C925-D925 - F925 - G925 + J925- K925- H925- I925- P925)*-1</f>
        <v>-9000</v>
      </c>
      <c r="O925" s="5" t="s">
        <v>1038</v>
      </c>
      <c r="P925" s="5">
        <v>0</v>
      </c>
      <c r="Q925" s="2134">
        <v>0</v>
      </c>
      <c r="R925" s="2134">
        <v>218831</v>
      </c>
      <c r="S925" s="2134">
        <v>1094169</v>
      </c>
      <c r="T925" s="2134">
        <v>0</v>
      </c>
      <c r="U925" s="2134">
        <v>0</v>
      </c>
      <c r="V925" s="2134">
        <v>0</v>
      </c>
      <c r="W925" s="23">
        <v>0.7</v>
      </c>
      <c r="X925" s="2134">
        <v>0</v>
      </c>
    </row>
    <row r="926" spans="1:24" x14ac:dyDescent="0.25">
      <c r="A926" s="6" t="s">
        <v>19</v>
      </c>
      <c r="B926" s="6" t="s">
        <v>15</v>
      </c>
      <c r="C926" s="7">
        <f t="shared" ref="C926:L926" si="334">SUM(C919:C925)</f>
        <v>9387000</v>
      </c>
      <c r="D926" s="7">
        <f t="shared" si="334"/>
        <v>9400000</v>
      </c>
      <c r="E926" s="7">
        <f t="shared" si="334"/>
        <v>1880000</v>
      </c>
      <c r="F926" s="7">
        <f t="shared" si="334"/>
        <v>822000</v>
      </c>
      <c r="G926" s="7">
        <f t="shared" si="334"/>
        <v>0</v>
      </c>
      <c r="H926" s="7">
        <f t="shared" si="334"/>
        <v>4534000</v>
      </c>
      <c r="I926" s="7">
        <f t="shared" si="334"/>
        <v>0</v>
      </c>
      <c r="J926" s="7">
        <f t="shared" si="334"/>
        <v>5375000</v>
      </c>
      <c r="K926" s="7">
        <f t="shared" si="334"/>
        <v>0</v>
      </c>
      <c r="L926" s="7">
        <f t="shared" si="334"/>
        <v>4000000</v>
      </c>
      <c r="M926" s="7">
        <f>M925</f>
        <v>-1449666</v>
      </c>
      <c r="N926" s="7">
        <f>SUM(N919:N925)</f>
        <v>-6000</v>
      </c>
      <c r="O926" s="7"/>
      <c r="P926" s="7">
        <f>SUM(P919:P925)</f>
        <v>0</v>
      </c>
      <c r="Q926" s="8"/>
    </row>
    <row r="927" spans="1:24" x14ac:dyDescent="0.25">
      <c r="A927" s="10" t="s">
        <v>15</v>
      </c>
      <c r="B927" s="10" t="s">
        <v>20</v>
      </c>
      <c r="C927" s="11">
        <f t="shared" ref="C927:L927" si="335">C902+C910+C918+C926</f>
        <v>32346000</v>
      </c>
      <c r="D927" s="11">
        <f t="shared" si="335"/>
        <v>31900000</v>
      </c>
      <c r="E927" s="11">
        <f t="shared" si="335"/>
        <v>6360000</v>
      </c>
      <c r="F927" s="11">
        <f t="shared" si="335"/>
        <v>2920000</v>
      </c>
      <c r="G927" s="11">
        <f t="shared" si="335"/>
        <v>0</v>
      </c>
      <c r="H927" s="11">
        <f t="shared" si="335"/>
        <v>15782000</v>
      </c>
      <c r="I927" s="11">
        <f t="shared" si="335"/>
        <v>0</v>
      </c>
      <c r="J927" s="11">
        <f t="shared" si="335"/>
        <v>18325000</v>
      </c>
      <c r="K927" s="11">
        <f t="shared" si="335"/>
        <v>15000</v>
      </c>
      <c r="L927" s="11">
        <f t="shared" si="335"/>
        <v>4000000</v>
      </c>
      <c r="M927" s="11">
        <f>M926</f>
        <v>-1449666</v>
      </c>
      <c r="N927" s="11">
        <f>N902+N910+N918+N926</f>
        <v>-54000</v>
      </c>
      <c r="O927" s="11"/>
      <c r="P927" s="11">
        <f>P902+P910+P918+P926</f>
        <v>0</v>
      </c>
      <c r="Q927" s="9"/>
    </row>
    <row r="928" spans="1:24" x14ac:dyDescent="0.25">
      <c r="A928" t="s">
        <v>1299</v>
      </c>
      <c r="B928" s="3">
        <v>44806</v>
      </c>
      <c r="C928" s="27">
        <v>1385000</v>
      </c>
      <c r="D928" s="27">
        <v>900000</v>
      </c>
      <c r="E928" s="27">
        <v>180000</v>
      </c>
      <c r="F928" s="27">
        <v>28000</v>
      </c>
      <c r="G928" s="27">
        <v>0</v>
      </c>
      <c r="H928" s="27">
        <v>1436000</v>
      </c>
      <c r="I928" s="27">
        <v>0</v>
      </c>
      <c r="J928" s="27">
        <v>1000000</v>
      </c>
      <c r="K928" s="27">
        <v>30000</v>
      </c>
      <c r="M928" s="5">
        <f t="shared" ref="M928:M933" si="336" xml:space="preserve"> M927+H928+ I928- J928- L928+ Q928</f>
        <v>-1013666</v>
      </c>
      <c r="N928">
        <f t="shared" ref="N928:N933" si="337">(C928-D928 - F928 - G928 + J928- K928- H928- I928- P928)*-1</f>
        <v>9000</v>
      </c>
      <c r="O928" t="s">
        <v>3274</v>
      </c>
      <c r="P928" s="2139">
        <v>0</v>
      </c>
      <c r="Q928" s="2139">
        <v>0</v>
      </c>
      <c r="R928" s="2139">
        <v>230833</v>
      </c>
      <c r="S928" s="2139">
        <v>1154167</v>
      </c>
      <c r="T928" s="2139">
        <v>0</v>
      </c>
      <c r="U928" s="2139">
        <v>0</v>
      </c>
      <c r="V928" s="2139">
        <v>0</v>
      </c>
      <c r="W928" s="23">
        <v>0.79</v>
      </c>
      <c r="X928" s="2139">
        <v>3</v>
      </c>
    </row>
    <row r="929" spans="1:24" x14ac:dyDescent="0.25">
      <c r="A929" t="s">
        <v>1299</v>
      </c>
      <c r="B929" s="3">
        <v>44836</v>
      </c>
      <c r="C929" s="27">
        <v>1211000</v>
      </c>
      <c r="D929" s="27">
        <v>1000000</v>
      </c>
      <c r="E929" s="27">
        <v>200000</v>
      </c>
      <c r="F929" s="27">
        <v>28000</v>
      </c>
      <c r="G929" s="27">
        <v>0</v>
      </c>
      <c r="H929" s="27">
        <v>1010000</v>
      </c>
      <c r="I929" s="27">
        <v>0</v>
      </c>
      <c r="J929" s="27">
        <v>830000</v>
      </c>
      <c r="K929" s="27">
        <v>0</v>
      </c>
      <c r="M929" s="5">
        <f t="shared" si="336"/>
        <v>-833666</v>
      </c>
      <c r="N929">
        <f t="shared" si="337"/>
        <v>-3000</v>
      </c>
      <c r="O929" t="s">
        <v>3264</v>
      </c>
      <c r="P929" s="2141">
        <v>0</v>
      </c>
      <c r="Q929" s="2141">
        <v>0</v>
      </c>
      <c r="R929" s="2141">
        <v>201839</v>
      </c>
      <c r="S929" s="2141">
        <v>1009161</v>
      </c>
      <c r="T929" s="2141">
        <v>0</v>
      </c>
      <c r="U929" s="2141">
        <v>0</v>
      </c>
      <c r="V929" s="2141">
        <v>0</v>
      </c>
      <c r="W929" s="23">
        <v>0.7</v>
      </c>
      <c r="X929" s="2141">
        <v>1</v>
      </c>
    </row>
    <row r="930" spans="1:24" x14ac:dyDescent="0.25">
      <c r="A930" t="s">
        <v>1299</v>
      </c>
      <c r="B930" s="3">
        <v>44867</v>
      </c>
      <c r="C930" s="27">
        <v>1255000</v>
      </c>
      <c r="D930" s="27">
        <v>1000000</v>
      </c>
      <c r="E930" s="27">
        <v>200000</v>
      </c>
      <c r="F930" s="27">
        <v>29000</v>
      </c>
      <c r="G930" s="27">
        <v>0</v>
      </c>
      <c r="H930" s="27">
        <v>226000</v>
      </c>
      <c r="I930" s="27">
        <v>0</v>
      </c>
      <c r="J930" s="27">
        <v>0</v>
      </c>
      <c r="K930" s="27">
        <v>0</v>
      </c>
      <c r="M930" s="5">
        <f t="shared" si="336"/>
        <v>-607666</v>
      </c>
      <c r="N930">
        <f t="shared" si="337"/>
        <v>0</v>
      </c>
      <c r="O930" t="s">
        <v>2640</v>
      </c>
      <c r="P930" s="2144">
        <v>0</v>
      </c>
      <c r="Q930" s="2144">
        <v>0</v>
      </c>
      <c r="R930" s="2144">
        <v>209165</v>
      </c>
      <c r="S930" s="2144">
        <v>1045835</v>
      </c>
      <c r="T930" s="2144">
        <v>0</v>
      </c>
      <c r="U930" s="2144">
        <v>0</v>
      </c>
      <c r="V930" s="2144">
        <v>0</v>
      </c>
      <c r="W930" s="23">
        <v>0.8</v>
      </c>
      <c r="X930" s="2144">
        <v>1</v>
      </c>
    </row>
    <row r="931" spans="1:24" x14ac:dyDescent="0.25">
      <c r="A931" t="s">
        <v>1299</v>
      </c>
      <c r="B931" s="3">
        <v>44897</v>
      </c>
      <c r="C931" s="27">
        <v>1145000</v>
      </c>
      <c r="D931" s="27">
        <v>2700000</v>
      </c>
      <c r="E931" s="27">
        <v>540000</v>
      </c>
      <c r="F931" s="27">
        <v>320000</v>
      </c>
      <c r="G931" s="27">
        <v>0</v>
      </c>
      <c r="H931" s="27">
        <v>104000</v>
      </c>
      <c r="I931" s="27">
        <v>0</v>
      </c>
      <c r="J931" s="27">
        <v>1980000</v>
      </c>
      <c r="K931" s="27">
        <v>0</v>
      </c>
      <c r="L931" s="27"/>
      <c r="M931" s="5">
        <f t="shared" si="336"/>
        <v>-2483666</v>
      </c>
      <c r="N931" s="27">
        <f t="shared" si="337"/>
        <v>-1000</v>
      </c>
      <c r="O931" t="s">
        <v>1679</v>
      </c>
      <c r="P931" s="2146">
        <v>0</v>
      </c>
      <c r="Q931" s="2146">
        <v>0</v>
      </c>
      <c r="R931" s="2146">
        <v>190833</v>
      </c>
      <c r="S931" s="2146">
        <v>954167</v>
      </c>
      <c r="T931" s="2146">
        <v>0</v>
      </c>
      <c r="U931" s="2146">
        <v>0</v>
      </c>
      <c r="V931" s="2146">
        <v>0</v>
      </c>
      <c r="W931" s="23">
        <v>0.79</v>
      </c>
      <c r="X931" s="2146">
        <v>3</v>
      </c>
    </row>
    <row r="932" spans="1:24" x14ac:dyDescent="0.25">
      <c r="A932" t="s">
        <v>1299</v>
      </c>
      <c r="B932" s="3" t="s">
        <v>3283</v>
      </c>
      <c r="C932" s="27">
        <v>1557000</v>
      </c>
      <c r="D932" s="2149">
        <v>600000</v>
      </c>
      <c r="E932" s="2149">
        <v>120000</v>
      </c>
      <c r="F932" s="2149">
        <v>29000</v>
      </c>
      <c r="G932" s="2149">
        <v>0</v>
      </c>
      <c r="H932" s="2149">
        <v>927000</v>
      </c>
      <c r="I932" s="2149">
        <v>0</v>
      </c>
      <c r="J932" s="2149">
        <v>0</v>
      </c>
      <c r="K932" s="2149">
        <v>0</v>
      </c>
      <c r="M932" s="5">
        <f t="shared" si="336"/>
        <v>-1556666</v>
      </c>
      <c r="N932">
        <f t="shared" si="337"/>
        <v>-1000</v>
      </c>
      <c r="O932" t="s">
        <v>3284</v>
      </c>
      <c r="P932" s="2149">
        <v>0</v>
      </c>
      <c r="Q932" s="2149">
        <v>0</v>
      </c>
      <c r="R932" s="2149">
        <v>259501</v>
      </c>
      <c r="S932" s="2149">
        <v>1297499</v>
      </c>
      <c r="T932" s="2149">
        <v>0</v>
      </c>
      <c r="U932" s="2149">
        <v>0</v>
      </c>
      <c r="V932" s="2149">
        <v>0</v>
      </c>
      <c r="W932" s="23">
        <v>0.71</v>
      </c>
      <c r="X932" s="2149">
        <v>1</v>
      </c>
    </row>
    <row r="933" spans="1:24" x14ac:dyDescent="0.25">
      <c r="A933" t="s">
        <v>1299</v>
      </c>
      <c r="B933" s="3" t="s">
        <v>3286</v>
      </c>
      <c r="C933" s="27">
        <v>1274000</v>
      </c>
      <c r="D933" s="2152">
        <v>1000000</v>
      </c>
      <c r="E933" s="2152">
        <v>200000</v>
      </c>
      <c r="F933" s="2152">
        <v>14000</v>
      </c>
      <c r="G933" s="2152">
        <v>0</v>
      </c>
      <c r="H933" s="2152">
        <v>231000</v>
      </c>
      <c r="I933" s="2152">
        <v>0</v>
      </c>
      <c r="J933" s="2152">
        <v>0</v>
      </c>
      <c r="K933" s="2152">
        <v>30000</v>
      </c>
      <c r="M933" s="5">
        <f t="shared" si="336"/>
        <v>-1325666</v>
      </c>
      <c r="N933">
        <f t="shared" si="337"/>
        <v>1000</v>
      </c>
      <c r="O933" t="s">
        <v>3287</v>
      </c>
      <c r="P933" s="2152">
        <v>0</v>
      </c>
      <c r="Q933" s="2152">
        <v>0</v>
      </c>
      <c r="R933" s="2152">
        <v>212325</v>
      </c>
      <c r="S933" s="2152">
        <v>1061675</v>
      </c>
      <c r="T933" s="2152">
        <v>0</v>
      </c>
      <c r="U933" s="2152">
        <v>0</v>
      </c>
      <c r="V933" s="2152">
        <v>0</v>
      </c>
      <c r="W933" s="23">
        <v>0.71</v>
      </c>
      <c r="X933" s="2152">
        <v>1</v>
      </c>
    </row>
    <row r="934" spans="1:24" x14ac:dyDescent="0.25">
      <c r="A934" t="s">
        <v>1299</v>
      </c>
      <c r="B934" s="3" t="s">
        <v>3289</v>
      </c>
      <c r="C934" s="27">
        <v>1427000</v>
      </c>
      <c r="D934" s="2156">
        <v>0</v>
      </c>
      <c r="E934" s="2156">
        <v>0</v>
      </c>
      <c r="F934" s="2156">
        <v>14000</v>
      </c>
      <c r="G934" s="2156">
        <v>0</v>
      </c>
      <c r="H934" s="2156">
        <v>1413000</v>
      </c>
      <c r="I934" s="2156">
        <v>0</v>
      </c>
      <c r="J934" s="2156">
        <v>0</v>
      </c>
      <c r="K934" s="2156">
        <v>0</v>
      </c>
      <c r="M934" s="5">
        <f t="shared" ref="M934:M939" si="338" xml:space="preserve"> M933+H934+ I934- J934- L934+ Q934</f>
        <v>87334</v>
      </c>
      <c r="N934">
        <f t="shared" ref="N934:N939" si="339">(C934-D934 - F934 - G934 + J934- K934- H934- I934- P934)*-1</f>
        <v>0</v>
      </c>
      <c r="O934" t="s">
        <v>3290</v>
      </c>
      <c r="P934" s="2156">
        <v>0</v>
      </c>
      <c r="Q934" s="2156">
        <v>0</v>
      </c>
      <c r="R934" s="2156">
        <v>237834</v>
      </c>
      <c r="S934" s="2156">
        <v>1189166</v>
      </c>
      <c r="T934" s="2156">
        <v>0</v>
      </c>
      <c r="U934" s="2156">
        <v>0</v>
      </c>
      <c r="V934" s="2156">
        <v>0</v>
      </c>
      <c r="W934" s="23">
        <v>0.92</v>
      </c>
      <c r="X934" s="2156">
        <v>0</v>
      </c>
    </row>
    <row r="935" spans="1:24" x14ac:dyDescent="0.25">
      <c r="A935" t="s">
        <v>1299</v>
      </c>
      <c r="B935" s="3" t="s">
        <v>3292</v>
      </c>
      <c r="C935" s="27">
        <v>1651000</v>
      </c>
      <c r="D935" s="2158">
        <v>580000</v>
      </c>
      <c r="E935" s="2158">
        <v>116000</v>
      </c>
      <c r="F935" s="2158">
        <v>14000</v>
      </c>
      <c r="G935" s="2158">
        <v>0</v>
      </c>
      <c r="H935" s="2158">
        <v>1058000</v>
      </c>
      <c r="I935" s="2158">
        <v>0</v>
      </c>
      <c r="J935" s="2158">
        <v>0</v>
      </c>
      <c r="K935" s="2158">
        <v>0</v>
      </c>
      <c r="M935" s="5">
        <f t="shared" si="338"/>
        <v>1145334</v>
      </c>
      <c r="N935">
        <f t="shared" si="339"/>
        <v>1000</v>
      </c>
      <c r="O935" t="s">
        <v>3293</v>
      </c>
      <c r="P935" s="2158">
        <v>0</v>
      </c>
      <c r="Q935" s="2158">
        <v>0</v>
      </c>
      <c r="R935" s="2158">
        <v>275171</v>
      </c>
      <c r="S935" s="2158">
        <v>1375829</v>
      </c>
      <c r="T935" s="2158">
        <v>0</v>
      </c>
      <c r="U935" s="2158">
        <v>0</v>
      </c>
      <c r="V935" s="2158">
        <v>0</v>
      </c>
      <c r="W935" s="23">
        <v>0.86</v>
      </c>
      <c r="X935" s="2158">
        <v>2</v>
      </c>
    </row>
    <row r="936" spans="1:24" x14ac:dyDescent="0.25">
      <c r="A936" t="s">
        <v>1299</v>
      </c>
      <c r="B936" s="3" t="s">
        <v>3296</v>
      </c>
      <c r="C936" s="27">
        <v>1090000</v>
      </c>
      <c r="D936" s="2161">
        <v>400000</v>
      </c>
      <c r="E936" s="2161">
        <v>80000</v>
      </c>
      <c r="F936" s="2161">
        <v>29000</v>
      </c>
      <c r="G936" s="2161">
        <v>0</v>
      </c>
      <c r="H936" s="2161">
        <v>661000</v>
      </c>
      <c r="I936" s="2161">
        <v>0</v>
      </c>
      <c r="J936" s="2161">
        <v>0</v>
      </c>
      <c r="K936" s="2161">
        <v>0</v>
      </c>
      <c r="M936" s="1081">
        <f>+M935+H936-J936</f>
        <v>1806334</v>
      </c>
      <c r="N936">
        <f t="shared" si="339"/>
        <v>0</v>
      </c>
      <c r="O936" t="s">
        <v>2648</v>
      </c>
      <c r="P936" s="2161">
        <v>0</v>
      </c>
      <c r="Q936" s="2161">
        <v>0</v>
      </c>
      <c r="R936" s="2161">
        <v>181665</v>
      </c>
      <c r="S936" s="2161">
        <v>908335</v>
      </c>
      <c r="T936" s="2161">
        <v>0</v>
      </c>
      <c r="U936" s="2161">
        <v>0</v>
      </c>
      <c r="V936" s="2161">
        <v>0</v>
      </c>
      <c r="W936" s="23">
        <v>0.81</v>
      </c>
      <c r="X936" s="2161">
        <v>2</v>
      </c>
    </row>
    <row r="937" spans="1:24" x14ac:dyDescent="0.25">
      <c r="A937" t="s">
        <v>1299</v>
      </c>
      <c r="B937" s="3" t="s">
        <v>3299</v>
      </c>
      <c r="C937" s="27">
        <v>1199000</v>
      </c>
      <c r="D937" s="2166">
        <v>1900000</v>
      </c>
      <c r="E937" s="2166">
        <v>380000</v>
      </c>
      <c r="F937" s="2166">
        <v>220000</v>
      </c>
      <c r="G937" s="2166">
        <v>0</v>
      </c>
      <c r="H937" s="2166">
        <v>75000</v>
      </c>
      <c r="I937" s="2166">
        <v>0</v>
      </c>
      <c r="J937" s="2166">
        <v>997000</v>
      </c>
      <c r="K937" s="2166">
        <v>0</v>
      </c>
      <c r="M937" s="5">
        <f t="shared" si="338"/>
        <v>884334</v>
      </c>
      <c r="N937">
        <f t="shared" si="339"/>
        <v>-1000</v>
      </c>
      <c r="O937" t="s">
        <v>3301</v>
      </c>
      <c r="P937" s="2166">
        <v>0</v>
      </c>
      <c r="Q937" s="2166">
        <v>0</v>
      </c>
      <c r="R937" s="2166">
        <v>199835</v>
      </c>
      <c r="S937" s="2166">
        <v>999165</v>
      </c>
      <c r="T937" s="2166">
        <v>0</v>
      </c>
      <c r="U937" s="2166">
        <v>0</v>
      </c>
      <c r="V937" s="2166">
        <v>0</v>
      </c>
      <c r="W937" s="23">
        <v>0.72</v>
      </c>
      <c r="X937" s="2166">
        <v>4</v>
      </c>
    </row>
    <row r="938" spans="1:24" x14ac:dyDescent="0.25">
      <c r="A938" t="s">
        <v>1299</v>
      </c>
      <c r="B938" t="s">
        <v>3303</v>
      </c>
      <c r="C938" s="27">
        <v>1349000</v>
      </c>
      <c r="D938" s="2168">
        <v>0</v>
      </c>
      <c r="E938" s="2168">
        <v>0</v>
      </c>
      <c r="F938" s="2168">
        <v>82000</v>
      </c>
      <c r="G938" s="2168">
        <v>0</v>
      </c>
      <c r="H938" s="2168">
        <v>1268000</v>
      </c>
      <c r="I938" s="2168">
        <v>0</v>
      </c>
      <c r="J938" s="2168">
        <v>0</v>
      </c>
      <c r="K938" s="2168">
        <v>0</v>
      </c>
      <c r="M938" s="5">
        <f t="shared" si="338"/>
        <v>2152334</v>
      </c>
      <c r="N938">
        <f t="shared" si="339"/>
        <v>1000</v>
      </c>
      <c r="O938" t="s">
        <v>3304</v>
      </c>
      <c r="P938" s="2168">
        <v>0</v>
      </c>
      <c r="Q938" s="2168">
        <v>0</v>
      </c>
      <c r="R938" s="2168">
        <v>224826</v>
      </c>
      <c r="S938" s="2168">
        <v>1124174</v>
      </c>
      <c r="T938" s="2168">
        <v>0</v>
      </c>
      <c r="U938" s="2168">
        <v>0</v>
      </c>
      <c r="V938" s="2168">
        <v>0</v>
      </c>
      <c r="W938" s="23">
        <v>0.79</v>
      </c>
      <c r="X938" s="2168">
        <v>0</v>
      </c>
    </row>
    <row r="939" spans="1:24" x14ac:dyDescent="0.25">
      <c r="A939" t="s">
        <v>1299</v>
      </c>
      <c r="B939" t="s">
        <v>3307</v>
      </c>
      <c r="C939" s="27">
        <v>1128000</v>
      </c>
      <c r="D939" s="2171">
        <v>0</v>
      </c>
      <c r="E939" s="2171">
        <v>0</v>
      </c>
      <c r="F939" s="2171">
        <v>14000</v>
      </c>
      <c r="G939" s="2171">
        <v>0</v>
      </c>
      <c r="H939" s="2171">
        <v>1114000</v>
      </c>
      <c r="I939" s="2171">
        <v>0</v>
      </c>
      <c r="J939" s="2171">
        <v>0</v>
      </c>
      <c r="K939" s="2171">
        <v>0</v>
      </c>
      <c r="M939" s="5">
        <f t="shared" si="338"/>
        <v>3266334</v>
      </c>
      <c r="N939">
        <f t="shared" si="339"/>
        <v>0</v>
      </c>
      <c r="O939" t="s">
        <v>1265</v>
      </c>
      <c r="P939" s="2171">
        <v>0</v>
      </c>
      <c r="Q939" s="2171">
        <v>0</v>
      </c>
      <c r="R939" s="2171">
        <v>187997</v>
      </c>
      <c r="S939" s="2171">
        <v>940002.7</v>
      </c>
      <c r="T939" s="2171">
        <v>0</v>
      </c>
      <c r="U939" s="2171">
        <v>0</v>
      </c>
      <c r="V939" s="2171">
        <v>0</v>
      </c>
      <c r="W939" s="23">
        <v>0.75</v>
      </c>
      <c r="X939" s="2171">
        <v>0</v>
      </c>
    </row>
    <row r="940" spans="1:24" x14ac:dyDescent="0.25">
      <c r="A940" t="s">
        <v>1299</v>
      </c>
      <c r="B940" t="s">
        <v>3309</v>
      </c>
      <c r="C940" s="27">
        <v>1135000</v>
      </c>
      <c r="D940" s="2175">
        <v>300000</v>
      </c>
      <c r="E940" s="2175">
        <v>60000</v>
      </c>
      <c r="F940" s="2175">
        <v>132000</v>
      </c>
      <c r="G940" s="2175">
        <v>0</v>
      </c>
      <c r="H940" s="2175">
        <v>703000</v>
      </c>
      <c r="I940" s="2175">
        <v>0</v>
      </c>
      <c r="J940" s="2175">
        <v>0</v>
      </c>
      <c r="K940" s="2175">
        <v>0</v>
      </c>
      <c r="M940" s="5">
        <f t="shared" ref="M940:M945" si="340" xml:space="preserve"> M939+H940+ I940- J940- L940+ Q940</f>
        <v>3969334</v>
      </c>
      <c r="N940">
        <f t="shared" ref="N940:N945" si="341">(C940-D940 - F940 - G940 + J940- K940- H940- I940- P940)*-1</f>
        <v>0</v>
      </c>
      <c r="O940" t="s">
        <v>2755</v>
      </c>
      <c r="P940" s="2175">
        <v>0</v>
      </c>
      <c r="Q940" s="2175">
        <v>0</v>
      </c>
      <c r="R940" s="2175">
        <v>189161</v>
      </c>
      <c r="S940" s="2175">
        <v>945839.3</v>
      </c>
      <c r="T940" s="2175">
        <v>0</v>
      </c>
      <c r="U940" s="2175">
        <v>0</v>
      </c>
      <c r="V940" s="2175">
        <v>0</v>
      </c>
      <c r="W940" s="23">
        <v>0.69</v>
      </c>
      <c r="X940" s="2175">
        <v>1</v>
      </c>
    </row>
    <row r="941" spans="1:24" x14ac:dyDescent="0.25">
      <c r="A941" t="s">
        <v>1299</v>
      </c>
      <c r="B941" t="s">
        <v>3312</v>
      </c>
      <c r="C941" s="27">
        <v>1186000</v>
      </c>
      <c r="D941" s="2179">
        <v>3450000</v>
      </c>
      <c r="E941" s="2179">
        <v>690000</v>
      </c>
      <c r="F941" s="2179">
        <v>29000</v>
      </c>
      <c r="G941" s="2179">
        <v>0</v>
      </c>
      <c r="H941" s="2179">
        <v>907000</v>
      </c>
      <c r="I941" s="2179">
        <v>0</v>
      </c>
      <c r="J941" s="2179">
        <v>3200000</v>
      </c>
      <c r="K941" s="2179">
        <v>0</v>
      </c>
      <c r="M941" s="5">
        <f t="shared" si="340"/>
        <v>1676334</v>
      </c>
      <c r="N941">
        <f t="shared" si="341"/>
        <v>0</v>
      </c>
      <c r="O941" t="s">
        <v>3313</v>
      </c>
      <c r="P941" s="2179">
        <v>0</v>
      </c>
      <c r="Q941" s="2179">
        <v>0</v>
      </c>
      <c r="R941" s="2179">
        <v>197665</v>
      </c>
      <c r="S941" s="2179">
        <v>988335.3</v>
      </c>
      <c r="T941" s="2179">
        <v>0</v>
      </c>
      <c r="U941" s="2179">
        <v>0</v>
      </c>
      <c r="V941" s="2179">
        <v>0</v>
      </c>
      <c r="W941" s="23">
        <v>0.71</v>
      </c>
      <c r="X941" s="2179">
        <v>5</v>
      </c>
    </row>
    <row r="942" spans="1:24" x14ac:dyDescent="0.25">
      <c r="A942" t="s">
        <v>1299</v>
      </c>
      <c r="B942" t="s">
        <v>3315</v>
      </c>
      <c r="C942" s="27">
        <v>1264000</v>
      </c>
      <c r="D942" s="2182">
        <v>1000000</v>
      </c>
      <c r="E942" s="2182">
        <v>200000</v>
      </c>
      <c r="F942" s="2182">
        <v>14000</v>
      </c>
      <c r="G942" s="2182">
        <v>0</v>
      </c>
      <c r="H942" s="2182">
        <v>250000</v>
      </c>
      <c r="I942" s="2182">
        <v>0</v>
      </c>
      <c r="J942" s="2182">
        <v>0</v>
      </c>
      <c r="K942" s="2182">
        <v>0</v>
      </c>
      <c r="M942" s="5">
        <f t="shared" si="340"/>
        <v>1926334</v>
      </c>
      <c r="N942">
        <f t="shared" si="341"/>
        <v>0</v>
      </c>
      <c r="O942" t="s">
        <v>3317</v>
      </c>
      <c r="P942" s="2182">
        <v>0</v>
      </c>
      <c r="Q942" s="2182">
        <v>0</v>
      </c>
      <c r="R942" s="2182">
        <v>210666</v>
      </c>
      <c r="S942" s="2182">
        <v>1053334.5</v>
      </c>
      <c r="T942" s="2182">
        <v>0</v>
      </c>
      <c r="U942" s="2182">
        <v>0</v>
      </c>
      <c r="V942" s="2182">
        <v>0</v>
      </c>
      <c r="W942" s="23">
        <v>0.69</v>
      </c>
      <c r="X942" s="2182">
        <v>2</v>
      </c>
    </row>
    <row r="943" spans="1:24" x14ac:dyDescent="0.25">
      <c r="A943" t="s">
        <v>1299</v>
      </c>
      <c r="B943" t="s">
        <v>3318</v>
      </c>
      <c r="C943" s="27">
        <v>1770000</v>
      </c>
      <c r="D943" s="2184">
        <v>3500000</v>
      </c>
      <c r="E943" s="2184">
        <v>700000</v>
      </c>
      <c r="F943" s="2184">
        <v>242000</v>
      </c>
      <c r="G943" s="2184">
        <v>0</v>
      </c>
      <c r="H943" s="2184">
        <v>328000</v>
      </c>
      <c r="I943" s="2184">
        <v>0</v>
      </c>
      <c r="J943" s="2184">
        <v>2300000</v>
      </c>
      <c r="K943" s="2184">
        <v>0</v>
      </c>
      <c r="M943" s="5">
        <f t="shared" si="340"/>
        <v>-45666</v>
      </c>
      <c r="N943">
        <f t="shared" si="341"/>
        <v>0</v>
      </c>
      <c r="O943" t="s">
        <v>3319</v>
      </c>
      <c r="P943" s="2184">
        <v>0</v>
      </c>
      <c r="Q943" s="2184">
        <v>0</v>
      </c>
      <c r="R943" s="2184">
        <v>294998</v>
      </c>
      <c r="S943" s="2184">
        <v>1475002</v>
      </c>
      <c r="T943" s="2184">
        <v>0</v>
      </c>
      <c r="U943" s="2184">
        <v>0</v>
      </c>
      <c r="V943" s="2184">
        <v>0</v>
      </c>
      <c r="W943" s="23">
        <v>0.73</v>
      </c>
      <c r="X943" s="2184">
        <v>2</v>
      </c>
    </row>
    <row r="944" spans="1:24" x14ac:dyDescent="0.25">
      <c r="A944" t="s">
        <v>1299</v>
      </c>
      <c r="B944" t="s">
        <v>3322</v>
      </c>
      <c r="C944" s="27">
        <v>1378000</v>
      </c>
      <c r="D944" s="2187">
        <v>900000</v>
      </c>
      <c r="E944" s="2187">
        <v>180000</v>
      </c>
      <c r="F944" s="2187">
        <v>35000</v>
      </c>
      <c r="G944" s="2187">
        <v>0</v>
      </c>
      <c r="H944" s="2187">
        <v>434000</v>
      </c>
      <c r="I944" s="2187">
        <v>0</v>
      </c>
      <c r="J944" s="2187">
        <v>0</v>
      </c>
      <c r="K944" s="2187">
        <v>0</v>
      </c>
      <c r="M944" s="5">
        <f t="shared" si="340"/>
        <v>388334</v>
      </c>
      <c r="N944">
        <f t="shared" si="341"/>
        <v>-9000</v>
      </c>
      <c r="O944" t="s">
        <v>1040</v>
      </c>
      <c r="P944" s="2187">
        <v>0</v>
      </c>
      <c r="Q944" s="2187">
        <v>0</v>
      </c>
      <c r="R944" s="2187">
        <v>229663</v>
      </c>
      <c r="S944" s="2187">
        <v>1148337.3999999999</v>
      </c>
      <c r="T944" s="2187">
        <v>0</v>
      </c>
      <c r="U944" s="2187">
        <v>0</v>
      </c>
      <c r="V944" s="2187">
        <v>0</v>
      </c>
      <c r="W944" s="23">
        <v>0.69</v>
      </c>
      <c r="X944" s="2187">
        <v>3</v>
      </c>
    </row>
    <row r="945" spans="1:24" x14ac:dyDescent="0.25">
      <c r="A945" t="s">
        <v>1299</v>
      </c>
      <c r="B945" s="21">
        <v>44564</v>
      </c>
      <c r="C945" s="27">
        <v>1934000</v>
      </c>
      <c r="D945" s="2190">
        <v>2600000</v>
      </c>
      <c r="E945" s="2190">
        <v>520000</v>
      </c>
      <c r="F945" s="2190">
        <v>14000</v>
      </c>
      <c r="G945" s="2190">
        <v>0</v>
      </c>
      <c r="H945" s="2190">
        <v>320000</v>
      </c>
      <c r="I945" s="2190">
        <v>0</v>
      </c>
      <c r="J945" s="2190">
        <v>1000000</v>
      </c>
      <c r="K945" s="2190">
        <v>0</v>
      </c>
      <c r="M945" s="5">
        <f t="shared" si="340"/>
        <v>-291666</v>
      </c>
      <c r="N945">
        <f t="shared" si="341"/>
        <v>0</v>
      </c>
      <c r="O945" t="s">
        <v>3324</v>
      </c>
      <c r="P945" s="2190">
        <v>0</v>
      </c>
      <c r="Q945" s="2190">
        <v>0</v>
      </c>
      <c r="R945" s="2190">
        <v>322332</v>
      </c>
      <c r="S945" s="2190">
        <v>1611668</v>
      </c>
      <c r="T945" s="2190">
        <v>0</v>
      </c>
      <c r="U945" s="2190">
        <v>0</v>
      </c>
      <c r="V945" s="2190">
        <v>0</v>
      </c>
      <c r="W945" s="23">
        <v>0.64</v>
      </c>
      <c r="X945" s="2190">
        <v>4</v>
      </c>
    </row>
    <row r="946" spans="1:24" x14ac:dyDescent="0.25">
      <c r="A946" t="s">
        <v>1299</v>
      </c>
      <c r="B946" s="21">
        <v>44595</v>
      </c>
      <c r="C946" s="27">
        <v>1343000</v>
      </c>
      <c r="D946" s="2193">
        <v>600000</v>
      </c>
      <c r="E946" s="2193">
        <v>120000</v>
      </c>
      <c r="F946" s="2193">
        <v>14000</v>
      </c>
      <c r="G946" s="2193">
        <v>0</v>
      </c>
      <c r="H946" s="2193">
        <v>729000</v>
      </c>
      <c r="I946" s="2193">
        <v>0</v>
      </c>
      <c r="J946" s="2193">
        <v>0</v>
      </c>
      <c r="K946" s="2193">
        <v>0</v>
      </c>
      <c r="M946" s="5">
        <f t="shared" ref="M946:M951" si="342" xml:space="preserve"> M945+H946+ I946- J946- L946+ Q946</f>
        <v>437334</v>
      </c>
      <c r="N946">
        <f t="shared" ref="N946:N951" si="343">(C946-D946 - F946 - G946 + J946- K946- H946- I946- P946)*-1</f>
        <v>0</v>
      </c>
      <c r="O946" t="s">
        <v>1630</v>
      </c>
      <c r="P946" s="2193">
        <v>0</v>
      </c>
      <c r="Q946" s="2193">
        <v>0</v>
      </c>
      <c r="R946" s="2193">
        <v>223834</v>
      </c>
      <c r="S946" s="2193">
        <v>1119165.7</v>
      </c>
      <c r="T946" s="2193">
        <v>0</v>
      </c>
      <c r="U946" s="2193">
        <v>0</v>
      </c>
      <c r="V946" s="2193">
        <v>0</v>
      </c>
      <c r="W946" s="23">
        <v>0.7</v>
      </c>
      <c r="X946" s="2193">
        <v>2</v>
      </c>
    </row>
    <row r="947" spans="1:24" x14ac:dyDescent="0.25">
      <c r="A947" t="s">
        <v>1299</v>
      </c>
      <c r="B947" s="21">
        <v>44623</v>
      </c>
      <c r="C947" s="27">
        <v>1365000</v>
      </c>
      <c r="D947" s="2196">
        <v>700000</v>
      </c>
      <c r="E947" s="2196">
        <v>140000</v>
      </c>
      <c r="F947" s="2196">
        <v>14000</v>
      </c>
      <c r="G947" s="2196">
        <v>0</v>
      </c>
      <c r="H947" s="2196">
        <v>651000</v>
      </c>
      <c r="I947" s="2196">
        <v>0</v>
      </c>
      <c r="J947" s="2196">
        <v>0</v>
      </c>
      <c r="K947" s="2196">
        <v>0</v>
      </c>
      <c r="M947" s="5">
        <f t="shared" si="342"/>
        <v>1088334</v>
      </c>
      <c r="N947">
        <f t="shared" si="343"/>
        <v>0</v>
      </c>
      <c r="O947" t="s">
        <v>3329</v>
      </c>
      <c r="P947" s="2196">
        <v>0</v>
      </c>
      <c r="Q947" s="2196">
        <v>0</v>
      </c>
      <c r="R947" s="2196">
        <v>227505</v>
      </c>
      <c r="S947" s="2196">
        <v>1137495</v>
      </c>
      <c r="T947" s="2196">
        <v>0</v>
      </c>
      <c r="U947" s="2196">
        <v>0</v>
      </c>
      <c r="V947" s="2196">
        <v>0</v>
      </c>
      <c r="W947" s="23">
        <v>0.7</v>
      </c>
      <c r="X947" s="2196">
        <v>2</v>
      </c>
    </row>
    <row r="948" spans="1:24" x14ac:dyDescent="0.25">
      <c r="A948" t="s">
        <v>1299</v>
      </c>
      <c r="B948" s="21">
        <v>44654</v>
      </c>
      <c r="C948" s="27">
        <v>1033000</v>
      </c>
      <c r="D948" s="2199">
        <v>400000</v>
      </c>
      <c r="E948" s="2199">
        <v>80000</v>
      </c>
      <c r="F948" s="2199">
        <v>29000</v>
      </c>
      <c r="G948" s="2199">
        <v>0</v>
      </c>
      <c r="H948" s="2199">
        <v>604000</v>
      </c>
      <c r="I948" s="2199">
        <v>0</v>
      </c>
      <c r="J948" s="2199">
        <v>0</v>
      </c>
      <c r="K948" s="2199">
        <v>0</v>
      </c>
      <c r="M948" s="5">
        <f t="shared" si="342"/>
        <v>1692334</v>
      </c>
      <c r="N948">
        <f t="shared" si="343"/>
        <v>0</v>
      </c>
      <c r="O948" t="s">
        <v>3332</v>
      </c>
      <c r="P948" s="2199">
        <v>0</v>
      </c>
      <c r="Q948" s="2199">
        <v>0</v>
      </c>
      <c r="R948" s="2199">
        <v>172165</v>
      </c>
      <c r="S948" s="2199">
        <v>860835</v>
      </c>
      <c r="T948" s="2199">
        <v>0</v>
      </c>
      <c r="U948" s="2199">
        <v>0</v>
      </c>
      <c r="V948" s="2199">
        <v>0</v>
      </c>
      <c r="W948" s="23">
        <v>0.63</v>
      </c>
      <c r="X948" s="2199">
        <v>2</v>
      </c>
    </row>
    <row r="949" spans="1:24" x14ac:dyDescent="0.25">
      <c r="A949" t="s">
        <v>1299</v>
      </c>
      <c r="B949" s="21">
        <v>44684</v>
      </c>
      <c r="C949" s="27">
        <v>1127000</v>
      </c>
      <c r="D949" s="2202">
        <v>700000</v>
      </c>
      <c r="E949" s="2202">
        <v>140000</v>
      </c>
      <c r="F949" s="2202">
        <v>21000</v>
      </c>
      <c r="G949" s="2202">
        <v>0</v>
      </c>
      <c r="H949" s="2202">
        <v>415000</v>
      </c>
      <c r="I949" s="2202">
        <v>0</v>
      </c>
      <c r="J949" s="2202">
        <v>0</v>
      </c>
      <c r="K949" s="2202">
        <v>0</v>
      </c>
      <c r="M949" s="5">
        <f t="shared" si="342"/>
        <v>2107334</v>
      </c>
      <c r="N949">
        <f t="shared" si="343"/>
        <v>9000</v>
      </c>
      <c r="O949" t="s">
        <v>1217</v>
      </c>
      <c r="P949" s="2202">
        <v>0</v>
      </c>
      <c r="Q949" s="2202">
        <v>0</v>
      </c>
      <c r="R949" s="2202">
        <v>187830</v>
      </c>
      <c r="S949" s="2202">
        <v>939170</v>
      </c>
      <c r="T949" s="2202">
        <v>0</v>
      </c>
      <c r="U949" s="2202">
        <v>0</v>
      </c>
      <c r="V949" s="2202">
        <v>0</v>
      </c>
      <c r="W949" s="23">
        <v>0.75</v>
      </c>
      <c r="X949" s="2202">
        <v>2</v>
      </c>
    </row>
    <row r="950" spans="1:24" x14ac:dyDescent="0.25">
      <c r="A950" t="s">
        <v>1299</v>
      </c>
      <c r="B950" s="21">
        <v>44745</v>
      </c>
      <c r="C950" s="27">
        <v>2143000</v>
      </c>
      <c r="D950" s="2205">
        <v>1500000</v>
      </c>
      <c r="E950" s="2205">
        <v>300000</v>
      </c>
      <c r="F950" s="2205">
        <v>29000</v>
      </c>
      <c r="G950" s="2205">
        <v>0</v>
      </c>
      <c r="H950" s="2205">
        <v>611000</v>
      </c>
      <c r="I950" s="2205">
        <v>0</v>
      </c>
      <c r="J950" s="2205">
        <v>0</v>
      </c>
      <c r="K950" s="2205">
        <v>0</v>
      </c>
      <c r="M950" s="5">
        <f t="shared" si="342"/>
        <v>2718334</v>
      </c>
      <c r="N950">
        <f t="shared" si="343"/>
        <v>-3000</v>
      </c>
      <c r="O950" t="s">
        <v>1040</v>
      </c>
      <c r="P950" s="2205">
        <v>0</v>
      </c>
      <c r="Q950" s="2205">
        <v>0</v>
      </c>
      <c r="R950" s="2205">
        <v>357165</v>
      </c>
      <c r="S950" s="2205">
        <v>1785834.7</v>
      </c>
      <c r="T950" s="2205">
        <v>0</v>
      </c>
      <c r="U950" s="2205">
        <v>0</v>
      </c>
      <c r="V950" s="2205">
        <v>0</v>
      </c>
      <c r="W950" s="23">
        <v>0.68</v>
      </c>
      <c r="X950" s="2205">
        <v>2</v>
      </c>
    </row>
    <row r="951" spans="1:24" x14ac:dyDescent="0.25">
      <c r="A951" t="s">
        <v>1299</v>
      </c>
      <c r="B951" s="21">
        <v>44776</v>
      </c>
      <c r="C951" s="27">
        <v>1423000</v>
      </c>
      <c r="D951" s="2208">
        <v>300000</v>
      </c>
      <c r="E951" s="2208">
        <v>60000</v>
      </c>
      <c r="F951" s="2208">
        <v>514000</v>
      </c>
      <c r="G951" s="2208">
        <v>0</v>
      </c>
      <c r="H951" s="2208">
        <v>324000</v>
      </c>
      <c r="I951" s="2208">
        <v>0</v>
      </c>
      <c r="J951" s="2208">
        <v>0</v>
      </c>
      <c r="K951" s="27">
        <v>280000</v>
      </c>
      <c r="M951" s="5">
        <f t="shared" si="342"/>
        <v>3042334</v>
      </c>
      <c r="N951">
        <f t="shared" si="343"/>
        <v>-5000</v>
      </c>
      <c r="O951" t="s">
        <v>1670</v>
      </c>
      <c r="P951" s="2208">
        <v>0</v>
      </c>
      <c r="Q951" s="2208">
        <v>0</v>
      </c>
      <c r="R951" s="2208">
        <v>237152</v>
      </c>
      <c r="S951" s="2208">
        <v>1185848</v>
      </c>
      <c r="T951" s="2208">
        <v>0</v>
      </c>
      <c r="U951" s="2208">
        <v>0</v>
      </c>
      <c r="V951" s="2208">
        <v>0</v>
      </c>
      <c r="W951" s="23">
        <v>0.77</v>
      </c>
      <c r="X951" s="2208">
        <v>1</v>
      </c>
    </row>
    <row r="952" spans="1:24" x14ac:dyDescent="0.25">
      <c r="A952" t="s">
        <v>1299</v>
      </c>
      <c r="B952" s="21">
        <v>44807</v>
      </c>
      <c r="C952" s="27">
        <v>1410000</v>
      </c>
      <c r="D952" s="2211">
        <v>1500000</v>
      </c>
      <c r="E952" s="2211">
        <v>300000</v>
      </c>
      <c r="F952" s="2211">
        <v>28000</v>
      </c>
      <c r="G952" s="2211">
        <v>0</v>
      </c>
      <c r="H952" s="2211">
        <v>382000</v>
      </c>
      <c r="I952" s="2211">
        <v>0</v>
      </c>
      <c r="J952" s="2211">
        <v>500000</v>
      </c>
      <c r="K952" s="2211">
        <v>0</v>
      </c>
      <c r="M952" s="5">
        <f t="shared" ref="M952:M957" si="344" xml:space="preserve"> M951+H952+ I952- J952- L952+ Q952</f>
        <v>2924334</v>
      </c>
      <c r="N952">
        <f t="shared" ref="N952:N957" si="345">(C952-D952 - F952 - G952 + J952- K952- H952- I952- P952)*-1</f>
        <v>0</v>
      </c>
      <c r="O952" t="s">
        <v>3343</v>
      </c>
      <c r="P952" s="2211">
        <v>0</v>
      </c>
      <c r="Q952" s="2211">
        <v>0</v>
      </c>
      <c r="R952" s="2211">
        <v>235009</v>
      </c>
      <c r="S952" s="2211">
        <v>1174991</v>
      </c>
      <c r="T952" s="2211">
        <v>0</v>
      </c>
      <c r="U952" s="2211">
        <v>0</v>
      </c>
      <c r="V952" s="2211">
        <v>0</v>
      </c>
      <c r="W952" s="23">
        <v>0.74</v>
      </c>
      <c r="X952" s="2211">
        <v>3</v>
      </c>
    </row>
    <row r="953" spans="1:24" x14ac:dyDescent="0.25">
      <c r="A953" t="s">
        <v>1299</v>
      </c>
      <c r="B953" s="21">
        <v>44837</v>
      </c>
      <c r="C953" s="27">
        <v>1412000</v>
      </c>
      <c r="D953" s="2214">
        <v>1300000</v>
      </c>
      <c r="E953" s="2214">
        <v>260000</v>
      </c>
      <c r="F953" s="2214">
        <v>14000</v>
      </c>
      <c r="G953" s="2214">
        <v>0</v>
      </c>
      <c r="H953" s="2214">
        <v>898000</v>
      </c>
      <c r="I953" s="2214">
        <v>0</v>
      </c>
      <c r="J953" s="2214">
        <v>800000</v>
      </c>
      <c r="K953" s="2214">
        <v>0</v>
      </c>
      <c r="M953" s="5">
        <f t="shared" si="344"/>
        <v>3022334</v>
      </c>
      <c r="N953">
        <f t="shared" si="345"/>
        <v>0</v>
      </c>
      <c r="O953" t="s">
        <v>3346</v>
      </c>
      <c r="P953" s="2214">
        <v>0</v>
      </c>
      <c r="Q953" s="2214">
        <v>0</v>
      </c>
      <c r="R953" s="2214">
        <v>235333</v>
      </c>
      <c r="S953" s="2214">
        <v>1176667</v>
      </c>
      <c r="T953" s="2214">
        <v>0</v>
      </c>
      <c r="U953" s="2214">
        <v>0</v>
      </c>
      <c r="V953" s="2214">
        <v>0</v>
      </c>
      <c r="W953" s="23">
        <v>0.74</v>
      </c>
      <c r="X953" s="2214">
        <v>3</v>
      </c>
    </row>
    <row r="954" spans="1:24" x14ac:dyDescent="0.25">
      <c r="A954" t="s">
        <v>1299</v>
      </c>
      <c r="B954" s="21">
        <v>44868</v>
      </c>
      <c r="C954" s="27">
        <v>1151000</v>
      </c>
      <c r="D954" s="2217">
        <v>500000</v>
      </c>
      <c r="E954" s="2217">
        <v>100000</v>
      </c>
      <c r="F954" s="2217">
        <v>29000</v>
      </c>
      <c r="G954" s="2217">
        <v>0</v>
      </c>
      <c r="H954" s="2217">
        <v>622000</v>
      </c>
      <c r="I954" s="2217">
        <v>0</v>
      </c>
      <c r="J954" s="2217">
        <v>0</v>
      </c>
      <c r="K954" s="2217">
        <v>0</v>
      </c>
      <c r="M954" s="5">
        <f t="shared" si="344"/>
        <v>3644334</v>
      </c>
      <c r="N954">
        <f t="shared" si="345"/>
        <v>0</v>
      </c>
      <c r="O954" t="s">
        <v>3346</v>
      </c>
      <c r="P954" s="2217">
        <v>0</v>
      </c>
      <c r="Q954" s="2217">
        <v>0</v>
      </c>
      <c r="R954" s="2217">
        <v>191831</v>
      </c>
      <c r="S954" s="2217">
        <v>959169.3</v>
      </c>
      <c r="T954" s="2217">
        <v>0</v>
      </c>
      <c r="U954" s="2217">
        <v>0</v>
      </c>
      <c r="V954" s="2217">
        <v>0</v>
      </c>
      <c r="W954" s="23">
        <v>0.72</v>
      </c>
      <c r="X954" s="2217">
        <v>1</v>
      </c>
    </row>
    <row r="955" spans="1:24" x14ac:dyDescent="0.25">
      <c r="A955" t="s">
        <v>1299</v>
      </c>
      <c r="B955" s="21">
        <v>44898</v>
      </c>
      <c r="C955" s="27">
        <v>1248000</v>
      </c>
      <c r="D955" s="2221">
        <v>500000</v>
      </c>
      <c r="E955" s="2221">
        <v>100000</v>
      </c>
      <c r="F955" s="2221">
        <v>426000</v>
      </c>
      <c r="G955" s="2221">
        <v>0</v>
      </c>
      <c r="H955" s="2221">
        <v>322000</v>
      </c>
      <c r="I955" s="2221">
        <v>0</v>
      </c>
      <c r="J955" s="2221">
        <v>0</v>
      </c>
      <c r="K955" s="2221">
        <v>0</v>
      </c>
      <c r="M955" s="5">
        <f t="shared" si="344"/>
        <v>3966334</v>
      </c>
      <c r="N955">
        <f t="shared" si="345"/>
        <v>0</v>
      </c>
      <c r="O955" t="s">
        <v>1890</v>
      </c>
      <c r="P955" s="2221">
        <v>0</v>
      </c>
      <c r="Q955" s="2221">
        <v>0</v>
      </c>
      <c r="R955" s="2221">
        <v>207998</v>
      </c>
      <c r="S955" s="2221">
        <v>1040002</v>
      </c>
      <c r="T955" s="2221">
        <v>0</v>
      </c>
      <c r="U955" s="2221">
        <v>0</v>
      </c>
      <c r="V955" s="2221">
        <v>0</v>
      </c>
      <c r="W955" s="23">
        <v>0.7</v>
      </c>
      <c r="X955" s="2221">
        <v>2</v>
      </c>
    </row>
    <row r="956" spans="1:24" x14ac:dyDescent="0.25">
      <c r="A956" t="s">
        <v>1299</v>
      </c>
      <c r="B956" t="s">
        <v>3353</v>
      </c>
      <c r="C956" s="27">
        <v>1371000</v>
      </c>
      <c r="D956" s="2225">
        <v>300000</v>
      </c>
      <c r="E956" s="2225">
        <v>60000</v>
      </c>
      <c r="F956" s="2225">
        <v>28000</v>
      </c>
      <c r="G956" s="2225">
        <v>0</v>
      </c>
      <c r="H956" s="2225">
        <v>1068000</v>
      </c>
      <c r="I956" s="2225">
        <v>0</v>
      </c>
      <c r="J956" s="2225">
        <v>26000</v>
      </c>
      <c r="K956" s="2225">
        <v>0</v>
      </c>
      <c r="M956" s="5">
        <f t="shared" si="344"/>
        <v>5008334</v>
      </c>
      <c r="N956">
        <f t="shared" si="345"/>
        <v>-1000</v>
      </c>
      <c r="O956" t="s">
        <v>3354</v>
      </c>
      <c r="P956" s="2225">
        <v>0</v>
      </c>
      <c r="Q956" s="2225">
        <v>0</v>
      </c>
      <c r="R956" s="2225">
        <v>228497</v>
      </c>
      <c r="S956" s="2225">
        <v>1142503</v>
      </c>
      <c r="T956" s="2225">
        <v>0</v>
      </c>
      <c r="U956" s="2225">
        <v>0</v>
      </c>
      <c r="V956" s="2225">
        <v>0</v>
      </c>
      <c r="W956" s="23">
        <v>0.72</v>
      </c>
      <c r="X956" s="2225">
        <v>1</v>
      </c>
    </row>
    <row r="957" spans="1:24" x14ac:dyDescent="0.25">
      <c r="A957" t="s">
        <v>1299</v>
      </c>
      <c r="B957" t="s">
        <v>3356</v>
      </c>
      <c r="C957" s="27">
        <v>1122000</v>
      </c>
      <c r="D957" s="2228">
        <v>1750000</v>
      </c>
      <c r="E957" s="2228">
        <v>350000</v>
      </c>
      <c r="F957" s="2228">
        <v>43000</v>
      </c>
      <c r="G957" s="2228">
        <v>0</v>
      </c>
      <c r="H957" s="2228">
        <v>365000</v>
      </c>
      <c r="I957" s="2228">
        <v>0</v>
      </c>
      <c r="J957" s="2228">
        <v>1036000</v>
      </c>
      <c r="K957" s="2228">
        <v>0</v>
      </c>
      <c r="M957" s="5">
        <f t="shared" si="344"/>
        <v>4337334</v>
      </c>
      <c r="N957">
        <f t="shared" si="345"/>
        <v>0</v>
      </c>
      <c r="O957" t="s">
        <v>3357</v>
      </c>
      <c r="P957" s="2228">
        <v>0</v>
      </c>
      <c r="Q957" s="2228">
        <v>0</v>
      </c>
      <c r="R957" s="2228">
        <v>186996</v>
      </c>
      <c r="S957" s="2228">
        <v>935004</v>
      </c>
      <c r="T957" s="2228">
        <v>0</v>
      </c>
      <c r="U957" s="2228">
        <v>0</v>
      </c>
      <c r="V957" s="2228">
        <v>0</v>
      </c>
      <c r="W957" s="23">
        <v>0.73</v>
      </c>
      <c r="X957" s="2228">
        <v>4</v>
      </c>
    </row>
    <row r="958" spans="1:24" x14ac:dyDescent="0.25">
      <c r="A958" t="s">
        <v>1299</v>
      </c>
      <c r="B958" t="s">
        <v>3359</v>
      </c>
      <c r="C958" s="27">
        <v>1126000</v>
      </c>
      <c r="D958" s="2230">
        <v>200000</v>
      </c>
      <c r="E958" s="2230">
        <v>40000</v>
      </c>
      <c r="F958" s="2230">
        <v>14000</v>
      </c>
      <c r="G958" s="2230">
        <v>0</v>
      </c>
      <c r="H958" s="2230">
        <v>913000</v>
      </c>
      <c r="I958" s="2230">
        <v>0</v>
      </c>
      <c r="J958" s="2230">
        <v>0</v>
      </c>
      <c r="K958" s="2230">
        <v>0</v>
      </c>
      <c r="M958" s="5">
        <f t="shared" ref="M958:M963" si="346" xml:space="preserve"> M957+H958+ I958- J958- L958+ Q958</f>
        <v>5250334</v>
      </c>
      <c r="N958">
        <f t="shared" ref="N958:N963" si="347">(C958-D958 - F958 - G958 + J958- K958- H958- I958- P958)*-1</f>
        <v>1000</v>
      </c>
      <c r="O958" t="s">
        <v>66</v>
      </c>
      <c r="P958" s="2230">
        <v>0</v>
      </c>
      <c r="Q958" s="2230">
        <v>0</v>
      </c>
      <c r="R958" s="2230">
        <v>187666</v>
      </c>
      <c r="S958" s="2230">
        <v>938334</v>
      </c>
      <c r="T958" s="2230">
        <v>0</v>
      </c>
      <c r="U958" s="2230">
        <v>0</v>
      </c>
      <c r="V958" s="2230">
        <v>0</v>
      </c>
      <c r="W958" s="23">
        <v>0.7</v>
      </c>
      <c r="X958" s="2230">
        <v>1</v>
      </c>
    </row>
    <row r="959" spans="1:24" x14ac:dyDescent="0.25">
      <c r="A959" t="s">
        <v>1299</v>
      </c>
      <c r="B959" t="s">
        <v>3361</v>
      </c>
      <c r="C959" s="27">
        <v>855000</v>
      </c>
      <c r="D959" s="2233">
        <v>300000</v>
      </c>
      <c r="E959" s="2233">
        <v>60000</v>
      </c>
      <c r="F959" s="2233">
        <v>14000</v>
      </c>
      <c r="G959" s="2233">
        <v>0</v>
      </c>
      <c r="H959" s="2233">
        <v>540000</v>
      </c>
      <c r="I959" s="2233">
        <v>0</v>
      </c>
      <c r="J959" s="2233">
        <v>0</v>
      </c>
      <c r="K959" s="2233">
        <v>0</v>
      </c>
      <c r="M959" s="5">
        <f t="shared" si="346"/>
        <v>5790334</v>
      </c>
      <c r="N959">
        <f t="shared" si="347"/>
        <v>-1000</v>
      </c>
      <c r="O959" t="s">
        <v>1627</v>
      </c>
      <c r="P959" s="2233">
        <v>0</v>
      </c>
      <c r="Q959" s="2233">
        <v>0</v>
      </c>
      <c r="R959" s="2233">
        <v>142498</v>
      </c>
      <c r="S959" s="2233">
        <v>712501.7</v>
      </c>
      <c r="T959" s="2233">
        <v>0</v>
      </c>
      <c r="U959" s="2233">
        <v>0</v>
      </c>
      <c r="V959" s="2233">
        <v>0</v>
      </c>
      <c r="W959" s="23">
        <v>0.69</v>
      </c>
      <c r="X959" s="2233">
        <v>1</v>
      </c>
    </row>
    <row r="960" spans="1:24" x14ac:dyDescent="0.25">
      <c r="A960" t="s">
        <v>1299</v>
      </c>
      <c r="B960" t="s">
        <v>3363</v>
      </c>
      <c r="C960" s="27">
        <v>1039000</v>
      </c>
      <c r="D960" s="2237">
        <v>200000</v>
      </c>
      <c r="E960" s="2237">
        <v>40000</v>
      </c>
      <c r="F960" s="2237">
        <v>29000</v>
      </c>
      <c r="G960" s="2237">
        <v>0</v>
      </c>
      <c r="H960" s="2237">
        <v>811000</v>
      </c>
      <c r="I960" s="2237">
        <v>0</v>
      </c>
      <c r="J960" s="2237">
        <v>0</v>
      </c>
      <c r="K960" s="2237">
        <v>0</v>
      </c>
      <c r="M960" s="5">
        <f t="shared" si="346"/>
        <v>6601334</v>
      </c>
      <c r="N960">
        <f t="shared" si="347"/>
        <v>1000</v>
      </c>
      <c r="O960" t="s">
        <v>1330</v>
      </c>
      <c r="P960" s="2237">
        <v>0</v>
      </c>
      <c r="Q960" s="2237">
        <v>0</v>
      </c>
      <c r="R960" s="2237">
        <v>173164</v>
      </c>
      <c r="S960" s="2237">
        <v>865836</v>
      </c>
      <c r="T960" s="2237">
        <v>0</v>
      </c>
      <c r="U960" s="2237">
        <v>0</v>
      </c>
      <c r="V960" s="2237">
        <v>0</v>
      </c>
      <c r="W960" s="23">
        <v>0.69</v>
      </c>
      <c r="X960" s="2237">
        <v>1</v>
      </c>
    </row>
    <row r="961" spans="1:24" x14ac:dyDescent="0.25">
      <c r="A961" t="s">
        <v>1299</v>
      </c>
      <c r="B961" t="s">
        <v>3365</v>
      </c>
      <c r="C961" s="27">
        <v>1022000</v>
      </c>
      <c r="D961" s="2240">
        <v>1300000</v>
      </c>
      <c r="E961" s="2240">
        <v>260000</v>
      </c>
      <c r="F961" s="2240">
        <v>320000</v>
      </c>
      <c r="G961" s="2240">
        <v>0</v>
      </c>
      <c r="H961" s="2240">
        <v>202000</v>
      </c>
      <c r="I961" s="2240">
        <v>0</v>
      </c>
      <c r="J961" s="2240">
        <v>800000</v>
      </c>
      <c r="K961" s="2240">
        <v>0</v>
      </c>
      <c r="M961" s="5">
        <f t="shared" si="346"/>
        <v>6003334</v>
      </c>
      <c r="N961">
        <f t="shared" si="347"/>
        <v>0</v>
      </c>
      <c r="O961" t="s">
        <v>1032</v>
      </c>
      <c r="P961" s="2240">
        <v>0</v>
      </c>
      <c r="Q961" s="2240">
        <v>0</v>
      </c>
      <c r="R961" s="2240">
        <v>170326</v>
      </c>
      <c r="S961" s="2240">
        <v>851674</v>
      </c>
      <c r="T961" s="2240">
        <v>0</v>
      </c>
      <c r="U961" s="2240">
        <v>0</v>
      </c>
      <c r="V961" s="2240">
        <v>0</v>
      </c>
      <c r="W961" s="23">
        <v>0.6</v>
      </c>
      <c r="X961" s="2240">
        <v>2</v>
      </c>
    </row>
    <row r="962" spans="1:24" x14ac:dyDescent="0.25">
      <c r="A962" t="s">
        <v>1299</v>
      </c>
      <c r="B962" t="s">
        <v>3367</v>
      </c>
      <c r="C962" s="27">
        <v>1144000</v>
      </c>
      <c r="D962" s="2242">
        <v>300000</v>
      </c>
      <c r="E962" s="2242">
        <v>60000</v>
      </c>
      <c r="F962" s="2242">
        <v>14000</v>
      </c>
      <c r="G962" s="2242">
        <v>0</v>
      </c>
      <c r="H962" s="2242">
        <v>840000</v>
      </c>
      <c r="I962" s="2242">
        <v>0</v>
      </c>
      <c r="J962" s="2242">
        <v>0</v>
      </c>
      <c r="K962" s="2242">
        <v>0</v>
      </c>
      <c r="M962" s="5">
        <f t="shared" si="346"/>
        <v>6843334</v>
      </c>
      <c r="N962">
        <f t="shared" si="347"/>
        <v>10000</v>
      </c>
      <c r="O962" t="s">
        <v>2996</v>
      </c>
      <c r="P962" s="2242">
        <v>0</v>
      </c>
      <c r="Q962" s="2242">
        <v>0</v>
      </c>
      <c r="R962" s="2242">
        <v>190662</v>
      </c>
      <c r="S962" s="2242">
        <v>953338</v>
      </c>
      <c r="T962" s="2242">
        <v>0</v>
      </c>
      <c r="U962" s="2242">
        <v>0</v>
      </c>
      <c r="V962" s="2242">
        <v>0</v>
      </c>
      <c r="W962" s="23">
        <v>0.65</v>
      </c>
      <c r="X962" s="2242">
        <v>1</v>
      </c>
    </row>
    <row r="963" spans="1:24" x14ac:dyDescent="0.25">
      <c r="A963" t="s">
        <v>1299</v>
      </c>
      <c r="B963" t="s">
        <v>3369</v>
      </c>
      <c r="C963" s="27">
        <v>1349000</v>
      </c>
      <c r="D963" s="2248">
        <v>2000000</v>
      </c>
      <c r="E963" s="2248">
        <v>400000</v>
      </c>
      <c r="F963" s="2248">
        <v>30000</v>
      </c>
      <c r="G963" s="2248">
        <v>0</v>
      </c>
      <c r="H963" s="27">
        <v>314000</v>
      </c>
      <c r="I963" s="2248">
        <v>0</v>
      </c>
      <c r="J963" s="2248">
        <v>1000000</v>
      </c>
      <c r="K963" s="2248">
        <v>0</v>
      </c>
      <c r="M963" s="27">
        <f t="shared" si="346"/>
        <v>6157334</v>
      </c>
      <c r="N963">
        <f t="shared" si="347"/>
        <v>-5000</v>
      </c>
      <c r="O963" t="s">
        <v>3370</v>
      </c>
      <c r="P963" s="2248">
        <v>0</v>
      </c>
      <c r="Q963" s="2248">
        <v>0</v>
      </c>
      <c r="R963" s="2248">
        <v>224836</v>
      </c>
      <c r="S963" s="2248">
        <v>1124164</v>
      </c>
      <c r="T963" s="2248">
        <v>0</v>
      </c>
      <c r="U963" s="2248">
        <v>0</v>
      </c>
      <c r="V963" s="2248">
        <v>0</v>
      </c>
      <c r="W963" s="23">
        <v>0.75</v>
      </c>
      <c r="X963" s="2248">
        <v>2</v>
      </c>
    </row>
    <row r="964" spans="1:24" x14ac:dyDescent="0.25">
      <c r="A964" t="s">
        <v>1299</v>
      </c>
      <c r="B964" t="s">
        <v>3371</v>
      </c>
      <c r="C964" s="27">
        <v>1326000</v>
      </c>
      <c r="D964" s="2251">
        <v>500000</v>
      </c>
      <c r="E964" s="2251">
        <v>100000</v>
      </c>
      <c r="F964" s="2251">
        <v>14000</v>
      </c>
      <c r="G964" s="2251">
        <v>0</v>
      </c>
      <c r="H964" s="27">
        <v>819000</v>
      </c>
      <c r="I964" s="2251">
        <v>0</v>
      </c>
      <c r="J964" s="2251">
        <v>0</v>
      </c>
      <c r="K964" s="2251">
        <v>0</v>
      </c>
      <c r="M964" s="28">
        <f xml:space="preserve"> M963+H964+ I964- J964- L964+ Q964</f>
        <v>6976334</v>
      </c>
      <c r="N964">
        <f>(C964-D964 - F964 - G964 + J964- K964- H964- I964- P964)*-1</f>
        <v>7000</v>
      </c>
      <c r="O964" t="s">
        <v>1890</v>
      </c>
      <c r="P964" s="2251">
        <v>0</v>
      </c>
      <c r="Q964" s="2251">
        <v>0</v>
      </c>
      <c r="R964" s="2251">
        <v>220994</v>
      </c>
      <c r="S964" s="2251">
        <v>1105006</v>
      </c>
      <c r="T964" s="2251">
        <v>0</v>
      </c>
      <c r="U964" s="2251">
        <v>0</v>
      </c>
      <c r="V964" s="2251">
        <v>0</v>
      </c>
      <c r="W964" s="23">
        <v>0.7</v>
      </c>
      <c r="X964" s="2251">
        <v>2</v>
      </c>
    </row>
    <row r="965" spans="1:24" x14ac:dyDescent="0.25">
      <c r="A965" t="s">
        <v>1299</v>
      </c>
      <c r="B965" t="s">
        <v>3374</v>
      </c>
      <c r="C965" s="27">
        <v>1220000</v>
      </c>
      <c r="D965" s="2252">
        <v>1300000</v>
      </c>
      <c r="E965" s="2252">
        <v>260000</v>
      </c>
      <c r="F965" s="2252">
        <v>14000</v>
      </c>
      <c r="G965" s="2252">
        <v>0</v>
      </c>
      <c r="H965" s="2252">
        <v>511000</v>
      </c>
      <c r="I965" s="2252">
        <v>0</v>
      </c>
      <c r="J965" s="2252">
        <v>600000</v>
      </c>
      <c r="K965" s="2252">
        <v>0</v>
      </c>
      <c r="M965" s="28">
        <f xml:space="preserve"> M964+H965+ I965- J965- L965+ Q965</f>
        <v>6887334</v>
      </c>
      <c r="N965">
        <f>(C965-D965 - F965 - G965 + J965- K965- H965- I965- P965)*-1</f>
        <v>5000</v>
      </c>
      <c r="O965" t="s">
        <v>3375</v>
      </c>
      <c r="P965" s="2252">
        <v>0</v>
      </c>
      <c r="Q965" s="2252">
        <v>0</v>
      </c>
      <c r="R965" s="2252">
        <v>203335</v>
      </c>
      <c r="S965" s="2252">
        <v>1016665</v>
      </c>
      <c r="T965" s="2252">
        <v>0</v>
      </c>
      <c r="U965" s="2252">
        <v>0</v>
      </c>
      <c r="V965" s="2252">
        <v>0</v>
      </c>
      <c r="W965" s="23">
        <v>0.69</v>
      </c>
      <c r="X965" s="2252">
        <v>2</v>
      </c>
    </row>
    <row r="966" spans="1:24" x14ac:dyDescent="0.25">
      <c r="A966" t="s">
        <v>1299</v>
      </c>
      <c r="B966" t="s">
        <v>3378</v>
      </c>
      <c r="C966" s="27">
        <v>937000</v>
      </c>
      <c r="D966" s="2257">
        <v>0</v>
      </c>
      <c r="E966" s="2257">
        <v>0</v>
      </c>
      <c r="F966" s="2257">
        <v>29000</v>
      </c>
      <c r="G966" s="2257">
        <v>0</v>
      </c>
      <c r="H966" s="2257">
        <v>908000</v>
      </c>
      <c r="I966" s="2257">
        <v>0</v>
      </c>
      <c r="J966" s="2257">
        <v>0</v>
      </c>
      <c r="K966" s="2257">
        <v>0</v>
      </c>
      <c r="M966" s="28">
        <f xml:space="preserve"> M965+H966+ I966- J966- L966+ Q966</f>
        <v>7795334</v>
      </c>
      <c r="N966">
        <f>(C966-D966 - F966 - G966 + J966- K966- H966- I966- P966)*-1</f>
        <v>0</v>
      </c>
      <c r="O966" t="s">
        <v>3380</v>
      </c>
      <c r="P966" s="2257">
        <v>0</v>
      </c>
      <c r="Q966" s="2257">
        <v>0</v>
      </c>
      <c r="R966" s="2257">
        <v>156169</v>
      </c>
      <c r="S966" s="2257">
        <v>780831</v>
      </c>
      <c r="T966" s="2257">
        <v>0</v>
      </c>
      <c r="U966" s="2257">
        <v>0</v>
      </c>
      <c r="V966" s="2257">
        <v>0</v>
      </c>
      <c r="W966" s="23">
        <v>0.69</v>
      </c>
      <c r="X966" s="2257">
        <v>0</v>
      </c>
    </row>
    <row r="967" spans="1:24" x14ac:dyDescent="0.25">
      <c r="A967" s="2258"/>
      <c r="B967" s="2258"/>
      <c r="C967" s="2259">
        <f>SUM(C928:C966)</f>
        <v>50504000</v>
      </c>
      <c r="D967" s="2260">
        <f>SUM(D928:D966)</f>
        <v>37980000</v>
      </c>
      <c r="E967" s="2260">
        <f>SUM(E928:E966)</f>
        <v>7596000</v>
      </c>
      <c r="F967" s="2260">
        <f>SUM(F928:F966)</f>
        <v>2954000</v>
      </c>
      <c r="G967" s="2258"/>
      <c r="H967" s="2259"/>
      <c r="I967" s="2258"/>
      <c r="J967" s="2258"/>
      <c r="K967" s="2260"/>
      <c r="L967" s="2258"/>
      <c r="M967" s="2258"/>
      <c r="N967" s="2258">
        <f>SUM(N928:N966)</f>
        <v>15000</v>
      </c>
    </row>
    <row r="968" spans="1:24" x14ac:dyDescent="0.25">
      <c r="A968" s="3" t="s">
        <v>1299</v>
      </c>
      <c r="B968" s="3" t="s">
        <v>3381</v>
      </c>
      <c r="C968" s="5">
        <v>1168000</v>
      </c>
      <c r="D968" s="5">
        <v>1700000</v>
      </c>
      <c r="E968" s="5">
        <v>340000</v>
      </c>
      <c r="F968" s="5">
        <v>320000</v>
      </c>
      <c r="G968" s="5">
        <v>0</v>
      </c>
      <c r="H968" s="5">
        <v>150000</v>
      </c>
      <c r="I968" s="5">
        <v>0</v>
      </c>
      <c r="J968" s="5">
        <v>1000000</v>
      </c>
      <c r="K968" s="5">
        <v>0</v>
      </c>
      <c r="L968" s="5"/>
      <c r="M968" s="5">
        <f xml:space="preserve"> M966+H968+ I968- J968- L968+ Q968</f>
        <v>6945334</v>
      </c>
      <c r="N968" s="5">
        <f t="shared" ref="N968:N973" si="348">(C968-D968 - F968 - G968 + J968- K968- H968- I968- P968)*-1</f>
        <v>2000</v>
      </c>
      <c r="O968" s="5" t="s">
        <v>3383</v>
      </c>
      <c r="P968" s="5">
        <v>0</v>
      </c>
      <c r="Q968" s="2262">
        <v>0</v>
      </c>
      <c r="R968" s="2262">
        <v>194663</v>
      </c>
      <c r="S968" s="2262">
        <v>973337</v>
      </c>
      <c r="T968" s="2262">
        <v>0</v>
      </c>
      <c r="U968" s="2262">
        <v>0</v>
      </c>
      <c r="V968" s="2262">
        <v>0</v>
      </c>
      <c r="W968" s="23">
        <v>0.64</v>
      </c>
      <c r="X968" s="2262">
        <v>2</v>
      </c>
    </row>
    <row r="969" spans="1:24" x14ac:dyDescent="0.25">
      <c r="A969" s="3" t="s">
        <v>1299</v>
      </c>
      <c r="B969" s="3" t="s">
        <v>3385</v>
      </c>
      <c r="C969" s="5">
        <v>1635000</v>
      </c>
      <c r="D969" s="5">
        <v>700000</v>
      </c>
      <c r="E969" s="5">
        <v>140000</v>
      </c>
      <c r="F969" s="5">
        <v>28000</v>
      </c>
      <c r="G969" s="5">
        <v>0</v>
      </c>
      <c r="H969" s="5">
        <v>1140000</v>
      </c>
      <c r="I969" s="5">
        <v>0</v>
      </c>
      <c r="J969" s="5">
        <v>240000</v>
      </c>
      <c r="K969" s="5">
        <v>0</v>
      </c>
      <c r="L969" s="5"/>
      <c r="M969" s="5">
        <f t="shared" ref="M969:M974" si="349" xml:space="preserve"> M968+H969+ I969- J969- L969+ Q969</f>
        <v>7845334</v>
      </c>
      <c r="N969" s="5">
        <f t="shared" si="348"/>
        <v>-7000</v>
      </c>
      <c r="O969" s="5" t="s">
        <v>3387</v>
      </c>
      <c r="P969" s="5">
        <v>0</v>
      </c>
      <c r="Q969" s="2266">
        <v>0</v>
      </c>
      <c r="R969" s="2266">
        <v>272499</v>
      </c>
      <c r="S969" s="2266">
        <v>1362501</v>
      </c>
      <c r="T969" s="2266">
        <v>0</v>
      </c>
      <c r="U969" s="2266">
        <v>0</v>
      </c>
      <c r="V969" s="2266">
        <v>0</v>
      </c>
      <c r="W969" s="23">
        <v>0.73</v>
      </c>
      <c r="X969" s="2266">
        <v>2</v>
      </c>
    </row>
    <row r="970" spans="1:24" x14ac:dyDescent="0.25">
      <c r="A970" s="3" t="s">
        <v>1299</v>
      </c>
      <c r="B970" s="3" t="s">
        <v>3388</v>
      </c>
      <c r="C970" s="5">
        <v>1402000</v>
      </c>
      <c r="D970" s="5">
        <v>1000000</v>
      </c>
      <c r="E970" s="5">
        <v>200000</v>
      </c>
      <c r="F970" s="5">
        <v>43000</v>
      </c>
      <c r="G970" s="5">
        <v>0</v>
      </c>
      <c r="H970" s="5">
        <v>1280000</v>
      </c>
      <c r="I970" s="5">
        <v>0</v>
      </c>
      <c r="J970" s="5">
        <v>920000</v>
      </c>
      <c r="K970" s="5">
        <v>0</v>
      </c>
      <c r="L970" s="5"/>
      <c r="M970" s="5">
        <f t="shared" si="349"/>
        <v>8205334</v>
      </c>
      <c r="N970" s="5">
        <f t="shared" si="348"/>
        <v>1000</v>
      </c>
      <c r="O970" s="5" t="s">
        <v>3389</v>
      </c>
      <c r="P970" s="5">
        <v>0</v>
      </c>
      <c r="Q970" s="2267">
        <v>0</v>
      </c>
      <c r="R970" s="2267">
        <v>233667</v>
      </c>
      <c r="S970" s="2267">
        <v>1168333</v>
      </c>
      <c r="T970" s="2267">
        <v>0</v>
      </c>
      <c r="U970" s="2267">
        <v>0</v>
      </c>
      <c r="V970" s="2267">
        <v>0</v>
      </c>
      <c r="W970" s="23">
        <v>0.66</v>
      </c>
      <c r="X970" s="2267">
        <v>1</v>
      </c>
    </row>
    <row r="971" spans="1:24" x14ac:dyDescent="0.25">
      <c r="A971" s="3" t="s">
        <v>1299</v>
      </c>
      <c r="B971" s="3" t="s">
        <v>3391</v>
      </c>
      <c r="C971" s="5">
        <v>1289000</v>
      </c>
      <c r="D971" s="5">
        <v>2000000</v>
      </c>
      <c r="E971" s="5">
        <v>400000</v>
      </c>
      <c r="F971" s="5">
        <v>42000</v>
      </c>
      <c r="G971" s="5">
        <v>0</v>
      </c>
      <c r="H971" s="5">
        <v>310000</v>
      </c>
      <c r="I971" s="5">
        <v>0</v>
      </c>
      <c r="J971" s="5">
        <v>1100000</v>
      </c>
      <c r="K971" s="5">
        <v>0</v>
      </c>
      <c r="L971" s="5"/>
      <c r="M971" s="5">
        <f t="shared" si="349"/>
        <v>7415334</v>
      </c>
      <c r="N971" s="5">
        <f t="shared" si="348"/>
        <v>-37000</v>
      </c>
      <c r="O971" s="5" t="s">
        <v>3392</v>
      </c>
      <c r="P971" s="5">
        <v>0</v>
      </c>
      <c r="Q971" s="2270">
        <v>0</v>
      </c>
      <c r="R971" s="2270">
        <v>214830</v>
      </c>
      <c r="S971" s="2270">
        <v>1074170</v>
      </c>
      <c r="T971" s="2270">
        <v>0</v>
      </c>
      <c r="U971" s="2270">
        <v>0</v>
      </c>
      <c r="V971" s="2270">
        <v>0</v>
      </c>
      <c r="W971" s="23">
        <v>0.64</v>
      </c>
      <c r="X971" s="2270">
        <v>4</v>
      </c>
    </row>
    <row r="972" spans="1:24" x14ac:dyDescent="0.25">
      <c r="A972" s="3" t="s">
        <v>1299</v>
      </c>
      <c r="B972" s="3" t="s">
        <v>3394</v>
      </c>
      <c r="C972" s="5">
        <v>1487000</v>
      </c>
      <c r="D972" s="5">
        <v>500000</v>
      </c>
      <c r="E972" s="5">
        <v>300000</v>
      </c>
      <c r="F972" s="5">
        <v>37000</v>
      </c>
      <c r="G972" s="5">
        <v>0</v>
      </c>
      <c r="H972" s="5">
        <v>951000</v>
      </c>
      <c r="I972" s="5">
        <v>0</v>
      </c>
      <c r="J972" s="5">
        <v>0</v>
      </c>
      <c r="K972" s="5">
        <v>0</v>
      </c>
      <c r="L972" s="5">
        <v>6000000</v>
      </c>
      <c r="M972" s="5">
        <f t="shared" si="349"/>
        <v>2366334</v>
      </c>
      <c r="N972" s="5">
        <f t="shared" si="348"/>
        <v>1000</v>
      </c>
      <c r="O972" s="5" t="s">
        <v>3264</v>
      </c>
      <c r="P972" s="5">
        <v>0</v>
      </c>
      <c r="Q972" s="2274">
        <v>0</v>
      </c>
      <c r="R972" s="2274">
        <v>247830</v>
      </c>
      <c r="S972" s="2274">
        <v>1239170</v>
      </c>
      <c r="T972" s="2274">
        <v>0</v>
      </c>
      <c r="U972" s="2274">
        <v>0</v>
      </c>
      <c r="V972" s="2274">
        <v>0</v>
      </c>
      <c r="W972" s="23">
        <v>0.72</v>
      </c>
      <c r="X972" s="2274">
        <v>3</v>
      </c>
    </row>
    <row r="973" spans="1:24" x14ac:dyDescent="0.25">
      <c r="A973" s="3" t="s">
        <v>1299</v>
      </c>
      <c r="B973" s="3" t="s">
        <v>3396</v>
      </c>
      <c r="C973" s="5">
        <v>1284000</v>
      </c>
      <c r="D973" s="5">
        <v>700000</v>
      </c>
      <c r="E973" s="5">
        <v>140000</v>
      </c>
      <c r="F973" s="5">
        <v>29000</v>
      </c>
      <c r="G973" s="5">
        <v>0</v>
      </c>
      <c r="H973" s="5">
        <v>555000</v>
      </c>
      <c r="I973" s="5">
        <v>0</v>
      </c>
      <c r="J973" s="5">
        <v>0</v>
      </c>
      <c r="K973" s="5">
        <v>0</v>
      </c>
      <c r="L973" s="5"/>
      <c r="M973" s="5">
        <f t="shared" si="349"/>
        <v>2921334</v>
      </c>
      <c r="N973" s="5">
        <f t="shared" si="348"/>
        <v>0</v>
      </c>
      <c r="O973" s="5" t="s">
        <v>619</v>
      </c>
      <c r="P973" s="5">
        <v>0</v>
      </c>
      <c r="Q973" s="2276">
        <v>0</v>
      </c>
      <c r="R973" s="2276">
        <v>213994</v>
      </c>
      <c r="S973" s="2276">
        <v>1070006</v>
      </c>
      <c r="T973" s="2276">
        <v>0</v>
      </c>
      <c r="U973" s="2276">
        <v>0</v>
      </c>
      <c r="V973" s="2276">
        <v>0</v>
      </c>
      <c r="W973" s="23">
        <v>0.74</v>
      </c>
      <c r="X973" s="2276">
        <v>2</v>
      </c>
    </row>
    <row r="974" spans="1:24" x14ac:dyDescent="0.25">
      <c r="A974" s="3" t="s">
        <v>1299</v>
      </c>
      <c r="B974" s="3" t="s">
        <v>3397</v>
      </c>
      <c r="C974" s="5">
        <v>1238000</v>
      </c>
      <c r="D974" s="5">
        <v>4700000</v>
      </c>
      <c r="E974" s="5">
        <v>940000</v>
      </c>
      <c r="F974" s="5">
        <v>320000</v>
      </c>
      <c r="G974" s="5">
        <v>0</v>
      </c>
      <c r="H974" s="5">
        <v>181000</v>
      </c>
      <c r="I974" s="5">
        <v>0</v>
      </c>
      <c r="J974" s="5">
        <v>3963000</v>
      </c>
      <c r="K974" s="5">
        <v>0</v>
      </c>
      <c r="L974" s="5"/>
      <c r="M974" s="5">
        <f t="shared" si="349"/>
        <v>-860666</v>
      </c>
      <c r="N974" s="5">
        <f>(C974-D974 - F974 - G974 + J974- K974- H974- I974- P974)*-1</f>
        <v>0</v>
      </c>
      <c r="O974" s="5" t="s">
        <v>2912</v>
      </c>
      <c r="P974" s="5">
        <v>0</v>
      </c>
      <c r="Q974" s="2280">
        <v>0</v>
      </c>
      <c r="R974" s="2280">
        <v>206326</v>
      </c>
      <c r="S974" s="2280">
        <v>1031673.7</v>
      </c>
      <c r="T974" s="2280">
        <v>0</v>
      </c>
      <c r="U974" s="2280">
        <v>0</v>
      </c>
      <c r="V974" s="2280">
        <v>0</v>
      </c>
      <c r="W974" s="23">
        <v>0.68</v>
      </c>
      <c r="X974" s="2280">
        <v>4</v>
      </c>
    </row>
    <row r="975" spans="1:24" x14ac:dyDescent="0.25">
      <c r="A975" s="6" t="s">
        <v>17</v>
      </c>
      <c r="B975" s="6" t="s">
        <v>15</v>
      </c>
      <c r="C975" s="7">
        <f t="shared" ref="C975:L975" si="350">SUM(C968:C974)</f>
        <v>9503000</v>
      </c>
      <c r="D975" s="7">
        <f t="shared" si="350"/>
        <v>11300000</v>
      </c>
      <c r="E975" s="7">
        <f t="shared" si="350"/>
        <v>2460000</v>
      </c>
      <c r="F975" s="7">
        <f t="shared" si="350"/>
        <v>819000</v>
      </c>
      <c r="G975" s="7">
        <f t="shared" si="350"/>
        <v>0</v>
      </c>
      <c r="H975" s="7">
        <f t="shared" si="350"/>
        <v>4567000</v>
      </c>
      <c r="I975" s="7">
        <f t="shared" si="350"/>
        <v>0</v>
      </c>
      <c r="J975" s="7">
        <f t="shared" si="350"/>
        <v>7223000</v>
      </c>
      <c r="K975" s="7">
        <f t="shared" si="350"/>
        <v>0</v>
      </c>
      <c r="L975" s="7">
        <f t="shared" si="350"/>
        <v>6000000</v>
      </c>
      <c r="M975" s="7">
        <f>M974</f>
        <v>-860666</v>
      </c>
      <c r="N975" s="7">
        <f>SUM(N968:N974)</f>
        <v>-40000</v>
      </c>
      <c r="O975" s="7"/>
      <c r="P975" s="7">
        <f>SUM(P968:P974)</f>
        <v>0</v>
      </c>
      <c r="Q975" s="8"/>
    </row>
    <row r="976" spans="1:24" x14ac:dyDescent="0.25">
      <c r="A976" s="3" t="s">
        <v>1299</v>
      </c>
      <c r="B976" s="3" t="s">
        <v>3399</v>
      </c>
      <c r="C976" s="5">
        <v>1202000</v>
      </c>
      <c r="D976" s="5">
        <v>1000000</v>
      </c>
      <c r="E976" s="5">
        <v>200000</v>
      </c>
      <c r="F976" s="5">
        <v>14000</v>
      </c>
      <c r="G976" s="5">
        <v>0</v>
      </c>
      <c r="H976" s="5">
        <v>685000</v>
      </c>
      <c r="I976" s="5">
        <v>0</v>
      </c>
      <c r="J976" s="5">
        <v>500000</v>
      </c>
      <c r="K976" s="5">
        <v>0</v>
      </c>
      <c r="L976" s="5"/>
      <c r="M976" s="5">
        <f t="shared" ref="M976:M981" si="351" xml:space="preserve"> M975+H976+ I976- J976- L976+ Q976</f>
        <v>-675666</v>
      </c>
      <c r="N976" s="5">
        <f t="shared" ref="N976:N981" si="352">(C976-D976 - F976 - G976 + J976- K976- H976- I976- P976)*-1</f>
        <v>-3000</v>
      </c>
      <c r="O976" s="5" t="s">
        <v>3284</v>
      </c>
      <c r="P976" s="5">
        <v>0</v>
      </c>
      <c r="Q976" s="2282">
        <v>0</v>
      </c>
      <c r="R976" s="2282">
        <v>200331</v>
      </c>
      <c r="S976" s="2282">
        <v>1001669</v>
      </c>
      <c r="T976" s="2282">
        <v>0</v>
      </c>
      <c r="U976" s="2282">
        <v>0</v>
      </c>
      <c r="V976" s="2282">
        <v>0</v>
      </c>
      <c r="W976" s="23">
        <v>0.71</v>
      </c>
      <c r="X976" s="2282">
        <v>1</v>
      </c>
    </row>
    <row r="977" spans="1:24" x14ac:dyDescent="0.25">
      <c r="A977" s="3" t="s">
        <v>1299</v>
      </c>
      <c r="B977" s="3" t="s">
        <v>3401</v>
      </c>
      <c r="C977" s="5">
        <v>1596000</v>
      </c>
      <c r="D977" s="5">
        <v>1480000</v>
      </c>
      <c r="E977" s="5">
        <v>296000</v>
      </c>
      <c r="F977" s="5">
        <v>29000</v>
      </c>
      <c r="G977" s="5">
        <v>0</v>
      </c>
      <c r="H977" s="5">
        <v>687000</v>
      </c>
      <c r="I977" s="5">
        <v>0</v>
      </c>
      <c r="J977" s="5">
        <v>600000</v>
      </c>
      <c r="K977" s="5">
        <v>0</v>
      </c>
      <c r="L977" s="5"/>
      <c r="M977" s="5">
        <f t="shared" si="351"/>
        <v>-588666</v>
      </c>
      <c r="N977" s="5">
        <f t="shared" si="352"/>
        <v>0</v>
      </c>
      <c r="O977" s="5" t="s">
        <v>3402</v>
      </c>
      <c r="P977" s="5">
        <v>0</v>
      </c>
      <c r="Q977" s="2285">
        <v>0</v>
      </c>
      <c r="R977" s="2285">
        <v>265991</v>
      </c>
      <c r="S977" s="2285">
        <v>1330009</v>
      </c>
      <c r="T977" s="2285">
        <v>0</v>
      </c>
      <c r="U977" s="2285">
        <v>0</v>
      </c>
      <c r="V977" s="2285">
        <v>0</v>
      </c>
      <c r="W977" s="23">
        <v>0.79</v>
      </c>
      <c r="X977" s="2285">
        <v>4</v>
      </c>
    </row>
    <row r="978" spans="1:24" x14ac:dyDescent="0.25">
      <c r="A978" s="3" t="s">
        <v>1299</v>
      </c>
      <c r="B978" s="3" t="s">
        <v>3404</v>
      </c>
      <c r="C978" s="5">
        <v>2203000</v>
      </c>
      <c r="D978" s="5">
        <v>1500000</v>
      </c>
      <c r="E978" s="5">
        <v>300000</v>
      </c>
      <c r="F978" s="5">
        <v>14000</v>
      </c>
      <c r="G978" s="5">
        <v>0</v>
      </c>
      <c r="H978" s="5">
        <v>689000</v>
      </c>
      <c r="I978" s="5">
        <v>0</v>
      </c>
      <c r="J978" s="5">
        <v>0</v>
      </c>
      <c r="K978" s="5">
        <v>0</v>
      </c>
      <c r="L978" s="5"/>
      <c r="M978" s="5">
        <f t="shared" si="351"/>
        <v>100334</v>
      </c>
      <c r="N978" s="5">
        <f t="shared" si="352"/>
        <v>0</v>
      </c>
      <c r="O978" s="5" t="s">
        <v>3406</v>
      </c>
      <c r="P978" s="5">
        <v>0</v>
      </c>
      <c r="Q978" s="2289">
        <v>0</v>
      </c>
      <c r="R978" s="2289">
        <v>367161</v>
      </c>
      <c r="S978" s="2289">
        <v>1835839</v>
      </c>
      <c r="T978" s="2289">
        <v>0</v>
      </c>
      <c r="U978" s="2289">
        <v>0</v>
      </c>
      <c r="V978" s="2289">
        <v>0</v>
      </c>
      <c r="W978" s="23">
        <v>0.73</v>
      </c>
      <c r="X978" s="2289">
        <v>2</v>
      </c>
    </row>
    <row r="979" spans="1:24" x14ac:dyDescent="0.25">
      <c r="A979" s="3" t="s">
        <v>1299</v>
      </c>
      <c r="B979" s="3" t="s">
        <v>3408</v>
      </c>
      <c r="C979" s="5">
        <v>1069000</v>
      </c>
      <c r="D979" s="5">
        <v>2000000</v>
      </c>
      <c r="E979" s="5">
        <v>400000</v>
      </c>
      <c r="F979" s="5">
        <v>14000</v>
      </c>
      <c r="G979" s="5">
        <v>0</v>
      </c>
      <c r="H979" s="5">
        <v>1055000</v>
      </c>
      <c r="I979" s="5">
        <v>0</v>
      </c>
      <c r="J979" s="5">
        <v>2000000</v>
      </c>
      <c r="K979" s="5">
        <v>0</v>
      </c>
      <c r="L979" s="5"/>
      <c r="M979" s="5">
        <f t="shared" si="351"/>
        <v>-844666</v>
      </c>
      <c r="N979" s="5">
        <f t="shared" si="352"/>
        <v>0</v>
      </c>
      <c r="O979" s="5" t="s">
        <v>3409</v>
      </c>
      <c r="P979" s="5">
        <v>0</v>
      </c>
      <c r="Q979" s="2291">
        <v>0</v>
      </c>
      <c r="R979" s="2291">
        <v>178164</v>
      </c>
      <c r="S979" s="2291">
        <v>890836</v>
      </c>
      <c r="T979" s="2291">
        <v>0</v>
      </c>
      <c r="U979" s="2291">
        <v>0</v>
      </c>
      <c r="V979" s="2291">
        <v>0</v>
      </c>
      <c r="W979" s="23">
        <v>0.69</v>
      </c>
      <c r="X979" s="2291">
        <v>1</v>
      </c>
    </row>
    <row r="980" spans="1:24" x14ac:dyDescent="0.25">
      <c r="A980" s="3" t="s">
        <v>1299</v>
      </c>
      <c r="B980" s="3" t="s">
        <v>3412</v>
      </c>
      <c r="C980" s="5">
        <v>1172000</v>
      </c>
      <c r="D980" s="5">
        <v>1100000</v>
      </c>
      <c r="E980" s="5">
        <v>220000</v>
      </c>
      <c r="F980" s="5">
        <v>28000</v>
      </c>
      <c r="G980" s="5">
        <v>0</v>
      </c>
      <c r="H980" s="5">
        <v>742000</v>
      </c>
      <c r="I980" s="5">
        <v>0</v>
      </c>
      <c r="J980" s="5">
        <v>700000</v>
      </c>
      <c r="K980" s="5">
        <v>0</v>
      </c>
      <c r="L980" s="5"/>
      <c r="M980" s="5">
        <f t="shared" si="351"/>
        <v>-802666</v>
      </c>
      <c r="N980" s="5">
        <f t="shared" si="352"/>
        <v>-2000</v>
      </c>
      <c r="O980" s="5" t="s">
        <v>3414</v>
      </c>
      <c r="P980" s="5">
        <v>0</v>
      </c>
      <c r="Q980" s="2295">
        <v>0</v>
      </c>
      <c r="R980" s="2295">
        <v>195328</v>
      </c>
      <c r="S980" s="2295">
        <v>976671.8</v>
      </c>
      <c r="T980" s="2295">
        <v>0</v>
      </c>
      <c r="U980" s="2295">
        <v>0</v>
      </c>
      <c r="V980" s="2295">
        <v>0</v>
      </c>
      <c r="W980" s="23">
        <v>0.73</v>
      </c>
      <c r="X980" s="2295">
        <v>3</v>
      </c>
    </row>
    <row r="981" spans="1:24" x14ac:dyDescent="0.25">
      <c r="A981" s="3" t="s">
        <v>1299</v>
      </c>
      <c r="B981" s="3" t="s">
        <v>3417</v>
      </c>
      <c r="C981" s="5">
        <v>1118000</v>
      </c>
      <c r="D981" s="5">
        <v>1100000</v>
      </c>
      <c r="E981" s="5">
        <v>220000</v>
      </c>
      <c r="F981" s="5">
        <v>335000</v>
      </c>
      <c r="G981" s="5">
        <v>0</v>
      </c>
      <c r="H981" s="5">
        <v>81000</v>
      </c>
      <c r="I981" s="5">
        <v>0</v>
      </c>
      <c r="J981" s="5">
        <v>400000</v>
      </c>
      <c r="K981" s="5">
        <v>0</v>
      </c>
      <c r="L981" s="5"/>
      <c r="M981" s="5">
        <f t="shared" si="351"/>
        <v>-1121666</v>
      </c>
      <c r="N981" s="5">
        <f t="shared" si="352"/>
        <v>-2000</v>
      </c>
      <c r="O981" s="5" t="s">
        <v>3419</v>
      </c>
      <c r="P981" s="5">
        <v>0</v>
      </c>
      <c r="Q981" s="2299">
        <v>0</v>
      </c>
      <c r="R981" s="2299">
        <v>186326</v>
      </c>
      <c r="S981" s="2299">
        <v>931674</v>
      </c>
      <c r="T981" s="2299">
        <v>0</v>
      </c>
      <c r="U981" s="2299">
        <v>0</v>
      </c>
      <c r="V981" s="2299">
        <v>0</v>
      </c>
      <c r="W981" s="23">
        <v>0.68</v>
      </c>
      <c r="X981" s="2299">
        <v>3</v>
      </c>
    </row>
    <row r="982" spans="1:24" x14ac:dyDescent="0.25">
      <c r="A982" s="3" t="s">
        <v>1299</v>
      </c>
      <c r="B982" s="3" t="s">
        <v>3420</v>
      </c>
      <c r="C982" s="5">
        <v>1713000</v>
      </c>
      <c r="D982" s="5">
        <v>700000</v>
      </c>
      <c r="E982" s="5">
        <v>140000</v>
      </c>
      <c r="F982" s="5">
        <v>33000</v>
      </c>
      <c r="G982" s="5">
        <v>0</v>
      </c>
      <c r="H982" s="5">
        <v>1130000</v>
      </c>
      <c r="I982" s="5">
        <v>0</v>
      </c>
      <c r="J982" s="5">
        <v>200000</v>
      </c>
      <c r="K982" s="5">
        <v>60000</v>
      </c>
      <c r="L982" s="5"/>
      <c r="M982" s="5">
        <f xml:space="preserve"> M981+H982+ I982- J982- L982+ Q982</f>
        <v>-191666</v>
      </c>
      <c r="N982" s="5">
        <f>(C982-D982 - F982 - G982 + J982- K982- H982- I982- P982)*-1</f>
        <v>10000</v>
      </c>
      <c r="O982" s="5" t="s">
        <v>3421</v>
      </c>
      <c r="P982" s="5">
        <v>0</v>
      </c>
      <c r="Q982" s="2300">
        <v>0</v>
      </c>
      <c r="R982" s="2300">
        <v>285504</v>
      </c>
      <c r="S982" s="2300">
        <v>1427496.5</v>
      </c>
      <c r="T982" s="2300">
        <v>0</v>
      </c>
      <c r="U982" s="2300">
        <v>0</v>
      </c>
      <c r="V982" s="2300">
        <v>0</v>
      </c>
      <c r="W982" s="23">
        <v>0.7</v>
      </c>
      <c r="X982" s="2300">
        <v>2</v>
      </c>
    </row>
    <row r="983" spans="1:24" x14ac:dyDescent="0.25">
      <c r="A983" s="6" t="s">
        <v>18</v>
      </c>
      <c r="B983" s="6" t="s">
        <v>15</v>
      </c>
      <c r="C983" s="7">
        <f t="shared" ref="C983:L983" si="353">SUM(C976:C982)</f>
        <v>10073000</v>
      </c>
      <c r="D983" s="7">
        <f t="shared" si="353"/>
        <v>8880000</v>
      </c>
      <c r="E983" s="7">
        <f t="shared" si="353"/>
        <v>1776000</v>
      </c>
      <c r="F983" s="7">
        <f t="shared" si="353"/>
        <v>467000</v>
      </c>
      <c r="G983" s="7">
        <f t="shared" si="353"/>
        <v>0</v>
      </c>
      <c r="H983" s="7">
        <f t="shared" si="353"/>
        <v>5069000</v>
      </c>
      <c r="I983" s="7">
        <f t="shared" si="353"/>
        <v>0</v>
      </c>
      <c r="J983" s="7">
        <f t="shared" si="353"/>
        <v>4400000</v>
      </c>
      <c r="K983" s="7">
        <f t="shared" si="353"/>
        <v>60000</v>
      </c>
      <c r="L983" s="7">
        <f t="shared" si="353"/>
        <v>0</v>
      </c>
      <c r="M983" s="7">
        <f>M982</f>
        <v>-191666</v>
      </c>
      <c r="N983" s="7">
        <f>SUM(N976:N982)</f>
        <v>3000</v>
      </c>
      <c r="O983" s="7"/>
      <c r="P983" s="7">
        <f>SUM(P976:P982)</f>
        <v>0</v>
      </c>
      <c r="Q983" s="8"/>
    </row>
    <row r="984" spans="1:24" x14ac:dyDescent="0.25">
      <c r="A984" s="3" t="s">
        <v>1299</v>
      </c>
      <c r="B984" s="3" t="s">
        <v>3424</v>
      </c>
      <c r="C984" s="5">
        <v>951000</v>
      </c>
      <c r="D984" s="5">
        <v>0</v>
      </c>
      <c r="E984" s="5">
        <v>0</v>
      </c>
      <c r="F984" s="5">
        <v>78000</v>
      </c>
      <c r="G984" s="5">
        <v>0</v>
      </c>
      <c r="H984" s="5">
        <v>853000</v>
      </c>
      <c r="I984" s="5">
        <v>0</v>
      </c>
      <c r="J984" s="5">
        <v>0</v>
      </c>
      <c r="K984" s="5">
        <v>0</v>
      </c>
      <c r="L984" s="5"/>
      <c r="M984" s="5">
        <f xml:space="preserve"> M983+H984+ I984- J984- L984+ Q984</f>
        <v>661334</v>
      </c>
      <c r="N984" s="5">
        <f t="shared" ref="N984:N990" si="354">(C984-D984 - F984 - G984 + J984- K984- H984- I984- P984)*-1</f>
        <v>-20000</v>
      </c>
      <c r="O984" s="5" t="s">
        <v>3324</v>
      </c>
      <c r="P984" s="5">
        <v>0</v>
      </c>
      <c r="Q984" s="2303">
        <v>0</v>
      </c>
      <c r="R984" s="2303">
        <v>158499</v>
      </c>
      <c r="S984" s="2303">
        <v>792501</v>
      </c>
      <c r="T984" s="2303">
        <v>0</v>
      </c>
      <c r="U984" s="2303">
        <v>0</v>
      </c>
      <c r="V984" s="2303">
        <v>0</v>
      </c>
      <c r="W984" s="23">
        <v>0.6</v>
      </c>
      <c r="X984" s="2303">
        <v>0</v>
      </c>
    </row>
    <row r="985" spans="1:24" x14ac:dyDescent="0.25">
      <c r="A985" s="3" t="s">
        <v>1299</v>
      </c>
      <c r="B985" s="3" t="s">
        <v>3425</v>
      </c>
      <c r="C985" s="5">
        <v>1119000</v>
      </c>
      <c r="D985" s="5">
        <v>1500000</v>
      </c>
      <c r="E985" s="5">
        <v>300000</v>
      </c>
      <c r="F985" s="5">
        <v>14000</v>
      </c>
      <c r="G985" s="5">
        <v>0</v>
      </c>
      <c r="H985" s="5">
        <v>527000</v>
      </c>
      <c r="I985" s="5">
        <v>0</v>
      </c>
      <c r="J985" s="5">
        <v>920000</v>
      </c>
      <c r="K985" s="5">
        <v>0</v>
      </c>
      <c r="L985" s="5"/>
      <c r="M985" s="5">
        <f>M984+ H985+ I985- J985- L985+ Q985</f>
        <v>268334</v>
      </c>
      <c r="N985" s="5">
        <f t="shared" si="354"/>
        <v>2000</v>
      </c>
      <c r="O985" s="5" t="s">
        <v>290</v>
      </c>
      <c r="P985" s="5">
        <v>0</v>
      </c>
      <c r="Q985" s="2306">
        <v>0</v>
      </c>
      <c r="R985" s="2306">
        <v>186499</v>
      </c>
      <c r="S985" s="2306">
        <v>932501</v>
      </c>
      <c r="T985" s="2306">
        <v>0</v>
      </c>
      <c r="U985" s="2306">
        <v>0</v>
      </c>
      <c r="V985" s="2306">
        <v>0</v>
      </c>
      <c r="W985" s="23">
        <v>0.6</v>
      </c>
      <c r="X985" s="2306">
        <v>3</v>
      </c>
    </row>
    <row r="986" spans="1:24" x14ac:dyDescent="0.25">
      <c r="A986" t="s">
        <v>1299</v>
      </c>
      <c r="B986" s="3" t="s">
        <v>3428</v>
      </c>
      <c r="C986" s="5">
        <v>628000</v>
      </c>
      <c r="D986" s="5">
        <v>0</v>
      </c>
      <c r="E986" s="5">
        <v>0</v>
      </c>
      <c r="F986" s="5">
        <v>18000</v>
      </c>
      <c r="G986" s="5">
        <v>0</v>
      </c>
      <c r="H986" s="5">
        <v>615000</v>
      </c>
      <c r="I986" s="5">
        <v>0</v>
      </c>
      <c r="J986" s="5">
        <v>0</v>
      </c>
      <c r="K986" s="5">
        <v>0</v>
      </c>
      <c r="L986" s="5"/>
      <c r="M986" s="5">
        <f xml:space="preserve"> M985+H986+ I986- J986- L986+ Q986</f>
        <v>883334</v>
      </c>
      <c r="N986" s="5">
        <f t="shared" si="354"/>
        <v>5000</v>
      </c>
      <c r="O986" s="5" t="s">
        <v>3430</v>
      </c>
      <c r="P986" s="5">
        <v>0</v>
      </c>
      <c r="Q986" s="2309">
        <v>0</v>
      </c>
      <c r="R986" s="2309">
        <v>104666</v>
      </c>
      <c r="S986" s="2309">
        <v>523334</v>
      </c>
      <c r="T986" s="2309">
        <v>0</v>
      </c>
      <c r="U986" s="2309">
        <v>0</v>
      </c>
      <c r="V986" s="2309">
        <v>0</v>
      </c>
      <c r="W986" s="23">
        <v>0.32</v>
      </c>
      <c r="X986" s="2309">
        <v>0</v>
      </c>
    </row>
    <row r="987" spans="1:24" x14ac:dyDescent="0.25">
      <c r="A987" s="3" t="s">
        <v>1299</v>
      </c>
      <c r="B987" s="3" t="s">
        <v>3432</v>
      </c>
      <c r="C987" s="5">
        <v>1031000</v>
      </c>
      <c r="D987" s="5">
        <v>700000</v>
      </c>
      <c r="E987" s="5">
        <v>140000</v>
      </c>
      <c r="F987" s="5">
        <v>214000</v>
      </c>
      <c r="G987" s="5">
        <v>0</v>
      </c>
      <c r="H987" s="5">
        <v>102000</v>
      </c>
      <c r="I987" s="5">
        <v>0</v>
      </c>
      <c r="J987" s="5">
        <v>0</v>
      </c>
      <c r="K987" s="5">
        <v>15000</v>
      </c>
      <c r="L987" s="5"/>
      <c r="M987" s="5">
        <f xml:space="preserve"> M986+H987+ I987- J987- L987+ Q987</f>
        <v>985334</v>
      </c>
      <c r="N987" s="5">
        <f t="shared" si="354"/>
        <v>0</v>
      </c>
      <c r="O987" s="5" t="s">
        <v>3434</v>
      </c>
      <c r="P987" s="5">
        <v>0</v>
      </c>
      <c r="Q987" s="2312">
        <v>0</v>
      </c>
      <c r="R987" s="2312">
        <v>171827</v>
      </c>
      <c r="S987" s="2312">
        <v>859173</v>
      </c>
      <c r="T987" s="2312">
        <v>0</v>
      </c>
      <c r="U987" s="2312">
        <v>0</v>
      </c>
      <c r="V987" s="2312">
        <v>0</v>
      </c>
      <c r="W987" s="23">
        <v>0.47</v>
      </c>
      <c r="X987" s="2312">
        <v>2</v>
      </c>
    </row>
    <row r="988" spans="1:24" x14ac:dyDescent="0.25">
      <c r="A988" s="3" t="s">
        <v>1299</v>
      </c>
      <c r="B988" s="3" t="s">
        <v>3436</v>
      </c>
      <c r="C988" s="5">
        <v>1335000</v>
      </c>
      <c r="D988" s="5">
        <v>990000</v>
      </c>
      <c r="E988" s="5">
        <v>198000</v>
      </c>
      <c r="F988" s="5">
        <v>34000</v>
      </c>
      <c r="G988" s="5">
        <v>0</v>
      </c>
      <c r="H988" s="5">
        <v>312000</v>
      </c>
      <c r="I988" s="5">
        <v>0</v>
      </c>
      <c r="J988" s="5">
        <v>0</v>
      </c>
      <c r="K988" s="5">
        <v>0</v>
      </c>
      <c r="L988" s="5"/>
      <c r="M988" s="5">
        <f xml:space="preserve"> M987+H988+ I988- J988- L988+ Q988</f>
        <v>1297334</v>
      </c>
      <c r="N988" s="5">
        <f t="shared" si="354"/>
        <v>1000</v>
      </c>
      <c r="O988" s="5" t="s">
        <v>3437</v>
      </c>
      <c r="P988" s="5">
        <v>0</v>
      </c>
      <c r="Q988" s="2314">
        <v>0</v>
      </c>
      <c r="R988" s="2314">
        <v>222488</v>
      </c>
      <c r="S988" s="2314">
        <v>1112512</v>
      </c>
      <c r="T988" s="2314">
        <v>0</v>
      </c>
      <c r="U988" s="2314">
        <v>0</v>
      </c>
      <c r="V988" s="2314">
        <v>0</v>
      </c>
      <c r="W988" s="23">
        <v>0.56000000000000005</v>
      </c>
      <c r="X988" s="2314">
        <v>3</v>
      </c>
    </row>
    <row r="989" spans="1:24" x14ac:dyDescent="0.25">
      <c r="A989" s="3" t="s">
        <v>1299</v>
      </c>
      <c r="B989" s="3" t="s">
        <v>3439</v>
      </c>
      <c r="C989" s="5">
        <v>1229000</v>
      </c>
      <c r="D989" s="5">
        <v>400000</v>
      </c>
      <c r="E989" s="5">
        <v>80000</v>
      </c>
      <c r="F989" s="5">
        <v>154000</v>
      </c>
      <c r="G989" s="5">
        <v>0</v>
      </c>
      <c r="H989" s="5">
        <v>672000</v>
      </c>
      <c r="I989" s="5">
        <v>0</v>
      </c>
      <c r="J989" s="5">
        <v>0</v>
      </c>
      <c r="K989" s="5">
        <v>0</v>
      </c>
      <c r="L989" s="5"/>
      <c r="M989" s="5">
        <f xml:space="preserve"> M988+H989+ I989- J989- L989+ Q989</f>
        <v>1969334</v>
      </c>
      <c r="N989" s="5">
        <f t="shared" si="354"/>
        <v>-3000</v>
      </c>
      <c r="O989" s="5" t="s">
        <v>70</v>
      </c>
      <c r="P989" s="5">
        <v>0</v>
      </c>
      <c r="Q989" s="2318">
        <v>0</v>
      </c>
      <c r="R989" s="2318">
        <v>204838</v>
      </c>
      <c r="S989" s="2318">
        <v>1024162</v>
      </c>
      <c r="T989" s="2318">
        <v>0</v>
      </c>
      <c r="U989" s="2318">
        <v>0</v>
      </c>
      <c r="V989" s="2318">
        <v>0</v>
      </c>
      <c r="W989" s="23">
        <v>0.67</v>
      </c>
      <c r="X989" s="2318">
        <v>1</v>
      </c>
    </row>
    <row r="990" spans="1:24" x14ac:dyDescent="0.25">
      <c r="A990" s="3" t="s">
        <v>1299</v>
      </c>
      <c r="B990" s="3" t="s">
        <v>3442</v>
      </c>
      <c r="C990" s="5">
        <v>1099000</v>
      </c>
      <c r="D990" s="5">
        <v>900000</v>
      </c>
      <c r="E990" s="5">
        <v>180000</v>
      </c>
      <c r="F990" s="5">
        <v>62000</v>
      </c>
      <c r="G990" s="5">
        <v>0</v>
      </c>
      <c r="H990" s="5">
        <v>137000</v>
      </c>
      <c r="I990" s="5">
        <v>0</v>
      </c>
      <c r="J990" s="5">
        <v>0</v>
      </c>
      <c r="K990" s="5">
        <v>0</v>
      </c>
      <c r="L990" s="5"/>
      <c r="M990" s="5">
        <f xml:space="preserve"> M989+H990+ I990- J990- L990+ Q990</f>
        <v>2106334</v>
      </c>
      <c r="N990" s="5">
        <f t="shared" si="354"/>
        <v>0</v>
      </c>
      <c r="O990" s="5" t="s">
        <v>610</v>
      </c>
      <c r="P990" s="5">
        <v>0</v>
      </c>
      <c r="Q990" s="2320">
        <v>0</v>
      </c>
      <c r="R990" s="2320">
        <v>183161</v>
      </c>
      <c r="S990" s="2320">
        <v>915839</v>
      </c>
      <c r="T990" s="2320">
        <v>0</v>
      </c>
      <c r="U990" s="2320">
        <v>0</v>
      </c>
      <c r="V990" s="2320">
        <v>0</v>
      </c>
      <c r="W990" s="23">
        <v>0.67</v>
      </c>
      <c r="X990" s="2320">
        <v>2</v>
      </c>
    </row>
    <row r="991" spans="1:24" x14ac:dyDescent="0.25">
      <c r="A991" s="6" t="s">
        <v>19</v>
      </c>
      <c r="B991" s="6" t="s">
        <v>15</v>
      </c>
      <c r="C991" s="7">
        <f>SUM(C984:C990)</f>
        <v>7392000</v>
      </c>
      <c r="D991" s="7">
        <f>SUM(D984:D990)</f>
        <v>4490000</v>
      </c>
      <c r="E991" s="7">
        <f>SUM(E984:E990)</f>
        <v>898000</v>
      </c>
      <c r="F991" s="7">
        <f>SUM(F984:F990)</f>
        <v>574000</v>
      </c>
      <c r="G991" s="7">
        <f>SUM(G984:G985)</f>
        <v>0</v>
      </c>
      <c r="H991" s="7">
        <f>SUM(H984:H990)</f>
        <v>3218000</v>
      </c>
      <c r="I991" s="7">
        <f>SUM(I984:I985)</f>
        <v>0</v>
      </c>
      <c r="J991" s="7">
        <f>SUM(J984:J985)</f>
        <v>920000</v>
      </c>
      <c r="K991" s="7">
        <f>SUM(K984:K985)</f>
        <v>0</v>
      </c>
      <c r="L991" s="7">
        <f>SUM(L984:L985)</f>
        <v>0</v>
      </c>
      <c r="M991" s="7">
        <f>M990</f>
        <v>2106334</v>
      </c>
      <c r="N991" s="7">
        <f>SUM(N984:N985)</f>
        <v>-18000</v>
      </c>
      <c r="O991" s="7"/>
      <c r="P991" s="7">
        <f>SUM(P984:P985)</f>
        <v>0</v>
      </c>
      <c r="Q991" s="8"/>
    </row>
    <row r="992" spans="1:24" x14ac:dyDescent="0.25">
      <c r="A992" s="10" t="s">
        <v>15</v>
      </c>
      <c r="B992" s="10" t="s">
        <v>20</v>
      </c>
      <c r="C992" s="11">
        <f>+C975+C983+C991</f>
        <v>26968000</v>
      </c>
      <c r="D992" s="11">
        <f>+D975+D983+D991</f>
        <v>24670000</v>
      </c>
      <c r="E992" s="11">
        <f>+E975+E983+E991</f>
        <v>5134000</v>
      </c>
      <c r="F992" s="11">
        <f>+F975+F983+F991</f>
        <v>1860000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f>+L991+L983+L975</f>
        <v>6000000</v>
      </c>
      <c r="M992" s="11">
        <f>+M991</f>
        <v>2106334</v>
      </c>
      <c r="N992" s="11">
        <f>+N975+N983+N991</f>
        <v>-55000</v>
      </c>
      <c r="O992" s="11">
        <v>0</v>
      </c>
      <c r="P992" s="11">
        <v>0</v>
      </c>
      <c r="Q992" s="9">
        <v>0</v>
      </c>
    </row>
    <row r="993" spans="1:24" x14ac:dyDescent="0.25">
      <c r="A993" t="s">
        <v>1299</v>
      </c>
      <c r="B993" t="s">
        <v>3445</v>
      </c>
      <c r="C993" s="27">
        <v>1348000</v>
      </c>
      <c r="D993" s="27">
        <v>0</v>
      </c>
      <c r="E993" s="27">
        <v>0</v>
      </c>
      <c r="F993" s="27">
        <v>29000</v>
      </c>
      <c r="G993" s="27">
        <v>0</v>
      </c>
      <c r="H993" s="27">
        <v>1312000</v>
      </c>
      <c r="I993" s="27">
        <v>0</v>
      </c>
      <c r="J993" s="27">
        <v>0</v>
      </c>
      <c r="K993" s="27">
        <v>0</v>
      </c>
      <c r="L993" s="27"/>
      <c r="M993" s="27">
        <f t="shared" ref="M993:M998" si="355" xml:space="preserve"> M992+H993+ I993- J993- L993+ Q993</f>
        <v>3418334</v>
      </c>
      <c r="N993" s="27">
        <f t="shared" ref="N993:N998" si="356">(C993-D993 - F993 - G993 + J993- K993- H993- I993- P993)*-1</f>
        <v>-7000</v>
      </c>
      <c r="O993" s="27" t="s">
        <v>3446</v>
      </c>
      <c r="P993" s="27">
        <v>0</v>
      </c>
      <c r="Q993" s="27">
        <v>0</v>
      </c>
      <c r="R993" s="27">
        <v>224665</v>
      </c>
      <c r="S993" s="27">
        <v>1123335</v>
      </c>
      <c r="T993" s="27">
        <v>0</v>
      </c>
      <c r="U993" s="2323">
        <v>0</v>
      </c>
      <c r="V993" s="2323">
        <v>0</v>
      </c>
      <c r="W993" s="23">
        <v>0.67</v>
      </c>
      <c r="X993" s="2323">
        <v>0</v>
      </c>
    </row>
    <row r="994" spans="1:24" x14ac:dyDescent="0.25">
      <c r="A994" t="s">
        <v>1299</v>
      </c>
      <c r="B994" t="s">
        <v>3448</v>
      </c>
      <c r="C994" s="27">
        <v>1490000</v>
      </c>
      <c r="D994" s="27">
        <v>3450000</v>
      </c>
      <c r="E994" s="27">
        <v>690000</v>
      </c>
      <c r="F994" s="27">
        <v>14000</v>
      </c>
      <c r="G994" s="27">
        <v>0</v>
      </c>
      <c r="H994" s="27">
        <v>529000</v>
      </c>
      <c r="I994" s="27">
        <v>0</v>
      </c>
      <c r="J994" s="27">
        <v>2500000</v>
      </c>
      <c r="K994" s="27">
        <v>0</v>
      </c>
      <c r="L994" s="27"/>
      <c r="M994" s="27">
        <f t="shared" si="355"/>
        <v>1447334</v>
      </c>
      <c r="N994" s="27">
        <f t="shared" si="356"/>
        <v>3000</v>
      </c>
      <c r="O994" s="27" t="s">
        <v>1450</v>
      </c>
      <c r="P994" s="27">
        <v>0</v>
      </c>
      <c r="Q994" s="27">
        <v>0</v>
      </c>
      <c r="R994" s="27">
        <v>248332</v>
      </c>
      <c r="S994" s="27">
        <v>1241668</v>
      </c>
      <c r="T994" s="27">
        <v>0</v>
      </c>
      <c r="U994" s="2326">
        <v>0</v>
      </c>
      <c r="V994" s="2326">
        <v>0</v>
      </c>
      <c r="W994" s="23">
        <v>0.67</v>
      </c>
      <c r="X994" s="2326">
        <v>5</v>
      </c>
    </row>
    <row r="995" spans="1:24" x14ac:dyDescent="0.25">
      <c r="A995" t="s">
        <v>1299</v>
      </c>
      <c r="B995" t="s">
        <v>3451</v>
      </c>
      <c r="C995" s="27">
        <v>1330000</v>
      </c>
      <c r="D995" s="27">
        <v>400000</v>
      </c>
      <c r="E995" s="27">
        <v>80000</v>
      </c>
      <c r="F995" s="27">
        <v>235000</v>
      </c>
      <c r="G995" s="27">
        <v>0</v>
      </c>
      <c r="H995" s="27">
        <v>670000</v>
      </c>
      <c r="I995" s="27">
        <v>0</v>
      </c>
      <c r="J995" s="27">
        <v>0</v>
      </c>
      <c r="K995" s="27">
        <v>24000</v>
      </c>
      <c r="L995" s="27"/>
      <c r="M995" s="27">
        <f t="shared" si="355"/>
        <v>2117334</v>
      </c>
      <c r="N995" s="27">
        <f t="shared" si="356"/>
        <v>-1000</v>
      </c>
      <c r="O995" s="27" t="s">
        <v>3453</v>
      </c>
      <c r="P995" s="27">
        <v>0</v>
      </c>
      <c r="Q995" s="27">
        <v>0</v>
      </c>
      <c r="R995" s="27">
        <v>221662</v>
      </c>
      <c r="S995" s="27">
        <v>1108338</v>
      </c>
      <c r="T995" s="27">
        <v>0</v>
      </c>
      <c r="U995" s="2330">
        <v>0</v>
      </c>
      <c r="V995" s="2330">
        <v>0</v>
      </c>
      <c r="W995" s="23">
        <v>0.69</v>
      </c>
      <c r="X995" s="2330">
        <v>2</v>
      </c>
    </row>
    <row r="996" spans="1:24" x14ac:dyDescent="0.25">
      <c r="A996" t="s">
        <v>1299</v>
      </c>
      <c r="B996" t="s">
        <v>3454</v>
      </c>
      <c r="C996" s="27">
        <v>2001000</v>
      </c>
      <c r="D996" s="27">
        <v>1700000</v>
      </c>
      <c r="E996" s="27">
        <v>340000</v>
      </c>
      <c r="F996" s="27">
        <v>28000</v>
      </c>
      <c r="G996" s="27">
        <v>0</v>
      </c>
      <c r="H996" s="27">
        <v>588000</v>
      </c>
      <c r="I996" s="27">
        <v>0</v>
      </c>
      <c r="J996" s="27">
        <v>450000</v>
      </c>
      <c r="K996" s="27">
        <v>0</v>
      </c>
      <c r="L996" s="27"/>
      <c r="M996" s="27">
        <f t="shared" si="355"/>
        <v>2255334</v>
      </c>
      <c r="N996" s="27">
        <f t="shared" si="356"/>
        <v>-135000</v>
      </c>
      <c r="O996" s="27" t="s">
        <v>3455</v>
      </c>
      <c r="P996" s="27">
        <v>0</v>
      </c>
      <c r="Q996" s="27">
        <v>0</v>
      </c>
      <c r="R996" s="27">
        <v>333496</v>
      </c>
      <c r="S996" s="27">
        <v>1667504</v>
      </c>
      <c r="T996" s="27">
        <v>0</v>
      </c>
      <c r="U996" s="2334">
        <v>0</v>
      </c>
      <c r="V996" s="2334">
        <v>0</v>
      </c>
      <c r="W996" s="23">
        <v>0.8</v>
      </c>
      <c r="X996" s="2334">
        <v>2</v>
      </c>
    </row>
    <row r="997" spans="1:24" x14ac:dyDescent="0.25">
      <c r="A997" t="s">
        <v>1299</v>
      </c>
      <c r="B997" t="s">
        <v>3458</v>
      </c>
      <c r="C997" s="27">
        <v>1742000</v>
      </c>
      <c r="D997" s="27">
        <v>100000</v>
      </c>
      <c r="E997" s="27">
        <v>20000</v>
      </c>
      <c r="F997" s="27">
        <v>22000</v>
      </c>
      <c r="G997" s="27">
        <v>0</v>
      </c>
      <c r="H997" s="27">
        <v>1170000</v>
      </c>
      <c r="I997" s="27">
        <v>0</v>
      </c>
      <c r="J997" s="27">
        <v>290000</v>
      </c>
      <c r="K997" s="27">
        <v>736000</v>
      </c>
      <c r="L997" s="27"/>
      <c r="M997" s="27">
        <f t="shared" si="355"/>
        <v>3135334</v>
      </c>
      <c r="N997" s="27">
        <f t="shared" si="356"/>
        <v>-4000</v>
      </c>
      <c r="O997" s="27" t="s">
        <v>3460</v>
      </c>
      <c r="P997" s="27">
        <v>0</v>
      </c>
      <c r="Q997" s="27">
        <v>0</v>
      </c>
      <c r="R997" s="27">
        <v>290329</v>
      </c>
      <c r="S997" s="27">
        <v>1451671</v>
      </c>
      <c r="T997" s="27">
        <v>0</v>
      </c>
      <c r="U997" s="2337">
        <v>0</v>
      </c>
      <c r="V997" s="2337">
        <v>0</v>
      </c>
      <c r="W997" s="23">
        <v>0.72</v>
      </c>
      <c r="X997" s="2337">
        <v>1</v>
      </c>
    </row>
    <row r="998" spans="1:24" x14ac:dyDescent="0.25">
      <c r="A998" s="3" t="s">
        <v>1299</v>
      </c>
      <c r="B998" s="3" t="s">
        <v>3461</v>
      </c>
      <c r="C998" s="5">
        <v>1224000</v>
      </c>
      <c r="D998" s="5">
        <v>0</v>
      </c>
      <c r="E998" s="5">
        <v>0</v>
      </c>
      <c r="F998" s="5">
        <v>36000</v>
      </c>
      <c r="G998" s="5">
        <v>0</v>
      </c>
      <c r="H998" s="5">
        <v>1288000</v>
      </c>
      <c r="I998" s="5">
        <v>0</v>
      </c>
      <c r="J998" s="5">
        <v>100000</v>
      </c>
      <c r="K998" s="5">
        <v>0</v>
      </c>
      <c r="L998" s="5"/>
      <c r="M998" s="5">
        <f t="shared" si="355"/>
        <v>4323334</v>
      </c>
      <c r="N998" s="5">
        <f t="shared" si="356"/>
        <v>0</v>
      </c>
      <c r="O998" s="5" t="s">
        <v>3462</v>
      </c>
      <c r="P998" s="5">
        <v>0</v>
      </c>
      <c r="Q998" s="2338">
        <v>0</v>
      </c>
      <c r="R998" s="2338">
        <v>203999</v>
      </c>
      <c r="S998" s="2338">
        <v>1020001</v>
      </c>
      <c r="T998" s="2338">
        <v>0</v>
      </c>
      <c r="U998" s="2338">
        <v>0</v>
      </c>
      <c r="V998" s="2338">
        <v>0</v>
      </c>
      <c r="W998" s="23">
        <v>0.8</v>
      </c>
      <c r="X998" s="2338">
        <v>0</v>
      </c>
    </row>
    <row r="999" spans="1:24" x14ac:dyDescent="0.25">
      <c r="A999" s="3" t="s">
        <v>1299</v>
      </c>
      <c r="B999" s="3" t="s">
        <v>3467</v>
      </c>
      <c r="C999" s="5">
        <v>825000</v>
      </c>
      <c r="D999" s="5">
        <v>600000</v>
      </c>
      <c r="E999" s="5">
        <v>120000</v>
      </c>
      <c r="F999" s="5">
        <v>29000</v>
      </c>
      <c r="G999" s="5">
        <v>0</v>
      </c>
      <c r="H999" s="5">
        <v>498000</v>
      </c>
      <c r="I999" s="5">
        <v>0</v>
      </c>
      <c r="J999" s="5">
        <v>300000</v>
      </c>
      <c r="K999" s="5">
        <v>0</v>
      </c>
      <c r="L999" s="5"/>
      <c r="M999" s="5">
        <f xml:space="preserve"> M998+H999+ I999- J999- L999+ Q999</f>
        <v>4521334</v>
      </c>
      <c r="N999" s="5">
        <f>(C999-D999 - F999 - G999 + J999- K999- H999- I999- P999)*-1</f>
        <v>2000</v>
      </c>
      <c r="O999" s="5" t="s">
        <v>3468</v>
      </c>
      <c r="P999" s="5">
        <v>0</v>
      </c>
      <c r="Q999" s="2342">
        <v>0</v>
      </c>
      <c r="R999" s="2342">
        <v>137500</v>
      </c>
      <c r="S999" s="2342">
        <v>687500</v>
      </c>
      <c r="T999" s="2342">
        <v>0</v>
      </c>
      <c r="U999" s="2342">
        <v>0</v>
      </c>
      <c r="V999" s="2342">
        <v>0</v>
      </c>
      <c r="W999" s="23">
        <v>0.63</v>
      </c>
      <c r="X999" s="2342">
        <v>3</v>
      </c>
    </row>
    <row r="1000" spans="1:24" x14ac:dyDescent="0.25">
      <c r="A1000" s="6" t="s">
        <v>16</v>
      </c>
      <c r="B1000" s="6" t="s">
        <v>15</v>
      </c>
      <c r="C1000" s="7">
        <f>SUM(C993:C999)</f>
        <v>9960000</v>
      </c>
      <c r="D1000" s="7">
        <f>SUM(D993:D999)</f>
        <v>6250000</v>
      </c>
      <c r="E1000" s="7">
        <f>SUM(E993:E999)</f>
        <v>1250000</v>
      </c>
      <c r="F1000" s="7">
        <f>SUM(F993:F999)</f>
        <v>393000</v>
      </c>
      <c r="G1000" s="7">
        <f t="shared" ref="G1000:K1000" si="357">SUM(G986:G999)</f>
        <v>0</v>
      </c>
      <c r="H1000" s="7">
        <f t="shared" si="357"/>
        <v>11111000</v>
      </c>
      <c r="I1000" s="7">
        <f t="shared" si="357"/>
        <v>0</v>
      </c>
      <c r="J1000" s="7">
        <f t="shared" si="357"/>
        <v>4560000</v>
      </c>
      <c r="K1000" s="7">
        <f t="shared" si="357"/>
        <v>775000</v>
      </c>
      <c r="L1000" s="7">
        <f>SUM(L993:L999)</f>
        <v>0</v>
      </c>
      <c r="M1000" s="7">
        <f>M999</f>
        <v>4521334</v>
      </c>
      <c r="N1000" s="7">
        <f>SUM(N993:N999)</f>
        <v>-142000</v>
      </c>
      <c r="O1000" s="7"/>
      <c r="P1000" s="7">
        <f>SUM(P986:P999)</f>
        <v>0</v>
      </c>
      <c r="Q1000" s="8"/>
    </row>
    <row r="1001" spans="1:24" x14ac:dyDescent="0.25">
      <c r="A1001" s="3" t="s">
        <v>1299</v>
      </c>
      <c r="B1001" s="3" t="s">
        <v>3471</v>
      </c>
      <c r="C1001" s="5">
        <v>1409000</v>
      </c>
      <c r="D1001" s="5">
        <v>2000000</v>
      </c>
      <c r="E1001" s="5">
        <v>400000</v>
      </c>
      <c r="F1001" s="5">
        <v>21000</v>
      </c>
      <c r="G1001" s="5">
        <v>0</v>
      </c>
      <c r="H1001" s="5">
        <v>388000</v>
      </c>
      <c r="I1001" s="5">
        <v>0</v>
      </c>
      <c r="J1001" s="5">
        <v>1000000</v>
      </c>
      <c r="K1001" s="5">
        <v>0</v>
      </c>
      <c r="L1001" s="5"/>
      <c r="M1001" s="5">
        <f t="shared" ref="M1001:M1006" si="358" xml:space="preserve"> M1000+H1001+ I1001- J1001- L1001+ Q1001</f>
        <v>3909334</v>
      </c>
      <c r="N1001" s="5">
        <f t="shared" ref="N1001:N1006" si="359">(C1001-D1001 - F1001 - G1001 + J1001- K1001- H1001- I1001- P1001)*-1</f>
        <v>0</v>
      </c>
      <c r="O1001" s="5" t="s">
        <v>1337</v>
      </c>
      <c r="P1001" s="5">
        <v>0</v>
      </c>
      <c r="Q1001" s="2345">
        <v>0</v>
      </c>
      <c r="R1001" s="2345">
        <v>234833</v>
      </c>
      <c r="S1001" s="2345">
        <v>1174167</v>
      </c>
      <c r="T1001" s="2345">
        <v>0</v>
      </c>
      <c r="U1001" s="2345">
        <v>0</v>
      </c>
      <c r="V1001" s="2345">
        <v>0</v>
      </c>
      <c r="W1001" s="23">
        <v>0.75</v>
      </c>
      <c r="X1001" s="2345">
        <v>2</v>
      </c>
    </row>
    <row r="1002" spans="1:24" x14ac:dyDescent="0.25">
      <c r="A1002" s="3" t="s">
        <v>1299</v>
      </c>
      <c r="B1002" s="3" t="s">
        <v>3474</v>
      </c>
      <c r="C1002" s="5">
        <v>1482000</v>
      </c>
      <c r="D1002" s="5">
        <v>3000000</v>
      </c>
      <c r="E1002" s="5">
        <v>600000</v>
      </c>
      <c r="F1002" s="5">
        <v>320000</v>
      </c>
      <c r="G1002" s="5">
        <v>0</v>
      </c>
      <c r="H1002" s="5">
        <v>662000</v>
      </c>
      <c r="I1002" s="5">
        <v>0</v>
      </c>
      <c r="J1002" s="5">
        <v>2500000</v>
      </c>
      <c r="K1002" s="5">
        <v>0</v>
      </c>
      <c r="L1002" s="5"/>
      <c r="M1002" s="5">
        <f t="shared" si="358"/>
        <v>2071334</v>
      </c>
      <c r="N1002" s="5">
        <f t="shared" si="359"/>
        <v>0</v>
      </c>
      <c r="O1002" s="5" t="s">
        <v>588</v>
      </c>
      <c r="P1002" s="5">
        <v>0</v>
      </c>
      <c r="Q1002" s="2349">
        <v>0</v>
      </c>
      <c r="R1002" s="2349">
        <v>246998</v>
      </c>
      <c r="S1002" s="2349">
        <v>1235002</v>
      </c>
      <c r="T1002" s="2349">
        <v>0</v>
      </c>
      <c r="U1002" s="2349">
        <v>0</v>
      </c>
      <c r="V1002" s="2349">
        <v>0</v>
      </c>
      <c r="W1002" s="23">
        <v>0.7</v>
      </c>
      <c r="X1002" s="2349">
        <v>3</v>
      </c>
    </row>
    <row r="1003" spans="1:24" x14ac:dyDescent="0.25">
      <c r="A1003" s="3" t="s">
        <v>1299</v>
      </c>
      <c r="B1003" s="3" t="s">
        <v>3476</v>
      </c>
      <c r="C1003" s="5">
        <v>2198000</v>
      </c>
      <c r="D1003" s="5">
        <v>1600000</v>
      </c>
      <c r="E1003" s="5">
        <v>320000</v>
      </c>
      <c r="F1003" s="5">
        <v>44000</v>
      </c>
      <c r="G1003" s="5">
        <v>0</v>
      </c>
      <c r="H1003" s="5">
        <v>546000</v>
      </c>
      <c r="I1003" s="5">
        <v>0</v>
      </c>
      <c r="J1003" s="5">
        <v>0</v>
      </c>
      <c r="K1003" s="5">
        <v>0</v>
      </c>
      <c r="L1003" s="5"/>
      <c r="M1003" s="5">
        <f t="shared" si="358"/>
        <v>2617334</v>
      </c>
      <c r="N1003" s="5">
        <f t="shared" si="359"/>
        <v>-8000</v>
      </c>
      <c r="O1003" s="5" t="s">
        <v>3478</v>
      </c>
      <c r="P1003" s="5">
        <v>0</v>
      </c>
      <c r="Q1003" s="2352">
        <v>0</v>
      </c>
      <c r="R1003" s="2352">
        <v>366327</v>
      </c>
      <c r="S1003" s="2352">
        <v>1831673</v>
      </c>
      <c r="T1003" s="2352">
        <v>0</v>
      </c>
      <c r="U1003" s="2352">
        <v>0</v>
      </c>
      <c r="V1003" s="2352">
        <v>0</v>
      </c>
      <c r="W1003" s="23">
        <v>0.84</v>
      </c>
      <c r="X1003" s="2352">
        <v>3</v>
      </c>
    </row>
    <row r="1004" spans="1:24" x14ac:dyDescent="0.25">
      <c r="A1004" s="3" t="s">
        <v>1299</v>
      </c>
      <c r="B1004" s="3" t="s">
        <v>3479</v>
      </c>
      <c r="C1004" s="5">
        <v>1340000</v>
      </c>
      <c r="D1004" s="5">
        <v>700000</v>
      </c>
      <c r="E1004" s="5">
        <v>140000</v>
      </c>
      <c r="F1004" s="5">
        <v>14000</v>
      </c>
      <c r="G1004" s="5">
        <v>0</v>
      </c>
      <c r="H1004" s="5">
        <v>635000</v>
      </c>
      <c r="I1004" s="5">
        <v>0</v>
      </c>
      <c r="J1004" s="5">
        <v>0</v>
      </c>
      <c r="K1004" s="5">
        <v>0</v>
      </c>
      <c r="L1004" s="5"/>
      <c r="M1004" s="5">
        <f t="shared" si="358"/>
        <v>3252334</v>
      </c>
      <c r="N1004" s="5">
        <f t="shared" si="359"/>
        <v>9000</v>
      </c>
      <c r="O1004" s="5" t="s">
        <v>3460</v>
      </c>
      <c r="P1004" s="5">
        <v>0</v>
      </c>
      <c r="Q1004" s="2356">
        <v>0</v>
      </c>
      <c r="R1004" s="2356">
        <v>223343</v>
      </c>
      <c r="S1004" s="2356">
        <v>1116657</v>
      </c>
      <c r="T1004" s="2356">
        <v>200000</v>
      </c>
      <c r="U1004" s="2356">
        <v>0</v>
      </c>
      <c r="V1004" s="2356">
        <v>0</v>
      </c>
      <c r="W1004" s="23">
        <v>0.74</v>
      </c>
      <c r="X1004" s="2356">
        <v>3</v>
      </c>
    </row>
    <row r="1005" spans="1:24" x14ac:dyDescent="0.25">
      <c r="A1005" s="3" t="s">
        <v>1299</v>
      </c>
      <c r="B1005" s="3" t="s">
        <v>3482</v>
      </c>
      <c r="C1005" s="5">
        <v>1073000</v>
      </c>
      <c r="D1005" s="5">
        <v>1600000</v>
      </c>
      <c r="E1005" s="5">
        <v>320000</v>
      </c>
      <c r="F1005" s="5">
        <v>14000</v>
      </c>
      <c r="G1005" s="5">
        <v>0</v>
      </c>
      <c r="H1005" s="5">
        <v>93000</v>
      </c>
      <c r="I1005" s="5">
        <v>0</v>
      </c>
      <c r="J1005" s="5">
        <v>635000</v>
      </c>
      <c r="K1005" s="5">
        <v>0</v>
      </c>
      <c r="L1005" s="5"/>
      <c r="M1005" s="5">
        <f t="shared" si="358"/>
        <v>2710334</v>
      </c>
      <c r="N1005" s="5">
        <f t="shared" si="359"/>
        <v>-1000</v>
      </c>
      <c r="O1005" s="5" t="s">
        <v>3485</v>
      </c>
      <c r="P1005" s="5">
        <v>0</v>
      </c>
      <c r="Q1005" s="2359">
        <v>0</v>
      </c>
      <c r="R1005" s="2359">
        <v>178829</v>
      </c>
      <c r="S1005" s="2359">
        <v>894171</v>
      </c>
      <c r="T1005" s="2359">
        <v>0</v>
      </c>
      <c r="U1005" s="2359">
        <v>0</v>
      </c>
      <c r="V1005" s="2359">
        <v>0</v>
      </c>
      <c r="W1005" s="23">
        <v>0.65</v>
      </c>
      <c r="X1005" s="2359">
        <v>4</v>
      </c>
    </row>
    <row r="1006" spans="1:24" x14ac:dyDescent="0.25">
      <c r="A1006" s="3" t="s">
        <v>1299</v>
      </c>
      <c r="B1006" s="3" t="s">
        <v>3489</v>
      </c>
      <c r="C1006" s="5">
        <v>1255000</v>
      </c>
      <c r="D1006" s="5">
        <v>800000</v>
      </c>
      <c r="E1006" s="5">
        <v>160000</v>
      </c>
      <c r="F1006" s="5">
        <v>29000</v>
      </c>
      <c r="G1006" s="5">
        <v>0</v>
      </c>
      <c r="H1006" s="5">
        <v>426000</v>
      </c>
      <c r="I1006" s="5">
        <v>0</v>
      </c>
      <c r="J1006" s="5">
        <v>0</v>
      </c>
      <c r="K1006" s="5">
        <v>0</v>
      </c>
      <c r="L1006" s="5"/>
      <c r="M1006" s="5">
        <f t="shared" si="358"/>
        <v>3136334</v>
      </c>
      <c r="N1006" s="5">
        <f t="shared" si="359"/>
        <v>0</v>
      </c>
      <c r="O1006" s="5" t="s">
        <v>3136</v>
      </c>
      <c r="P1006" s="5">
        <v>0</v>
      </c>
      <c r="Q1006" s="2362">
        <v>0</v>
      </c>
      <c r="R1006" s="2362">
        <v>209165</v>
      </c>
      <c r="S1006" s="2362">
        <v>1045835</v>
      </c>
      <c r="T1006" s="2362">
        <v>0</v>
      </c>
      <c r="U1006" s="2362">
        <v>0</v>
      </c>
      <c r="V1006" s="2362">
        <v>0</v>
      </c>
      <c r="W1006" s="23">
        <v>0.67</v>
      </c>
      <c r="X1006" s="2362">
        <v>2</v>
      </c>
    </row>
    <row r="1007" spans="1:24" x14ac:dyDescent="0.25">
      <c r="A1007" s="3" t="s">
        <v>1299</v>
      </c>
      <c r="B1007" s="3" t="s">
        <v>3489</v>
      </c>
      <c r="C1007" s="5">
        <v>903000</v>
      </c>
      <c r="D1007" s="5">
        <v>100000</v>
      </c>
      <c r="E1007" s="5">
        <v>20000</v>
      </c>
      <c r="F1007" s="5">
        <v>14000</v>
      </c>
      <c r="G1007" s="5">
        <v>0</v>
      </c>
      <c r="H1007" s="5">
        <v>789000</v>
      </c>
      <c r="I1007" s="5">
        <v>0</v>
      </c>
      <c r="J1007" s="5">
        <v>0</v>
      </c>
      <c r="K1007" s="5">
        <v>0</v>
      </c>
      <c r="L1007" s="5">
        <v>3000000</v>
      </c>
      <c r="M1007" s="5">
        <f xml:space="preserve"> M1006+H1007+ I1007- J1007- L1007+ Q1007</f>
        <v>925334</v>
      </c>
      <c r="N1007" s="5">
        <f>(C1007-D1007 - F1007 - G1007 + J1007- K1007- H1007- I1007- P1007)*-1</f>
        <v>0</v>
      </c>
      <c r="O1007" s="5" t="s">
        <v>3149</v>
      </c>
      <c r="P1007" s="5">
        <v>0</v>
      </c>
      <c r="Q1007" s="2363">
        <v>0</v>
      </c>
      <c r="R1007" s="2363">
        <v>150499</v>
      </c>
      <c r="S1007" s="2363">
        <v>752501</v>
      </c>
      <c r="T1007" s="2363">
        <v>0</v>
      </c>
      <c r="U1007" s="2363">
        <v>0</v>
      </c>
      <c r="V1007" s="2363">
        <v>0</v>
      </c>
      <c r="W1007" s="23">
        <v>0.7</v>
      </c>
      <c r="X1007" s="2363">
        <v>1</v>
      </c>
    </row>
    <row r="1008" spans="1:24" x14ac:dyDescent="0.25">
      <c r="A1008" s="6" t="s">
        <v>17</v>
      </c>
      <c r="B1008" s="6" t="s">
        <v>15</v>
      </c>
      <c r="C1008" s="7">
        <f t="shared" ref="C1008:K1008" si="360">SUM(C1001:C1007)</f>
        <v>9660000</v>
      </c>
      <c r="D1008" s="7">
        <f t="shared" si="360"/>
        <v>9800000</v>
      </c>
      <c r="E1008" s="7">
        <f t="shared" si="360"/>
        <v>1960000</v>
      </c>
      <c r="F1008" s="7">
        <f t="shared" si="360"/>
        <v>456000</v>
      </c>
      <c r="G1008" s="7">
        <f t="shared" si="360"/>
        <v>0</v>
      </c>
      <c r="H1008" s="7">
        <f t="shared" si="360"/>
        <v>3539000</v>
      </c>
      <c r="I1008" s="7">
        <f t="shared" si="360"/>
        <v>0</v>
      </c>
      <c r="J1008" s="7">
        <f t="shared" si="360"/>
        <v>4135000</v>
      </c>
      <c r="K1008" s="7">
        <f t="shared" si="360"/>
        <v>0</v>
      </c>
      <c r="L1008" s="7">
        <f>+L1007</f>
        <v>3000000</v>
      </c>
      <c r="M1008" s="7">
        <f>M1007</f>
        <v>925334</v>
      </c>
      <c r="N1008" s="7">
        <f>SUM(N1001:N1007)</f>
        <v>0</v>
      </c>
      <c r="O1008" s="7"/>
      <c r="P1008" s="7">
        <f>SUM(P1001:P1007)</f>
        <v>0</v>
      </c>
      <c r="Q1008" s="8"/>
    </row>
    <row r="1009" spans="1:24" x14ac:dyDescent="0.25">
      <c r="A1009" s="3" t="s">
        <v>1299</v>
      </c>
      <c r="B1009" s="3" t="s">
        <v>3492</v>
      </c>
      <c r="C1009" s="5">
        <v>1262000</v>
      </c>
      <c r="D1009" s="5">
        <v>700000</v>
      </c>
      <c r="E1009" s="5">
        <v>140000</v>
      </c>
      <c r="F1009" s="5">
        <v>278000</v>
      </c>
      <c r="G1009" s="5">
        <v>0</v>
      </c>
      <c r="H1009" s="5">
        <v>382000</v>
      </c>
      <c r="I1009" s="5">
        <v>0</v>
      </c>
      <c r="J1009" s="5">
        <v>100000</v>
      </c>
      <c r="K1009" s="5">
        <v>0</v>
      </c>
      <c r="L1009" s="5"/>
      <c r="M1009" s="5">
        <f t="shared" ref="M1009:M1014" si="361" xml:space="preserve"> M1008+H1009+ I1009- J1009- L1009+ Q1009</f>
        <v>1207334</v>
      </c>
      <c r="N1009" s="5">
        <f t="shared" ref="N1009:N1014" si="362">(C1009-D1009 - F1009 - G1009 + J1009- K1009- H1009- I1009- P1009)*-1</f>
        <v>-2000</v>
      </c>
      <c r="O1009" s="5" t="s">
        <v>598</v>
      </c>
      <c r="P1009" s="5">
        <v>0</v>
      </c>
      <c r="Q1009" s="2366">
        <v>0</v>
      </c>
      <c r="R1009" s="2366">
        <v>210332</v>
      </c>
      <c r="S1009" s="2366">
        <v>1051668</v>
      </c>
      <c r="T1009" s="2366">
        <v>0</v>
      </c>
      <c r="U1009" s="2366">
        <v>0</v>
      </c>
      <c r="V1009" s="2366">
        <v>0</v>
      </c>
      <c r="W1009" s="23">
        <v>0.74</v>
      </c>
      <c r="X1009" s="2366">
        <v>2</v>
      </c>
    </row>
    <row r="1010" spans="1:24" x14ac:dyDescent="0.25">
      <c r="A1010" s="3" t="s">
        <v>1299</v>
      </c>
      <c r="B1010" s="3" t="s">
        <v>3495</v>
      </c>
      <c r="C1010" s="5">
        <v>1373000</v>
      </c>
      <c r="D1010" s="5">
        <v>500000</v>
      </c>
      <c r="E1010" s="5">
        <v>100000</v>
      </c>
      <c r="F1010" s="5">
        <v>29000</v>
      </c>
      <c r="G1010" s="5">
        <v>0</v>
      </c>
      <c r="H1010" s="5">
        <v>843000</v>
      </c>
      <c r="I1010" s="5">
        <v>0</v>
      </c>
      <c r="J1010" s="5">
        <v>0</v>
      </c>
      <c r="K1010" s="5">
        <v>0</v>
      </c>
      <c r="L1010" s="5"/>
      <c r="M1010" s="5">
        <f t="shared" si="361"/>
        <v>2050334</v>
      </c>
      <c r="N1010" s="5">
        <f t="shared" si="362"/>
        <v>-1000</v>
      </c>
      <c r="O1010" s="5" t="s">
        <v>3149</v>
      </c>
      <c r="P1010" s="5">
        <v>0</v>
      </c>
      <c r="Q1010" s="2370">
        <v>0</v>
      </c>
      <c r="R1010" s="2370">
        <v>228832</v>
      </c>
      <c r="S1010" s="2370">
        <v>1144168</v>
      </c>
      <c r="T1010" s="2370">
        <v>0</v>
      </c>
      <c r="U1010" s="2370">
        <v>0</v>
      </c>
      <c r="V1010" s="2370">
        <v>0</v>
      </c>
      <c r="W1010" s="23">
        <v>0.7</v>
      </c>
      <c r="X1010" s="2370">
        <v>1</v>
      </c>
    </row>
    <row r="1011" spans="1:24" x14ac:dyDescent="0.25">
      <c r="A1011" s="3" t="s">
        <v>1299</v>
      </c>
      <c r="B1011" s="3" t="s">
        <v>3497</v>
      </c>
      <c r="C1011" s="5">
        <v>1100000</v>
      </c>
      <c r="D1011" s="5">
        <v>2000000</v>
      </c>
      <c r="E1011" s="5">
        <v>400000</v>
      </c>
      <c r="F1011" s="5">
        <v>322000</v>
      </c>
      <c r="G1011" s="5">
        <v>0</v>
      </c>
      <c r="H1011" s="5">
        <v>28000</v>
      </c>
      <c r="I1011" s="5">
        <v>0</v>
      </c>
      <c r="J1011" s="5">
        <v>1250000</v>
      </c>
      <c r="K1011" s="5">
        <v>0</v>
      </c>
      <c r="L1011" s="5"/>
      <c r="M1011" s="5">
        <f t="shared" si="361"/>
        <v>828334</v>
      </c>
      <c r="N1011" s="5">
        <f t="shared" si="362"/>
        <v>0</v>
      </c>
      <c r="O1011" s="5" t="s">
        <v>563</v>
      </c>
      <c r="P1011" s="5">
        <v>0</v>
      </c>
      <c r="Q1011" s="2372">
        <v>0</v>
      </c>
      <c r="R1011" s="2372">
        <v>183332</v>
      </c>
      <c r="S1011" s="2372">
        <v>916668</v>
      </c>
      <c r="T1011" s="2372">
        <v>0</v>
      </c>
      <c r="U1011" s="2372">
        <v>0</v>
      </c>
      <c r="V1011" s="2372">
        <v>0</v>
      </c>
      <c r="W1011" s="23">
        <v>0.74</v>
      </c>
      <c r="X1011" s="2372">
        <v>3</v>
      </c>
    </row>
    <row r="1012" spans="1:24" x14ac:dyDescent="0.25">
      <c r="A1012" s="3" t="s">
        <v>1299</v>
      </c>
      <c r="B1012" s="3" t="s">
        <v>3500</v>
      </c>
      <c r="C1012" s="5">
        <v>1033000</v>
      </c>
      <c r="D1012" s="5">
        <v>1000000</v>
      </c>
      <c r="E1012" s="5">
        <v>200000</v>
      </c>
      <c r="F1012" s="5">
        <v>14000</v>
      </c>
      <c r="G1012" s="5">
        <v>0</v>
      </c>
      <c r="H1012" s="5">
        <v>519000</v>
      </c>
      <c r="I1012" s="5">
        <v>0</v>
      </c>
      <c r="J1012" s="5">
        <v>500000</v>
      </c>
      <c r="K1012" s="5">
        <v>0</v>
      </c>
      <c r="L1012" s="5"/>
      <c r="M1012" s="5">
        <f t="shared" si="361"/>
        <v>847334</v>
      </c>
      <c r="N1012" s="5">
        <f t="shared" si="362"/>
        <v>0</v>
      </c>
      <c r="O1012" s="5" t="s">
        <v>3501</v>
      </c>
      <c r="P1012" s="5">
        <v>0</v>
      </c>
      <c r="Q1012" s="2375">
        <v>0</v>
      </c>
      <c r="R1012" s="2375">
        <v>172165</v>
      </c>
      <c r="S1012" s="2375">
        <v>860835</v>
      </c>
      <c r="T1012" s="2375">
        <v>0</v>
      </c>
      <c r="U1012" s="2375">
        <v>0</v>
      </c>
      <c r="V1012" s="2375">
        <v>0</v>
      </c>
      <c r="W1012" s="23">
        <v>0.7</v>
      </c>
      <c r="X1012" s="2375">
        <v>2</v>
      </c>
    </row>
    <row r="1013" spans="1:24" x14ac:dyDescent="0.25">
      <c r="A1013" s="3" t="s">
        <v>1299</v>
      </c>
      <c r="B1013" s="3" t="s">
        <v>3504</v>
      </c>
      <c r="C1013" s="5">
        <v>1325000</v>
      </c>
      <c r="D1013" s="5">
        <v>1000000</v>
      </c>
      <c r="E1013" s="5">
        <v>200000</v>
      </c>
      <c r="F1013" s="5">
        <v>29000</v>
      </c>
      <c r="G1013" s="5">
        <v>0</v>
      </c>
      <c r="H1013" s="5">
        <v>296000</v>
      </c>
      <c r="I1013" s="5">
        <v>0</v>
      </c>
      <c r="J1013" s="5">
        <v>0</v>
      </c>
      <c r="K1013" s="5">
        <v>0</v>
      </c>
      <c r="L1013" s="5"/>
      <c r="M1013" s="5">
        <f t="shared" si="361"/>
        <v>1143334</v>
      </c>
      <c r="N1013" s="5">
        <f t="shared" si="362"/>
        <v>0</v>
      </c>
      <c r="O1013" s="5" t="s">
        <v>3505</v>
      </c>
      <c r="P1013" s="5">
        <v>0</v>
      </c>
      <c r="Q1013" s="2378">
        <v>0</v>
      </c>
      <c r="R1013" s="2378">
        <v>220833</v>
      </c>
      <c r="S1013" s="2378">
        <v>1104167</v>
      </c>
      <c r="T1013" s="2378">
        <v>0</v>
      </c>
      <c r="U1013" s="2378">
        <v>0</v>
      </c>
      <c r="V1013" s="2378">
        <v>0</v>
      </c>
      <c r="W1013" s="23">
        <v>0.77</v>
      </c>
      <c r="X1013" s="2378">
        <v>1</v>
      </c>
    </row>
    <row r="1014" spans="1:24" x14ac:dyDescent="0.25">
      <c r="A1014" s="3" t="s">
        <v>1299</v>
      </c>
      <c r="B1014" s="3" t="s">
        <v>3507</v>
      </c>
      <c r="C1014" s="5">
        <v>1346000</v>
      </c>
      <c r="D1014" s="5">
        <v>500000</v>
      </c>
      <c r="E1014" s="5">
        <v>100000</v>
      </c>
      <c r="F1014" s="5">
        <v>28000</v>
      </c>
      <c r="G1014" s="5">
        <v>0</v>
      </c>
      <c r="H1014" s="5">
        <v>868000</v>
      </c>
      <c r="I1014" s="5">
        <v>0</v>
      </c>
      <c r="J1014" s="5">
        <v>50000</v>
      </c>
      <c r="K1014" s="5">
        <v>0</v>
      </c>
      <c r="L1014" s="5"/>
      <c r="M1014" s="5">
        <f t="shared" si="361"/>
        <v>1961334</v>
      </c>
      <c r="N1014" s="5">
        <f t="shared" si="362"/>
        <v>0</v>
      </c>
      <c r="O1014" s="5" t="s">
        <v>3508</v>
      </c>
      <c r="P1014" s="5">
        <v>0</v>
      </c>
      <c r="Q1014" s="2383">
        <v>0</v>
      </c>
      <c r="R1014" s="2383">
        <v>224332</v>
      </c>
      <c r="S1014" s="2383">
        <v>1121668</v>
      </c>
      <c r="T1014" s="2383">
        <v>0</v>
      </c>
      <c r="U1014" s="2383">
        <v>0</v>
      </c>
      <c r="V1014" s="2383">
        <v>0</v>
      </c>
      <c r="W1014" s="23">
        <v>0.8</v>
      </c>
      <c r="X1014" s="2383">
        <v>1</v>
      </c>
    </row>
    <row r="1015" spans="1:24" x14ac:dyDescent="0.25">
      <c r="A1015" s="3" t="s">
        <v>1299</v>
      </c>
      <c r="B1015" s="3" t="s">
        <v>3509</v>
      </c>
      <c r="C1015" s="5">
        <v>820000</v>
      </c>
      <c r="D1015" s="5">
        <v>500000</v>
      </c>
      <c r="E1015" s="5">
        <v>100000</v>
      </c>
      <c r="F1015" s="5">
        <v>230000</v>
      </c>
      <c r="G1015" s="5">
        <v>0</v>
      </c>
      <c r="H1015" s="5">
        <v>95000</v>
      </c>
      <c r="I1015" s="5">
        <v>0</v>
      </c>
      <c r="J1015" s="5">
        <v>0</v>
      </c>
      <c r="K1015" s="5">
        <v>0</v>
      </c>
      <c r="L1015" s="5"/>
      <c r="M1015" s="5">
        <f xml:space="preserve"> M1014+H1015+ I1015- J1015- L1015+ Q1015</f>
        <v>2056334</v>
      </c>
      <c r="N1015" s="5">
        <f>(C1015-D1015 - F1015 - G1015 + J1015- K1015- H1015- I1015- P1015)*-1</f>
        <v>5000</v>
      </c>
      <c r="O1015" s="5" t="s">
        <v>3512</v>
      </c>
      <c r="P1015" s="5">
        <v>0</v>
      </c>
      <c r="Q1015" s="2386">
        <v>0</v>
      </c>
      <c r="R1015" s="2386">
        <v>136663</v>
      </c>
      <c r="S1015" s="2386">
        <v>683337</v>
      </c>
      <c r="T1015" s="2386">
        <v>0</v>
      </c>
      <c r="U1015" s="2386">
        <v>0</v>
      </c>
      <c r="V1015" s="2386">
        <v>0</v>
      </c>
      <c r="W1015" s="23">
        <v>0.73</v>
      </c>
      <c r="X1015" s="2386">
        <v>1</v>
      </c>
    </row>
    <row r="1016" spans="1:24" x14ac:dyDescent="0.25">
      <c r="A1016" s="6" t="s">
        <v>18</v>
      </c>
      <c r="B1016" s="6" t="s">
        <v>15</v>
      </c>
      <c r="C1016" s="7">
        <f t="shared" ref="C1016:L1016" si="363">SUM(C1009:C1015)</f>
        <v>8259000</v>
      </c>
      <c r="D1016" s="7">
        <f t="shared" si="363"/>
        <v>6200000</v>
      </c>
      <c r="E1016" s="7">
        <f t="shared" si="363"/>
        <v>1240000</v>
      </c>
      <c r="F1016" s="7">
        <f t="shared" si="363"/>
        <v>930000</v>
      </c>
      <c r="G1016" s="7">
        <f t="shared" si="363"/>
        <v>0</v>
      </c>
      <c r="H1016" s="7">
        <f t="shared" si="363"/>
        <v>3031000</v>
      </c>
      <c r="I1016" s="7">
        <f t="shared" si="363"/>
        <v>0</v>
      </c>
      <c r="J1016" s="7">
        <f t="shared" si="363"/>
        <v>1900000</v>
      </c>
      <c r="K1016" s="7">
        <f t="shared" si="363"/>
        <v>0</v>
      </c>
      <c r="L1016" s="7">
        <f t="shared" si="363"/>
        <v>0</v>
      </c>
      <c r="M1016" s="7">
        <f>M1015</f>
        <v>2056334</v>
      </c>
      <c r="N1016" s="7">
        <f>SUM(N1009:N1015)</f>
        <v>2000</v>
      </c>
      <c r="O1016" s="7"/>
      <c r="P1016" s="7">
        <f>SUM(P1009:P1015)</f>
        <v>0</v>
      </c>
      <c r="Q1016" s="8"/>
    </row>
    <row r="1017" spans="1:24" x14ac:dyDescent="0.25">
      <c r="A1017" s="3" t="s">
        <v>1299</v>
      </c>
      <c r="B1017" s="3" t="s">
        <v>3513</v>
      </c>
      <c r="C1017" s="5">
        <v>2146000</v>
      </c>
      <c r="D1017" s="5">
        <v>2000000</v>
      </c>
      <c r="E1017" s="5">
        <v>400000</v>
      </c>
      <c r="F1017" s="5">
        <v>30000</v>
      </c>
      <c r="G1017" s="5">
        <v>0</v>
      </c>
      <c r="H1017" s="5">
        <v>621000</v>
      </c>
      <c r="I1017" s="5">
        <v>0</v>
      </c>
      <c r="J1017" s="5">
        <v>500000</v>
      </c>
      <c r="K1017" s="5">
        <v>0</v>
      </c>
      <c r="L1017" s="5"/>
      <c r="M1017" s="5">
        <f t="shared" ref="M1017:M1022" si="364" xml:space="preserve"> M1016+H1017+ I1017- J1017- L1017+ Q1017</f>
        <v>2177334</v>
      </c>
      <c r="N1017" s="5">
        <f t="shared" ref="N1017:N1022" si="365">(C1017-D1017 - F1017 - G1017 + J1017- K1017- H1017- I1017- P1017)*-1</f>
        <v>5000</v>
      </c>
      <c r="O1017" s="5" t="s">
        <v>1653</v>
      </c>
      <c r="P1017" s="5">
        <v>0</v>
      </c>
      <c r="Q1017" s="2388">
        <v>0</v>
      </c>
      <c r="R1017" s="2388">
        <v>357661</v>
      </c>
      <c r="S1017" s="2388">
        <v>1788339</v>
      </c>
      <c r="T1017" s="2388">
        <v>0</v>
      </c>
      <c r="U1017" s="2388">
        <v>0</v>
      </c>
      <c r="V1017" s="2388">
        <v>0</v>
      </c>
      <c r="W1017" s="23">
        <v>0.79</v>
      </c>
      <c r="X1017" s="2388">
        <v>3</v>
      </c>
    </row>
    <row r="1018" spans="1:24" x14ac:dyDescent="0.25">
      <c r="A1018" s="3" t="s">
        <v>1299</v>
      </c>
      <c r="B1018" s="3" t="s">
        <v>3515</v>
      </c>
      <c r="C1018" s="5">
        <v>1058000</v>
      </c>
      <c r="D1018" s="5">
        <v>0</v>
      </c>
      <c r="E1018" s="5">
        <v>0</v>
      </c>
      <c r="F1018" s="5">
        <v>28000</v>
      </c>
      <c r="G1018" s="5">
        <v>0</v>
      </c>
      <c r="H1018" s="5">
        <v>1123000</v>
      </c>
      <c r="I1018" s="5">
        <v>0</v>
      </c>
      <c r="J1018" s="5">
        <v>100000</v>
      </c>
      <c r="K1018" s="5">
        <v>6000</v>
      </c>
      <c r="L1018" s="5"/>
      <c r="M1018" s="5">
        <f t="shared" si="364"/>
        <v>3200334</v>
      </c>
      <c r="N1018" s="5">
        <f t="shared" si="365"/>
        <v>-1000</v>
      </c>
      <c r="O1018" s="5" t="s">
        <v>1156</v>
      </c>
      <c r="P1018" s="5">
        <v>0</v>
      </c>
      <c r="Q1018" s="2391">
        <v>0</v>
      </c>
      <c r="R1018" s="2391">
        <v>176331</v>
      </c>
      <c r="S1018" s="2391">
        <v>881669</v>
      </c>
      <c r="T1018" s="2391">
        <v>0</v>
      </c>
      <c r="U1018" s="2391">
        <v>0</v>
      </c>
      <c r="V1018" s="2391">
        <v>0</v>
      </c>
      <c r="W1018" s="23">
        <v>0.79</v>
      </c>
      <c r="X1018" s="2391">
        <v>0</v>
      </c>
    </row>
    <row r="1019" spans="1:24" x14ac:dyDescent="0.25">
      <c r="A1019" s="3" t="s">
        <v>1299</v>
      </c>
      <c r="B1019" s="3" t="s">
        <v>3519</v>
      </c>
      <c r="C1019" s="5">
        <v>840000</v>
      </c>
      <c r="D1019" s="5">
        <v>500000</v>
      </c>
      <c r="E1019" s="5">
        <v>100000</v>
      </c>
      <c r="F1019" s="5">
        <v>27000</v>
      </c>
      <c r="G1019" s="5">
        <v>0</v>
      </c>
      <c r="H1019" s="5">
        <v>312000</v>
      </c>
      <c r="I1019" s="5">
        <v>0</v>
      </c>
      <c r="J1019" s="5">
        <v>0</v>
      </c>
      <c r="K1019" s="5">
        <v>0</v>
      </c>
      <c r="L1019" s="5"/>
      <c r="M1019" s="5">
        <f t="shared" si="364"/>
        <v>3512334</v>
      </c>
      <c r="N1019" s="5">
        <f t="shared" si="365"/>
        <v>-1000</v>
      </c>
      <c r="O1019" s="5" t="s">
        <v>3521</v>
      </c>
      <c r="P1019" s="5">
        <v>0</v>
      </c>
      <c r="Q1019" s="2394">
        <v>0</v>
      </c>
      <c r="R1019" s="2394">
        <v>139997</v>
      </c>
      <c r="S1019" s="2394">
        <v>700003</v>
      </c>
      <c r="T1019" s="2394">
        <v>0</v>
      </c>
      <c r="U1019" s="2394">
        <v>0</v>
      </c>
      <c r="V1019" s="2394">
        <v>0</v>
      </c>
      <c r="W1019" s="23">
        <v>0.65</v>
      </c>
      <c r="X1019" s="2394">
        <v>1</v>
      </c>
    </row>
    <row r="1020" spans="1:24" x14ac:dyDescent="0.25">
      <c r="A1020" s="3" t="s">
        <v>1299</v>
      </c>
      <c r="B1020" s="3" t="s">
        <v>3523</v>
      </c>
      <c r="C1020" s="5">
        <v>1310000</v>
      </c>
      <c r="D1020" s="5">
        <v>4000000</v>
      </c>
      <c r="E1020" s="5">
        <v>800000</v>
      </c>
      <c r="F1020" s="5">
        <v>30000</v>
      </c>
      <c r="G1020" s="5">
        <v>0</v>
      </c>
      <c r="H1020" s="5">
        <v>280000</v>
      </c>
      <c r="I1020" s="5">
        <v>0</v>
      </c>
      <c r="J1020" s="5">
        <v>3000000</v>
      </c>
      <c r="K1020" s="5">
        <v>0</v>
      </c>
      <c r="L1020" s="5"/>
      <c r="M1020" s="5">
        <f t="shared" si="364"/>
        <v>792334</v>
      </c>
      <c r="N1020" s="5">
        <f t="shared" si="365"/>
        <v>0</v>
      </c>
      <c r="O1020" s="5" t="s">
        <v>1849</v>
      </c>
      <c r="P1020" s="5">
        <v>0</v>
      </c>
      <c r="Q1020" s="2396">
        <v>0</v>
      </c>
      <c r="R1020" s="2396">
        <v>218331</v>
      </c>
      <c r="S1020" s="2396">
        <v>1091669</v>
      </c>
      <c r="T1020" s="2396">
        <v>0</v>
      </c>
      <c r="U1020" s="2396">
        <v>0</v>
      </c>
      <c r="V1020" s="2396">
        <v>0</v>
      </c>
      <c r="W1020" s="23">
        <v>0.73</v>
      </c>
      <c r="X1020" s="2396">
        <v>2</v>
      </c>
    </row>
    <row r="1021" spans="1:24" x14ac:dyDescent="0.25">
      <c r="A1021" s="3" t="s">
        <v>1299</v>
      </c>
      <c r="B1021" s="3" t="s">
        <v>3525</v>
      </c>
      <c r="C1021" s="5">
        <v>953000</v>
      </c>
      <c r="D1021" s="5">
        <v>700000</v>
      </c>
      <c r="E1021" s="5">
        <v>140000</v>
      </c>
      <c r="F1021" s="5">
        <v>15000</v>
      </c>
      <c r="G1021" s="5">
        <v>0</v>
      </c>
      <c r="H1021" s="5">
        <v>238000</v>
      </c>
      <c r="I1021" s="5">
        <v>0</v>
      </c>
      <c r="J1021" s="5">
        <v>0</v>
      </c>
      <c r="K1021" s="5">
        <v>0</v>
      </c>
      <c r="L1021" s="5"/>
      <c r="M1021" s="5">
        <f t="shared" si="364"/>
        <v>1030334</v>
      </c>
      <c r="N1021" s="5">
        <f t="shared" si="365"/>
        <v>0</v>
      </c>
      <c r="O1021" s="5" t="s">
        <v>1849</v>
      </c>
      <c r="P1021" s="5">
        <v>0</v>
      </c>
      <c r="Q1021" s="2399">
        <v>0</v>
      </c>
      <c r="R1021" s="2399">
        <v>158833</v>
      </c>
      <c r="S1021" s="2399">
        <v>794167</v>
      </c>
      <c r="T1021" s="2399">
        <v>0</v>
      </c>
      <c r="U1021" s="2399">
        <v>0</v>
      </c>
      <c r="V1021" s="2399">
        <v>0</v>
      </c>
      <c r="W1021" s="23">
        <v>0.73</v>
      </c>
      <c r="X1021" s="2399">
        <v>2</v>
      </c>
    </row>
    <row r="1022" spans="1:24" x14ac:dyDescent="0.25">
      <c r="A1022" s="3" t="s">
        <v>1299</v>
      </c>
      <c r="B1022" s="3" t="s">
        <v>3528</v>
      </c>
      <c r="C1022" s="5">
        <v>1073000</v>
      </c>
      <c r="D1022" s="5">
        <v>300000</v>
      </c>
      <c r="E1022" s="5">
        <v>60000</v>
      </c>
      <c r="F1022" s="5">
        <v>225000</v>
      </c>
      <c r="G1022" s="5">
        <v>0</v>
      </c>
      <c r="H1022" s="5">
        <v>559000</v>
      </c>
      <c r="I1022" s="5">
        <v>0</v>
      </c>
      <c r="J1022" s="5">
        <v>0</v>
      </c>
      <c r="K1022" s="5">
        <v>0</v>
      </c>
      <c r="L1022" s="5"/>
      <c r="M1022" s="5">
        <f t="shared" si="364"/>
        <v>1589334</v>
      </c>
      <c r="N1022" s="5">
        <f t="shared" si="365"/>
        <v>11000</v>
      </c>
      <c r="O1022" s="5" t="s">
        <v>3529</v>
      </c>
      <c r="P1022" s="5">
        <v>0</v>
      </c>
      <c r="Q1022" s="2402">
        <v>0</v>
      </c>
      <c r="R1022" s="2402">
        <v>178828</v>
      </c>
      <c r="S1022" s="2402">
        <v>894172</v>
      </c>
      <c r="T1022" s="2402">
        <v>0</v>
      </c>
      <c r="U1022" s="2402">
        <v>0</v>
      </c>
      <c r="V1022" s="2402">
        <v>0</v>
      </c>
      <c r="W1022" s="23">
        <v>0.77</v>
      </c>
      <c r="X1022" s="2402">
        <v>1</v>
      </c>
    </row>
    <row r="1023" spans="1:24" x14ac:dyDescent="0.25">
      <c r="A1023" s="3" t="s">
        <v>1299</v>
      </c>
      <c r="B1023" s="3" t="s">
        <v>3532</v>
      </c>
      <c r="C1023" s="5">
        <v>3134000</v>
      </c>
      <c r="D1023" s="5">
        <v>3700000</v>
      </c>
      <c r="E1023" s="5">
        <v>740000</v>
      </c>
      <c r="F1023" s="5">
        <v>30000</v>
      </c>
      <c r="G1023" s="5">
        <v>0</v>
      </c>
      <c r="H1023" s="5">
        <v>454000</v>
      </c>
      <c r="I1023" s="5">
        <v>0</v>
      </c>
      <c r="J1023" s="5">
        <v>1050000</v>
      </c>
      <c r="K1023" s="5">
        <v>0</v>
      </c>
      <c r="L1023" s="5"/>
      <c r="M1023" s="5">
        <f xml:space="preserve"> M1022+H1023+ I1023- J1023- L1023+ Q1023</f>
        <v>993334</v>
      </c>
      <c r="N1023" s="5">
        <f>(C1023-D1023 - F1023 - G1023 + J1023- K1023- H1023- I1023- P1023)*-1</f>
        <v>0</v>
      </c>
      <c r="O1023" s="5" t="s">
        <v>3534</v>
      </c>
      <c r="P1023" s="5">
        <v>0</v>
      </c>
      <c r="Q1023" s="2407">
        <v>0</v>
      </c>
      <c r="R1023" s="2407">
        <v>522327</v>
      </c>
      <c r="S1023" s="2407">
        <v>2611673</v>
      </c>
      <c r="T1023" s="2407">
        <v>0</v>
      </c>
      <c r="U1023" s="2407">
        <v>0</v>
      </c>
      <c r="V1023" s="2407">
        <v>0</v>
      </c>
      <c r="W1023" s="23">
        <v>0.87</v>
      </c>
      <c r="X1023" s="2407">
        <v>4</v>
      </c>
    </row>
    <row r="1024" spans="1:24" x14ac:dyDescent="0.25">
      <c r="A1024" s="6" t="s">
        <v>19</v>
      </c>
      <c r="B1024" s="6" t="s">
        <v>15</v>
      </c>
      <c r="C1024" s="7">
        <f t="shared" ref="C1024:L1024" si="366">SUM(C1017:C1023)</f>
        <v>10514000</v>
      </c>
      <c r="D1024" s="7">
        <f t="shared" si="366"/>
        <v>11200000</v>
      </c>
      <c r="E1024" s="7">
        <f t="shared" si="366"/>
        <v>2240000</v>
      </c>
      <c r="F1024" s="7">
        <f t="shared" si="366"/>
        <v>385000</v>
      </c>
      <c r="G1024" s="7">
        <f t="shared" si="366"/>
        <v>0</v>
      </c>
      <c r="H1024" s="7">
        <f t="shared" si="366"/>
        <v>3587000</v>
      </c>
      <c r="I1024" s="7">
        <f t="shared" si="366"/>
        <v>0</v>
      </c>
      <c r="J1024" s="7">
        <f t="shared" si="366"/>
        <v>4650000</v>
      </c>
      <c r="K1024" s="7">
        <f t="shared" si="366"/>
        <v>6000</v>
      </c>
      <c r="L1024" s="7">
        <f t="shared" si="366"/>
        <v>0</v>
      </c>
      <c r="M1024" s="7">
        <f>M1023</f>
        <v>993334</v>
      </c>
      <c r="N1024" s="7">
        <f>SUM(N1017:N1023)</f>
        <v>14000</v>
      </c>
      <c r="O1024" s="7"/>
      <c r="P1024" s="7">
        <f>SUM(P1017:P1023)</f>
        <v>0</v>
      </c>
      <c r="Q1024" s="8"/>
    </row>
    <row r="1025" spans="1:24" x14ac:dyDescent="0.25">
      <c r="A1025" s="10" t="s">
        <v>15</v>
      </c>
      <c r="B1025" s="10" t="s">
        <v>20</v>
      </c>
      <c r="C1025" s="11">
        <f t="shared" ref="C1025:L1025" si="367">C1000+C1008+C1016+C1024</f>
        <v>38393000</v>
      </c>
      <c r="D1025" s="11">
        <f t="shared" si="367"/>
        <v>33450000</v>
      </c>
      <c r="E1025" s="11">
        <f t="shared" si="367"/>
        <v>6690000</v>
      </c>
      <c r="F1025" s="11">
        <f t="shared" si="367"/>
        <v>2164000</v>
      </c>
      <c r="G1025" s="11">
        <f t="shared" si="367"/>
        <v>0</v>
      </c>
      <c r="H1025" s="11">
        <f t="shared" si="367"/>
        <v>21268000</v>
      </c>
      <c r="I1025" s="11">
        <f t="shared" si="367"/>
        <v>0</v>
      </c>
      <c r="J1025" s="11">
        <f t="shared" si="367"/>
        <v>15245000</v>
      </c>
      <c r="K1025" s="11">
        <f t="shared" si="367"/>
        <v>781000</v>
      </c>
      <c r="L1025" s="11">
        <f t="shared" si="367"/>
        <v>3000000</v>
      </c>
      <c r="M1025" s="11">
        <f>M1024</f>
        <v>993334</v>
      </c>
      <c r="N1025" s="11">
        <f>N1000+N1008+N1016+N1024</f>
        <v>-126000</v>
      </c>
      <c r="O1025" s="11"/>
      <c r="P1025" s="11">
        <f>P1000+P1008+P1016+P1024</f>
        <v>0</v>
      </c>
      <c r="Q1025" s="9"/>
    </row>
    <row r="1026" spans="1:24" x14ac:dyDescent="0.25">
      <c r="A1026" t="s">
        <v>1299</v>
      </c>
      <c r="B1026" s="3" t="s">
        <v>3535</v>
      </c>
      <c r="C1026" s="5">
        <v>1128000</v>
      </c>
      <c r="D1026" s="5">
        <v>1900000</v>
      </c>
      <c r="E1026" s="5">
        <v>380000</v>
      </c>
      <c r="F1026" s="5">
        <v>28000</v>
      </c>
      <c r="G1026" s="5">
        <v>0</v>
      </c>
      <c r="H1026" s="5">
        <v>201000</v>
      </c>
      <c r="I1026" s="5">
        <v>0</v>
      </c>
      <c r="J1026" s="5">
        <v>995000</v>
      </c>
      <c r="K1026" s="5">
        <v>0</v>
      </c>
      <c r="L1026" s="5"/>
      <c r="M1026" s="5">
        <f t="shared" ref="M1026:M1031" si="368" xml:space="preserve"> M1025+H1026+ I1026- J1026- L1026+ Q1026</f>
        <v>199334</v>
      </c>
      <c r="N1026" s="5">
        <f t="shared" ref="N1026:N1031" si="369">(C1026-D1026 - F1026 - G1026 + J1026- K1026- H1026- I1026- P1026)*-1</f>
        <v>6000</v>
      </c>
      <c r="O1026" s="5" t="s">
        <v>1712</v>
      </c>
      <c r="P1026" s="5">
        <v>0</v>
      </c>
      <c r="Q1026" s="2408">
        <v>0</v>
      </c>
      <c r="R1026" s="2408">
        <v>187999</v>
      </c>
      <c r="S1026" s="2408">
        <v>940001</v>
      </c>
      <c r="T1026" s="2408">
        <v>0</v>
      </c>
      <c r="U1026" s="2408">
        <v>0</v>
      </c>
      <c r="V1026" s="2408">
        <v>0</v>
      </c>
      <c r="W1026" s="23">
        <v>0.78</v>
      </c>
      <c r="X1026" s="2408">
        <v>2</v>
      </c>
    </row>
    <row r="1027" spans="1:24" x14ac:dyDescent="0.25">
      <c r="A1027" s="3" t="s">
        <v>1299</v>
      </c>
      <c r="B1027" s="3" t="s">
        <v>3537</v>
      </c>
      <c r="C1027" s="5">
        <v>1285000</v>
      </c>
      <c r="D1027" s="5">
        <v>1350000</v>
      </c>
      <c r="E1027" s="5">
        <v>270000</v>
      </c>
      <c r="F1027" s="5">
        <v>28000</v>
      </c>
      <c r="G1027" s="5">
        <v>0</v>
      </c>
      <c r="H1027" s="5">
        <v>808000</v>
      </c>
      <c r="I1027" s="5">
        <v>0</v>
      </c>
      <c r="J1027" s="5">
        <v>900000</v>
      </c>
      <c r="K1027" s="5">
        <v>0</v>
      </c>
      <c r="L1027" s="5"/>
      <c r="M1027" s="5">
        <f t="shared" si="368"/>
        <v>107334</v>
      </c>
      <c r="N1027" s="5">
        <f t="shared" si="369"/>
        <v>1000</v>
      </c>
      <c r="O1027" s="5" t="s">
        <v>2047</v>
      </c>
      <c r="P1027" s="5">
        <v>0</v>
      </c>
      <c r="Q1027" s="2412">
        <v>0</v>
      </c>
      <c r="R1027" s="2412">
        <v>214166</v>
      </c>
      <c r="S1027" s="2412">
        <v>1070834</v>
      </c>
      <c r="T1027" s="2412">
        <v>0</v>
      </c>
      <c r="U1027" s="2412">
        <v>0</v>
      </c>
      <c r="V1027" s="2412">
        <v>0</v>
      </c>
      <c r="W1027" s="23">
        <v>0.79</v>
      </c>
      <c r="X1027" s="2412">
        <v>2</v>
      </c>
    </row>
    <row r="1028" spans="1:24" x14ac:dyDescent="0.25">
      <c r="A1028" s="3" t="s">
        <v>1299</v>
      </c>
      <c r="B1028" s="3" t="s">
        <v>3540</v>
      </c>
      <c r="C1028" s="5">
        <v>987000</v>
      </c>
      <c r="D1028" s="5">
        <v>500000</v>
      </c>
      <c r="E1028" s="5">
        <v>100000</v>
      </c>
      <c r="F1028" s="5">
        <v>49000</v>
      </c>
      <c r="G1028" s="5">
        <v>0</v>
      </c>
      <c r="H1028" s="5">
        <v>638000</v>
      </c>
      <c r="I1028" s="5">
        <v>0</v>
      </c>
      <c r="J1028" s="5">
        <v>200000</v>
      </c>
      <c r="K1028" s="5">
        <v>0</v>
      </c>
      <c r="L1028" s="5"/>
      <c r="M1028" s="5">
        <f t="shared" si="368"/>
        <v>545334</v>
      </c>
      <c r="N1028" s="5">
        <f t="shared" si="369"/>
        <v>0</v>
      </c>
      <c r="O1028" s="5" t="s">
        <v>1515</v>
      </c>
      <c r="P1028" s="5">
        <v>0</v>
      </c>
      <c r="Q1028" s="2414">
        <v>0</v>
      </c>
      <c r="R1028" s="2414">
        <v>164497</v>
      </c>
      <c r="S1028" s="2414">
        <v>822503</v>
      </c>
      <c r="T1028" s="2414">
        <v>0</v>
      </c>
      <c r="U1028" s="2414">
        <v>0</v>
      </c>
      <c r="V1028" s="2414">
        <v>0</v>
      </c>
      <c r="W1028" s="23">
        <v>0.69</v>
      </c>
      <c r="X1028" s="2414">
        <v>2</v>
      </c>
    </row>
    <row r="1029" spans="1:24" x14ac:dyDescent="0.25">
      <c r="A1029" s="3" t="s">
        <v>1299</v>
      </c>
      <c r="B1029" s="3" t="s">
        <v>3540</v>
      </c>
      <c r="C1029" s="5">
        <v>1561000</v>
      </c>
      <c r="D1029" s="5">
        <v>2100000</v>
      </c>
      <c r="E1029" s="5">
        <v>420000</v>
      </c>
      <c r="F1029" s="5">
        <v>14000</v>
      </c>
      <c r="G1029" s="5">
        <v>0</v>
      </c>
      <c r="H1029" s="5">
        <v>275000</v>
      </c>
      <c r="I1029" s="5">
        <v>0</v>
      </c>
      <c r="J1029" s="5">
        <v>900000</v>
      </c>
      <c r="K1029" s="5">
        <v>70000</v>
      </c>
      <c r="L1029" s="5"/>
      <c r="M1029" s="5">
        <f t="shared" si="368"/>
        <v>-79666</v>
      </c>
      <c r="N1029" s="5">
        <f t="shared" si="369"/>
        <v>-2000</v>
      </c>
      <c r="O1029" s="5" t="s">
        <v>3545</v>
      </c>
      <c r="P1029" s="5">
        <v>0</v>
      </c>
      <c r="Q1029" s="2419">
        <v>0</v>
      </c>
      <c r="R1029" s="2419">
        <v>260168</v>
      </c>
      <c r="S1029" s="2419">
        <v>1300832</v>
      </c>
      <c r="T1029" s="2419">
        <v>0</v>
      </c>
      <c r="U1029" s="2419">
        <v>0</v>
      </c>
      <c r="V1029" s="2419">
        <v>0</v>
      </c>
      <c r="W1029" s="23">
        <v>0.8</v>
      </c>
      <c r="X1029" s="2419">
        <v>3</v>
      </c>
    </row>
    <row r="1030" spans="1:24" x14ac:dyDescent="0.25">
      <c r="A1030" s="3" t="s">
        <v>1299</v>
      </c>
      <c r="B1030" s="3" t="s">
        <v>3546</v>
      </c>
      <c r="C1030" s="5">
        <v>1906000</v>
      </c>
      <c r="D1030" s="5">
        <v>2300000</v>
      </c>
      <c r="E1030" s="5">
        <v>460000</v>
      </c>
      <c r="F1030" s="5">
        <v>320000</v>
      </c>
      <c r="G1030" s="5">
        <v>0</v>
      </c>
      <c r="H1030" s="5">
        <v>26000</v>
      </c>
      <c r="I1030" s="5">
        <v>0</v>
      </c>
      <c r="J1030" s="5">
        <v>750000</v>
      </c>
      <c r="K1030" s="5">
        <v>10000</v>
      </c>
      <c r="L1030" s="5"/>
      <c r="M1030" s="5">
        <f t="shared" si="368"/>
        <v>-803666</v>
      </c>
      <c r="N1030" s="5">
        <f t="shared" si="369"/>
        <v>0</v>
      </c>
      <c r="O1030" s="5" t="s">
        <v>3529</v>
      </c>
      <c r="P1030" s="5">
        <v>0</v>
      </c>
      <c r="Q1030" s="2420">
        <v>0</v>
      </c>
      <c r="R1030" s="2420">
        <v>317665</v>
      </c>
      <c r="S1030" s="2420">
        <v>1588335</v>
      </c>
      <c r="T1030" s="2420">
        <v>0</v>
      </c>
      <c r="U1030" s="2420">
        <v>0</v>
      </c>
      <c r="V1030" s="2420">
        <v>0</v>
      </c>
      <c r="W1030" s="23">
        <v>0.78</v>
      </c>
      <c r="X1030" s="2420">
        <v>2</v>
      </c>
    </row>
    <row r="1031" spans="1:24" x14ac:dyDescent="0.25">
      <c r="A1031" s="3" t="s">
        <v>1299</v>
      </c>
      <c r="B1031" s="3" t="s">
        <v>3548</v>
      </c>
      <c r="C1031" s="5">
        <v>1536000</v>
      </c>
      <c r="D1031" s="5">
        <v>1000000</v>
      </c>
      <c r="E1031" s="5">
        <v>200000</v>
      </c>
      <c r="F1031" s="5">
        <v>29000</v>
      </c>
      <c r="G1031" s="5">
        <v>0</v>
      </c>
      <c r="H1031" s="5">
        <v>507000</v>
      </c>
      <c r="I1031" s="5">
        <v>0</v>
      </c>
      <c r="J1031" s="5">
        <v>0</v>
      </c>
      <c r="K1031" s="5">
        <v>0</v>
      </c>
      <c r="L1031" s="5"/>
      <c r="M1031" s="5">
        <f t="shared" si="368"/>
        <v>-296666</v>
      </c>
      <c r="N1031" s="5">
        <f t="shared" si="369"/>
        <v>0</v>
      </c>
      <c r="O1031" s="5" t="s">
        <v>3551</v>
      </c>
      <c r="P1031" s="5">
        <v>0</v>
      </c>
      <c r="Q1031" s="2425">
        <v>0</v>
      </c>
      <c r="R1031" s="2425">
        <v>255999</v>
      </c>
      <c r="S1031" s="2425">
        <v>1280001</v>
      </c>
      <c r="T1031" s="2425">
        <v>0</v>
      </c>
      <c r="U1031" s="2425">
        <v>0</v>
      </c>
      <c r="V1031" s="2425">
        <v>0</v>
      </c>
      <c r="W1031" s="23">
        <v>0.6</v>
      </c>
      <c r="X1031" s="2425">
        <v>1</v>
      </c>
    </row>
    <row r="1032" spans="1:24" x14ac:dyDescent="0.25">
      <c r="A1032" s="3" t="s">
        <v>1299</v>
      </c>
      <c r="B1032" s="3" t="s">
        <v>3552</v>
      </c>
      <c r="C1032" s="5">
        <v>1693000</v>
      </c>
      <c r="D1032" s="5">
        <v>1500000</v>
      </c>
      <c r="E1032" s="5">
        <v>300000</v>
      </c>
      <c r="F1032" s="5">
        <v>14000</v>
      </c>
      <c r="G1032" s="5">
        <v>0</v>
      </c>
      <c r="H1032" s="5">
        <v>179000</v>
      </c>
      <c r="I1032" s="5">
        <v>0</v>
      </c>
      <c r="J1032" s="5">
        <v>0</v>
      </c>
      <c r="K1032" s="5">
        <v>0</v>
      </c>
      <c r="L1032" s="5"/>
      <c r="M1032" s="5">
        <f xml:space="preserve"> M1031+H1032+ I1032- J1032- L1032+ Q1032</f>
        <v>-117666</v>
      </c>
      <c r="N1032" s="5">
        <f>(C1032-D1032 - F1032 - G1032 + J1032- K1032- H1032- I1032- P1032)*-1</f>
        <v>0</v>
      </c>
      <c r="O1032" s="5" t="s">
        <v>164</v>
      </c>
      <c r="P1032" s="5">
        <v>0</v>
      </c>
      <c r="Q1032" s="2426">
        <v>0</v>
      </c>
      <c r="R1032" s="2426">
        <v>282162</v>
      </c>
      <c r="S1032" s="2426">
        <v>1410838.3</v>
      </c>
      <c r="T1032" s="2426">
        <v>0</v>
      </c>
      <c r="U1032" s="2426">
        <v>0</v>
      </c>
      <c r="V1032" s="2426">
        <v>0</v>
      </c>
      <c r="W1032" s="23">
        <v>0.68</v>
      </c>
      <c r="X1032" s="2426">
        <v>3</v>
      </c>
    </row>
    <row r="1033" spans="1:24" x14ac:dyDescent="0.25">
      <c r="A1033" s="6" t="s">
        <v>16</v>
      </c>
      <c r="B1033" s="6" t="s">
        <v>15</v>
      </c>
      <c r="C1033" s="7">
        <f t="shared" ref="C1033:L1033" si="370">SUM(C1026:C1032)</f>
        <v>10096000</v>
      </c>
      <c r="D1033" s="7">
        <f t="shared" si="370"/>
        <v>10650000</v>
      </c>
      <c r="E1033" s="7">
        <f t="shared" si="370"/>
        <v>2130000</v>
      </c>
      <c r="F1033" s="7">
        <f t="shared" si="370"/>
        <v>482000</v>
      </c>
      <c r="G1033" s="7">
        <f t="shared" si="370"/>
        <v>0</v>
      </c>
      <c r="H1033" s="7">
        <f t="shared" si="370"/>
        <v>2634000</v>
      </c>
      <c r="I1033" s="7">
        <f t="shared" si="370"/>
        <v>0</v>
      </c>
      <c r="J1033" s="7">
        <f t="shared" si="370"/>
        <v>3745000</v>
      </c>
      <c r="K1033" s="7">
        <f t="shared" si="370"/>
        <v>80000</v>
      </c>
      <c r="L1033" s="7">
        <f t="shared" si="370"/>
        <v>0</v>
      </c>
      <c r="M1033" s="7">
        <f>M1032</f>
        <v>-117666</v>
      </c>
      <c r="N1033" s="7">
        <f>SUM(N1026:N1032)</f>
        <v>5000</v>
      </c>
      <c r="O1033" s="7"/>
      <c r="P1033" s="7">
        <f>SUM(P1026:P1032)</f>
        <v>0</v>
      </c>
      <c r="Q1033" s="8"/>
    </row>
    <row r="1034" spans="1:24" x14ac:dyDescent="0.25">
      <c r="A1034" s="3" t="s">
        <v>1299</v>
      </c>
      <c r="B1034" s="3" t="s">
        <v>3555</v>
      </c>
      <c r="C1034" s="5">
        <v>1783000</v>
      </c>
      <c r="D1034" s="5">
        <v>2250000</v>
      </c>
      <c r="E1034" s="5">
        <v>450000</v>
      </c>
      <c r="F1034" s="5">
        <v>248000</v>
      </c>
      <c r="G1034" s="5">
        <v>0</v>
      </c>
      <c r="H1034" s="5">
        <v>568000</v>
      </c>
      <c r="I1034" s="5">
        <v>0</v>
      </c>
      <c r="J1034" s="5">
        <v>1272000</v>
      </c>
      <c r="K1034" s="5">
        <v>0</v>
      </c>
      <c r="L1034" s="5"/>
      <c r="M1034" s="5">
        <f xml:space="preserve"> M1033+H1034+ I1034- J1034- L1034+ Q1034</f>
        <v>-821666</v>
      </c>
      <c r="N1034" s="5">
        <f>(C1034-D1034 - F1034 - G1034 + J1034- K1034- H1034- I1034- P1034)*-1</f>
        <v>11000</v>
      </c>
      <c r="O1034" s="5" t="s">
        <v>3556</v>
      </c>
      <c r="P1034" s="5">
        <v>0</v>
      </c>
      <c r="Q1034" s="2430">
        <v>0</v>
      </c>
      <c r="R1034" s="2430">
        <v>297169</v>
      </c>
      <c r="S1034" s="2430">
        <v>1485831</v>
      </c>
      <c r="T1034" s="2430">
        <v>0</v>
      </c>
      <c r="U1034" s="2430">
        <v>0</v>
      </c>
      <c r="V1034" s="2430">
        <v>0</v>
      </c>
      <c r="W1034" s="23">
        <v>0.78</v>
      </c>
      <c r="X1034" s="2430">
        <v>4</v>
      </c>
    </row>
    <row r="1035" spans="1:24" x14ac:dyDescent="0.25">
      <c r="A1035" s="3" t="s">
        <v>1299</v>
      </c>
      <c r="B1035" s="3" t="s">
        <v>3557</v>
      </c>
      <c r="C1035" s="5">
        <v>2047000</v>
      </c>
      <c r="D1035" s="5">
        <v>0</v>
      </c>
      <c r="E1035" s="5">
        <v>0</v>
      </c>
      <c r="F1035" s="5">
        <v>43000</v>
      </c>
      <c r="G1035" s="5">
        <v>0</v>
      </c>
      <c r="H1035" s="5">
        <v>2014000</v>
      </c>
      <c r="I1035" s="5">
        <v>0</v>
      </c>
      <c r="J1035" s="5">
        <v>0</v>
      </c>
      <c r="K1035" s="5">
        <v>0</v>
      </c>
      <c r="L1035" s="5"/>
      <c r="M1035" s="5">
        <f xml:space="preserve"> M1034+H1035+ I1035- J1035- L1035+ Q1035</f>
        <v>1192334</v>
      </c>
      <c r="N1035" s="5">
        <f>(C1035-D1035 - F1035 - G1035 + J1035- K1035- H1035- I1035- P1035)*-1</f>
        <v>10000</v>
      </c>
      <c r="O1035" s="5" t="s">
        <v>3558</v>
      </c>
      <c r="P1035" s="5">
        <v>0</v>
      </c>
      <c r="Q1035" s="2432">
        <v>0</v>
      </c>
      <c r="R1035" s="2432">
        <v>341164</v>
      </c>
      <c r="S1035" s="2432">
        <v>1705836</v>
      </c>
      <c r="T1035" s="2432">
        <v>0</v>
      </c>
      <c r="U1035" s="2432">
        <v>0</v>
      </c>
      <c r="V1035" s="2432">
        <v>0</v>
      </c>
      <c r="W1035" s="23">
        <v>0.87</v>
      </c>
      <c r="X1035" s="2432">
        <v>0</v>
      </c>
    </row>
    <row r="1036" spans="1:24" x14ac:dyDescent="0.25">
      <c r="A1036" s="3"/>
      <c r="B1036" s="3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</row>
    <row r="1037" spans="1:24" x14ac:dyDescent="0.25">
      <c r="A1037" s="3"/>
      <c r="B1037" s="3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</row>
    <row r="1038" spans="1:24" x14ac:dyDescent="0.25">
      <c r="A1038" s="3"/>
      <c r="B1038" s="3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</row>
    <row r="1039" spans="1:24" x14ac:dyDescent="0.25">
      <c r="A1039" s="3"/>
      <c r="B1039" s="3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</row>
    <row r="1040" spans="1:24" x14ac:dyDescent="0.25">
      <c r="A1040" s="3"/>
      <c r="B1040" s="3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</row>
    <row r="1041" spans="1:17" x14ac:dyDescent="0.25">
      <c r="A1041" s="6" t="s">
        <v>17</v>
      </c>
      <c r="B1041" s="6" t="s">
        <v>15</v>
      </c>
      <c r="C1041" s="7">
        <f t="shared" ref="C1041:L1041" si="371">SUM(C1034:C1040)</f>
        <v>3830000</v>
      </c>
      <c r="D1041" s="7">
        <f t="shared" si="371"/>
        <v>2250000</v>
      </c>
      <c r="E1041" s="7">
        <f t="shared" si="371"/>
        <v>450000</v>
      </c>
      <c r="F1041" s="7">
        <f t="shared" si="371"/>
        <v>291000</v>
      </c>
      <c r="G1041" s="7">
        <f t="shared" si="371"/>
        <v>0</v>
      </c>
      <c r="H1041" s="7">
        <f t="shared" si="371"/>
        <v>2582000</v>
      </c>
      <c r="I1041" s="7">
        <f t="shared" si="371"/>
        <v>0</v>
      </c>
      <c r="J1041" s="7">
        <f t="shared" si="371"/>
        <v>1272000</v>
      </c>
      <c r="K1041" s="7">
        <f t="shared" si="371"/>
        <v>0</v>
      </c>
      <c r="L1041" s="7">
        <f t="shared" si="371"/>
        <v>0</v>
      </c>
      <c r="M1041" s="7">
        <f>M1040</f>
        <v>0</v>
      </c>
      <c r="N1041" s="7">
        <f>SUM(N1034:N1040)</f>
        <v>21000</v>
      </c>
      <c r="O1041" s="7"/>
      <c r="P1041" s="7">
        <f>SUM(P1034:P1040)</f>
        <v>0</v>
      </c>
      <c r="Q1041" s="8"/>
    </row>
    <row r="1042" spans="1:17" x14ac:dyDescent="0.25">
      <c r="A1042" s="3"/>
      <c r="B1042" s="3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</row>
    <row r="1043" spans="1:17" x14ac:dyDescent="0.25">
      <c r="A1043" s="3"/>
      <c r="B1043" s="3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</row>
    <row r="1044" spans="1:17" x14ac:dyDescent="0.25">
      <c r="A1044" s="3"/>
      <c r="B1044" s="3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</row>
    <row r="1045" spans="1:17" x14ac:dyDescent="0.25">
      <c r="A1045" s="3"/>
      <c r="B1045" s="3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</row>
    <row r="1046" spans="1:17" x14ac:dyDescent="0.25">
      <c r="A1046" s="3"/>
      <c r="B1046" s="3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</row>
    <row r="1047" spans="1:17" x14ac:dyDescent="0.25">
      <c r="A1047" s="3"/>
      <c r="B1047" s="3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</row>
    <row r="1048" spans="1:17" x14ac:dyDescent="0.25">
      <c r="A1048" s="3"/>
      <c r="B1048" s="3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</row>
    <row r="1049" spans="1:17" x14ac:dyDescent="0.25">
      <c r="A1049" s="6" t="s">
        <v>18</v>
      </c>
      <c r="B1049" s="6" t="s">
        <v>15</v>
      </c>
      <c r="C1049" s="7">
        <f t="shared" ref="C1049:L1049" si="372">SUM(C1042:C1048)</f>
        <v>0</v>
      </c>
      <c r="D1049" s="7">
        <f t="shared" si="372"/>
        <v>0</v>
      </c>
      <c r="E1049" s="7">
        <f t="shared" si="372"/>
        <v>0</v>
      </c>
      <c r="F1049" s="7">
        <f t="shared" si="372"/>
        <v>0</v>
      </c>
      <c r="G1049" s="7">
        <f t="shared" si="372"/>
        <v>0</v>
      </c>
      <c r="H1049" s="7">
        <f t="shared" si="372"/>
        <v>0</v>
      </c>
      <c r="I1049" s="7">
        <f t="shared" si="372"/>
        <v>0</v>
      </c>
      <c r="J1049" s="7">
        <f t="shared" si="372"/>
        <v>0</v>
      </c>
      <c r="K1049" s="7">
        <f t="shared" si="372"/>
        <v>0</v>
      </c>
      <c r="L1049" s="7">
        <f t="shared" si="372"/>
        <v>0</v>
      </c>
      <c r="M1049" s="7">
        <f>M1048</f>
        <v>0</v>
      </c>
      <c r="N1049" s="7">
        <f>SUM(N1042:N1048)</f>
        <v>0</v>
      </c>
      <c r="O1049" s="7"/>
      <c r="P1049" s="7">
        <f>SUM(P1042:P1048)</f>
        <v>0</v>
      </c>
      <c r="Q1049" s="8"/>
    </row>
    <row r="1050" spans="1:17" x14ac:dyDescent="0.25">
      <c r="A1050" s="3"/>
      <c r="B1050" s="3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</row>
    <row r="1051" spans="1:17" x14ac:dyDescent="0.25">
      <c r="A1051" s="3"/>
      <c r="B1051" s="3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</row>
    <row r="1052" spans="1:17" x14ac:dyDescent="0.25">
      <c r="A1052" s="3"/>
      <c r="B1052" s="3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</row>
    <row r="1053" spans="1:17" x14ac:dyDescent="0.25">
      <c r="A1053" s="3"/>
      <c r="B1053" s="3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</row>
    <row r="1054" spans="1:17" x14ac:dyDescent="0.25">
      <c r="A1054" s="3"/>
      <c r="B1054" s="3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</row>
    <row r="1055" spans="1:17" x14ac:dyDescent="0.25">
      <c r="A1055" s="3"/>
      <c r="B1055" s="3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</row>
    <row r="1056" spans="1:17" x14ac:dyDescent="0.25">
      <c r="A1056" s="3"/>
      <c r="B1056" s="3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</row>
    <row r="1057" spans="1:17" x14ac:dyDescent="0.25">
      <c r="A1057" s="6" t="s">
        <v>19</v>
      </c>
      <c r="B1057" s="6" t="s">
        <v>15</v>
      </c>
      <c r="C1057" s="7">
        <f t="shared" ref="C1057:L1057" si="373">SUM(C1050:C1056)</f>
        <v>0</v>
      </c>
      <c r="D1057" s="7">
        <f t="shared" si="373"/>
        <v>0</v>
      </c>
      <c r="E1057" s="7">
        <f t="shared" si="373"/>
        <v>0</v>
      </c>
      <c r="F1057" s="7">
        <f t="shared" si="373"/>
        <v>0</v>
      </c>
      <c r="G1057" s="7">
        <f t="shared" si="373"/>
        <v>0</v>
      </c>
      <c r="H1057" s="7">
        <f t="shared" si="373"/>
        <v>0</v>
      </c>
      <c r="I1057" s="7">
        <f t="shared" si="373"/>
        <v>0</v>
      </c>
      <c r="J1057" s="7">
        <f t="shared" si="373"/>
        <v>0</v>
      </c>
      <c r="K1057" s="7">
        <f t="shared" si="373"/>
        <v>0</v>
      </c>
      <c r="L1057" s="7">
        <f t="shared" si="373"/>
        <v>0</v>
      </c>
      <c r="M1057" s="7">
        <f>M1056</f>
        <v>0</v>
      </c>
      <c r="N1057" s="7">
        <f>SUM(N1050:N1056)</f>
        <v>0</v>
      </c>
      <c r="O1057" s="7"/>
      <c r="P1057" s="7">
        <f>SUM(P1050:P1056)</f>
        <v>0</v>
      </c>
      <c r="Q1057" s="8"/>
    </row>
    <row r="1058" spans="1:17" x14ac:dyDescent="0.25">
      <c r="A1058" s="10" t="s">
        <v>15</v>
      </c>
      <c r="B1058" s="10" t="s">
        <v>20</v>
      </c>
      <c r="C1058" s="11">
        <f t="shared" ref="C1058:L1058" si="374">C1033+C1041+C1049+C1057</f>
        <v>13926000</v>
      </c>
      <c r="D1058" s="11">
        <f t="shared" si="374"/>
        <v>12900000</v>
      </c>
      <c r="E1058" s="11">
        <f t="shared" si="374"/>
        <v>2580000</v>
      </c>
      <c r="F1058" s="11">
        <f t="shared" si="374"/>
        <v>773000</v>
      </c>
      <c r="G1058" s="11">
        <f t="shared" si="374"/>
        <v>0</v>
      </c>
      <c r="H1058" s="11">
        <f t="shared" si="374"/>
        <v>5216000</v>
      </c>
      <c r="I1058" s="11">
        <f t="shared" si="374"/>
        <v>0</v>
      </c>
      <c r="J1058" s="11">
        <f t="shared" si="374"/>
        <v>5017000</v>
      </c>
      <c r="K1058" s="11">
        <f t="shared" si="374"/>
        <v>80000</v>
      </c>
      <c r="L1058" s="11">
        <f t="shared" si="374"/>
        <v>0</v>
      </c>
      <c r="M1058" s="11">
        <f>M1057</f>
        <v>0</v>
      </c>
      <c r="N1058" s="11">
        <f>N1033+N1041+N1049+N1057</f>
        <v>26000</v>
      </c>
      <c r="O1058" s="11"/>
      <c r="P1058" s="11">
        <f>P1033+P1041+P1049+P1057</f>
        <v>0</v>
      </c>
      <c r="Q1058" s="9"/>
    </row>
    <row r="1059" spans="1:17" x14ac:dyDescent="0.25">
      <c r="B1059" s="3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</row>
    <row r="1060" spans="1:17" x14ac:dyDescent="0.25">
      <c r="A1060" s="3"/>
      <c r="B1060" s="3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</row>
    <row r="1061" spans="1:17" x14ac:dyDescent="0.25">
      <c r="A1061" s="3"/>
      <c r="B1061" s="3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</row>
    <row r="1062" spans="1:17" x14ac:dyDescent="0.25">
      <c r="A1062" s="3"/>
      <c r="B1062" s="3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</row>
    <row r="1063" spans="1:17" x14ac:dyDescent="0.25">
      <c r="A1063" s="3"/>
      <c r="B1063" s="3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</row>
    <row r="1064" spans="1:17" x14ac:dyDescent="0.25">
      <c r="A1064" s="3"/>
      <c r="B1064" s="3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</row>
    <row r="1065" spans="1:17" x14ac:dyDescent="0.25">
      <c r="A1065" s="3"/>
      <c r="B1065" s="3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</row>
    <row r="1066" spans="1:17" x14ac:dyDescent="0.25">
      <c r="A1066" s="6" t="s">
        <v>16</v>
      </c>
      <c r="B1066" s="6" t="s">
        <v>15</v>
      </c>
      <c r="C1066" s="7">
        <f t="shared" ref="C1066:L1066" si="375">SUM(C1059:C1065)</f>
        <v>0</v>
      </c>
      <c r="D1066" s="7">
        <f t="shared" si="375"/>
        <v>0</v>
      </c>
      <c r="E1066" s="7">
        <f t="shared" si="375"/>
        <v>0</v>
      </c>
      <c r="F1066" s="7">
        <f t="shared" si="375"/>
        <v>0</v>
      </c>
      <c r="G1066" s="7">
        <f t="shared" si="375"/>
        <v>0</v>
      </c>
      <c r="H1066" s="7">
        <f t="shared" si="375"/>
        <v>0</v>
      </c>
      <c r="I1066" s="7">
        <f t="shared" si="375"/>
        <v>0</v>
      </c>
      <c r="J1066" s="7">
        <f t="shared" si="375"/>
        <v>0</v>
      </c>
      <c r="K1066" s="7">
        <f t="shared" si="375"/>
        <v>0</v>
      </c>
      <c r="L1066" s="7">
        <f t="shared" si="375"/>
        <v>0</v>
      </c>
      <c r="M1066" s="7">
        <f>M1065</f>
        <v>0</v>
      </c>
      <c r="N1066" s="7">
        <f>SUM(N1059:N1065)</f>
        <v>0</v>
      </c>
      <c r="O1066" s="7"/>
      <c r="P1066" s="7">
        <f>SUM(P1059:P1065)</f>
        <v>0</v>
      </c>
      <c r="Q1066" s="8"/>
    </row>
    <row r="1067" spans="1:17" x14ac:dyDescent="0.25">
      <c r="A1067" s="3"/>
      <c r="B1067" s="3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</row>
    <row r="1068" spans="1:17" x14ac:dyDescent="0.25">
      <c r="A1068" s="3"/>
      <c r="B1068" s="3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</row>
    <row r="1069" spans="1:17" x14ac:dyDescent="0.25">
      <c r="A1069" s="3"/>
      <c r="B1069" s="3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</row>
    <row r="1070" spans="1:17" x14ac:dyDescent="0.25">
      <c r="A1070" s="3"/>
      <c r="B1070" s="3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</row>
    <row r="1071" spans="1:17" x14ac:dyDescent="0.25">
      <c r="A1071" s="3"/>
      <c r="B1071" s="3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</row>
    <row r="1072" spans="1:17" x14ac:dyDescent="0.25">
      <c r="A1072" s="3"/>
      <c r="B1072" s="3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</row>
    <row r="1073" spans="1:17" x14ac:dyDescent="0.25">
      <c r="A1073" s="3"/>
      <c r="B1073" s="3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</row>
    <row r="1074" spans="1:17" x14ac:dyDescent="0.25">
      <c r="A1074" s="6" t="s">
        <v>17</v>
      </c>
      <c r="B1074" s="6" t="s">
        <v>15</v>
      </c>
      <c r="C1074" s="7">
        <f t="shared" ref="C1074:L1074" si="376">SUM(C1067:C1073)</f>
        <v>0</v>
      </c>
      <c r="D1074" s="7">
        <f t="shared" si="376"/>
        <v>0</v>
      </c>
      <c r="E1074" s="7">
        <f t="shared" si="376"/>
        <v>0</v>
      </c>
      <c r="F1074" s="7">
        <f t="shared" si="376"/>
        <v>0</v>
      </c>
      <c r="G1074" s="7">
        <f t="shared" si="376"/>
        <v>0</v>
      </c>
      <c r="H1074" s="7">
        <f t="shared" si="376"/>
        <v>0</v>
      </c>
      <c r="I1074" s="7">
        <f t="shared" si="376"/>
        <v>0</v>
      </c>
      <c r="J1074" s="7">
        <f t="shared" si="376"/>
        <v>0</v>
      </c>
      <c r="K1074" s="7">
        <f t="shared" si="376"/>
        <v>0</v>
      </c>
      <c r="L1074" s="7">
        <f t="shared" si="376"/>
        <v>0</v>
      </c>
      <c r="M1074" s="7">
        <f>M1073</f>
        <v>0</v>
      </c>
      <c r="N1074" s="7">
        <f>SUM(N1067:N1073)</f>
        <v>0</v>
      </c>
      <c r="O1074" s="7"/>
      <c r="P1074" s="7">
        <f>SUM(P1067:P1073)</f>
        <v>0</v>
      </c>
      <c r="Q1074" s="8"/>
    </row>
    <row r="1075" spans="1:17" x14ac:dyDescent="0.25">
      <c r="A1075" s="3"/>
      <c r="B1075" s="3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</row>
    <row r="1076" spans="1:17" x14ac:dyDescent="0.25">
      <c r="A1076" s="3"/>
      <c r="B1076" s="3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</row>
    <row r="1077" spans="1:17" x14ac:dyDescent="0.25">
      <c r="A1077" s="3"/>
      <c r="B1077" s="3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</row>
    <row r="1078" spans="1:17" x14ac:dyDescent="0.25">
      <c r="A1078" s="3"/>
      <c r="B1078" s="3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</row>
    <row r="1079" spans="1:17" x14ac:dyDescent="0.25">
      <c r="A1079" s="3"/>
      <c r="B1079" s="3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</row>
    <row r="1080" spans="1:17" x14ac:dyDescent="0.25">
      <c r="A1080" s="3"/>
      <c r="B1080" s="3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</row>
    <row r="1081" spans="1:17" x14ac:dyDescent="0.25">
      <c r="A1081" s="3"/>
      <c r="B1081" s="3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</row>
    <row r="1082" spans="1:17" x14ac:dyDescent="0.25">
      <c r="A1082" s="6" t="s">
        <v>18</v>
      </c>
      <c r="B1082" s="6" t="s">
        <v>15</v>
      </c>
      <c r="C1082" s="7">
        <f t="shared" ref="C1082:L1082" si="377">SUM(C1075:C1081)</f>
        <v>0</v>
      </c>
      <c r="D1082" s="7">
        <f t="shared" si="377"/>
        <v>0</v>
      </c>
      <c r="E1082" s="7">
        <f t="shared" si="377"/>
        <v>0</v>
      </c>
      <c r="F1082" s="7">
        <f t="shared" si="377"/>
        <v>0</v>
      </c>
      <c r="G1082" s="7">
        <f t="shared" si="377"/>
        <v>0</v>
      </c>
      <c r="H1082" s="7">
        <f t="shared" si="377"/>
        <v>0</v>
      </c>
      <c r="I1082" s="7">
        <f t="shared" si="377"/>
        <v>0</v>
      </c>
      <c r="J1082" s="7">
        <f t="shared" si="377"/>
        <v>0</v>
      </c>
      <c r="K1082" s="7">
        <f t="shared" si="377"/>
        <v>0</v>
      </c>
      <c r="L1082" s="7">
        <f t="shared" si="377"/>
        <v>0</v>
      </c>
      <c r="M1082" s="7">
        <f>M1081</f>
        <v>0</v>
      </c>
      <c r="N1082" s="7">
        <f>SUM(N1075:N1081)</f>
        <v>0</v>
      </c>
      <c r="O1082" s="7"/>
      <c r="P1082" s="7">
        <f>SUM(P1075:P1081)</f>
        <v>0</v>
      </c>
      <c r="Q1082" s="8"/>
    </row>
    <row r="1083" spans="1:17" x14ac:dyDescent="0.25">
      <c r="A1083" s="3"/>
      <c r="B1083" s="3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</row>
    <row r="1084" spans="1:17" x14ac:dyDescent="0.25">
      <c r="A1084" s="3"/>
      <c r="B1084" s="3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</row>
    <row r="1085" spans="1:17" x14ac:dyDescent="0.25">
      <c r="A1085" s="3"/>
      <c r="B1085" s="3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</row>
    <row r="1086" spans="1:17" x14ac:dyDescent="0.25">
      <c r="A1086" s="3"/>
      <c r="B1086" s="3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</row>
    <row r="1087" spans="1:17" x14ac:dyDescent="0.25">
      <c r="A1087" s="3"/>
      <c r="B1087" s="3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</row>
    <row r="1088" spans="1:17" x14ac:dyDescent="0.25">
      <c r="A1088" s="3"/>
      <c r="B1088" s="3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</row>
    <row r="1089" spans="1:17" x14ac:dyDescent="0.25">
      <c r="A1089" s="3"/>
      <c r="B1089" s="3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</row>
    <row r="1090" spans="1:17" x14ac:dyDescent="0.25">
      <c r="A1090" s="6" t="s">
        <v>19</v>
      </c>
      <c r="B1090" s="6" t="s">
        <v>15</v>
      </c>
      <c r="C1090" s="7">
        <f t="shared" ref="C1090:L1090" si="378">SUM(C1083:C1089)</f>
        <v>0</v>
      </c>
      <c r="D1090" s="7">
        <f t="shared" si="378"/>
        <v>0</v>
      </c>
      <c r="E1090" s="7">
        <f t="shared" si="378"/>
        <v>0</v>
      </c>
      <c r="F1090" s="7">
        <f t="shared" si="378"/>
        <v>0</v>
      </c>
      <c r="G1090" s="7">
        <f t="shared" si="378"/>
        <v>0</v>
      </c>
      <c r="H1090" s="7">
        <f t="shared" si="378"/>
        <v>0</v>
      </c>
      <c r="I1090" s="7">
        <f t="shared" si="378"/>
        <v>0</v>
      </c>
      <c r="J1090" s="7">
        <f t="shared" si="378"/>
        <v>0</v>
      </c>
      <c r="K1090" s="7">
        <f t="shared" si="378"/>
        <v>0</v>
      </c>
      <c r="L1090" s="7">
        <f t="shared" si="378"/>
        <v>0</v>
      </c>
      <c r="M1090" s="7">
        <f>M1089</f>
        <v>0</v>
      </c>
      <c r="N1090" s="7">
        <f>SUM(N1083:N1089)</f>
        <v>0</v>
      </c>
      <c r="O1090" s="7"/>
      <c r="P1090" s="7">
        <f>SUM(P1083:P1089)</f>
        <v>0</v>
      </c>
      <c r="Q1090" s="8"/>
    </row>
    <row r="1091" spans="1:17" x14ac:dyDescent="0.25">
      <c r="A1091" s="10" t="s">
        <v>15</v>
      </c>
      <c r="B1091" s="10" t="s">
        <v>20</v>
      </c>
      <c r="C1091" s="11">
        <f t="shared" ref="C1091:L1091" si="379">C1066+C1074+C1082+C1090</f>
        <v>0</v>
      </c>
      <c r="D1091" s="11">
        <f t="shared" si="379"/>
        <v>0</v>
      </c>
      <c r="E1091" s="11">
        <f t="shared" si="379"/>
        <v>0</v>
      </c>
      <c r="F1091" s="11">
        <f t="shared" si="379"/>
        <v>0</v>
      </c>
      <c r="G1091" s="11">
        <f t="shared" si="379"/>
        <v>0</v>
      </c>
      <c r="H1091" s="11">
        <f t="shared" si="379"/>
        <v>0</v>
      </c>
      <c r="I1091" s="11">
        <f t="shared" si="379"/>
        <v>0</v>
      </c>
      <c r="J1091" s="11">
        <f t="shared" si="379"/>
        <v>0</v>
      </c>
      <c r="K1091" s="11">
        <f t="shared" si="379"/>
        <v>0</v>
      </c>
      <c r="L1091" s="11">
        <f t="shared" si="379"/>
        <v>0</v>
      </c>
      <c r="M1091" s="11">
        <f>M1090</f>
        <v>0</v>
      </c>
      <c r="N1091" s="11">
        <f>N1066+N1074+N1082+N1090</f>
        <v>0</v>
      </c>
      <c r="O1091" s="11"/>
      <c r="P1091" s="11">
        <f>P1066+P1074+P1082+P1090</f>
        <v>0</v>
      </c>
      <c r="Q1091" s="9"/>
    </row>
    <row r="1092" spans="1:17" x14ac:dyDescent="0.25">
      <c r="B1092" s="3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</row>
    <row r="1093" spans="1:17" x14ac:dyDescent="0.25">
      <c r="A1093" s="3"/>
      <c r="B1093" s="3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</row>
    <row r="1094" spans="1:17" x14ac:dyDescent="0.25">
      <c r="A1094" s="3"/>
      <c r="B1094" s="3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</row>
    <row r="1095" spans="1:17" x14ac:dyDescent="0.25">
      <c r="A1095" s="3"/>
      <c r="B1095" s="3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</row>
    <row r="1096" spans="1:17" x14ac:dyDescent="0.25">
      <c r="A1096" s="3"/>
      <c r="B1096" s="3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</row>
    <row r="1097" spans="1:17" x14ac:dyDescent="0.25">
      <c r="A1097" s="3"/>
      <c r="B1097" s="3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</row>
    <row r="1098" spans="1:17" x14ac:dyDescent="0.25">
      <c r="A1098" s="3"/>
      <c r="B1098" s="3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</row>
    <row r="1099" spans="1:17" x14ac:dyDescent="0.25">
      <c r="A1099" s="6" t="s">
        <v>16</v>
      </c>
      <c r="B1099" s="6" t="s">
        <v>15</v>
      </c>
      <c r="C1099" s="7">
        <f t="shared" ref="C1099:L1099" si="380">SUM(C1092:C1098)</f>
        <v>0</v>
      </c>
      <c r="D1099" s="7">
        <f t="shared" si="380"/>
        <v>0</v>
      </c>
      <c r="E1099" s="7">
        <f t="shared" si="380"/>
        <v>0</v>
      </c>
      <c r="F1099" s="7">
        <f t="shared" si="380"/>
        <v>0</v>
      </c>
      <c r="G1099" s="7">
        <f t="shared" si="380"/>
        <v>0</v>
      </c>
      <c r="H1099" s="7">
        <f t="shared" si="380"/>
        <v>0</v>
      </c>
      <c r="I1099" s="7">
        <f t="shared" si="380"/>
        <v>0</v>
      </c>
      <c r="J1099" s="7">
        <f t="shared" si="380"/>
        <v>0</v>
      </c>
      <c r="K1099" s="7">
        <f t="shared" si="380"/>
        <v>0</v>
      </c>
      <c r="L1099" s="7">
        <f t="shared" si="380"/>
        <v>0</v>
      </c>
      <c r="M1099" s="7">
        <f>M1098</f>
        <v>0</v>
      </c>
      <c r="N1099" s="7">
        <f>SUM(N1092:N1098)</f>
        <v>0</v>
      </c>
      <c r="O1099" s="7"/>
      <c r="P1099" s="7">
        <f>SUM(P1092:P1098)</f>
        <v>0</v>
      </c>
      <c r="Q1099" s="8"/>
    </row>
    <row r="1100" spans="1:17" x14ac:dyDescent="0.25">
      <c r="A1100" s="3"/>
      <c r="B1100" s="3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</row>
    <row r="1101" spans="1:17" x14ac:dyDescent="0.25">
      <c r="A1101" s="3"/>
      <c r="B1101" s="3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</row>
    <row r="1102" spans="1:17" x14ac:dyDescent="0.25">
      <c r="A1102" s="3"/>
      <c r="B1102" s="3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</row>
    <row r="1103" spans="1:17" x14ac:dyDescent="0.25">
      <c r="A1103" s="3"/>
      <c r="B1103" s="3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</row>
    <row r="1104" spans="1:17" x14ac:dyDescent="0.25">
      <c r="A1104" s="3"/>
      <c r="B1104" s="3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</row>
    <row r="1105" spans="1:17" x14ac:dyDescent="0.25">
      <c r="A1105" s="3"/>
      <c r="B1105" s="3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</row>
    <row r="1106" spans="1:17" x14ac:dyDescent="0.25">
      <c r="A1106" s="3"/>
      <c r="B1106" s="3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</row>
    <row r="1107" spans="1:17" x14ac:dyDescent="0.25">
      <c r="A1107" s="6" t="s">
        <v>17</v>
      </c>
      <c r="B1107" s="6" t="s">
        <v>15</v>
      </c>
      <c r="C1107" s="7">
        <f t="shared" ref="C1107:L1107" si="381">SUM(C1100:C1106)</f>
        <v>0</v>
      </c>
      <c r="D1107" s="7">
        <f t="shared" si="381"/>
        <v>0</v>
      </c>
      <c r="E1107" s="7">
        <f t="shared" si="381"/>
        <v>0</v>
      </c>
      <c r="F1107" s="7">
        <f t="shared" si="381"/>
        <v>0</v>
      </c>
      <c r="G1107" s="7">
        <f t="shared" si="381"/>
        <v>0</v>
      </c>
      <c r="H1107" s="7">
        <f t="shared" si="381"/>
        <v>0</v>
      </c>
      <c r="I1107" s="7">
        <f t="shared" si="381"/>
        <v>0</v>
      </c>
      <c r="J1107" s="7">
        <f t="shared" si="381"/>
        <v>0</v>
      </c>
      <c r="K1107" s="7">
        <f t="shared" si="381"/>
        <v>0</v>
      </c>
      <c r="L1107" s="7">
        <f t="shared" si="381"/>
        <v>0</v>
      </c>
      <c r="M1107" s="7">
        <f>M1106</f>
        <v>0</v>
      </c>
      <c r="N1107" s="7">
        <f>SUM(N1100:N1106)</f>
        <v>0</v>
      </c>
      <c r="O1107" s="7"/>
      <c r="P1107" s="7">
        <f>SUM(P1100:P1106)</f>
        <v>0</v>
      </c>
      <c r="Q1107" s="8"/>
    </row>
    <row r="1108" spans="1:17" x14ac:dyDescent="0.25">
      <c r="A1108" s="3"/>
      <c r="B1108" s="3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</row>
    <row r="1109" spans="1:17" x14ac:dyDescent="0.25">
      <c r="A1109" s="3"/>
      <c r="B1109" s="3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</row>
    <row r="1110" spans="1:17" x14ac:dyDescent="0.25">
      <c r="A1110" s="3"/>
      <c r="B1110" s="3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</row>
    <row r="1111" spans="1:17" x14ac:dyDescent="0.25">
      <c r="A1111" s="3"/>
      <c r="B1111" s="3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</row>
    <row r="1112" spans="1:17" x14ac:dyDescent="0.25">
      <c r="A1112" s="3"/>
      <c r="B1112" s="3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</row>
    <row r="1113" spans="1:17" x14ac:dyDescent="0.25">
      <c r="A1113" s="3"/>
      <c r="B1113" s="3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</row>
    <row r="1114" spans="1:17" x14ac:dyDescent="0.25">
      <c r="A1114" s="3"/>
      <c r="B1114" s="3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</row>
    <row r="1115" spans="1:17" x14ac:dyDescent="0.25">
      <c r="A1115" s="6" t="s">
        <v>18</v>
      </c>
      <c r="B1115" s="6" t="s">
        <v>15</v>
      </c>
      <c r="C1115" s="7">
        <f t="shared" ref="C1115:L1115" si="382">SUM(C1108:C1114)</f>
        <v>0</v>
      </c>
      <c r="D1115" s="7">
        <f t="shared" si="382"/>
        <v>0</v>
      </c>
      <c r="E1115" s="7">
        <f t="shared" si="382"/>
        <v>0</v>
      </c>
      <c r="F1115" s="7">
        <f t="shared" si="382"/>
        <v>0</v>
      </c>
      <c r="G1115" s="7">
        <f t="shared" si="382"/>
        <v>0</v>
      </c>
      <c r="H1115" s="7">
        <f t="shared" si="382"/>
        <v>0</v>
      </c>
      <c r="I1115" s="7">
        <f t="shared" si="382"/>
        <v>0</v>
      </c>
      <c r="J1115" s="7">
        <f t="shared" si="382"/>
        <v>0</v>
      </c>
      <c r="K1115" s="7">
        <f t="shared" si="382"/>
        <v>0</v>
      </c>
      <c r="L1115" s="7">
        <f t="shared" si="382"/>
        <v>0</v>
      </c>
      <c r="M1115" s="7">
        <f>M1114</f>
        <v>0</v>
      </c>
      <c r="N1115" s="7">
        <f>SUM(N1108:N1114)</f>
        <v>0</v>
      </c>
      <c r="O1115" s="7"/>
      <c r="P1115" s="7">
        <f>SUM(P1108:P1114)</f>
        <v>0</v>
      </c>
      <c r="Q1115" s="8"/>
    </row>
    <row r="1116" spans="1:17" x14ac:dyDescent="0.25">
      <c r="A1116" s="3"/>
      <c r="B1116" s="3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</row>
    <row r="1117" spans="1:17" x14ac:dyDescent="0.25">
      <c r="A1117" s="3"/>
      <c r="B1117" s="3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</row>
    <row r="1118" spans="1:17" x14ac:dyDescent="0.25">
      <c r="A1118" s="3"/>
      <c r="B1118" s="3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</row>
    <row r="1119" spans="1:17" x14ac:dyDescent="0.25">
      <c r="A1119" s="3"/>
      <c r="B1119" s="3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</row>
    <row r="1120" spans="1:17" x14ac:dyDescent="0.25">
      <c r="A1120" s="3"/>
      <c r="B1120" s="3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</row>
    <row r="1121" spans="1:17" x14ac:dyDescent="0.25">
      <c r="A1121" s="3"/>
      <c r="B1121" s="3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</row>
    <row r="1122" spans="1:17" x14ac:dyDescent="0.25">
      <c r="A1122" s="3"/>
      <c r="B1122" s="3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</row>
    <row r="1123" spans="1:17" x14ac:dyDescent="0.25">
      <c r="A1123" s="6" t="s">
        <v>19</v>
      </c>
      <c r="B1123" s="6" t="s">
        <v>15</v>
      </c>
      <c r="C1123" s="7">
        <f t="shared" ref="C1123:L1123" si="383">SUM(C1116:C1122)</f>
        <v>0</v>
      </c>
      <c r="D1123" s="7">
        <f t="shared" si="383"/>
        <v>0</v>
      </c>
      <c r="E1123" s="7">
        <f t="shared" si="383"/>
        <v>0</v>
      </c>
      <c r="F1123" s="7">
        <f t="shared" si="383"/>
        <v>0</v>
      </c>
      <c r="G1123" s="7">
        <f t="shared" si="383"/>
        <v>0</v>
      </c>
      <c r="H1123" s="7">
        <f t="shared" si="383"/>
        <v>0</v>
      </c>
      <c r="I1123" s="7">
        <f t="shared" si="383"/>
        <v>0</v>
      </c>
      <c r="J1123" s="7">
        <f t="shared" si="383"/>
        <v>0</v>
      </c>
      <c r="K1123" s="7">
        <f t="shared" si="383"/>
        <v>0</v>
      </c>
      <c r="L1123" s="7">
        <f t="shared" si="383"/>
        <v>0</v>
      </c>
      <c r="M1123" s="7">
        <f>M1122</f>
        <v>0</v>
      </c>
      <c r="N1123" s="7">
        <f>SUM(N1116:N1122)</f>
        <v>0</v>
      </c>
      <c r="O1123" s="7"/>
      <c r="P1123" s="7">
        <f>SUM(P1116:P1122)</f>
        <v>0</v>
      </c>
      <c r="Q1123" s="8"/>
    </row>
    <row r="1124" spans="1:17" x14ac:dyDescent="0.25">
      <c r="A1124" s="10" t="s">
        <v>15</v>
      </c>
      <c r="B1124" s="10" t="s">
        <v>20</v>
      </c>
      <c r="C1124" s="11">
        <f t="shared" ref="C1124:L1124" si="384">C1099+C1107+C1115+C1123</f>
        <v>0</v>
      </c>
      <c r="D1124" s="11">
        <f t="shared" si="384"/>
        <v>0</v>
      </c>
      <c r="E1124" s="11">
        <f t="shared" si="384"/>
        <v>0</v>
      </c>
      <c r="F1124" s="11">
        <f t="shared" si="384"/>
        <v>0</v>
      </c>
      <c r="G1124" s="11">
        <f t="shared" si="384"/>
        <v>0</v>
      </c>
      <c r="H1124" s="11">
        <f t="shared" si="384"/>
        <v>0</v>
      </c>
      <c r="I1124" s="11">
        <f t="shared" si="384"/>
        <v>0</v>
      </c>
      <c r="J1124" s="11">
        <f t="shared" si="384"/>
        <v>0</v>
      </c>
      <c r="K1124" s="11">
        <f t="shared" si="384"/>
        <v>0</v>
      </c>
      <c r="L1124" s="11">
        <f t="shared" si="384"/>
        <v>0</v>
      </c>
      <c r="M1124" s="11">
        <f>M1123</f>
        <v>0</v>
      </c>
      <c r="N1124" s="11">
        <f>N1099+N1107+N1115+N1123</f>
        <v>0</v>
      </c>
      <c r="O1124" s="11"/>
      <c r="P1124" s="11">
        <f>P1099+P1107+P1115+P1123</f>
        <v>0</v>
      </c>
      <c r="Q1124" s="9"/>
    </row>
    <row r="1125" spans="1:17" x14ac:dyDescent="0.25">
      <c r="B1125" s="3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</row>
    <row r="1126" spans="1:17" x14ac:dyDescent="0.25">
      <c r="A1126" s="3"/>
      <c r="B1126" s="3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</row>
    <row r="1127" spans="1:17" x14ac:dyDescent="0.25">
      <c r="A1127" s="3"/>
      <c r="B1127" s="3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</row>
    <row r="1128" spans="1:17" x14ac:dyDescent="0.25">
      <c r="A1128" s="3"/>
      <c r="B1128" s="3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</row>
    <row r="1129" spans="1:17" x14ac:dyDescent="0.25">
      <c r="A1129" s="3"/>
      <c r="B1129" s="3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</row>
    <row r="1130" spans="1:17" x14ac:dyDescent="0.25">
      <c r="A1130" s="3"/>
      <c r="B1130" s="3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</row>
    <row r="1131" spans="1:17" x14ac:dyDescent="0.25">
      <c r="A1131" s="3"/>
      <c r="B1131" s="3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</row>
    <row r="1132" spans="1:17" x14ac:dyDescent="0.25">
      <c r="A1132" s="6" t="s">
        <v>16</v>
      </c>
      <c r="B1132" s="6" t="s">
        <v>15</v>
      </c>
      <c r="C1132" s="7">
        <f t="shared" ref="C1132:L1132" si="385">SUM(C1125:C1131)</f>
        <v>0</v>
      </c>
      <c r="D1132" s="7">
        <f t="shared" si="385"/>
        <v>0</v>
      </c>
      <c r="E1132" s="7">
        <f t="shared" si="385"/>
        <v>0</v>
      </c>
      <c r="F1132" s="7">
        <f t="shared" si="385"/>
        <v>0</v>
      </c>
      <c r="G1132" s="7">
        <f t="shared" si="385"/>
        <v>0</v>
      </c>
      <c r="H1132" s="7">
        <f t="shared" si="385"/>
        <v>0</v>
      </c>
      <c r="I1132" s="7">
        <f t="shared" si="385"/>
        <v>0</v>
      </c>
      <c r="J1132" s="7">
        <f t="shared" si="385"/>
        <v>0</v>
      </c>
      <c r="K1132" s="7">
        <f t="shared" si="385"/>
        <v>0</v>
      </c>
      <c r="L1132" s="7">
        <f t="shared" si="385"/>
        <v>0</v>
      </c>
      <c r="M1132" s="7">
        <f>M1131</f>
        <v>0</v>
      </c>
      <c r="N1132" s="7">
        <f>SUM(N1125:N1131)</f>
        <v>0</v>
      </c>
      <c r="O1132" s="7"/>
      <c r="P1132" s="7">
        <f>SUM(P1125:P1131)</f>
        <v>0</v>
      </c>
      <c r="Q1132" s="8"/>
    </row>
    <row r="1133" spans="1:17" x14ac:dyDescent="0.25">
      <c r="A1133" s="3"/>
      <c r="B1133" s="3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</row>
    <row r="1134" spans="1:17" x14ac:dyDescent="0.25">
      <c r="A1134" s="3"/>
      <c r="B1134" s="3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</row>
    <row r="1135" spans="1:17" x14ac:dyDescent="0.25">
      <c r="A1135" s="3"/>
      <c r="B1135" s="3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</row>
    <row r="1136" spans="1:17" x14ac:dyDescent="0.25">
      <c r="A1136" s="3"/>
      <c r="B1136" s="3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</row>
    <row r="1137" spans="1:17" x14ac:dyDescent="0.25">
      <c r="A1137" s="3"/>
      <c r="B1137" s="3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</row>
    <row r="1138" spans="1:17" x14ac:dyDescent="0.25">
      <c r="A1138" s="3"/>
      <c r="B1138" s="3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</row>
    <row r="1139" spans="1:17" x14ac:dyDescent="0.25">
      <c r="A1139" s="3"/>
      <c r="B1139" s="3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</row>
    <row r="1140" spans="1:17" x14ac:dyDescent="0.25">
      <c r="A1140" s="6" t="s">
        <v>17</v>
      </c>
      <c r="B1140" s="6" t="s">
        <v>15</v>
      </c>
      <c r="C1140" s="7">
        <f t="shared" ref="C1140:L1140" si="386">SUM(C1133:C1139)</f>
        <v>0</v>
      </c>
      <c r="D1140" s="7">
        <f t="shared" si="386"/>
        <v>0</v>
      </c>
      <c r="E1140" s="7">
        <f t="shared" si="386"/>
        <v>0</v>
      </c>
      <c r="F1140" s="7">
        <f t="shared" si="386"/>
        <v>0</v>
      </c>
      <c r="G1140" s="7">
        <f t="shared" si="386"/>
        <v>0</v>
      </c>
      <c r="H1140" s="7">
        <f t="shared" si="386"/>
        <v>0</v>
      </c>
      <c r="I1140" s="7">
        <f t="shared" si="386"/>
        <v>0</v>
      </c>
      <c r="J1140" s="7">
        <f t="shared" si="386"/>
        <v>0</v>
      </c>
      <c r="K1140" s="7">
        <f t="shared" si="386"/>
        <v>0</v>
      </c>
      <c r="L1140" s="7">
        <f t="shared" si="386"/>
        <v>0</v>
      </c>
      <c r="M1140" s="7">
        <f>M1139</f>
        <v>0</v>
      </c>
      <c r="N1140" s="7">
        <f>SUM(N1133:N1139)</f>
        <v>0</v>
      </c>
      <c r="O1140" s="7"/>
      <c r="P1140" s="7">
        <f>SUM(P1133:P1139)</f>
        <v>0</v>
      </c>
      <c r="Q1140" s="8"/>
    </row>
    <row r="1141" spans="1:17" x14ac:dyDescent="0.25">
      <c r="A1141" s="3"/>
      <c r="B1141" s="3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</row>
    <row r="1142" spans="1:17" x14ac:dyDescent="0.25">
      <c r="A1142" s="3"/>
      <c r="B1142" s="3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</row>
    <row r="1143" spans="1:17" x14ac:dyDescent="0.25">
      <c r="A1143" s="3"/>
      <c r="B1143" s="3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</row>
    <row r="1144" spans="1:17" x14ac:dyDescent="0.25">
      <c r="A1144" s="3"/>
      <c r="B1144" s="3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</row>
    <row r="1145" spans="1:17" x14ac:dyDescent="0.25">
      <c r="A1145" s="3"/>
      <c r="B1145" s="3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</row>
    <row r="1146" spans="1:17" x14ac:dyDescent="0.25">
      <c r="A1146" s="3"/>
      <c r="B1146" s="3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</row>
    <row r="1147" spans="1:17" x14ac:dyDescent="0.25">
      <c r="A1147" s="3"/>
      <c r="B1147" s="3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</row>
    <row r="1148" spans="1:17" x14ac:dyDescent="0.25">
      <c r="A1148" s="6" t="s">
        <v>18</v>
      </c>
      <c r="B1148" s="6" t="s">
        <v>15</v>
      </c>
      <c r="C1148" s="7">
        <f t="shared" ref="C1148:L1148" si="387">SUM(C1141:C1147)</f>
        <v>0</v>
      </c>
      <c r="D1148" s="7">
        <f t="shared" si="387"/>
        <v>0</v>
      </c>
      <c r="E1148" s="7">
        <f t="shared" si="387"/>
        <v>0</v>
      </c>
      <c r="F1148" s="7">
        <f t="shared" si="387"/>
        <v>0</v>
      </c>
      <c r="G1148" s="7">
        <f t="shared" si="387"/>
        <v>0</v>
      </c>
      <c r="H1148" s="7">
        <f t="shared" si="387"/>
        <v>0</v>
      </c>
      <c r="I1148" s="7">
        <f t="shared" si="387"/>
        <v>0</v>
      </c>
      <c r="J1148" s="7">
        <f t="shared" si="387"/>
        <v>0</v>
      </c>
      <c r="K1148" s="7">
        <f t="shared" si="387"/>
        <v>0</v>
      </c>
      <c r="L1148" s="7">
        <f t="shared" si="387"/>
        <v>0</v>
      </c>
      <c r="M1148" s="7">
        <f>M1147</f>
        <v>0</v>
      </c>
      <c r="N1148" s="7">
        <f>SUM(N1141:N1147)</f>
        <v>0</v>
      </c>
      <c r="O1148" s="7"/>
      <c r="P1148" s="7">
        <f>SUM(P1141:P1147)</f>
        <v>0</v>
      </c>
      <c r="Q1148" s="8"/>
    </row>
    <row r="1149" spans="1:17" x14ac:dyDescent="0.25">
      <c r="A1149" s="3"/>
      <c r="B1149" s="3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</row>
    <row r="1150" spans="1:17" x14ac:dyDescent="0.25">
      <c r="A1150" s="3"/>
      <c r="B1150" s="3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</row>
    <row r="1151" spans="1:17" x14ac:dyDescent="0.25">
      <c r="A1151" s="3"/>
      <c r="B1151" s="3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</row>
    <row r="1152" spans="1:17" x14ac:dyDescent="0.25">
      <c r="A1152" s="3"/>
      <c r="B1152" s="3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</row>
    <row r="1153" spans="1:17" x14ac:dyDescent="0.25">
      <c r="A1153" s="3"/>
      <c r="B1153" s="3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</row>
    <row r="1154" spans="1:17" x14ac:dyDescent="0.25">
      <c r="A1154" s="3"/>
      <c r="B1154" s="3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</row>
    <row r="1155" spans="1:17" x14ac:dyDescent="0.25">
      <c r="A1155" s="3"/>
      <c r="B1155" s="3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</row>
    <row r="1156" spans="1:17" x14ac:dyDescent="0.25">
      <c r="A1156" s="6" t="s">
        <v>19</v>
      </c>
      <c r="B1156" s="6" t="s">
        <v>15</v>
      </c>
      <c r="C1156" s="7">
        <f t="shared" ref="C1156:L1156" si="388">SUM(C1149:C1155)</f>
        <v>0</v>
      </c>
      <c r="D1156" s="7">
        <f t="shared" si="388"/>
        <v>0</v>
      </c>
      <c r="E1156" s="7">
        <f t="shared" si="388"/>
        <v>0</v>
      </c>
      <c r="F1156" s="7">
        <f t="shared" si="388"/>
        <v>0</v>
      </c>
      <c r="G1156" s="7">
        <f t="shared" si="388"/>
        <v>0</v>
      </c>
      <c r="H1156" s="7">
        <f t="shared" si="388"/>
        <v>0</v>
      </c>
      <c r="I1156" s="7">
        <f t="shared" si="388"/>
        <v>0</v>
      </c>
      <c r="J1156" s="7">
        <f t="shared" si="388"/>
        <v>0</v>
      </c>
      <c r="K1156" s="7">
        <f t="shared" si="388"/>
        <v>0</v>
      </c>
      <c r="L1156" s="7">
        <f t="shared" si="388"/>
        <v>0</v>
      </c>
      <c r="M1156" s="7">
        <f>M1155</f>
        <v>0</v>
      </c>
      <c r="N1156" s="7">
        <f>SUM(N1149:N1155)</f>
        <v>0</v>
      </c>
      <c r="O1156" s="7"/>
      <c r="P1156" s="7">
        <f>SUM(P1149:P1155)</f>
        <v>0</v>
      </c>
      <c r="Q1156" s="8"/>
    </row>
    <row r="1157" spans="1:17" x14ac:dyDescent="0.25">
      <c r="A1157" s="10" t="s">
        <v>15</v>
      </c>
      <c r="B1157" s="10" t="s">
        <v>20</v>
      </c>
      <c r="C1157" s="11">
        <f t="shared" ref="C1157:L1157" si="389">C1132+C1140+C1148+C1156</f>
        <v>0</v>
      </c>
      <c r="D1157" s="11">
        <f t="shared" si="389"/>
        <v>0</v>
      </c>
      <c r="E1157" s="11">
        <f t="shared" si="389"/>
        <v>0</v>
      </c>
      <c r="F1157" s="11">
        <f t="shared" si="389"/>
        <v>0</v>
      </c>
      <c r="G1157" s="11">
        <f t="shared" si="389"/>
        <v>0</v>
      </c>
      <c r="H1157" s="11">
        <f t="shared" si="389"/>
        <v>0</v>
      </c>
      <c r="I1157" s="11">
        <f t="shared" si="389"/>
        <v>0</v>
      </c>
      <c r="J1157" s="11">
        <f t="shared" si="389"/>
        <v>0</v>
      </c>
      <c r="K1157" s="11">
        <f t="shared" si="389"/>
        <v>0</v>
      </c>
      <c r="L1157" s="11">
        <f t="shared" si="389"/>
        <v>0</v>
      </c>
      <c r="M1157" s="11">
        <f>M1156</f>
        <v>0</v>
      </c>
      <c r="N1157" s="11">
        <f>N1132+N1140+N1148+N1156</f>
        <v>0</v>
      </c>
      <c r="O1157" s="11"/>
      <c r="P1157" s="11">
        <f>P1132+P1140+P1148+P1156</f>
        <v>0</v>
      </c>
      <c r="Q1157" s="9"/>
    </row>
    <row r="1158" spans="1:17" x14ac:dyDescent="0.25">
      <c r="B1158" s="3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</row>
    <row r="1159" spans="1:17" x14ac:dyDescent="0.25">
      <c r="A1159" s="3"/>
      <c r="B1159" s="3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</row>
    <row r="1160" spans="1:17" x14ac:dyDescent="0.25">
      <c r="A1160" s="3"/>
      <c r="B1160" s="3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</row>
    <row r="1161" spans="1:17" x14ac:dyDescent="0.25">
      <c r="A1161" s="3"/>
      <c r="B1161" s="3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</row>
    <row r="1162" spans="1:17" x14ac:dyDescent="0.25">
      <c r="A1162" s="3"/>
      <c r="B1162" s="3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</row>
    <row r="1163" spans="1:17" x14ac:dyDescent="0.25">
      <c r="A1163" s="3"/>
      <c r="B1163" s="3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</row>
    <row r="1164" spans="1:17" x14ac:dyDescent="0.25">
      <c r="A1164" s="3"/>
      <c r="B1164" s="3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</row>
    <row r="1165" spans="1:17" x14ac:dyDescent="0.25">
      <c r="A1165" s="6" t="s">
        <v>16</v>
      </c>
      <c r="B1165" s="6" t="s">
        <v>15</v>
      </c>
      <c r="C1165" s="7">
        <f t="shared" ref="C1165:L1165" si="390">SUM(C1158:C1164)</f>
        <v>0</v>
      </c>
      <c r="D1165" s="7">
        <f t="shared" si="390"/>
        <v>0</v>
      </c>
      <c r="E1165" s="7">
        <f t="shared" si="390"/>
        <v>0</v>
      </c>
      <c r="F1165" s="7">
        <f t="shared" si="390"/>
        <v>0</v>
      </c>
      <c r="G1165" s="7">
        <f t="shared" si="390"/>
        <v>0</v>
      </c>
      <c r="H1165" s="7">
        <f t="shared" si="390"/>
        <v>0</v>
      </c>
      <c r="I1165" s="7">
        <f t="shared" si="390"/>
        <v>0</v>
      </c>
      <c r="J1165" s="7">
        <f t="shared" si="390"/>
        <v>0</v>
      </c>
      <c r="K1165" s="7">
        <f t="shared" si="390"/>
        <v>0</v>
      </c>
      <c r="L1165" s="7">
        <f t="shared" si="390"/>
        <v>0</v>
      </c>
      <c r="M1165" s="7">
        <f>M1164</f>
        <v>0</v>
      </c>
      <c r="N1165" s="7">
        <f>SUM(N1158:N1164)</f>
        <v>0</v>
      </c>
      <c r="O1165" s="7"/>
      <c r="P1165" s="7">
        <f>SUM(P1158:P1164)</f>
        <v>0</v>
      </c>
      <c r="Q1165" s="8"/>
    </row>
    <row r="1166" spans="1:17" x14ac:dyDescent="0.25">
      <c r="A1166" s="3"/>
      <c r="B1166" s="3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</row>
    <row r="1167" spans="1:17" x14ac:dyDescent="0.25">
      <c r="A1167" s="3"/>
      <c r="B1167" s="3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</row>
    <row r="1168" spans="1:17" x14ac:dyDescent="0.25">
      <c r="A1168" s="3"/>
      <c r="B1168" s="3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</row>
    <row r="1169" spans="1:17" x14ac:dyDescent="0.25">
      <c r="A1169" s="3"/>
      <c r="B1169" s="3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</row>
    <row r="1170" spans="1:17" x14ac:dyDescent="0.25">
      <c r="A1170" s="3"/>
      <c r="B1170" s="3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</row>
    <row r="1171" spans="1:17" x14ac:dyDescent="0.25">
      <c r="A1171" s="3"/>
      <c r="B1171" s="3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</row>
    <row r="1172" spans="1:17" x14ac:dyDescent="0.25">
      <c r="A1172" s="3"/>
      <c r="B1172" s="3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</row>
    <row r="1173" spans="1:17" x14ac:dyDescent="0.25">
      <c r="A1173" s="6" t="s">
        <v>17</v>
      </c>
      <c r="B1173" s="6" t="s">
        <v>15</v>
      </c>
      <c r="C1173" s="7">
        <f t="shared" ref="C1173:L1173" si="391">SUM(C1166:C1172)</f>
        <v>0</v>
      </c>
      <c r="D1173" s="7">
        <f t="shared" si="391"/>
        <v>0</v>
      </c>
      <c r="E1173" s="7">
        <f t="shared" si="391"/>
        <v>0</v>
      </c>
      <c r="F1173" s="7">
        <f t="shared" si="391"/>
        <v>0</v>
      </c>
      <c r="G1173" s="7">
        <f t="shared" si="391"/>
        <v>0</v>
      </c>
      <c r="H1173" s="7">
        <f t="shared" si="391"/>
        <v>0</v>
      </c>
      <c r="I1173" s="7">
        <f t="shared" si="391"/>
        <v>0</v>
      </c>
      <c r="J1173" s="7">
        <f t="shared" si="391"/>
        <v>0</v>
      </c>
      <c r="K1173" s="7">
        <f t="shared" si="391"/>
        <v>0</v>
      </c>
      <c r="L1173" s="7">
        <f t="shared" si="391"/>
        <v>0</v>
      </c>
      <c r="M1173" s="7">
        <f>M1172</f>
        <v>0</v>
      </c>
      <c r="N1173" s="7">
        <f>SUM(N1166:N1172)</f>
        <v>0</v>
      </c>
      <c r="O1173" s="7"/>
      <c r="P1173" s="7">
        <f>SUM(P1166:P1172)</f>
        <v>0</v>
      </c>
      <c r="Q1173" s="8"/>
    </row>
    <row r="1174" spans="1:17" x14ac:dyDescent="0.25">
      <c r="A1174" s="3"/>
      <c r="B1174" s="3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</row>
    <row r="1175" spans="1:17" x14ac:dyDescent="0.25">
      <c r="A1175" s="3"/>
      <c r="B1175" s="3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</row>
    <row r="1176" spans="1:17" x14ac:dyDescent="0.25">
      <c r="A1176" s="3"/>
      <c r="B1176" s="3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</row>
    <row r="1177" spans="1:17" x14ac:dyDescent="0.25">
      <c r="A1177" s="3"/>
      <c r="B1177" s="3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</row>
    <row r="1178" spans="1:17" x14ac:dyDescent="0.25">
      <c r="A1178" s="3"/>
      <c r="B1178" s="3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</row>
    <row r="1179" spans="1:17" x14ac:dyDescent="0.25">
      <c r="A1179" s="3"/>
      <c r="B1179" s="3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</row>
    <row r="1180" spans="1:17" x14ac:dyDescent="0.25">
      <c r="A1180" s="3"/>
      <c r="B1180" s="3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</row>
    <row r="1181" spans="1:17" x14ac:dyDescent="0.25">
      <c r="A1181" s="6" t="s">
        <v>18</v>
      </c>
      <c r="B1181" s="6" t="s">
        <v>15</v>
      </c>
      <c r="C1181" s="7">
        <f t="shared" ref="C1181:L1181" si="392">SUM(C1174:C1180)</f>
        <v>0</v>
      </c>
      <c r="D1181" s="7">
        <f t="shared" si="392"/>
        <v>0</v>
      </c>
      <c r="E1181" s="7">
        <f t="shared" si="392"/>
        <v>0</v>
      </c>
      <c r="F1181" s="7">
        <f t="shared" si="392"/>
        <v>0</v>
      </c>
      <c r="G1181" s="7">
        <f t="shared" si="392"/>
        <v>0</v>
      </c>
      <c r="H1181" s="7">
        <f t="shared" si="392"/>
        <v>0</v>
      </c>
      <c r="I1181" s="7">
        <f t="shared" si="392"/>
        <v>0</v>
      </c>
      <c r="J1181" s="7">
        <f t="shared" si="392"/>
        <v>0</v>
      </c>
      <c r="K1181" s="7">
        <f t="shared" si="392"/>
        <v>0</v>
      </c>
      <c r="L1181" s="7">
        <f t="shared" si="392"/>
        <v>0</v>
      </c>
      <c r="M1181" s="7">
        <f>M1180</f>
        <v>0</v>
      </c>
      <c r="N1181" s="7">
        <f>SUM(N1174:N1180)</f>
        <v>0</v>
      </c>
      <c r="O1181" s="7"/>
      <c r="P1181" s="7">
        <f>SUM(P1174:P1180)</f>
        <v>0</v>
      </c>
      <c r="Q1181" s="8"/>
    </row>
    <row r="1182" spans="1:17" x14ac:dyDescent="0.25">
      <c r="A1182" s="3"/>
      <c r="B1182" s="3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</row>
    <row r="1183" spans="1:17" x14ac:dyDescent="0.25">
      <c r="A1183" s="3"/>
      <c r="B1183" s="3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</row>
    <row r="1184" spans="1:17" x14ac:dyDescent="0.25">
      <c r="A1184" s="3"/>
      <c r="B1184" s="3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</row>
    <row r="1185" spans="1:17" x14ac:dyDescent="0.25">
      <c r="A1185" s="3"/>
      <c r="B1185" s="3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</row>
    <row r="1186" spans="1:17" x14ac:dyDescent="0.25">
      <c r="A1186" s="3"/>
      <c r="B1186" s="3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</row>
    <row r="1187" spans="1:17" x14ac:dyDescent="0.25">
      <c r="A1187" s="3"/>
      <c r="B1187" s="3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</row>
    <row r="1188" spans="1:17" x14ac:dyDescent="0.25">
      <c r="A1188" s="3"/>
      <c r="B1188" s="3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</row>
    <row r="1189" spans="1:17" x14ac:dyDescent="0.25">
      <c r="A1189" s="6" t="s">
        <v>19</v>
      </c>
      <c r="B1189" s="6" t="s">
        <v>15</v>
      </c>
      <c r="C1189" s="7">
        <f t="shared" ref="C1189:L1189" si="393">SUM(C1182:C1188)</f>
        <v>0</v>
      </c>
      <c r="D1189" s="7">
        <f t="shared" si="393"/>
        <v>0</v>
      </c>
      <c r="E1189" s="7">
        <f t="shared" si="393"/>
        <v>0</v>
      </c>
      <c r="F1189" s="7">
        <f t="shared" si="393"/>
        <v>0</v>
      </c>
      <c r="G1189" s="7">
        <f t="shared" si="393"/>
        <v>0</v>
      </c>
      <c r="H1189" s="7">
        <f t="shared" si="393"/>
        <v>0</v>
      </c>
      <c r="I1189" s="7">
        <f t="shared" si="393"/>
        <v>0</v>
      </c>
      <c r="J1189" s="7">
        <f t="shared" si="393"/>
        <v>0</v>
      </c>
      <c r="K1189" s="7">
        <f t="shared" si="393"/>
        <v>0</v>
      </c>
      <c r="L1189" s="7">
        <f t="shared" si="393"/>
        <v>0</v>
      </c>
      <c r="M1189" s="7">
        <f>M1188</f>
        <v>0</v>
      </c>
      <c r="N1189" s="7">
        <f>SUM(N1182:N1188)</f>
        <v>0</v>
      </c>
      <c r="O1189" s="7"/>
      <c r="P1189" s="7">
        <f>SUM(P1182:P1188)</f>
        <v>0</v>
      </c>
      <c r="Q1189" s="8"/>
    </row>
    <row r="1190" spans="1:17" x14ac:dyDescent="0.25">
      <c r="A1190" s="10" t="s">
        <v>15</v>
      </c>
      <c r="B1190" s="10" t="s">
        <v>20</v>
      </c>
      <c r="C1190" s="11">
        <f t="shared" ref="C1190:L1190" si="394">C1165+C1173+C1181+C1189</f>
        <v>0</v>
      </c>
      <c r="D1190" s="11">
        <f t="shared" si="394"/>
        <v>0</v>
      </c>
      <c r="E1190" s="11">
        <f t="shared" si="394"/>
        <v>0</v>
      </c>
      <c r="F1190" s="11">
        <f t="shared" si="394"/>
        <v>0</v>
      </c>
      <c r="G1190" s="11">
        <f t="shared" si="394"/>
        <v>0</v>
      </c>
      <c r="H1190" s="11">
        <f t="shared" si="394"/>
        <v>0</v>
      </c>
      <c r="I1190" s="11">
        <f t="shared" si="394"/>
        <v>0</v>
      </c>
      <c r="J1190" s="11">
        <f t="shared" si="394"/>
        <v>0</v>
      </c>
      <c r="K1190" s="11">
        <f t="shared" si="394"/>
        <v>0</v>
      </c>
      <c r="L1190" s="11">
        <f t="shared" si="394"/>
        <v>0</v>
      </c>
      <c r="M1190" s="11">
        <f>M1189</f>
        <v>0</v>
      </c>
      <c r="N1190" s="11">
        <f>N1165+N1173+N1181+N1189</f>
        <v>0</v>
      </c>
      <c r="O1190" s="11"/>
      <c r="P1190" s="11">
        <f>P1165+P1173+P1181+P1189</f>
        <v>0</v>
      </c>
      <c r="Q1190" s="9"/>
    </row>
    <row r="1191" spans="1:17" x14ac:dyDescent="0.25">
      <c r="B1191" s="3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</row>
    <row r="1192" spans="1:17" x14ac:dyDescent="0.25">
      <c r="A1192" s="3"/>
      <c r="B1192" s="3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</row>
    <row r="1193" spans="1:17" x14ac:dyDescent="0.25">
      <c r="A1193" s="3"/>
      <c r="B1193" s="3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</row>
    <row r="1194" spans="1:17" x14ac:dyDescent="0.25">
      <c r="A1194" s="3"/>
      <c r="B1194" s="3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</row>
    <row r="1195" spans="1:17" x14ac:dyDescent="0.25">
      <c r="A1195" s="3"/>
      <c r="B1195" s="3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</row>
    <row r="1196" spans="1:17" x14ac:dyDescent="0.25">
      <c r="A1196" s="3"/>
      <c r="B1196" s="3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</row>
    <row r="1197" spans="1:17" x14ac:dyDescent="0.25">
      <c r="A1197" s="3"/>
      <c r="B1197" s="3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</row>
    <row r="1198" spans="1:17" x14ac:dyDescent="0.25">
      <c r="A1198" s="6" t="s">
        <v>16</v>
      </c>
      <c r="B1198" s="6" t="s">
        <v>15</v>
      </c>
      <c r="C1198" s="7">
        <f t="shared" ref="C1198:L1198" si="395">SUM(C1191:C1197)</f>
        <v>0</v>
      </c>
      <c r="D1198" s="7">
        <f t="shared" si="395"/>
        <v>0</v>
      </c>
      <c r="E1198" s="7">
        <f t="shared" si="395"/>
        <v>0</v>
      </c>
      <c r="F1198" s="7">
        <f t="shared" si="395"/>
        <v>0</v>
      </c>
      <c r="G1198" s="7">
        <f t="shared" si="395"/>
        <v>0</v>
      </c>
      <c r="H1198" s="7">
        <f t="shared" si="395"/>
        <v>0</v>
      </c>
      <c r="I1198" s="7">
        <f t="shared" si="395"/>
        <v>0</v>
      </c>
      <c r="J1198" s="7">
        <f t="shared" si="395"/>
        <v>0</v>
      </c>
      <c r="K1198" s="7">
        <f t="shared" si="395"/>
        <v>0</v>
      </c>
      <c r="L1198" s="7">
        <f t="shared" si="395"/>
        <v>0</v>
      </c>
      <c r="M1198" s="7">
        <f>M1197</f>
        <v>0</v>
      </c>
      <c r="N1198" s="7">
        <f>SUM(N1191:N1197)</f>
        <v>0</v>
      </c>
      <c r="O1198" s="7"/>
      <c r="P1198" s="7">
        <f>SUM(P1191:P1197)</f>
        <v>0</v>
      </c>
      <c r="Q1198" s="8"/>
    </row>
    <row r="1199" spans="1:17" x14ac:dyDescent="0.25">
      <c r="A1199" s="3"/>
      <c r="B1199" s="3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</row>
    <row r="1200" spans="1:17" x14ac:dyDescent="0.25">
      <c r="A1200" s="3"/>
      <c r="B1200" s="3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</row>
    <row r="1201" spans="1:17" x14ac:dyDescent="0.25">
      <c r="A1201" s="3"/>
      <c r="B1201" s="3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</row>
    <row r="1202" spans="1:17" x14ac:dyDescent="0.25">
      <c r="A1202" s="3"/>
      <c r="B1202" s="3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</row>
    <row r="1203" spans="1:17" x14ac:dyDescent="0.25">
      <c r="A1203" s="3"/>
      <c r="B1203" s="3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</row>
    <row r="1204" spans="1:17" x14ac:dyDescent="0.25">
      <c r="A1204" s="3"/>
      <c r="B1204" s="3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</row>
    <row r="1205" spans="1:17" x14ac:dyDescent="0.25">
      <c r="A1205" s="3"/>
      <c r="B1205" s="3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</row>
    <row r="1206" spans="1:17" x14ac:dyDescent="0.25">
      <c r="A1206" s="6" t="s">
        <v>17</v>
      </c>
      <c r="B1206" s="6" t="s">
        <v>15</v>
      </c>
      <c r="C1206" s="7">
        <f t="shared" ref="C1206:L1206" si="396">SUM(C1199:C1205)</f>
        <v>0</v>
      </c>
      <c r="D1206" s="7">
        <f t="shared" si="396"/>
        <v>0</v>
      </c>
      <c r="E1206" s="7">
        <f t="shared" si="396"/>
        <v>0</v>
      </c>
      <c r="F1206" s="7">
        <f t="shared" si="396"/>
        <v>0</v>
      </c>
      <c r="G1206" s="7">
        <f t="shared" si="396"/>
        <v>0</v>
      </c>
      <c r="H1206" s="7">
        <f t="shared" si="396"/>
        <v>0</v>
      </c>
      <c r="I1206" s="7">
        <f t="shared" si="396"/>
        <v>0</v>
      </c>
      <c r="J1206" s="7">
        <f t="shared" si="396"/>
        <v>0</v>
      </c>
      <c r="K1206" s="7">
        <f t="shared" si="396"/>
        <v>0</v>
      </c>
      <c r="L1206" s="7">
        <f t="shared" si="396"/>
        <v>0</v>
      </c>
      <c r="M1206" s="7">
        <f>M1205</f>
        <v>0</v>
      </c>
      <c r="N1206" s="7">
        <f>SUM(N1199:N1205)</f>
        <v>0</v>
      </c>
      <c r="O1206" s="7"/>
      <c r="P1206" s="7">
        <f>SUM(P1199:P1205)</f>
        <v>0</v>
      </c>
      <c r="Q1206" s="8"/>
    </row>
    <row r="1207" spans="1:17" x14ac:dyDescent="0.25">
      <c r="A1207" s="3"/>
      <c r="B1207" s="3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</row>
    <row r="1208" spans="1:17" x14ac:dyDescent="0.25">
      <c r="A1208" s="3"/>
      <c r="B1208" s="3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</row>
    <row r="1209" spans="1:17" x14ac:dyDescent="0.25">
      <c r="A1209" s="3"/>
      <c r="B1209" s="3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</row>
    <row r="1210" spans="1:17" x14ac:dyDescent="0.25">
      <c r="A1210" s="3"/>
      <c r="B1210" s="3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</row>
    <row r="1211" spans="1:17" x14ac:dyDescent="0.25">
      <c r="A1211" s="3"/>
      <c r="B1211" s="3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</row>
    <row r="1212" spans="1:17" x14ac:dyDescent="0.25">
      <c r="A1212" s="3"/>
      <c r="B1212" s="3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</row>
    <row r="1213" spans="1:17" x14ac:dyDescent="0.25">
      <c r="A1213" s="3"/>
      <c r="B1213" s="3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</row>
    <row r="1214" spans="1:17" x14ac:dyDescent="0.25">
      <c r="A1214" s="6" t="s">
        <v>18</v>
      </c>
      <c r="B1214" s="6" t="s">
        <v>15</v>
      </c>
      <c r="C1214" s="7">
        <f t="shared" ref="C1214:L1214" si="397">SUM(C1207:C1213)</f>
        <v>0</v>
      </c>
      <c r="D1214" s="7">
        <f t="shared" si="397"/>
        <v>0</v>
      </c>
      <c r="E1214" s="7">
        <f t="shared" si="397"/>
        <v>0</v>
      </c>
      <c r="F1214" s="7">
        <f t="shared" si="397"/>
        <v>0</v>
      </c>
      <c r="G1214" s="7">
        <f t="shared" si="397"/>
        <v>0</v>
      </c>
      <c r="H1214" s="7">
        <f t="shared" si="397"/>
        <v>0</v>
      </c>
      <c r="I1214" s="7">
        <f t="shared" si="397"/>
        <v>0</v>
      </c>
      <c r="J1214" s="7">
        <f t="shared" si="397"/>
        <v>0</v>
      </c>
      <c r="K1214" s="7">
        <f t="shared" si="397"/>
        <v>0</v>
      </c>
      <c r="L1214" s="7">
        <f t="shared" si="397"/>
        <v>0</v>
      </c>
      <c r="M1214" s="7">
        <f>M1213</f>
        <v>0</v>
      </c>
      <c r="N1214" s="7">
        <f>SUM(N1207:N1213)</f>
        <v>0</v>
      </c>
      <c r="O1214" s="7"/>
      <c r="P1214" s="7">
        <f>SUM(P1207:P1213)</f>
        <v>0</v>
      </c>
      <c r="Q1214" s="8"/>
    </row>
    <row r="1215" spans="1:17" x14ac:dyDescent="0.25">
      <c r="A1215" s="3"/>
      <c r="B1215" s="3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</row>
    <row r="1216" spans="1:17" x14ac:dyDescent="0.25">
      <c r="A1216" s="3"/>
      <c r="B1216" s="3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</row>
    <row r="1217" spans="1:17" x14ac:dyDescent="0.25">
      <c r="A1217" s="3"/>
      <c r="B1217" s="3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</row>
    <row r="1218" spans="1:17" x14ac:dyDescent="0.25">
      <c r="A1218" s="3"/>
      <c r="B1218" s="3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</row>
    <row r="1219" spans="1:17" x14ac:dyDescent="0.25">
      <c r="A1219" s="3"/>
      <c r="B1219" s="3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</row>
    <row r="1220" spans="1:17" x14ac:dyDescent="0.25">
      <c r="A1220" s="3"/>
      <c r="B1220" s="3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</row>
    <row r="1221" spans="1:17" x14ac:dyDescent="0.25">
      <c r="A1221" s="3"/>
      <c r="B1221" s="3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</row>
    <row r="1222" spans="1:17" x14ac:dyDescent="0.25">
      <c r="A1222" s="6" t="s">
        <v>19</v>
      </c>
      <c r="B1222" s="6" t="s">
        <v>15</v>
      </c>
      <c r="C1222" s="7">
        <f t="shared" ref="C1222:L1222" si="398">SUM(C1215:C1221)</f>
        <v>0</v>
      </c>
      <c r="D1222" s="7">
        <f t="shared" si="398"/>
        <v>0</v>
      </c>
      <c r="E1222" s="7">
        <f t="shared" si="398"/>
        <v>0</v>
      </c>
      <c r="F1222" s="7">
        <f t="shared" si="398"/>
        <v>0</v>
      </c>
      <c r="G1222" s="7">
        <f t="shared" si="398"/>
        <v>0</v>
      </c>
      <c r="H1222" s="7">
        <f t="shared" si="398"/>
        <v>0</v>
      </c>
      <c r="I1222" s="7">
        <f t="shared" si="398"/>
        <v>0</v>
      </c>
      <c r="J1222" s="7">
        <f t="shared" si="398"/>
        <v>0</v>
      </c>
      <c r="K1222" s="7">
        <f t="shared" si="398"/>
        <v>0</v>
      </c>
      <c r="L1222" s="7">
        <f t="shared" si="398"/>
        <v>0</v>
      </c>
      <c r="M1222" s="7">
        <f>M1221</f>
        <v>0</v>
      </c>
      <c r="N1222" s="7">
        <f>SUM(N1215:N1221)</f>
        <v>0</v>
      </c>
      <c r="O1222" s="7"/>
      <c r="P1222" s="7">
        <f>SUM(P1215:P1221)</f>
        <v>0</v>
      </c>
      <c r="Q1222" s="8"/>
    </row>
    <row r="1223" spans="1:17" x14ac:dyDescent="0.25">
      <c r="A1223" s="10" t="s">
        <v>15</v>
      </c>
      <c r="B1223" s="10" t="s">
        <v>20</v>
      </c>
      <c r="C1223" s="11">
        <f t="shared" ref="C1223:L1223" si="399">C1198+C1206+C1214+C1222</f>
        <v>0</v>
      </c>
      <c r="D1223" s="11">
        <f t="shared" si="399"/>
        <v>0</v>
      </c>
      <c r="E1223" s="11">
        <f t="shared" si="399"/>
        <v>0</v>
      </c>
      <c r="F1223" s="11">
        <f t="shared" si="399"/>
        <v>0</v>
      </c>
      <c r="G1223" s="11">
        <f t="shared" si="399"/>
        <v>0</v>
      </c>
      <c r="H1223" s="11">
        <f t="shared" si="399"/>
        <v>0</v>
      </c>
      <c r="I1223" s="11">
        <f t="shared" si="399"/>
        <v>0</v>
      </c>
      <c r="J1223" s="11">
        <f t="shared" si="399"/>
        <v>0</v>
      </c>
      <c r="K1223" s="11">
        <f t="shared" si="399"/>
        <v>0</v>
      </c>
      <c r="L1223" s="11">
        <f t="shared" si="399"/>
        <v>0</v>
      </c>
      <c r="M1223" s="11">
        <f>M1222</f>
        <v>0</v>
      </c>
      <c r="N1223" s="11">
        <f>N1198+N1206+N1214+N1222</f>
        <v>0</v>
      </c>
      <c r="O1223" s="11"/>
      <c r="P1223" s="11">
        <f>P1198+P1206+P1214+P1222</f>
        <v>0</v>
      </c>
      <c r="Q1223" s="9"/>
    </row>
  </sheetData>
  <autoFilter ref="L2:L532"/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91"/>
  <sheetViews>
    <sheetView tabSelected="1" workbookViewId="0">
      <selection activeCell="H5" sqref="H5"/>
    </sheetView>
  </sheetViews>
  <sheetFormatPr baseColWidth="10" defaultRowHeight="15" x14ac:dyDescent="0.25"/>
  <cols>
    <col min="1" max="1" width="38.85546875" bestFit="1" customWidth="1"/>
    <col min="4" max="4" width="23.85546875" bestFit="1" customWidth="1"/>
    <col min="5" max="5" width="15.7109375" bestFit="1" customWidth="1"/>
    <col min="7" max="7" width="23.7109375" bestFit="1" customWidth="1"/>
    <col min="8" max="8" width="11.85546875" bestFit="1" customWidth="1"/>
    <col min="9" max="9" width="12.28515625" bestFit="1" customWidth="1"/>
    <col min="10" max="10" width="12" bestFit="1" customWidth="1"/>
    <col min="11" max="11" width="12.42578125" bestFit="1" customWidth="1"/>
  </cols>
  <sheetData>
    <row r="1" spans="1:12" ht="22.5" customHeight="1" x14ac:dyDescent="0.25">
      <c r="A1" s="864" t="s">
        <v>1611</v>
      </c>
      <c r="B1" s="446" t="s">
        <v>3280</v>
      </c>
      <c r="C1" s="412" t="s">
        <v>866</v>
      </c>
      <c r="D1" s="411" t="s">
        <v>3016</v>
      </c>
      <c r="E1" s="600" t="s">
        <v>2075</v>
      </c>
      <c r="H1" s="458" t="s">
        <v>926</v>
      </c>
      <c r="I1" s="2433"/>
      <c r="J1" s="2433"/>
      <c r="K1" s="2433"/>
      <c r="L1" s="777"/>
    </row>
    <row r="2" spans="1:12" x14ac:dyDescent="0.25">
      <c r="C2">
        <v>17</v>
      </c>
      <c r="D2" s="626"/>
      <c r="G2" s="456" t="s">
        <v>944</v>
      </c>
      <c r="I2" s="778"/>
      <c r="J2" s="779"/>
      <c r="K2" s="780"/>
      <c r="L2" s="777"/>
    </row>
    <row r="3" spans="1:12" x14ac:dyDescent="0.25">
      <c r="F3" s="3"/>
      <c r="G3" s="5"/>
      <c r="H3" t="s">
        <v>3456</v>
      </c>
      <c r="I3" s="777" t="s">
        <v>3457</v>
      </c>
      <c r="J3" s="777" t="s">
        <v>3463</v>
      </c>
      <c r="K3" s="777"/>
      <c r="L3" s="781"/>
    </row>
    <row r="4" spans="1:12" x14ac:dyDescent="0.25">
      <c r="A4" s="1119"/>
      <c r="D4" s="1687"/>
      <c r="F4" s="21"/>
      <c r="I4" s="777" t="s">
        <v>3457</v>
      </c>
      <c r="J4" s="2339"/>
      <c r="K4" s="777"/>
      <c r="L4" s="781"/>
    </row>
    <row r="5" spans="1:12" x14ac:dyDescent="0.25">
      <c r="F5" s="21">
        <v>44676</v>
      </c>
      <c r="G5">
        <v>0</v>
      </c>
      <c r="H5" s="5">
        <f>+'san jose 02'!M996+'CALAMAR  DON CARLOS '!M1620+julian!M94</f>
        <v>8440334</v>
      </c>
      <c r="I5" s="27">
        <v>8470334</v>
      </c>
      <c r="J5" t="s">
        <v>3464</v>
      </c>
      <c r="K5" t="s">
        <v>3465</v>
      </c>
      <c r="L5" s="460"/>
    </row>
    <row r="6" spans="1:12" x14ac:dyDescent="0.25">
      <c r="A6" s="626" t="s">
        <v>3518</v>
      </c>
      <c r="F6" s="21"/>
      <c r="L6" s="460"/>
    </row>
    <row r="7" spans="1:12" x14ac:dyDescent="0.25">
      <c r="A7" s="446"/>
      <c r="B7" s="446"/>
      <c r="C7" s="446"/>
      <c r="D7" s="5"/>
      <c r="F7" s="21"/>
      <c r="L7" s="460"/>
    </row>
    <row r="8" spans="1:12" x14ac:dyDescent="0.25">
      <c r="A8" s="446"/>
      <c r="B8" s="863"/>
      <c r="C8" s="446"/>
      <c r="F8" s="21"/>
      <c r="L8" s="460"/>
    </row>
    <row r="9" spans="1:12" x14ac:dyDescent="0.25">
      <c r="A9" s="446"/>
      <c r="B9" s="863"/>
      <c r="C9" s="446"/>
      <c r="F9" s="21"/>
      <c r="G9" s="5"/>
      <c r="H9" s="27"/>
      <c r="I9" s="28"/>
      <c r="J9" s="28"/>
      <c r="K9" s="28"/>
    </row>
    <row r="10" spans="1:12" x14ac:dyDescent="0.25">
      <c r="A10" s="446"/>
      <c r="B10" s="446"/>
      <c r="C10" s="446"/>
      <c r="F10" s="21"/>
      <c r="G10" s="27"/>
      <c r="H10" s="27"/>
      <c r="I10" s="28"/>
      <c r="K10" s="460"/>
      <c r="L10" s="460"/>
    </row>
    <row r="11" spans="1:12" x14ac:dyDescent="0.25">
      <c r="A11" s="1447"/>
      <c r="B11" s="446"/>
      <c r="C11" s="446"/>
      <c r="D11" s="5"/>
      <c r="F11" s="21"/>
      <c r="L11" s="460"/>
    </row>
    <row r="12" spans="1:12" x14ac:dyDescent="0.25">
      <c r="A12" s="446"/>
      <c r="B12" s="446"/>
      <c r="C12" s="446"/>
      <c r="D12" s="27"/>
      <c r="F12" s="21"/>
      <c r="G12" s="5"/>
      <c r="I12" s="5"/>
      <c r="L12" s="460"/>
    </row>
    <row r="13" spans="1:12" x14ac:dyDescent="0.25">
      <c r="A13" s="446"/>
      <c r="B13" s="446"/>
      <c r="C13" s="446"/>
      <c r="F13" s="21"/>
      <c r="L13" s="460"/>
    </row>
    <row r="14" spans="1:12" x14ac:dyDescent="0.25">
      <c r="A14" s="446"/>
      <c r="B14" s="446"/>
      <c r="D14" s="446"/>
      <c r="F14" s="21"/>
      <c r="L14" s="460"/>
    </row>
    <row r="15" spans="1:12" x14ac:dyDescent="0.25">
      <c r="A15" s="446"/>
      <c r="B15" s="446"/>
      <c r="D15" s="446"/>
      <c r="F15" s="21"/>
      <c r="L15" s="460"/>
    </row>
    <row r="16" spans="1:12" x14ac:dyDescent="0.25">
      <c r="A16" s="1305"/>
      <c r="B16" s="446"/>
      <c r="C16" s="446"/>
      <c r="I16" s="1073"/>
      <c r="L16" s="460"/>
    </row>
    <row r="17" spans="1:12" x14ac:dyDescent="0.25">
      <c r="D17" s="5"/>
      <c r="I17" s="1073"/>
      <c r="L17" s="460"/>
    </row>
    <row r="18" spans="1:12" x14ac:dyDescent="0.25">
      <c r="A18" s="446"/>
      <c r="F18" s="21"/>
      <c r="G18" s="1080"/>
      <c r="L18" s="460"/>
    </row>
    <row r="19" spans="1:12" x14ac:dyDescent="0.25">
      <c r="F19" s="21"/>
      <c r="G19" s="80"/>
      <c r="L19" s="460"/>
    </row>
    <row r="20" spans="1:12" x14ac:dyDescent="0.25">
      <c r="A20" s="457"/>
      <c r="D20" s="446"/>
      <c r="F20" s="21"/>
      <c r="G20" s="80"/>
    </row>
    <row r="21" spans="1:12" x14ac:dyDescent="0.25">
      <c r="D21" s="446"/>
      <c r="F21" s="21"/>
    </row>
    <row r="22" spans="1:12" x14ac:dyDescent="0.25">
      <c r="D22" s="446"/>
      <c r="F22" s="21"/>
    </row>
    <row r="23" spans="1:12" x14ac:dyDescent="0.25">
      <c r="D23" s="446"/>
      <c r="F23" s="21"/>
    </row>
    <row r="24" spans="1:12" x14ac:dyDescent="0.25">
      <c r="D24" s="446"/>
      <c r="F24" s="21"/>
    </row>
    <row r="25" spans="1:12" x14ac:dyDescent="0.25">
      <c r="D25" s="446"/>
      <c r="F25" s="21"/>
    </row>
    <row r="26" spans="1:12" x14ac:dyDescent="0.25">
      <c r="D26" s="446"/>
      <c r="F26" s="21"/>
    </row>
    <row r="27" spans="1:12" x14ac:dyDescent="0.25">
      <c r="D27" s="446"/>
      <c r="F27" s="21"/>
    </row>
    <row r="28" spans="1:12" x14ac:dyDescent="0.25">
      <c r="D28" s="446"/>
      <c r="F28" s="21"/>
    </row>
    <row r="29" spans="1:12" x14ac:dyDescent="0.25">
      <c r="D29" s="446"/>
      <c r="F29" s="21"/>
    </row>
    <row r="30" spans="1:12" x14ac:dyDescent="0.25">
      <c r="D30" s="446"/>
      <c r="F30" s="21"/>
    </row>
    <row r="31" spans="1:12" x14ac:dyDescent="0.25">
      <c r="D31" s="446"/>
      <c r="F31" s="21"/>
    </row>
    <row r="32" spans="1:12" x14ac:dyDescent="0.25">
      <c r="D32" s="446"/>
    </row>
    <row r="33" spans="4:11" x14ac:dyDescent="0.25">
      <c r="D33" s="446"/>
      <c r="F33" s="21"/>
      <c r="I33" s="457"/>
      <c r="J33" s="457"/>
      <c r="K33" s="457">
        <f>SUM(K3:K32)</f>
        <v>0</v>
      </c>
    </row>
    <row r="34" spans="4:11" x14ac:dyDescent="0.25">
      <c r="F34" s="21"/>
    </row>
    <row r="35" spans="4:11" x14ac:dyDescent="0.25">
      <c r="D35" s="27"/>
      <c r="F35" s="21"/>
    </row>
    <row r="36" spans="4:11" x14ac:dyDescent="0.25">
      <c r="F36" s="21"/>
    </row>
    <row r="37" spans="4:11" x14ac:dyDescent="0.25">
      <c r="F37" s="21"/>
    </row>
    <row r="38" spans="4:11" x14ac:dyDescent="0.25">
      <c r="F38" s="21"/>
    </row>
    <row r="40" spans="4:11" x14ac:dyDescent="0.25">
      <c r="F40" s="21"/>
    </row>
    <row r="41" spans="4:11" x14ac:dyDescent="0.25">
      <c r="F41" s="21"/>
    </row>
    <row r="42" spans="4:11" x14ac:dyDescent="0.25">
      <c r="F42" s="21"/>
    </row>
    <row r="43" spans="4:11" x14ac:dyDescent="0.25">
      <c r="F43" s="21"/>
    </row>
    <row r="44" spans="4:11" x14ac:dyDescent="0.25">
      <c r="F44" s="21"/>
    </row>
    <row r="45" spans="4:11" x14ac:dyDescent="0.25">
      <c r="F45" s="21"/>
    </row>
    <row r="46" spans="4:11" x14ac:dyDescent="0.25">
      <c r="F46" s="21"/>
    </row>
    <row r="47" spans="4:11" x14ac:dyDescent="0.25">
      <c r="F47" s="21"/>
    </row>
    <row r="48" spans="4:11" x14ac:dyDescent="0.25">
      <c r="F48" s="21"/>
      <c r="H48" s="5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891" spans="13:13" x14ac:dyDescent="0.25">
      <c r="M891">
        <f>+'deudores '!D3</f>
        <v>0</v>
      </c>
    </row>
  </sheetData>
  <mergeCells count="1">
    <mergeCell ref="I1:K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Y2376"/>
  <sheetViews>
    <sheetView workbookViewId="0">
      <selection activeCell="A2" sqref="A2:U257"/>
    </sheetView>
  </sheetViews>
  <sheetFormatPr baseColWidth="10" defaultRowHeight="15" x14ac:dyDescent="0.25"/>
  <cols>
    <col min="3" max="3" width="13.28515625" customWidth="1"/>
    <col min="4" max="4" width="13" customWidth="1"/>
    <col min="13" max="13" width="11.5703125" customWidth="1"/>
    <col min="19" max="19" width="11.42578125" customWidth="1"/>
  </cols>
  <sheetData>
    <row r="1" spans="1:17" x14ac:dyDescent="0.25">
      <c r="A1" s="6" t="s">
        <v>16</v>
      </c>
      <c r="B1" s="6" t="s">
        <v>15</v>
      </c>
      <c r="C1" s="7">
        <v>0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0</v>
      </c>
      <c r="P1" s="7">
        <v>0</v>
      </c>
      <c r="Q1" s="8">
        <v>0</v>
      </c>
    </row>
    <row r="2" spans="1:17" x14ac:dyDescent="0.25">
      <c r="A2" s="3"/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7" x14ac:dyDescent="0.25">
      <c r="A3" s="3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7" x14ac:dyDescent="0.25">
      <c r="A4" s="3"/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7" x14ac:dyDescent="0.25">
      <c r="A5" s="3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25">
      <c r="A6" s="3"/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25">
      <c r="A7" s="3"/>
      <c r="B7" s="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25">
      <c r="A8" s="3"/>
      <c r="B8" s="3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25">
      <c r="A9" s="6" t="s">
        <v>17</v>
      </c>
      <c r="B9" s="6" t="s">
        <v>15</v>
      </c>
      <c r="C9" s="7">
        <f t="shared" ref="C9:L9" si="0">SUM(C2:C8)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>M8</f>
        <v>0</v>
      </c>
      <c r="N9" s="7">
        <f>SUM(N2:N8)</f>
        <v>0</v>
      </c>
      <c r="O9" s="7"/>
      <c r="P9" s="7">
        <f>SUM(P2:P8)</f>
        <v>0</v>
      </c>
      <c r="Q9" s="8"/>
    </row>
    <row r="10" spans="1:17" x14ac:dyDescent="0.25">
      <c r="A10" s="3"/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25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25">
      <c r="A12" s="3"/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25">
      <c r="A13" s="3"/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25">
      <c r="A14" s="3"/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25">
      <c r="A15" s="3"/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25">
      <c r="A16" s="3"/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7" x14ac:dyDescent="0.25">
      <c r="A17" s="6" t="s">
        <v>18</v>
      </c>
      <c r="B17" s="6" t="s">
        <v>15</v>
      </c>
      <c r="C17" s="7">
        <f t="shared" ref="C17:L17" si="1">SUM(C10:C16)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7">
        <f t="shared" si="1"/>
        <v>0</v>
      </c>
      <c r="H17" s="7">
        <f t="shared" si="1"/>
        <v>0</v>
      </c>
      <c r="I17" s="7">
        <f t="shared" si="1"/>
        <v>0</v>
      </c>
      <c r="J17" s="7">
        <f t="shared" si="1"/>
        <v>0</v>
      </c>
      <c r="K17" s="7">
        <f t="shared" si="1"/>
        <v>0</v>
      </c>
      <c r="L17" s="7">
        <f t="shared" si="1"/>
        <v>0</v>
      </c>
      <c r="M17" s="7">
        <f>M16</f>
        <v>0</v>
      </c>
      <c r="N17" s="7">
        <f>SUM(N10:N16)</f>
        <v>0</v>
      </c>
      <c r="O17" s="7"/>
      <c r="P17" s="7">
        <f>SUM(P10:P16)</f>
        <v>0</v>
      </c>
      <c r="Q17" s="8"/>
    </row>
    <row r="18" spans="1:17" x14ac:dyDescent="0.25">
      <c r="A18" s="3"/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7" x14ac:dyDescent="0.25">
      <c r="A19" s="3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7" x14ac:dyDescent="0.25">
      <c r="A20" s="3"/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7" x14ac:dyDescent="0.25">
      <c r="A21" s="3"/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7" x14ac:dyDescent="0.25">
      <c r="A22" s="3"/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7" x14ac:dyDescent="0.25">
      <c r="A23" s="3"/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7" x14ac:dyDescent="0.25">
      <c r="A24" s="3"/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7" x14ac:dyDescent="0.25">
      <c r="A25" s="6" t="s">
        <v>19</v>
      </c>
      <c r="B25" s="6" t="s">
        <v>15</v>
      </c>
      <c r="C25" s="7">
        <f t="shared" ref="C25:L25" si="2">SUM(C18:C24)</f>
        <v>0</v>
      </c>
      <c r="D25" s="7">
        <f t="shared" si="2"/>
        <v>0</v>
      </c>
      <c r="E25" s="7">
        <f t="shared" si="2"/>
        <v>0</v>
      </c>
      <c r="F25" s="7">
        <f t="shared" si="2"/>
        <v>0</v>
      </c>
      <c r="G25" s="7">
        <f t="shared" si="2"/>
        <v>0</v>
      </c>
      <c r="H25" s="7">
        <f t="shared" si="2"/>
        <v>0</v>
      </c>
      <c r="I25" s="7">
        <f t="shared" si="2"/>
        <v>0</v>
      </c>
      <c r="J25" s="7">
        <f t="shared" si="2"/>
        <v>0</v>
      </c>
      <c r="K25" s="7">
        <f t="shared" si="2"/>
        <v>0</v>
      </c>
      <c r="L25" s="7">
        <f t="shared" si="2"/>
        <v>0</v>
      </c>
      <c r="M25" s="7">
        <f>M24</f>
        <v>0</v>
      </c>
      <c r="N25" s="7">
        <f>SUM(N18:N24)</f>
        <v>0</v>
      </c>
      <c r="O25" s="7"/>
      <c r="P25" s="7">
        <f>SUM(P18:P24)</f>
        <v>0</v>
      </c>
      <c r="Q25" s="8"/>
    </row>
    <row r="26" spans="1:17" x14ac:dyDescent="0.25">
      <c r="A26" s="10" t="s">
        <v>15</v>
      </c>
      <c r="B26" s="10" t="s">
        <v>20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9">
        <v>0</v>
      </c>
    </row>
    <row r="27" spans="1:17" x14ac:dyDescent="0.25"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7" x14ac:dyDescent="0.25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7" x14ac:dyDescent="0.25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7" x14ac:dyDescent="0.25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7" x14ac:dyDescent="0.25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7" x14ac:dyDescent="0.25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25" s="9" customFormat="1" x14ac:dyDescent="0.25">
      <c r="A33" s="3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/>
      <c r="R33"/>
      <c r="S33"/>
      <c r="T33"/>
      <c r="U33"/>
      <c r="V33"/>
      <c r="W33"/>
      <c r="X33"/>
      <c r="Y33"/>
    </row>
    <row r="34" spans="1:25" x14ac:dyDescent="0.25">
      <c r="A34" s="6" t="s">
        <v>16</v>
      </c>
      <c r="B34" s="6" t="s">
        <v>15</v>
      </c>
      <c r="C34" s="7">
        <f t="shared" ref="C34:L34" si="3">SUM(C27:C33)</f>
        <v>0</v>
      </c>
      <c r="D34" s="7">
        <f t="shared" si="3"/>
        <v>0</v>
      </c>
      <c r="E34" s="7">
        <f t="shared" si="3"/>
        <v>0</v>
      </c>
      <c r="F34" s="7">
        <f t="shared" si="3"/>
        <v>0</v>
      </c>
      <c r="G34" s="7">
        <f t="shared" si="3"/>
        <v>0</v>
      </c>
      <c r="H34" s="7">
        <f t="shared" si="3"/>
        <v>0</v>
      </c>
      <c r="I34" s="7">
        <f t="shared" si="3"/>
        <v>0</v>
      </c>
      <c r="J34" s="7">
        <f t="shared" si="3"/>
        <v>0</v>
      </c>
      <c r="K34" s="7">
        <f t="shared" si="3"/>
        <v>0</v>
      </c>
      <c r="L34" s="7">
        <f t="shared" si="3"/>
        <v>0</v>
      </c>
      <c r="M34" s="7">
        <f>M33</f>
        <v>0</v>
      </c>
      <c r="N34" s="7">
        <f>SUM(N27:N33)</f>
        <v>0</v>
      </c>
      <c r="O34" s="7"/>
      <c r="P34" s="7">
        <f>SUM(P27:P33)</f>
        <v>0</v>
      </c>
      <c r="Q34" s="8"/>
    </row>
    <row r="35" spans="1:25" x14ac:dyDescent="0.25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25" x14ac:dyDescent="0.25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25" x14ac:dyDescent="0.25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25" x14ac:dyDescent="0.25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25" x14ac:dyDescent="0.25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25" x14ac:dyDescent="0.25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25" x14ac:dyDescent="0.25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25" x14ac:dyDescent="0.25">
      <c r="A42" s="6" t="s">
        <v>17</v>
      </c>
      <c r="B42" s="6" t="s">
        <v>15</v>
      </c>
      <c r="C42" s="7">
        <f t="shared" ref="C42:L42" si="4">SUM(C35:C41)</f>
        <v>0</v>
      </c>
      <c r="D42" s="7">
        <f t="shared" si="4"/>
        <v>0</v>
      </c>
      <c r="E42" s="7">
        <f t="shared" si="4"/>
        <v>0</v>
      </c>
      <c r="F42" s="7">
        <f t="shared" si="4"/>
        <v>0</v>
      </c>
      <c r="G42" s="7">
        <f t="shared" si="4"/>
        <v>0</v>
      </c>
      <c r="H42" s="7">
        <f t="shared" si="4"/>
        <v>0</v>
      </c>
      <c r="I42" s="7">
        <f t="shared" si="4"/>
        <v>0</v>
      </c>
      <c r="J42" s="7">
        <f t="shared" si="4"/>
        <v>0</v>
      </c>
      <c r="K42" s="7">
        <f t="shared" si="4"/>
        <v>0</v>
      </c>
      <c r="L42" s="7">
        <f t="shared" si="4"/>
        <v>0</v>
      </c>
      <c r="M42" s="7">
        <f>M41</f>
        <v>0</v>
      </c>
      <c r="N42" s="7">
        <f>SUM(N35:N41)</f>
        <v>0</v>
      </c>
      <c r="O42" s="7"/>
      <c r="P42" s="7">
        <f>SUM(P35:P41)</f>
        <v>0</v>
      </c>
      <c r="Q42" s="8"/>
    </row>
    <row r="43" spans="1:25" x14ac:dyDescent="0.25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25" x14ac:dyDescent="0.25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5" x14ac:dyDescent="0.25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5" x14ac:dyDescent="0.25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25" x14ac:dyDescent="0.25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25" x14ac:dyDescent="0.25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7" x14ac:dyDescent="0.25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7" x14ac:dyDescent="0.25">
      <c r="A50" s="6" t="s">
        <v>18</v>
      </c>
      <c r="B50" s="6" t="s">
        <v>15</v>
      </c>
      <c r="C50" s="7">
        <f t="shared" ref="C50:L50" si="5">SUM(C43:C49)</f>
        <v>0</v>
      </c>
      <c r="D50" s="7">
        <f t="shared" si="5"/>
        <v>0</v>
      </c>
      <c r="E50" s="7">
        <f t="shared" si="5"/>
        <v>0</v>
      </c>
      <c r="F50" s="7">
        <f t="shared" si="5"/>
        <v>0</v>
      </c>
      <c r="G50" s="7">
        <f t="shared" si="5"/>
        <v>0</v>
      </c>
      <c r="H50" s="7">
        <f t="shared" si="5"/>
        <v>0</v>
      </c>
      <c r="I50" s="7">
        <f t="shared" si="5"/>
        <v>0</v>
      </c>
      <c r="J50" s="7">
        <f t="shared" si="5"/>
        <v>0</v>
      </c>
      <c r="K50" s="7">
        <f t="shared" si="5"/>
        <v>0</v>
      </c>
      <c r="L50" s="7">
        <f t="shared" si="5"/>
        <v>0</v>
      </c>
      <c r="M50" s="7">
        <f>M49</f>
        <v>0</v>
      </c>
      <c r="N50" s="7">
        <f>SUM(N43:N49)</f>
        <v>0</v>
      </c>
      <c r="O50" s="7"/>
      <c r="P50" s="7">
        <f>SUM(P43:P49)</f>
        <v>0</v>
      </c>
      <c r="Q50" s="8"/>
    </row>
    <row r="51" spans="1:17" x14ac:dyDescent="0.25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7" x14ac:dyDescent="0.25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7" x14ac:dyDescent="0.25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7" x14ac:dyDescent="0.25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7" x14ac:dyDescent="0.25">
      <c r="A58" s="6" t="s">
        <v>19</v>
      </c>
      <c r="B58" s="6" t="s">
        <v>15</v>
      </c>
      <c r="C58" s="7">
        <f t="shared" ref="C58:L58" si="6">SUM(C51:C57)</f>
        <v>0</v>
      </c>
      <c r="D58" s="7">
        <f t="shared" si="6"/>
        <v>0</v>
      </c>
      <c r="E58" s="7">
        <f t="shared" si="6"/>
        <v>0</v>
      </c>
      <c r="F58" s="7">
        <f t="shared" si="6"/>
        <v>0</v>
      </c>
      <c r="G58" s="7">
        <f t="shared" si="6"/>
        <v>0</v>
      </c>
      <c r="H58" s="7">
        <f t="shared" si="6"/>
        <v>0</v>
      </c>
      <c r="I58" s="7">
        <f t="shared" si="6"/>
        <v>0</v>
      </c>
      <c r="J58" s="7">
        <f t="shared" si="6"/>
        <v>0</v>
      </c>
      <c r="K58" s="7">
        <f t="shared" si="6"/>
        <v>0</v>
      </c>
      <c r="L58" s="7">
        <f t="shared" si="6"/>
        <v>0</v>
      </c>
      <c r="M58" s="7">
        <f>M57</f>
        <v>0</v>
      </c>
      <c r="N58" s="7">
        <f>SUM(N51:N57)</f>
        <v>0</v>
      </c>
      <c r="O58" s="7"/>
      <c r="P58" s="7">
        <f>SUM(P51:P57)</f>
        <v>0</v>
      </c>
      <c r="Q58" s="8"/>
    </row>
    <row r="59" spans="1:17" x14ac:dyDescent="0.25">
      <c r="A59" s="10" t="s">
        <v>15</v>
      </c>
      <c r="B59" s="10" t="s">
        <v>20</v>
      </c>
      <c r="C59" s="11">
        <f t="shared" ref="C59:L59" si="7">C34+C42+C50+C58</f>
        <v>0</v>
      </c>
      <c r="D59" s="11">
        <f t="shared" si="7"/>
        <v>0</v>
      </c>
      <c r="E59" s="11">
        <f t="shared" si="7"/>
        <v>0</v>
      </c>
      <c r="F59" s="11">
        <f t="shared" si="7"/>
        <v>0</v>
      </c>
      <c r="G59" s="11">
        <f t="shared" si="7"/>
        <v>0</v>
      </c>
      <c r="H59" s="11">
        <f t="shared" si="7"/>
        <v>0</v>
      </c>
      <c r="I59" s="11">
        <f t="shared" si="7"/>
        <v>0</v>
      </c>
      <c r="J59" s="11">
        <f t="shared" si="7"/>
        <v>0</v>
      </c>
      <c r="K59" s="11">
        <f t="shared" si="7"/>
        <v>0</v>
      </c>
      <c r="L59" s="11">
        <f t="shared" si="7"/>
        <v>0</v>
      </c>
      <c r="M59" s="11">
        <f>M58</f>
        <v>0</v>
      </c>
      <c r="N59" s="11">
        <f>N34+N42+N50+N58</f>
        <v>0</v>
      </c>
      <c r="O59" s="11"/>
      <c r="P59" s="11">
        <f>P34+P42+P50+P58</f>
        <v>0</v>
      </c>
      <c r="Q59" s="9"/>
    </row>
    <row r="60" spans="1:17" x14ac:dyDescent="0.25"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7" x14ac:dyDescent="0.25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7" x14ac:dyDescent="0.25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7" x14ac:dyDescent="0.25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7" x14ac:dyDescent="0.25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7" x14ac:dyDescent="0.25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7" x14ac:dyDescent="0.25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7" x14ac:dyDescent="0.25">
      <c r="A67" s="6" t="s">
        <v>16</v>
      </c>
      <c r="B67" s="6" t="s">
        <v>15</v>
      </c>
      <c r="C67" s="7">
        <f t="shared" ref="C67:L67" si="8">SUM(C60:C66)</f>
        <v>0</v>
      </c>
      <c r="D67" s="7">
        <f t="shared" si="8"/>
        <v>0</v>
      </c>
      <c r="E67" s="7">
        <f t="shared" si="8"/>
        <v>0</v>
      </c>
      <c r="F67" s="7">
        <f t="shared" si="8"/>
        <v>0</v>
      </c>
      <c r="G67" s="7">
        <f t="shared" si="8"/>
        <v>0</v>
      </c>
      <c r="H67" s="7">
        <f t="shared" si="8"/>
        <v>0</v>
      </c>
      <c r="I67" s="7">
        <f t="shared" si="8"/>
        <v>0</v>
      </c>
      <c r="J67" s="7">
        <f t="shared" si="8"/>
        <v>0</v>
      </c>
      <c r="K67" s="7">
        <f t="shared" si="8"/>
        <v>0</v>
      </c>
      <c r="L67" s="7">
        <f t="shared" si="8"/>
        <v>0</v>
      </c>
      <c r="M67" s="7">
        <f>M66</f>
        <v>0</v>
      </c>
      <c r="N67" s="7">
        <f>SUM(N60:N66)</f>
        <v>0</v>
      </c>
      <c r="O67" s="7"/>
      <c r="P67" s="7">
        <f>SUM(P60:P66)</f>
        <v>0</v>
      </c>
      <c r="Q67" s="8"/>
    </row>
    <row r="68" spans="1:17" x14ac:dyDescent="0.25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7" x14ac:dyDescent="0.25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7" x14ac:dyDescent="0.25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7" x14ac:dyDescent="0.25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7" x14ac:dyDescent="0.25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7" x14ac:dyDescent="0.25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7" x14ac:dyDescent="0.25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7" x14ac:dyDescent="0.25">
      <c r="A75" s="6" t="s">
        <v>17</v>
      </c>
      <c r="B75" s="6" t="s">
        <v>15</v>
      </c>
      <c r="C75" s="7">
        <f t="shared" ref="C75:L75" si="9">SUM(C68:C74)</f>
        <v>0</v>
      </c>
      <c r="D75" s="7">
        <f t="shared" si="9"/>
        <v>0</v>
      </c>
      <c r="E75" s="7">
        <f t="shared" si="9"/>
        <v>0</v>
      </c>
      <c r="F75" s="7">
        <f t="shared" si="9"/>
        <v>0</v>
      </c>
      <c r="G75" s="7">
        <f t="shared" si="9"/>
        <v>0</v>
      </c>
      <c r="H75" s="7">
        <f t="shared" si="9"/>
        <v>0</v>
      </c>
      <c r="I75" s="7">
        <f t="shared" si="9"/>
        <v>0</v>
      </c>
      <c r="J75" s="7">
        <f t="shared" si="9"/>
        <v>0</v>
      </c>
      <c r="K75" s="7">
        <f t="shared" si="9"/>
        <v>0</v>
      </c>
      <c r="L75" s="7">
        <f t="shared" si="9"/>
        <v>0</v>
      </c>
      <c r="M75" s="7">
        <f>M74</f>
        <v>0</v>
      </c>
      <c r="N75" s="7">
        <f>SUM(N68:N74)</f>
        <v>0</v>
      </c>
      <c r="O75" s="7"/>
      <c r="P75" s="7">
        <f>SUM(P68:P74)</f>
        <v>0</v>
      </c>
      <c r="Q75" s="8"/>
    </row>
    <row r="76" spans="1:17" x14ac:dyDescent="0.25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7" x14ac:dyDescent="0.25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7" x14ac:dyDescent="0.25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7" x14ac:dyDescent="0.25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7" x14ac:dyDescent="0.25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7" x14ac:dyDescent="0.25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7" x14ac:dyDescent="0.25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7" x14ac:dyDescent="0.25">
      <c r="A83" s="6" t="s">
        <v>18</v>
      </c>
      <c r="B83" s="6" t="s">
        <v>15</v>
      </c>
      <c r="C83" s="7">
        <f t="shared" ref="C83:L83" si="10">SUM(C76:C82)</f>
        <v>0</v>
      </c>
      <c r="D83" s="7">
        <f t="shared" si="10"/>
        <v>0</v>
      </c>
      <c r="E83" s="7">
        <f t="shared" si="10"/>
        <v>0</v>
      </c>
      <c r="F83" s="7">
        <f t="shared" si="10"/>
        <v>0</v>
      </c>
      <c r="G83" s="7">
        <f t="shared" si="10"/>
        <v>0</v>
      </c>
      <c r="H83" s="7">
        <f t="shared" si="10"/>
        <v>0</v>
      </c>
      <c r="I83" s="7">
        <f t="shared" si="10"/>
        <v>0</v>
      </c>
      <c r="J83" s="7">
        <f t="shared" si="10"/>
        <v>0</v>
      </c>
      <c r="K83" s="7">
        <f t="shared" si="10"/>
        <v>0</v>
      </c>
      <c r="L83" s="7">
        <f t="shared" si="10"/>
        <v>0</v>
      </c>
      <c r="M83" s="7">
        <f>M82</f>
        <v>0</v>
      </c>
      <c r="N83" s="7">
        <f>SUM(N76:N82)</f>
        <v>0</v>
      </c>
      <c r="O83" s="7"/>
      <c r="P83" s="7">
        <f>SUM(P76:P82)</f>
        <v>0</v>
      </c>
      <c r="Q83" s="8"/>
    </row>
    <row r="84" spans="1:17" x14ac:dyDescent="0.25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7" x14ac:dyDescent="0.25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7" x14ac:dyDescent="0.25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7" x14ac:dyDescent="0.25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7" x14ac:dyDescent="0.25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7" x14ac:dyDescent="0.25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7" x14ac:dyDescent="0.25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7" x14ac:dyDescent="0.25">
      <c r="A91" s="6" t="s">
        <v>19</v>
      </c>
      <c r="B91" s="6" t="s">
        <v>15</v>
      </c>
      <c r="C91" s="7">
        <f t="shared" ref="C91:L91" si="11">SUM(C84:C90)</f>
        <v>0</v>
      </c>
      <c r="D91" s="7">
        <f t="shared" si="11"/>
        <v>0</v>
      </c>
      <c r="E91" s="7">
        <f t="shared" si="11"/>
        <v>0</v>
      </c>
      <c r="F91" s="7">
        <f t="shared" si="11"/>
        <v>0</v>
      </c>
      <c r="G91" s="7">
        <f t="shared" si="11"/>
        <v>0</v>
      </c>
      <c r="H91" s="7">
        <f t="shared" si="11"/>
        <v>0</v>
      </c>
      <c r="I91" s="7">
        <f t="shared" si="11"/>
        <v>0</v>
      </c>
      <c r="J91" s="7">
        <f t="shared" si="11"/>
        <v>0</v>
      </c>
      <c r="K91" s="7">
        <f t="shared" si="11"/>
        <v>0</v>
      </c>
      <c r="L91" s="7">
        <f t="shared" si="11"/>
        <v>0</v>
      </c>
      <c r="M91" s="7">
        <f>M90</f>
        <v>0</v>
      </c>
      <c r="N91" s="7">
        <f>SUM(N84:N90)</f>
        <v>0</v>
      </c>
      <c r="O91" s="7"/>
      <c r="P91" s="7">
        <f>SUM(P84:P90)</f>
        <v>0</v>
      </c>
      <c r="Q91" s="8"/>
    </row>
    <row r="92" spans="1:17" x14ac:dyDescent="0.25">
      <c r="A92" s="10" t="s">
        <v>15</v>
      </c>
      <c r="B92" s="10" t="s">
        <v>20</v>
      </c>
      <c r="C92" s="11">
        <f t="shared" ref="C92:L92" si="12">C67+C75+C83+C91</f>
        <v>0</v>
      </c>
      <c r="D92" s="11">
        <f t="shared" si="12"/>
        <v>0</v>
      </c>
      <c r="E92" s="11">
        <f t="shared" si="12"/>
        <v>0</v>
      </c>
      <c r="F92" s="11">
        <f t="shared" si="12"/>
        <v>0</v>
      </c>
      <c r="G92" s="11">
        <f t="shared" si="12"/>
        <v>0</v>
      </c>
      <c r="H92" s="11">
        <f t="shared" si="12"/>
        <v>0</v>
      </c>
      <c r="I92" s="11">
        <f t="shared" si="12"/>
        <v>0</v>
      </c>
      <c r="J92" s="11">
        <f t="shared" si="12"/>
        <v>0</v>
      </c>
      <c r="K92" s="11">
        <f t="shared" si="12"/>
        <v>0</v>
      </c>
      <c r="L92" s="11">
        <f t="shared" si="12"/>
        <v>0</v>
      </c>
      <c r="M92" s="11">
        <f>M91</f>
        <v>0</v>
      </c>
      <c r="N92" s="11">
        <f>N67+N75+N83+N91</f>
        <v>0</v>
      </c>
      <c r="O92" s="11"/>
      <c r="P92" s="11">
        <f>P67+P75+P83+P91</f>
        <v>0</v>
      </c>
      <c r="Q92" s="9"/>
    </row>
    <row r="93" spans="1:17" x14ac:dyDescent="0.25"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7" x14ac:dyDescent="0.25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7" x14ac:dyDescent="0.25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7" x14ac:dyDescent="0.25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7" x14ac:dyDescent="0.25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7" x14ac:dyDescent="0.25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7" x14ac:dyDescent="0.25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7" x14ac:dyDescent="0.25">
      <c r="A100" s="6" t="s">
        <v>16</v>
      </c>
      <c r="B100" s="6" t="s">
        <v>15</v>
      </c>
      <c r="C100" s="7">
        <f t="shared" ref="C100:L100" si="13">SUM(C93:C99)</f>
        <v>0</v>
      </c>
      <c r="D100" s="7">
        <f t="shared" si="13"/>
        <v>0</v>
      </c>
      <c r="E100" s="7">
        <f t="shared" si="13"/>
        <v>0</v>
      </c>
      <c r="F100" s="7">
        <f t="shared" si="13"/>
        <v>0</v>
      </c>
      <c r="G100" s="7">
        <f t="shared" si="13"/>
        <v>0</v>
      </c>
      <c r="H100" s="7">
        <f t="shared" si="13"/>
        <v>0</v>
      </c>
      <c r="I100" s="7">
        <f t="shared" si="13"/>
        <v>0</v>
      </c>
      <c r="J100" s="7">
        <f t="shared" si="13"/>
        <v>0</v>
      </c>
      <c r="K100" s="7">
        <f t="shared" si="13"/>
        <v>0</v>
      </c>
      <c r="L100" s="7">
        <f t="shared" si="13"/>
        <v>0</v>
      </c>
      <c r="M100" s="7">
        <f>M99</f>
        <v>0</v>
      </c>
      <c r="N100" s="7">
        <f>SUM(N93:N99)</f>
        <v>0</v>
      </c>
      <c r="O100" s="7"/>
      <c r="P100" s="7">
        <f>SUM(P93:P99)</f>
        <v>0</v>
      </c>
      <c r="Q100" s="8"/>
    </row>
    <row r="101" spans="1:17" x14ac:dyDescent="0.25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7" x14ac:dyDescent="0.25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7" x14ac:dyDescent="0.25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7" x14ac:dyDescent="0.25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7" x14ac:dyDescent="0.25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7" x14ac:dyDescent="0.25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7" x14ac:dyDescent="0.25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7" x14ac:dyDescent="0.25">
      <c r="A108" s="6" t="s">
        <v>17</v>
      </c>
      <c r="B108" s="6" t="s">
        <v>15</v>
      </c>
      <c r="C108" s="7">
        <f t="shared" ref="C108:L108" si="14">SUM(C101:C107)</f>
        <v>0</v>
      </c>
      <c r="D108" s="7">
        <f t="shared" si="14"/>
        <v>0</v>
      </c>
      <c r="E108" s="7">
        <f t="shared" si="14"/>
        <v>0</v>
      </c>
      <c r="F108" s="7">
        <f t="shared" si="14"/>
        <v>0</v>
      </c>
      <c r="G108" s="7">
        <f t="shared" si="14"/>
        <v>0</v>
      </c>
      <c r="H108" s="7">
        <f t="shared" si="14"/>
        <v>0</v>
      </c>
      <c r="I108" s="7">
        <f t="shared" si="14"/>
        <v>0</v>
      </c>
      <c r="J108" s="7">
        <f t="shared" si="14"/>
        <v>0</v>
      </c>
      <c r="K108" s="7">
        <f t="shared" si="14"/>
        <v>0</v>
      </c>
      <c r="L108" s="7">
        <f t="shared" si="14"/>
        <v>0</v>
      </c>
      <c r="M108" s="7">
        <f>M107</f>
        <v>0</v>
      </c>
      <c r="N108" s="7">
        <f>SUM(N101:N107)</f>
        <v>0</v>
      </c>
      <c r="O108" s="7"/>
      <c r="P108" s="7">
        <f>SUM(P101:P107)</f>
        <v>0</v>
      </c>
      <c r="Q108" s="8"/>
    </row>
    <row r="109" spans="1:17" x14ac:dyDescent="0.25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7" x14ac:dyDescent="0.25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7" x14ac:dyDescent="0.25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7" x14ac:dyDescent="0.25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7" x14ac:dyDescent="0.25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7" x14ac:dyDescent="0.25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7" x14ac:dyDescent="0.25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7" x14ac:dyDescent="0.25">
      <c r="A116" s="6" t="s">
        <v>18</v>
      </c>
      <c r="B116" s="6" t="s">
        <v>15</v>
      </c>
      <c r="C116" s="7">
        <f t="shared" ref="C116:L116" si="15">SUM(C109:C115)</f>
        <v>0</v>
      </c>
      <c r="D116" s="7">
        <f t="shared" si="15"/>
        <v>0</v>
      </c>
      <c r="E116" s="7">
        <f t="shared" si="15"/>
        <v>0</v>
      </c>
      <c r="F116" s="7">
        <f t="shared" si="15"/>
        <v>0</v>
      </c>
      <c r="G116" s="7">
        <f t="shared" si="15"/>
        <v>0</v>
      </c>
      <c r="H116" s="7">
        <f t="shared" si="15"/>
        <v>0</v>
      </c>
      <c r="I116" s="7">
        <f t="shared" si="15"/>
        <v>0</v>
      </c>
      <c r="J116" s="7">
        <f t="shared" si="15"/>
        <v>0</v>
      </c>
      <c r="K116" s="7">
        <f t="shared" si="15"/>
        <v>0</v>
      </c>
      <c r="L116" s="7">
        <f t="shared" si="15"/>
        <v>0</v>
      </c>
      <c r="M116" s="7">
        <f>M115</f>
        <v>0</v>
      </c>
      <c r="N116" s="7">
        <f>SUM(N109:N115)</f>
        <v>0</v>
      </c>
      <c r="O116" s="7"/>
      <c r="P116" s="7">
        <f>SUM(P109:P115)</f>
        <v>0</v>
      </c>
      <c r="Q116" s="8"/>
    </row>
    <row r="117" spans="1:17" x14ac:dyDescent="0.25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7" x14ac:dyDescent="0.25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7" x14ac:dyDescent="0.25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7" x14ac:dyDescent="0.25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7" x14ac:dyDescent="0.25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7" x14ac:dyDescent="0.25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7" x14ac:dyDescent="0.25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7" x14ac:dyDescent="0.25">
      <c r="A124" s="6" t="s">
        <v>19</v>
      </c>
      <c r="B124" s="6" t="s">
        <v>15</v>
      </c>
      <c r="C124" s="7">
        <f t="shared" ref="C124:L124" si="16">SUM(C117:C123)</f>
        <v>0</v>
      </c>
      <c r="D124" s="7">
        <f t="shared" si="16"/>
        <v>0</v>
      </c>
      <c r="E124" s="7">
        <f t="shared" si="16"/>
        <v>0</v>
      </c>
      <c r="F124" s="7">
        <f t="shared" si="16"/>
        <v>0</v>
      </c>
      <c r="G124" s="7">
        <f t="shared" si="16"/>
        <v>0</v>
      </c>
      <c r="H124" s="7">
        <f t="shared" si="16"/>
        <v>0</v>
      </c>
      <c r="I124" s="7">
        <f t="shared" si="16"/>
        <v>0</v>
      </c>
      <c r="J124" s="7">
        <f t="shared" si="16"/>
        <v>0</v>
      </c>
      <c r="K124" s="7">
        <f t="shared" si="16"/>
        <v>0</v>
      </c>
      <c r="L124" s="7">
        <f t="shared" si="16"/>
        <v>0</v>
      </c>
      <c r="M124" s="7">
        <f>M123</f>
        <v>0</v>
      </c>
      <c r="N124" s="7">
        <f>SUM(N117:N123)</f>
        <v>0</v>
      </c>
      <c r="O124" s="7"/>
      <c r="P124" s="7">
        <f>SUM(P117:P123)</f>
        <v>0</v>
      </c>
      <c r="Q124" s="8"/>
    </row>
    <row r="125" spans="1:17" x14ac:dyDescent="0.25">
      <c r="A125" s="10" t="s">
        <v>15</v>
      </c>
      <c r="B125" s="10" t="s">
        <v>20</v>
      </c>
      <c r="C125" s="11">
        <f t="shared" ref="C125:L125" si="17">C100+C108+C116+C124</f>
        <v>0</v>
      </c>
      <c r="D125" s="11">
        <f t="shared" si="17"/>
        <v>0</v>
      </c>
      <c r="E125" s="11">
        <f t="shared" si="17"/>
        <v>0</v>
      </c>
      <c r="F125" s="11">
        <f t="shared" si="17"/>
        <v>0</v>
      </c>
      <c r="G125" s="11">
        <f t="shared" si="17"/>
        <v>0</v>
      </c>
      <c r="H125" s="11">
        <f t="shared" si="17"/>
        <v>0</v>
      </c>
      <c r="I125" s="11">
        <f t="shared" si="17"/>
        <v>0</v>
      </c>
      <c r="J125" s="11">
        <f t="shared" si="17"/>
        <v>0</v>
      </c>
      <c r="K125" s="11">
        <f t="shared" si="17"/>
        <v>0</v>
      </c>
      <c r="L125" s="11">
        <f t="shared" si="17"/>
        <v>0</v>
      </c>
      <c r="M125" s="11">
        <f>M124</f>
        <v>0</v>
      </c>
      <c r="N125" s="11">
        <f>N100+N108+N116+N124</f>
        <v>0</v>
      </c>
      <c r="O125" s="11"/>
      <c r="P125" s="11">
        <f>P100+P108+P116+P124</f>
        <v>0</v>
      </c>
      <c r="Q125" s="9"/>
    </row>
    <row r="126" spans="1:17" x14ac:dyDescent="0.25"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7" x14ac:dyDescent="0.25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7" x14ac:dyDescent="0.25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7" x14ac:dyDescent="0.25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7" x14ac:dyDescent="0.25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7" x14ac:dyDescent="0.25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7" x14ac:dyDescent="0.25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7" x14ac:dyDescent="0.25">
      <c r="A133" s="6" t="s">
        <v>16</v>
      </c>
      <c r="B133" s="6" t="s">
        <v>15</v>
      </c>
      <c r="C133" s="7">
        <f t="shared" ref="C133:L133" si="18">SUM(C126:C132)</f>
        <v>0</v>
      </c>
      <c r="D133" s="7">
        <f t="shared" si="18"/>
        <v>0</v>
      </c>
      <c r="E133" s="7">
        <f t="shared" si="18"/>
        <v>0</v>
      </c>
      <c r="F133" s="7">
        <f t="shared" si="18"/>
        <v>0</v>
      </c>
      <c r="G133" s="7">
        <f t="shared" si="18"/>
        <v>0</v>
      </c>
      <c r="H133" s="7">
        <f t="shared" si="18"/>
        <v>0</v>
      </c>
      <c r="I133" s="7">
        <f t="shared" si="18"/>
        <v>0</v>
      </c>
      <c r="J133" s="7">
        <f t="shared" si="18"/>
        <v>0</v>
      </c>
      <c r="K133" s="7">
        <f t="shared" si="18"/>
        <v>0</v>
      </c>
      <c r="L133" s="7">
        <f t="shared" si="18"/>
        <v>0</v>
      </c>
      <c r="M133" s="7">
        <f>M132</f>
        <v>0</v>
      </c>
      <c r="N133" s="7">
        <f>SUM(N126:N132)</f>
        <v>0</v>
      </c>
      <c r="O133" s="7"/>
      <c r="P133" s="7">
        <f>SUM(P126:P132)</f>
        <v>0</v>
      </c>
      <c r="Q133" s="8"/>
    </row>
    <row r="134" spans="1:17" x14ac:dyDescent="0.25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7" x14ac:dyDescent="0.25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7" x14ac:dyDescent="0.25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7" x14ac:dyDescent="0.25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7" x14ac:dyDescent="0.25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7" x14ac:dyDescent="0.25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7" x14ac:dyDescent="0.25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7" x14ac:dyDescent="0.25">
      <c r="A141" s="6" t="s">
        <v>17</v>
      </c>
      <c r="B141" s="6" t="s">
        <v>15</v>
      </c>
      <c r="C141" s="7">
        <f t="shared" ref="C141:L141" si="19">SUM(C134:C140)</f>
        <v>0</v>
      </c>
      <c r="D141" s="7">
        <f t="shared" si="19"/>
        <v>0</v>
      </c>
      <c r="E141" s="7">
        <f t="shared" si="19"/>
        <v>0</v>
      </c>
      <c r="F141" s="7">
        <f t="shared" si="19"/>
        <v>0</v>
      </c>
      <c r="G141" s="7">
        <f t="shared" si="19"/>
        <v>0</v>
      </c>
      <c r="H141" s="7">
        <f t="shared" si="19"/>
        <v>0</v>
      </c>
      <c r="I141" s="7">
        <f t="shared" si="19"/>
        <v>0</v>
      </c>
      <c r="J141" s="7">
        <f t="shared" si="19"/>
        <v>0</v>
      </c>
      <c r="K141" s="7">
        <f t="shared" si="19"/>
        <v>0</v>
      </c>
      <c r="L141" s="7">
        <f t="shared" si="19"/>
        <v>0</v>
      </c>
      <c r="M141" s="7">
        <f>M140</f>
        <v>0</v>
      </c>
      <c r="N141" s="7">
        <f>SUM(N134:N140)</f>
        <v>0</v>
      </c>
      <c r="O141" s="7"/>
      <c r="P141" s="7">
        <f>SUM(P134:P140)</f>
        <v>0</v>
      </c>
      <c r="Q141" s="8"/>
    </row>
    <row r="142" spans="1:17" x14ac:dyDescent="0.25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7" x14ac:dyDescent="0.25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7" x14ac:dyDescent="0.25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7" x14ac:dyDescent="0.25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7" x14ac:dyDescent="0.25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7" x14ac:dyDescent="0.25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7" x14ac:dyDescent="0.25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7" x14ac:dyDescent="0.25">
      <c r="A149" s="6" t="s">
        <v>18</v>
      </c>
      <c r="B149" s="6" t="s">
        <v>15</v>
      </c>
      <c r="C149" s="7">
        <f t="shared" ref="C149:L149" si="20">SUM(C142:C148)</f>
        <v>0</v>
      </c>
      <c r="D149" s="7">
        <f t="shared" si="20"/>
        <v>0</v>
      </c>
      <c r="E149" s="7">
        <f t="shared" si="20"/>
        <v>0</v>
      </c>
      <c r="F149" s="7">
        <f t="shared" si="20"/>
        <v>0</v>
      </c>
      <c r="G149" s="7">
        <f t="shared" si="20"/>
        <v>0</v>
      </c>
      <c r="H149" s="7">
        <f t="shared" si="20"/>
        <v>0</v>
      </c>
      <c r="I149" s="7">
        <f t="shared" si="20"/>
        <v>0</v>
      </c>
      <c r="J149" s="7">
        <f t="shared" si="20"/>
        <v>0</v>
      </c>
      <c r="K149" s="7">
        <f t="shared" si="20"/>
        <v>0</v>
      </c>
      <c r="L149" s="7">
        <f t="shared" si="20"/>
        <v>0</v>
      </c>
      <c r="M149" s="7">
        <f>M148</f>
        <v>0</v>
      </c>
      <c r="N149" s="7">
        <f>SUM(N142:N148)</f>
        <v>0</v>
      </c>
      <c r="O149" s="7"/>
      <c r="P149" s="7">
        <f>SUM(P142:P148)</f>
        <v>0</v>
      </c>
      <c r="Q149" s="8"/>
    </row>
    <row r="150" spans="1:17" x14ac:dyDescent="0.25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7" x14ac:dyDescent="0.25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7" x14ac:dyDescent="0.25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7" x14ac:dyDescent="0.25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7" x14ac:dyDescent="0.25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7" x14ac:dyDescent="0.25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7" x14ac:dyDescent="0.25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7" x14ac:dyDescent="0.25">
      <c r="A157" s="6" t="s">
        <v>19</v>
      </c>
      <c r="B157" s="6" t="s">
        <v>15</v>
      </c>
      <c r="C157" s="7">
        <f t="shared" ref="C157:L157" si="21">SUM(C150:C156)</f>
        <v>0</v>
      </c>
      <c r="D157" s="7">
        <f t="shared" si="21"/>
        <v>0</v>
      </c>
      <c r="E157" s="7">
        <f t="shared" si="21"/>
        <v>0</v>
      </c>
      <c r="F157" s="7">
        <f t="shared" si="21"/>
        <v>0</v>
      </c>
      <c r="G157" s="7">
        <f t="shared" si="21"/>
        <v>0</v>
      </c>
      <c r="H157" s="7">
        <f t="shared" si="21"/>
        <v>0</v>
      </c>
      <c r="I157" s="7">
        <f t="shared" si="21"/>
        <v>0</v>
      </c>
      <c r="J157" s="7">
        <f t="shared" si="21"/>
        <v>0</v>
      </c>
      <c r="K157" s="7">
        <f t="shared" si="21"/>
        <v>0</v>
      </c>
      <c r="L157" s="7">
        <f t="shared" si="21"/>
        <v>0</v>
      </c>
      <c r="M157" s="7">
        <f>M156</f>
        <v>0</v>
      </c>
      <c r="N157" s="7">
        <f>SUM(N150:N156)</f>
        <v>0</v>
      </c>
      <c r="O157" s="7"/>
      <c r="P157" s="7">
        <f>SUM(P150:P156)</f>
        <v>0</v>
      </c>
      <c r="Q157" s="8"/>
    </row>
    <row r="158" spans="1:17" x14ac:dyDescent="0.25">
      <c r="A158" s="10" t="s">
        <v>15</v>
      </c>
      <c r="B158" s="10" t="s">
        <v>20</v>
      </c>
      <c r="C158" s="11">
        <f t="shared" ref="C158:L158" si="22">C133+C141+C149+C157</f>
        <v>0</v>
      </c>
      <c r="D158" s="11">
        <f t="shared" si="22"/>
        <v>0</v>
      </c>
      <c r="E158" s="11">
        <f t="shared" si="22"/>
        <v>0</v>
      </c>
      <c r="F158" s="11">
        <f t="shared" si="22"/>
        <v>0</v>
      </c>
      <c r="G158" s="11">
        <f t="shared" si="22"/>
        <v>0</v>
      </c>
      <c r="H158" s="11">
        <f t="shared" si="22"/>
        <v>0</v>
      </c>
      <c r="I158" s="11">
        <f t="shared" si="22"/>
        <v>0</v>
      </c>
      <c r="J158" s="11">
        <f t="shared" si="22"/>
        <v>0</v>
      </c>
      <c r="K158" s="11">
        <f t="shared" si="22"/>
        <v>0</v>
      </c>
      <c r="L158" s="11">
        <f t="shared" si="22"/>
        <v>0</v>
      </c>
      <c r="M158" s="11">
        <f>M157</f>
        <v>0</v>
      </c>
      <c r="N158" s="11">
        <f>N133+N141+N149+N157</f>
        <v>0</v>
      </c>
      <c r="O158" s="11"/>
      <c r="P158" s="11">
        <f>P133+P141+P149+P157</f>
        <v>0</v>
      </c>
      <c r="Q158" s="9"/>
    </row>
    <row r="159" spans="1:17" x14ac:dyDescent="0.25"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7" x14ac:dyDescent="0.25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7" x14ac:dyDescent="0.25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7" x14ac:dyDescent="0.25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7" x14ac:dyDescent="0.25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7" x14ac:dyDescent="0.25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7" x14ac:dyDescent="0.25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7" x14ac:dyDescent="0.25">
      <c r="A166" s="6" t="s">
        <v>16</v>
      </c>
      <c r="B166" s="6" t="s">
        <v>15</v>
      </c>
      <c r="C166" s="7">
        <f t="shared" ref="C166:L166" si="23">SUM(C159:C165)</f>
        <v>0</v>
      </c>
      <c r="D166" s="7">
        <f t="shared" si="23"/>
        <v>0</v>
      </c>
      <c r="E166" s="7">
        <f t="shared" si="23"/>
        <v>0</v>
      </c>
      <c r="F166" s="7">
        <f t="shared" si="23"/>
        <v>0</v>
      </c>
      <c r="G166" s="7">
        <f t="shared" si="23"/>
        <v>0</v>
      </c>
      <c r="H166" s="7">
        <f t="shared" si="23"/>
        <v>0</v>
      </c>
      <c r="I166" s="7">
        <f t="shared" si="23"/>
        <v>0</v>
      </c>
      <c r="J166" s="7">
        <f t="shared" si="23"/>
        <v>0</v>
      </c>
      <c r="K166" s="7">
        <f t="shared" si="23"/>
        <v>0</v>
      </c>
      <c r="L166" s="7">
        <f t="shared" si="23"/>
        <v>0</v>
      </c>
      <c r="M166" s="7">
        <f>M165</f>
        <v>0</v>
      </c>
      <c r="N166" s="7">
        <f>SUM(N159:N165)</f>
        <v>0</v>
      </c>
      <c r="O166" s="7"/>
      <c r="P166" s="7">
        <f>SUM(P159:P165)</f>
        <v>0</v>
      </c>
      <c r="Q166" s="8"/>
    </row>
    <row r="167" spans="1:17" x14ac:dyDescent="0.25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7" x14ac:dyDescent="0.25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7" x14ac:dyDescent="0.25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7" x14ac:dyDescent="0.25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7" x14ac:dyDescent="0.25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7" x14ac:dyDescent="0.25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7" x14ac:dyDescent="0.25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7" x14ac:dyDescent="0.25">
      <c r="A174" s="6" t="s">
        <v>17</v>
      </c>
      <c r="B174" s="6" t="s">
        <v>15</v>
      </c>
      <c r="C174" s="7">
        <f t="shared" ref="C174:L174" si="24">SUM(C167:C173)</f>
        <v>0</v>
      </c>
      <c r="D174" s="7">
        <f t="shared" si="24"/>
        <v>0</v>
      </c>
      <c r="E174" s="7">
        <f t="shared" si="24"/>
        <v>0</v>
      </c>
      <c r="F174" s="7">
        <f t="shared" si="24"/>
        <v>0</v>
      </c>
      <c r="G174" s="7">
        <f t="shared" si="24"/>
        <v>0</v>
      </c>
      <c r="H174" s="7">
        <f t="shared" si="24"/>
        <v>0</v>
      </c>
      <c r="I174" s="7">
        <f t="shared" si="24"/>
        <v>0</v>
      </c>
      <c r="J174" s="7">
        <f t="shared" si="24"/>
        <v>0</v>
      </c>
      <c r="K174" s="7">
        <f t="shared" si="24"/>
        <v>0</v>
      </c>
      <c r="L174" s="7">
        <f t="shared" si="24"/>
        <v>0</v>
      </c>
      <c r="M174" s="7">
        <f>M173</f>
        <v>0</v>
      </c>
      <c r="N174" s="7">
        <f>SUM(N167:N173)</f>
        <v>0</v>
      </c>
      <c r="O174" s="7"/>
      <c r="P174" s="7">
        <f>SUM(P167:P173)</f>
        <v>0</v>
      </c>
      <c r="Q174" s="8"/>
    </row>
    <row r="175" spans="1:17" x14ac:dyDescent="0.25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7" x14ac:dyDescent="0.25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7" x14ac:dyDescent="0.25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7" x14ac:dyDescent="0.25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7" x14ac:dyDescent="0.25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7" x14ac:dyDescent="0.25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7" x14ac:dyDescent="0.25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7" x14ac:dyDescent="0.25">
      <c r="A182" s="6" t="s">
        <v>18</v>
      </c>
      <c r="B182" s="6" t="s">
        <v>15</v>
      </c>
      <c r="C182" s="7">
        <f t="shared" ref="C182:L182" si="25">SUM(C175:C181)</f>
        <v>0</v>
      </c>
      <c r="D182" s="7">
        <f t="shared" si="25"/>
        <v>0</v>
      </c>
      <c r="E182" s="7">
        <f t="shared" si="25"/>
        <v>0</v>
      </c>
      <c r="F182" s="7">
        <f t="shared" si="25"/>
        <v>0</v>
      </c>
      <c r="G182" s="7">
        <f t="shared" si="25"/>
        <v>0</v>
      </c>
      <c r="H182" s="7">
        <f t="shared" si="25"/>
        <v>0</v>
      </c>
      <c r="I182" s="7">
        <f t="shared" si="25"/>
        <v>0</v>
      </c>
      <c r="J182" s="7">
        <f t="shared" si="25"/>
        <v>0</v>
      </c>
      <c r="K182" s="7">
        <f t="shared" si="25"/>
        <v>0</v>
      </c>
      <c r="L182" s="7">
        <f t="shared" si="25"/>
        <v>0</v>
      </c>
      <c r="M182" s="7">
        <f>M181</f>
        <v>0</v>
      </c>
      <c r="N182" s="7">
        <f>SUM(N175:N181)</f>
        <v>0</v>
      </c>
      <c r="O182" s="7"/>
      <c r="P182" s="7">
        <f>SUM(P175:P181)</f>
        <v>0</v>
      </c>
      <c r="Q182" s="8"/>
    </row>
    <row r="183" spans="1:17" x14ac:dyDescent="0.25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7" x14ac:dyDescent="0.25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7" x14ac:dyDescent="0.25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7" x14ac:dyDescent="0.25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7" x14ac:dyDescent="0.25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7" x14ac:dyDescent="0.25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7" x14ac:dyDescent="0.25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7" x14ac:dyDescent="0.25">
      <c r="A190" s="6" t="s">
        <v>19</v>
      </c>
      <c r="B190" s="6" t="s">
        <v>15</v>
      </c>
      <c r="C190" s="7">
        <f t="shared" ref="C190:L190" si="26">SUM(C183:C189)</f>
        <v>0</v>
      </c>
      <c r="D190" s="7">
        <f t="shared" si="26"/>
        <v>0</v>
      </c>
      <c r="E190" s="7">
        <f t="shared" si="26"/>
        <v>0</v>
      </c>
      <c r="F190" s="7">
        <f t="shared" si="26"/>
        <v>0</v>
      </c>
      <c r="G190" s="7">
        <f t="shared" si="26"/>
        <v>0</v>
      </c>
      <c r="H190" s="7">
        <f t="shared" si="26"/>
        <v>0</v>
      </c>
      <c r="I190" s="7">
        <f t="shared" si="26"/>
        <v>0</v>
      </c>
      <c r="J190" s="7">
        <f t="shared" si="26"/>
        <v>0</v>
      </c>
      <c r="K190" s="7">
        <f t="shared" si="26"/>
        <v>0</v>
      </c>
      <c r="L190" s="7">
        <f t="shared" si="26"/>
        <v>0</v>
      </c>
      <c r="M190" s="7">
        <f>M189</f>
        <v>0</v>
      </c>
      <c r="N190" s="7">
        <f>SUM(N183:N189)</f>
        <v>0</v>
      </c>
      <c r="O190" s="7"/>
      <c r="P190" s="7">
        <f>SUM(P183:P189)</f>
        <v>0</v>
      </c>
      <c r="Q190" s="8"/>
    </row>
    <row r="191" spans="1:17" x14ac:dyDescent="0.25">
      <c r="A191" s="10" t="s">
        <v>15</v>
      </c>
      <c r="B191" s="10" t="s">
        <v>20</v>
      </c>
      <c r="C191" s="11">
        <f t="shared" ref="C191:L191" si="27">C166+C174+C182+C190</f>
        <v>0</v>
      </c>
      <c r="D191" s="11">
        <f t="shared" si="27"/>
        <v>0</v>
      </c>
      <c r="E191" s="11">
        <f t="shared" si="27"/>
        <v>0</v>
      </c>
      <c r="F191" s="11">
        <f t="shared" si="27"/>
        <v>0</v>
      </c>
      <c r="G191" s="11">
        <f t="shared" si="27"/>
        <v>0</v>
      </c>
      <c r="H191" s="11">
        <f t="shared" si="27"/>
        <v>0</v>
      </c>
      <c r="I191" s="11">
        <f t="shared" si="27"/>
        <v>0</v>
      </c>
      <c r="J191" s="11">
        <f t="shared" si="27"/>
        <v>0</v>
      </c>
      <c r="K191" s="11">
        <f t="shared" si="27"/>
        <v>0</v>
      </c>
      <c r="L191" s="11">
        <f t="shared" si="27"/>
        <v>0</v>
      </c>
      <c r="M191" s="11">
        <f>M190</f>
        <v>0</v>
      </c>
      <c r="N191" s="11">
        <f>N166+N174+N182+N190</f>
        <v>0</v>
      </c>
      <c r="O191" s="11"/>
      <c r="P191" s="11">
        <f>P166+P174+P182+P190</f>
        <v>0</v>
      </c>
      <c r="Q191" s="9"/>
    </row>
    <row r="192" spans="1:17" x14ac:dyDescent="0.25"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7" x14ac:dyDescent="0.25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7" x14ac:dyDescent="0.25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7" x14ac:dyDescent="0.25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7" x14ac:dyDescent="0.25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7" x14ac:dyDescent="0.25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7" x14ac:dyDescent="0.25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7" x14ac:dyDescent="0.25">
      <c r="A199" s="6" t="s">
        <v>16</v>
      </c>
      <c r="B199" s="6" t="s">
        <v>15</v>
      </c>
      <c r="C199" s="7">
        <f t="shared" ref="C199:L199" si="28">SUM(C192:C198)</f>
        <v>0</v>
      </c>
      <c r="D199" s="7">
        <f t="shared" si="28"/>
        <v>0</v>
      </c>
      <c r="E199" s="7">
        <f t="shared" si="28"/>
        <v>0</v>
      </c>
      <c r="F199" s="7">
        <f t="shared" si="28"/>
        <v>0</v>
      </c>
      <c r="G199" s="7">
        <f t="shared" si="28"/>
        <v>0</v>
      </c>
      <c r="H199" s="7">
        <f t="shared" si="28"/>
        <v>0</v>
      </c>
      <c r="I199" s="7">
        <f t="shared" si="28"/>
        <v>0</v>
      </c>
      <c r="J199" s="7">
        <f t="shared" si="28"/>
        <v>0</v>
      </c>
      <c r="K199" s="7">
        <f t="shared" si="28"/>
        <v>0</v>
      </c>
      <c r="L199" s="7">
        <f t="shared" si="28"/>
        <v>0</v>
      </c>
      <c r="M199" s="7">
        <f>M198</f>
        <v>0</v>
      </c>
      <c r="N199" s="7">
        <f>SUM(N192:N198)</f>
        <v>0</v>
      </c>
      <c r="O199" s="7"/>
      <c r="P199" s="7">
        <f>SUM(P192:P198)</f>
        <v>0</v>
      </c>
      <c r="Q199" s="8"/>
    </row>
    <row r="200" spans="1:17" x14ac:dyDescent="0.25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7" x14ac:dyDescent="0.25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7" x14ac:dyDescent="0.25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7" x14ac:dyDescent="0.25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7" x14ac:dyDescent="0.25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7" x14ac:dyDescent="0.25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7" x14ac:dyDescent="0.25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7" x14ac:dyDescent="0.25">
      <c r="A207" s="6" t="s">
        <v>17</v>
      </c>
      <c r="B207" s="6" t="s">
        <v>15</v>
      </c>
      <c r="C207" s="7">
        <f t="shared" ref="C207:L207" si="29">SUM(C200:C206)</f>
        <v>0</v>
      </c>
      <c r="D207" s="7">
        <f t="shared" si="29"/>
        <v>0</v>
      </c>
      <c r="E207" s="7">
        <f t="shared" si="29"/>
        <v>0</v>
      </c>
      <c r="F207" s="7">
        <f t="shared" si="29"/>
        <v>0</v>
      </c>
      <c r="G207" s="7">
        <f t="shared" si="29"/>
        <v>0</v>
      </c>
      <c r="H207" s="7">
        <f t="shared" si="29"/>
        <v>0</v>
      </c>
      <c r="I207" s="7">
        <f t="shared" si="29"/>
        <v>0</v>
      </c>
      <c r="J207" s="7">
        <f t="shared" si="29"/>
        <v>0</v>
      </c>
      <c r="K207" s="7">
        <f t="shared" si="29"/>
        <v>0</v>
      </c>
      <c r="L207" s="7">
        <f t="shared" si="29"/>
        <v>0</v>
      </c>
      <c r="M207" s="7">
        <f>M206</f>
        <v>0</v>
      </c>
      <c r="N207" s="7">
        <f>SUM(N200:N206)</f>
        <v>0</v>
      </c>
      <c r="O207" s="7"/>
      <c r="P207" s="7">
        <f>SUM(P200:P206)</f>
        <v>0</v>
      </c>
      <c r="Q207" s="8"/>
    </row>
    <row r="208" spans="1:17" x14ac:dyDescent="0.25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7" x14ac:dyDescent="0.25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7" x14ac:dyDescent="0.25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7" x14ac:dyDescent="0.25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7" x14ac:dyDescent="0.25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7" x14ac:dyDescent="0.25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7" x14ac:dyDescent="0.25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7" x14ac:dyDescent="0.25">
      <c r="A215" s="6" t="s">
        <v>18</v>
      </c>
      <c r="B215" s="6" t="s">
        <v>15</v>
      </c>
      <c r="C215" s="7">
        <f t="shared" ref="C215:L215" si="30">SUM(C208:C214)</f>
        <v>0</v>
      </c>
      <c r="D215" s="7">
        <f t="shared" si="30"/>
        <v>0</v>
      </c>
      <c r="E215" s="7">
        <f t="shared" si="30"/>
        <v>0</v>
      </c>
      <c r="F215" s="7">
        <f t="shared" si="30"/>
        <v>0</v>
      </c>
      <c r="G215" s="7">
        <f t="shared" si="30"/>
        <v>0</v>
      </c>
      <c r="H215" s="7">
        <f t="shared" si="30"/>
        <v>0</v>
      </c>
      <c r="I215" s="7">
        <f t="shared" si="30"/>
        <v>0</v>
      </c>
      <c r="J215" s="7">
        <f t="shared" si="30"/>
        <v>0</v>
      </c>
      <c r="K215" s="7">
        <f t="shared" si="30"/>
        <v>0</v>
      </c>
      <c r="L215" s="7">
        <f t="shared" si="30"/>
        <v>0</v>
      </c>
      <c r="M215" s="7">
        <f>M214</f>
        <v>0</v>
      </c>
      <c r="N215" s="7">
        <f>SUM(N208:N214)</f>
        <v>0</v>
      </c>
      <c r="O215" s="7"/>
      <c r="P215" s="7">
        <f>SUM(P208:P214)</f>
        <v>0</v>
      </c>
      <c r="Q215" s="8"/>
    </row>
    <row r="216" spans="1:17" x14ac:dyDescent="0.25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7" x14ac:dyDescent="0.25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7" x14ac:dyDescent="0.25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7" x14ac:dyDescent="0.25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7" x14ac:dyDescent="0.25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7" x14ac:dyDescent="0.25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7" x14ac:dyDescent="0.25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7" x14ac:dyDescent="0.25">
      <c r="A223" s="6" t="s">
        <v>19</v>
      </c>
      <c r="B223" s="6" t="s">
        <v>15</v>
      </c>
      <c r="C223" s="7">
        <f t="shared" ref="C223:L223" si="31">SUM(C216:C222)</f>
        <v>0</v>
      </c>
      <c r="D223" s="7">
        <f t="shared" si="31"/>
        <v>0</v>
      </c>
      <c r="E223" s="7">
        <f t="shared" si="31"/>
        <v>0</v>
      </c>
      <c r="F223" s="7">
        <f t="shared" si="31"/>
        <v>0</v>
      </c>
      <c r="G223" s="7">
        <f t="shared" si="31"/>
        <v>0</v>
      </c>
      <c r="H223" s="7">
        <f t="shared" si="31"/>
        <v>0</v>
      </c>
      <c r="I223" s="7">
        <f t="shared" si="31"/>
        <v>0</v>
      </c>
      <c r="J223" s="7">
        <f t="shared" si="31"/>
        <v>0</v>
      </c>
      <c r="K223" s="7">
        <f t="shared" si="31"/>
        <v>0</v>
      </c>
      <c r="L223" s="7">
        <f t="shared" si="31"/>
        <v>0</v>
      </c>
      <c r="M223" s="7">
        <f>M222</f>
        <v>0</v>
      </c>
      <c r="N223" s="7">
        <f>SUM(N216:N222)</f>
        <v>0</v>
      </c>
      <c r="O223" s="7"/>
      <c r="P223" s="7">
        <f>SUM(P216:P222)</f>
        <v>0</v>
      </c>
      <c r="Q223" s="8"/>
    </row>
    <row r="224" spans="1:17" x14ac:dyDescent="0.25">
      <c r="A224" s="10" t="s">
        <v>15</v>
      </c>
      <c r="B224" s="10" t="s">
        <v>20</v>
      </c>
      <c r="C224" s="11">
        <f t="shared" ref="C224:L224" si="32">C199+C207+C215+C223</f>
        <v>0</v>
      </c>
      <c r="D224" s="11">
        <f t="shared" si="32"/>
        <v>0</v>
      </c>
      <c r="E224" s="11">
        <f t="shared" si="32"/>
        <v>0</v>
      </c>
      <c r="F224" s="11">
        <f t="shared" si="32"/>
        <v>0</v>
      </c>
      <c r="G224" s="11">
        <f t="shared" si="32"/>
        <v>0</v>
      </c>
      <c r="H224" s="11">
        <f t="shared" si="32"/>
        <v>0</v>
      </c>
      <c r="I224" s="11">
        <f t="shared" si="32"/>
        <v>0</v>
      </c>
      <c r="J224" s="11">
        <f t="shared" si="32"/>
        <v>0</v>
      </c>
      <c r="K224" s="11">
        <f t="shared" si="32"/>
        <v>0</v>
      </c>
      <c r="L224" s="11">
        <f t="shared" si="32"/>
        <v>0</v>
      </c>
      <c r="M224" s="11">
        <f>M223</f>
        <v>0</v>
      </c>
      <c r="N224" s="11">
        <f>N199+N207+N215+N223</f>
        <v>0</v>
      </c>
      <c r="O224" s="11"/>
      <c r="P224" s="11">
        <f>P199+P207+P215+P223</f>
        <v>0</v>
      </c>
      <c r="Q224" s="9"/>
    </row>
    <row r="225" spans="1:17" x14ac:dyDescent="0.25"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7" x14ac:dyDescent="0.25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7" x14ac:dyDescent="0.25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7" x14ac:dyDescent="0.25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7" x14ac:dyDescent="0.25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7" x14ac:dyDescent="0.25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7" x14ac:dyDescent="0.25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7" x14ac:dyDescent="0.25">
      <c r="A232" s="6" t="s">
        <v>16</v>
      </c>
      <c r="B232" s="6" t="s">
        <v>15</v>
      </c>
      <c r="C232" s="7">
        <f t="shared" ref="C232:L232" si="33">SUM(C225:C231)</f>
        <v>0</v>
      </c>
      <c r="D232" s="7">
        <f t="shared" si="33"/>
        <v>0</v>
      </c>
      <c r="E232" s="7">
        <f t="shared" si="33"/>
        <v>0</v>
      </c>
      <c r="F232" s="7">
        <f t="shared" si="33"/>
        <v>0</v>
      </c>
      <c r="G232" s="7">
        <f t="shared" si="33"/>
        <v>0</v>
      </c>
      <c r="H232" s="7">
        <f t="shared" si="33"/>
        <v>0</v>
      </c>
      <c r="I232" s="7">
        <f t="shared" si="33"/>
        <v>0</v>
      </c>
      <c r="J232" s="7">
        <f t="shared" si="33"/>
        <v>0</v>
      </c>
      <c r="K232" s="7">
        <f t="shared" si="33"/>
        <v>0</v>
      </c>
      <c r="L232" s="7">
        <f t="shared" si="33"/>
        <v>0</v>
      </c>
      <c r="M232" s="7">
        <f>M231</f>
        <v>0</v>
      </c>
      <c r="N232" s="7">
        <f>SUM(N225:N231)</f>
        <v>0</v>
      </c>
      <c r="O232" s="7"/>
      <c r="P232" s="7">
        <f>SUM(P225:P231)</f>
        <v>0</v>
      </c>
      <c r="Q232" s="8"/>
    </row>
    <row r="233" spans="1:17" x14ac:dyDescent="0.25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7" x14ac:dyDescent="0.25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7" x14ac:dyDescent="0.25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7" x14ac:dyDescent="0.25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7" x14ac:dyDescent="0.25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7" x14ac:dyDescent="0.25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7" x14ac:dyDescent="0.25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7" x14ac:dyDescent="0.25">
      <c r="A240" s="6" t="s">
        <v>17</v>
      </c>
      <c r="B240" s="6" t="s">
        <v>15</v>
      </c>
      <c r="C240" s="7">
        <f t="shared" ref="C240:L240" si="34">SUM(C233:C239)</f>
        <v>0</v>
      </c>
      <c r="D240" s="7">
        <f t="shared" si="34"/>
        <v>0</v>
      </c>
      <c r="E240" s="7">
        <f t="shared" si="34"/>
        <v>0</v>
      </c>
      <c r="F240" s="7">
        <f t="shared" si="34"/>
        <v>0</v>
      </c>
      <c r="G240" s="7">
        <f t="shared" si="34"/>
        <v>0</v>
      </c>
      <c r="H240" s="7">
        <f t="shared" si="34"/>
        <v>0</v>
      </c>
      <c r="I240" s="7">
        <f t="shared" si="34"/>
        <v>0</v>
      </c>
      <c r="J240" s="7">
        <f t="shared" si="34"/>
        <v>0</v>
      </c>
      <c r="K240" s="7">
        <f t="shared" si="34"/>
        <v>0</v>
      </c>
      <c r="L240" s="7">
        <f t="shared" si="34"/>
        <v>0</v>
      </c>
      <c r="M240" s="7">
        <f>M239</f>
        <v>0</v>
      </c>
      <c r="N240" s="7">
        <f>SUM(N233:N239)</f>
        <v>0</v>
      </c>
      <c r="O240" s="7"/>
      <c r="P240" s="7">
        <f>SUM(P233:P239)</f>
        <v>0</v>
      </c>
      <c r="Q240" s="8"/>
    </row>
    <row r="241" spans="1:17" x14ac:dyDescent="0.25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7" x14ac:dyDescent="0.25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7" x14ac:dyDescent="0.25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7" x14ac:dyDescent="0.25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7" x14ac:dyDescent="0.25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7" x14ac:dyDescent="0.25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7" x14ac:dyDescent="0.25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7" x14ac:dyDescent="0.25">
      <c r="A248" s="6" t="s">
        <v>18</v>
      </c>
      <c r="B248" s="6" t="s">
        <v>15</v>
      </c>
      <c r="C248" s="7">
        <f t="shared" ref="C248:L248" si="35">SUM(C241:C247)</f>
        <v>0</v>
      </c>
      <c r="D248" s="7">
        <f t="shared" si="35"/>
        <v>0</v>
      </c>
      <c r="E248" s="7">
        <f t="shared" si="35"/>
        <v>0</v>
      </c>
      <c r="F248" s="7">
        <f t="shared" si="35"/>
        <v>0</v>
      </c>
      <c r="G248" s="7">
        <f t="shared" si="35"/>
        <v>0</v>
      </c>
      <c r="H248" s="7">
        <f t="shared" si="35"/>
        <v>0</v>
      </c>
      <c r="I248" s="7">
        <f t="shared" si="35"/>
        <v>0</v>
      </c>
      <c r="J248" s="7">
        <f t="shared" si="35"/>
        <v>0</v>
      </c>
      <c r="K248" s="7">
        <f t="shared" si="35"/>
        <v>0</v>
      </c>
      <c r="L248" s="7">
        <f t="shared" si="35"/>
        <v>0</v>
      </c>
      <c r="M248" s="7">
        <f>M247</f>
        <v>0</v>
      </c>
      <c r="N248" s="7">
        <f>SUM(N241:N247)</f>
        <v>0</v>
      </c>
      <c r="O248" s="7"/>
      <c r="P248" s="7">
        <f>SUM(P241:P247)</f>
        <v>0</v>
      </c>
      <c r="Q248" s="8"/>
    </row>
    <row r="249" spans="1:17" x14ac:dyDescent="0.25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7" x14ac:dyDescent="0.25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7" x14ac:dyDescent="0.25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7" x14ac:dyDescent="0.25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7" x14ac:dyDescent="0.25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7" x14ac:dyDescent="0.25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7" x14ac:dyDescent="0.25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7" x14ac:dyDescent="0.25">
      <c r="A256" s="6" t="s">
        <v>19</v>
      </c>
      <c r="B256" s="6" t="s">
        <v>15</v>
      </c>
      <c r="C256" s="7">
        <f t="shared" ref="C256:L256" si="36">SUM(C249:C255)</f>
        <v>0</v>
      </c>
      <c r="D256" s="7">
        <f t="shared" si="36"/>
        <v>0</v>
      </c>
      <c r="E256" s="7">
        <f t="shared" si="36"/>
        <v>0</v>
      </c>
      <c r="F256" s="7">
        <f t="shared" si="36"/>
        <v>0</v>
      </c>
      <c r="G256" s="7">
        <f t="shared" si="36"/>
        <v>0</v>
      </c>
      <c r="H256" s="7">
        <f t="shared" si="36"/>
        <v>0</v>
      </c>
      <c r="I256" s="7">
        <f t="shared" si="36"/>
        <v>0</v>
      </c>
      <c r="J256" s="7">
        <f t="shared" si="36"/>
        <v>0</v>
      </c>
      <c r="K256" s="7">
        <f t="shared" si="36"/>
        <v>0</v>
      </c>
      <c r="L256" s="7">
        <f t="shared" si="36"/>
        <v>0</v>
      </c>
      <c r="M256" s="7">
        <f>M255</f>
        <v>0</v>
      </c>
      <c r="N256" s="7">
        <f>SUM(N249:N255)</f>
        <v>0</v>
      </c>
      <c r="O256" s="7"/>
      <c r="P256" s="7">
        <f>SUM(P249:P255)</f>
        <v>0</v>
      </c>
      <c r="Q256" s="8"/>
    </row>
    <row r="257" spans="1:17" x14ac:dyDescent="0.25">
      <c r="A257" s="10" t="s">
        <v>15</v>
      </c>
      <c r="B257" s="10" t="s">
        <v>20</v>
      </c>
      <c r="C257" s="11">
        <f t="shared" ref="C257:L257" si="37">C232+C240+C248+C256</f>
        <v>0</v>
      </c>
      <c r="D257" s="11">
        <f t="shared" si="37"/>
        <v>0</v>
      </c>
      <c r="E257" s="11">
        <f t="shared" si="37"/>
        <v>0</v>
      </c>
      <c r="F257" s="11">
        <f t="shared" si="37"/>
        <v>0</v>
      </c>
      <c r="G257" s="11">
        <f t="shared" si="37"/>
        <v>0</v>
      </c>
      <c r="H257" s="11">
        <f t="shared" si="37"/>
        <v>0</v>
      </c>
      <c r="I257" s="11">
        <f t="shared" si="37"/>
        <v>0</v>
      </c>
      <c r="J257" s="11">
        <f t="shared" si="37"/>
        <v>0</v>
      </c>
      <c r="K257" s="11">
        <f t="shared" si="37"/>
        <v>0</v>
      </c>
      <c r="L257" s="11">
        <f t="shared" si="37"/>
        <v>0</v>
      </c>
      <c r="M257" s="11">
        <f>M256</f>
        <v>0</v>
      </c>
      <c r="N257" s="11">
        <f>N232+N240+N248+N256</f>
        <v>0</v>
      </c>
      <c r="O257" s="11"/>
      <c r="P257" s="11">
        <f>P232+P240+P248+P256</f>
        <v>0</v>
      </c>
      <c r="Q257" s="9"/>
    </row>
    <row r="258" spans="1:17" x14ac:dyDescent="0.25"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7" x14ac:dyDescent="0.25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7" x14ac:dyDescent="0.25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7" x14ac:dyDescent="0.25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7" x14ac:dyDescent="0.25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7" x14ac:dyDescent="0.25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7" x14ac:dyDescent="0.25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7" x14ac:dyDescent="0.25">
      <c r="A265" s="6" t="s">
        <v>16</v>
      </c>
      <c r="B265" s="6" t="s">
        <v>15</v>
      </c>
      <c r="C265" s="7">
        <f t="shared" ref="C265:L265" si="38">SUM(C258:C264)</f>
        <v>0</v>
      </c>
      <c r="D265" s="7">
        <f t="shared" si="38"/>
        <v>0</v>
      </c>
      <c r="E265" s="7">
        <f t="shared" si="38"/>
        <v>0</v>
      </c>
      <c r="F265" s="7">
        <f t="shared" si="38"/>
        <v>0</v>
      </c>
      <c r="G265" s="7">
        <f t="shared" si="38"/>
        <v>0</v>
      </c>
      <c r="H265" s="7">
        <f t="shared" si="38"/>
        <v>0</v>
      </c>
      <c r="I265" s="7">
        <f t="shared" si="38"/>
        <v>0</v>
      </c>
      <c r="J265" s="7">
        <f t="shared" si="38"/>
        <v>0</v>
      </c>
      <c r="K265" s="7">
        <f t="shared" si="38"/>
        <v>0</v>
      </c>
      <c r="L265" s="7">
        <f t="shared" si="38"/>
        <v>0</v>
      </c>
      <c r="M265" s="7">
        <f>M264</f>
        <v>0</v>
      </c>
      <c r="N265" s="7">
        <f>SUM(N258:N264)</f>
        <v>0</v>
      </c>
      <c r="O265" s="7"/>
      <c r="P265" s="7">
        <f>SUM(P258:P264)</f>
        <v>0</v>
      </c>
      <c r="Q265" s="8"/>
    </row>
    <row r="266" spans="1:17" x14ac:dyDescent="0.25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7" x14ac:dyDescent="0.25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7" x14ac:dyDescent="0.25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7" x14ac:dyDescent="0.25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7" x14ac:dyDescent="0.25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7" x14ac:dyDescent="0.25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7" x14ac:dyDescent="0.25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7" x14ac:dyDescent="0.25">
      <c r="A273" s="6" t="s">
        <v>17</v>
      </c>
      <c r="B273" s="6" t="s">
        <v>15</v>
      </c>
      <c r="C273" s="7">
        <f t="shared" ref="C273:L273" si="39">SUM(C266:C272)</f>
        <v>0</v>
      </c>
      <c r="D273" s="7">
        <f t="shared" si="39"/>
        <v>0</v>
      </c>
      <c r="E273" s="7">
        <f t="shared" si="39"/>
        <v>0</v>
      </c>
      <c r="F273" s="7">
        <f t="shared" si="39"/>
        <v>0</v>
      </c>
      <c r="G273" s="7">
        <f t="shared" si="39"/>
        <v>0</v>
      </c>
      <c r="H273" s="7">
        <f t="shared" si="39"/>
        <v>0</v>
      </c>
      <c r="I273" s="7">
        <f t="shared" si="39"/>
        <v>0</v>
      </c>
      <c r="J273" s="7">
        <f t="shared" si="39"/>
        <v>0</v>
      </c>
      <c r="K273" s="7">
        <f t="shared" si="39"/>
        <v>0</v>
      </c>
      <c r="L273" s="7">
        <f t="shared" si="39"/>
        <v>0</v>
      </c>
      <c r="M273" s="7">
        <f>M272</f>
        <v>0</v>
      </c>
      <c r="N273" s="7">
        <f>SUM(N266:N272)</f>
        <v>0</v>
      </c>
      <c r="O273" s="7"/>
      <c r="P273" s="7">
        <f>SUM(P266:P272)</f>
        <v>0</v>
      </c>
      <c r="Q273" s="8"/>
    </row>
    <row r="274" spans="1:17" x14ac:dyDescent="0.25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7" x14ac:dyDescent="0.25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7" x14ac:dyDescent="0.25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7" x14ac:dyDescent="0.25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7" x14ac:dyDescent="0.25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7" x14ac:dyDescent="0.25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7" x14ac:dyDescent="0.25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7" x14ac:dyDescent="0.25">
      <c r="A281" s="6" t="s">
        <v>18</v>
      </c>
      <c r="B281" s="6" t="s">
        <v>15</v>
      </c>
      <c r="C281" s="7">
        <f t="shared" ref="C281:L281" si="40">SUM(C274:C280)</f>
        <v>0</v>
      </c>
      <c r="D281" s="7">
        <f t="shared" si="40"/>
        <v>0</v>
      </c>
      <c r="E281" s="7">
        <f t="shared" si="40"/>
        <v>0</v>
      </c>
      <c r="F281" s="7">
        <f t="shared" si="40"/>
        <v>0</v>
      </c>
      <c r="G281" s="7">
        <f t="shared" si="40"/>
        <v>0</v>
      </c>
      <c r="H281" s="7">
        <f t="shared" si="40"/>
        <v>0</v>
      </c>
      <c r="I281" s="7">
        <f t="shared" si="40"/>
        <v>0</v>
      </c>
      <c r="J281" s="7">
        <f t="shared" si="40"/>
        <v>0</v>
      </c>
      <c r="K281" s="7">
        <f t="shared" si="40"/>
        <v>0</v>
      </c>
      <c r="L281" s="7">
        <f t="shared" si="40"/>
        <v>0</v>
      </c>
      <c r="M281" s="7">
        <f>M280</f>
        <v>0</v>
      </c>
      <c r="N281" s="7">
        <f>SUM(N274:N280)</f>
        <v>0</v>
      </c>
      <c r="O281" s="7"/>
      <c r="P281" s="7">
        <f>SUM(P274:P280)</f>
        <v>0</v>
      </c>
      <c r="Q281" s="8"/>
    </row>
    <row r="282" spans="1:17" x14ac:dyDescent="0.25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7" x14ac:dyDescent="0.25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7" x14ac:dyDescent="0.25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7" x14ac:dyDescent="0.25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7" x14ac:dyDescent="0.25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7" x14ac:dyDescent="0.25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7" x14ac:dyDescent="0.25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7" x14ac:dyDescent="0.25">
      <c r="A289" s="6" t="s">
        <v>19</v>
      </c>
      <c r="B289" s="6" t="s">
        <v>15</v>
      </c>
      <c r="C289" s="7">
        <f t="shared" ref="C289:L289" si="41">SUM(C282:C288)</f>
        <v>0</v>
      </c>
      <c r="D289" s="7">
        <f t="shared" si="41"/>
        <v>0</v>
      </c>
      <c r="E289" s="7">
        <f t="shared" si="41"/>
        <v>0</v>
      </c>
      <c r="F289" s="7">
        <f t="shared" si="41"/>
        <v>0</v>
      </c>
      <c r="G289" s="7">
        <f t="shared" si="41"/>
        <v>0</v>
      </c>
      <c r="H289" s="7">
        <f t="shared" si="41"/>
        <v>0</v>
      </c>
      <c r="I289" s="7">
        <f t="shared" si="41"/>
        <v>0</v>
      </c>
      <c r="J289" s="7">
        <f t="shared" si="41"/>
        <v>0</v>
      </c>
      <c r="K289" s="7">
        <f t="shared" si="41"/>
        <v>0</v>
      </c>
      <c r="L289" s="7">
        <f t="shared" si="41"/>
        <v>0</v>
      </c>
      <c r="M289" s="7">
        <f>M288</f>
        <v>0</v>
      </c>
      <c r="N289" s="7">
        <f>SUM(N282:N288)</f>
        <v>0</v>
      </c>
      <c r="O289" s="7"/>
      <c r="P289" s="7">
        <f>SUM(P282:P288)</f>
        <v>0</v>
      </c>
      <c r="Q289" s="8"/>
    </row>
    <row r="290" spans="1:17" x14ac:dyDescent="0.25">
      <c r="A290" s="10" t="s">
        <v>15</v>
      </c>
      <c r="B290" s="10" t="s">
        <v>20</v>
      </c>
      <c r="C290" s="11">
        <f t="shared" ref="C290:L290" si="42">C265+C273+C281+C289</f>
        <v>0</v>
      </c>
      <c r="D290" s="11">
        <f t="shared" si="42"/>
        <v>0</v>
      </c>
      <c r="E290" s="11">
        <f t="shared" si="42"/>
        <v>0</v>
      </c>
      <c r="F290" s="11">
        <f t="shared" si="42"/>
        <v>0</v>
      </c>
      <c r="G290" s="11">
        <f t="shared" si="42"/>
        <v>0</v>
      </c>
      <c r="H290" s="11">
        <f t="shared" si="42"/>
        <v>0</v>
      </c>
      <c r="I290" s="11">
        <f t="shared" si="42"/>
        <v>0</v>
      </c>
      <c r="J290" s="11">
        <f t="shared" si="42"/>
        <v>0</v>
      </c>
      <c r="K290" s="11">
        <f t="shared" si="42"/>
        <v>0</v>
      </c>
      <c r="L290" s="11">
        <f t="shared" si="42"/>
        <v>0</v>
      </c>
      <c r="M290" s="11">
        <f>M289</f>
        <v>0</v>
      </c>
      <c r="N290" s="11">
        <f>N265+N273+N281+N289</f>
        <v>0</v>
      </c>
      <c r="O290" s="11"/>
      <c r="P290" s="11">
        <f>P265+P273+P281+P289</f>
        <v>0</v>
      </c>
      <c r="Q290" s="9"/>
    </row>
    <row r="291" spans="1:17" x14ac:dyDescent="0.25"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7" x14ac:dyDescent="0.25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7" x14ac:dyDescent="0.25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7" x14ac:dyDescent="0.25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7" x14ac:dyDescent="0.25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7" x14ac:dyDescent="0.25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7" x14ac:dyDescent="0.25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7" x14ac:dyDescent="0.25">
      <c r="A298" s="6" t="s">
        <v>16</v>
      </c>
      <c r="B298" s="6" t="s">
        <v>15</v>
      </c>
      <c r="C298" s="7">
        <f t="shared" ref="C298:L298" si="43">SUM(C291:C297)</f>
        <v>0</v>
      </c>
      <c r="D298" s="7">
        <f t="shared" si="43"/>
        <v>0</v>
      </c>
      <c r="E298" s="7">
        <f t="shared" si="43"/>
        <v>0</v>
      </c>
      <c r="F298" s="7">
        <f t="shared" si="43"/>
        <v>0</v>
      </c>
      <c r="G298" s="7">
        <f t="shared" si="43"/>
        <v>0</v>
      </c>
      <c r="H298" s="7">
        <f t="shared" si="43"/>
        <v>0</v>
      </c>
      <c r="I298" s="7">
        <f t="shared" si="43"/>
        <v>0</v>
      </c>
      <c r="J298" s="7">
        <f t="shared" si="43"/>
        <v>0</v>
      </c>
      <c r="K298" s="7">
        <f t="shared" si="43"/>
        <v>0</v>
      </c>
      <c r="L298" s="7">
        <f t="shared" si="43"/>
        <v>0</v>
      </c>
      <c r="M298" s="7">
        <f>M297</f>
        <v>0</v>
      </c>
      <c r="N298" s="7">
        <f>SUM(N291:N297)</f>
        <v>0</v>
      </c>
      <c r="O298" s="7"/>
      <c r="P298" s="7">
        <f>SUM(P291:P297)</f>
        <v>0</v>
      </c>
      <c r="Q298" s="8"/>
    </row>
    <row r="299" spans="1:17" x14ac:dyDescent="0.25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7" x14ac:dyDescent="0.25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7" x14ac:dyDescent="0.25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7" x14ac:dyDescent="0.25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7" x14ac:dyDescent="0.25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7" x14ac:dyDescent="0.25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7" x14ac:dyDescent="0.25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7" x14ac:dyDescent="0.25">
      <c r="A306" s="6" t="s">
        <v>17</v>
      </c>
      <c r="B306" s="6" t="s">
        <v>15</v>
      </c>
      <c r="C306" s="7">
        <f t="shared" ref="C306:L306" si="44">SUM(C299:C305)</f>
        <v>0</v>
      </c>
      <c r="D306" s="7">
        <f t="shared" si="44"/>
        <v>0</v>
      </c>
      <c r="E306" s="7">
        <f t="shared" si="44"/>
        <v>0</v>
      </c>
      <c r="F306" s="7">
        <f t="shared" si="44"/>
        <v>0</v>
      </c>
      <c r="G306" s="7">
        <f t="shared" si="44"/>
        <v>0</v>
      </c>
      <c r="H306" s="7">
        <f t="shared" si="44"/>
        <v>0</v>
      </c>
      <c r="I306" s="7">
        <f t="shared" si="44"/>
        <v>0</v>
      </c>
      <c r="J306" s="7">
        <f t="shared" si="44"/>
        <v>0</v>
      </c>
      <c r="K306" s="7">
        <f t="shared" si="44"/>
        <v>0</v>
      </c>
      <c r="L306" s="7">
        <f t="shared" si="44"/>
        <v>0</v>
      </c>
      <c r="M306" s="7">
        <f>M305</f>
        <v>0</v>
      </c>
      <c r="N306" s="7">
        <f>SUM(N299:N305)</f>
        <v>0</v>
      </c>
      <c r="O306" s="7"/>
      <c r="P306" s="7">
        <f>SUM(P299:P305)</f>
        <v>0</v>
      </c>
      <c r="Q306" s="8"/>
    </row>
    <row r="307" spans="1:17" x14ac:dyDescent="0.25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7" x14ac:dyDescent="0.25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7" x14ac:dyDescent="0.25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7" x14ac:dyDescent="0.25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7" x14ac:dyDescent="0.25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7" x14ac:dyDescent="0.25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7" x14ac:dyDescent="0.25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7" x14ac:dyDescent="0.25">
      <c r="A314" s="6" t="s">
        <v>18</v>
      </c>
      <c r="B314" s="6" t="s">
        <v>15</v>
      </c>
      <c r="C314" s="7">
        <f t="shared" ref="C314:L314" si="45">SUM(C307:C313)</f>
        <v>0</v>
      </c>
      <c r="D314" s="7">
        <f t="shared" si="45"/>
        <v>0</v>
      </c>
      <c r="E314" s="7">
        <f t="shared" si="45"/>
        <v>0</v>
      </c>
      <c r="F314" s="7">
        <f t="shared" si="45"/>
        <v>0</v>
      </c>
      <c r="G314" s="7">
        <f t="shared" si="45"/>
        <v>0</v>
      </c>
      <c r="H314" s="7">
        <f t="shared" si="45"/>
        <v>0</v>
      </c>
      <c r="I314" s="7">
        <f t="shared" si="45"/>
        <v>0</v>
      </c>
      <c r="J314" s="7">
        <f t="shared" si="45"/>
        <v>0</v>
      </c>
      <c r="K314" s="7">
        <f t="shared" si="45"/>
        <v>0</v>
      </c>
      <c r="L314" s="7">
        <f t="shared" si="45"/>
        <v>0</v>
      </c>
      <c r="M314" s="7">
        <f>M313</f>
        <v>0</v>
      </c>
      <c r="N314" s="7">
        <f>SUM(N307:N313)</f>
        <v>0</v>
      </c>
      <c r="O314" s="7"/>
      <c r="P314" s="7">
        <f>SUM(P307:P313)</f>
        <v>0</v>
      </c>
      <c r="Q314" s="8"/>
    </row>
    <row r="315" spans="1:17" x14ac:dyDescent="0.25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7" x14ac:dyDescent="0.25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7" x14ac:dyDescent="0.25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7" x14ac:dyDescent="0.25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7" x14ac:dyDescent="0.25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7" x14ac:dyDescent="0.25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7" x14ac:dyDescent="0.25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7" x14ac:dyDescent="0.25">
      <c r="A322" s="6" t="s">
        <v>19</v>
      </c>
      <c r="B322" s="6" t="s">
        <v>15</v>
      </c>
      <c r="C322" s="7">
        <f t="shared" ref="C322:L322" si="46">SUM(C315:C321)</f>
        <v>0</v>
      </c>
      <c r="D322" s="7">
        <f t="shared" si="46"/>
        <v>0</v>
      </c>
      <c r="E322" s="7">
        <f t="shared" si="46"/>
        <v>0</v>
      </c>
      <c r="F322" s="7">
        <f t="shared" si="46"/>
        <v>0</v>
      </c>
      <c r="G322" s="7">
        <f t="shared" si="46"/>
        <v>0</v>
      </c>
      <c r="H322" s="7">
        <f t="shared" si="46"/>
        <v>0</v>
      </c>
      <c r="I322" s="7">
        <f t="shared" si="46"/>
        <v>0</v>
      </c>
      <c r="J322" s="7">
        <f t="shared" si="46"/>
        <v>0</v>
      </c>
      <c r="K322" s="7">
        <f t="shared" si="46"/>
        <v>0</v>
      </c>
      <c r="L322" s="7">
        <f t="shared" si="46"/>
        <v>0</v>
      </c>
      <c r="M322" s="7">
        <f>M321</f>
        <v>0</v>
      </c>
      <c r="N322" s="7">
        <f>SUM(N315:N321)</f>
        <v>0</v>
      </c>
      <c r="O322" s="7"/>
      <c r="P322" s="7">
        <f>SUM(P315:P321)</f>
        <v>0</v>
      </c>
      <c r="Q322" s="8"/>
    </row>
    <row r="323" spans="1:17" x14ac:dyDescent="0.25">
      <c r="A323" s="10" t="s">
        <v>15</v>
      </c>
      <c r="B323" s="10" t="s">
        <v>20</v>
      </c>
      <c r="C323" s="11">
        <f t="shared" ref="C323:L323" si="47">C298+C306+C314+C322</f>
        <v>0</v>
      </c>
      <c r="D323" s="11">
        <f t="shared" si="47"/>
        <v>0</v>
      </c>
      <c r="E323" s="11">
        <f t="shared" si="47"/>
        <v>0</v>
      </c>
      <c r="F323" s="11">
        <f t="shared" si="47"/>
        <v>0</v>
      </c>
      <c r="G323" s="11">
        <f t="shared" si="47"/>
        <v>0</v>
      </c>
      <c r="H323" s="11">
        <f t="shared" si="47"/>
        <v>0</v>
      </c>
      <c r="I323" s="11">
        <f t="shared" si="47"/>
        <v>0</v>
      </c>
      <c r="J323" s="11">
        <f t="shared" si="47"/>
        <v>0</v>
      </c>
      <c r="K323" s="11">
        <f t="shared" si="47"/>
        <v>0</v>
      </c>
      <c r="L323" s="11">
        <f t="shared" si="47"/>
        <v>0</v>
      </c>
      <c r="M323" s="11">
        <f>M322</f>
        <v>0</v>
      </c>
      <c r="N323" s="11">
        <f>N298+N306+N314+N322</f>
        <v>0</v>
      </c>
      <c r="O323" s="11"/>
      <c r="P323" s="11">
        <f>P298+P306+P314+P322</f>
        <v>0</v>
      </c>
      <c r="Q323" s="9"/>
    </row>
    <row r="324" spans="1:17" x14ac:dyDescent="0.25"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7" x14ac:dyDescent="0.25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7" x14ac:dyDescent="0.25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7" x14ac:dyDescent="0.25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7" x14ac:dyDescent="0.25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7" x14ac:dyDescent="0.25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7" x14ac:dyDescent="0.25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7" x14ac:dyDescent="0.25">
      <c r="A331" s="6" t="s">
        <v>16</v>
      </c>
      <c r="B331" s="6" t="s">
        <v>15</v>
      </c>
      <c r="C331" s="7">
        <f t="shared" ref="C331:L331" si="48">SUM(C324:C330)</f>
        <v>0</v>
      </c>
      <c r="D331" s="7">
        <f t="shared" si="48"/>
        <v>0</v>
      </c>
      <c r="E331" s="7">
        <f t="shared" si="48"/>
        <v>0</v>
      </c>
      <c r="F331" s="7">
        <f t="shared" si="48"/>
        <v>0</v>
      </c>
      <c r="G331" s="7">
        <f t="shared" si="48"/>
        <v>0</v>
      </c>
      <c r="H331" s="7">
        <f t="shared" si="48"/>
        <v>0</v>
      </c>
      <c r="I331" s="7">
        <f t="shared" si="48"/>
        <v>0</v>
      </c>
      <c r="J331" s="7">
        <f t="shared" si="48"/>
        <v>0</v>
      </c>
      <c r="K331" s="7">
        <f t="shared" si="48"/>
        <v>0</v>
      </c>
      <c r="L331" s="7">
        <f t="shared" si="48"/>
        <v>0</v>
      </c>
      <c r="M331" s="7">
        <f>M330</f>
        <v>0</v>
      </c>
      <c r="N331" s="7">
        <f>SUM(N324:N330)</f>
        <v>0</v>
      </c>
      <c r="O331" s="7"/>
      <c r="P331" s="7">
        <f>SUM(P324:P330)</f>
        <v>0</v>
      </c>
      <c r="Q331" s="8"/>
    </row>
    <row r="332" spans="1:17" x14ac:dyDescent="0.25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7" x14ac:dyDescent="0.25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7" x14ac:dyDescent="0.25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7" x14ac:dyDescent="0.25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7" x14ac:dyDescent="0.25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7" x14ac:dyDescent="0.25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7" x14ac:dyDescent="0.25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7" x14ac:dyDescent="0.25">
      <c r="A339" s="6" t="s">
        <v>17</v>
      </c>
      <c r="B339" s="6" t="s">
        <v>15</v>
      </c>
      <c r="C339" s="7">
        <f t="shared" ref="C339:L339" si="49">SUM(C332:C338)</f>
        <v>0</v>
      </c>
      <c r="D339" s="7">
        <f t="shared" si="49"/>
        <v>0</v>
      </c>
      <c r="E339" s="7">
        <f t="shared" si="49"/>
        <v>0</v>
      </c>
      <c r="F339" s="7">
        <f t="shared" si="49"/>
        <v>0</v>
      </c>
      <c r="G339" s="7">
        <f t="shared" si="49"/>
        <v>0</v>
      </c>
      <c r="H339" s="7">
        <f t="shared" si="49"/>
        <v>0</v>
      </c>
      <c r="I339" s="7">
        <f t="shared" si="49"/>
        <v>0</v>
      </c>
      <c r="J339" s="7">
        <f t="shared" si="49"/>
        <v>0</v>
      </c>
      <c r="K339" s="7">
        <f t="shared" si="49"/>
        <v>0</v>
      </c>
      <c r="L339" s="7">
        <f t="shared" si="49"/>
        <v>0</v>
      </c>
      <c r="M339" s="7">
        <f>M338</f>
        <v>0</v>
      </c>
      <c r="N339" s="7">
        <f>SUM(N332:N338)</f>
        <v>0</v>
      </c>
      <c r="O339" s="7"/>
      <c r="P339" s="7">
        <f>SUM(P332:P338)</f>
        <v>0</v>
      </c>
      <c r="Q339" s="8"/>
    </row>
    <row r="340" spans="1:17" x14ac:dyDescent="0.25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7" x14ac:dyDescent="0.25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7" x14ac:dyDescent="0.25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7" x14ac:dyDescent="0.25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7" x14ac:dyDescent="0.25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7" x14ac:dyDescent="0.25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7" x14ac:dyDescent="0.25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7" x14ac:dyDescent="0.25">
      <c r="A347" s="6" t="s">
        <v>18</v>
      </c>
      <c r="B347" s="6" t="s">
        <v>15</v>
      </c>
      <c r="C347" s="7">
        <f t="shared" ref="C347:L347" si="50">SUM(C340:C346)</f>
        <v>0</v>
      </c>
      <c r="D347" s="7">
        <f t="shared" si="50"/>
        <v>0</v>
      </c>
      <c r="E347" s="7">
        <f t="shared" si="50"/>
        <v>0</v>
      </c>
      <c r="F347" s="7">
        <f t="shared" si="50"/>
        <v>0</v>
      </c>
      <c r="G347" s="7">
        <f t="shared" si="50"/>
        <v>0</v>
      </c>
      <c r="H347" s="7">
        <f t="shared" si="50"/>
        <v>0</v>
      </c>
      <c r="I347" s="7">
        <f t="shared" si="50"/>
        <v>0</v>
      </c>
      <c r="J347" s="7">
        <f t="shared" si="50"/>
        <v>0</v>
      </c>
      <c r="K347" s="7">
        <f t="shared" si="50"/>
        <v>0</v>
      </c>
      <c r="L347" s="7">
        <f t="shared" si="50"/>
        <v>0</v>
      </c>
      <c r="M347" s="7">
        <f>M346</f>
        <v>0</v>
      </c>
      <c r="N347" s="7">
        <f>SUM(N340:N346)</f>
        <v>0</v>
      </c>
      <c r="O347" s="7"/>
      <c r="P347" s="7">
        <f>SUM(P340:P346)</f>
        <v>0</v>
      </c>
      <c r="Q347" s="8"/>
    </row>
    <row r="348" spans="1:17" x14ac:dyDescent="0.25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7" x14ac:dyDescent="0.25">
      <c r="A349" s="3"/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7" x14ac:dyDescent="0.25">
      <c r="A350" s="3"/>
      <c r="B350" s="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7" x14ac:dyDescent="0.25">
      <c r="A351" s="3"/>
      <c r="B351" s="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7" x14ac:dyDescent="0.25">
      <c r="A352" s="3"/>
      <c r="B352" s="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7" x14ac:dyDescent="0.25">
      <c r="A353" s="3"/>
      <c r="B353" s="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7" x14ac:dyDescent="0.25">
      <c r="A354" s="3"/>
      <c r="B354" s="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7" x14ac:dyDescent="0.25">
      <c r="A355" s="6" t="s">
        <v>19</v>
      </c>
      <c r="B355" s="6" t="s">
        <v>15</v>
      </c>
      <c r="C355" s="7">
        <f t="shared" ref="C355:L355" si="51">SUM(C348:C354)</f>
        <v>0</v>
      </c>
      <c r="D355" s="7">
        <f t="shared" si="51"/>
        <v>0</v>
      </c>
      <c r="E355" s="7">
        <f t="shared" si="51"/>
        <v>0</v>
      </c>
      <c r="F355" s="7">
        <f t="shared" si="51"/>
        <v>0</v>
      </c>
      <c r="G355" s="7">
        <f t="shared" si="51"/>
        <v>0</v>
      </c>
      <c r="H355" s="7">
        <f t="shared" si="51"/>
        <v>0</v>
      </c>
      <c r="I355" s="7">
        <f t="shared" si="51"/>
        <v>0</v>
      </c>
      <c r="J355" s="7">
        <f t="shared" si="51"/>
        <v>0</v>
      </c>
      <c r="K355" s="7">
        <f t="shared" si="51"/>
        <v>0</v>
      </c>
      <c r="L355" s="7">
        <f t="shared" si="51"/>
        <v>0</v>
      </c>
      <c r="M355" s="7">
        <f>M354</f>
        <v>0</v>
      </c>
      <c r="N355" s="7">
        <f>SUM(N348:N354)</f>
        <v>0</v>
      </c>
      <c r="O355" s="7"/>
      <c r="P355" s="7">
        <f>SUM(P348:P354)</f>
        <v>0</v>
      </c>
      <c r="Q355" s="8"/>
    </row>
    <row r="356" spans="1:17" x14ac:dyDescent="0.25">
      <c r="A356" s="10" t="s">
        <v>15</v>
      </c>
      <c r="B356" s="10" t="s">
        <v>20</v>
      </c>
      <c r="C356" s="11">
        <f t="shared" ref="C356:L356" si="52">C331+C339+C347+C355</f>
        <v>0</v>
      </c>
      <c r="D356" s="11">
        <f t="shared" si="52"/>
        <v>0</v>
      </c>
      <c r="E356" s="11">
        <f t="shared" si="52"/>
        <v>0</v>
      </c>
      <c r="F356" s="11">
        <f t="shared" si="52"/>
        <v>0</v>
      </c>
      <c r="G356" s="11">
        <f t="shared" si="52"/>
        <v>0</v>
      </c>
      <c r="H356" s="11">
        <f t="shared" si="52"/>
        <v>0</v>
      </c>
      <c r="I356" s="11">
        <f t="shared" si="52"/>
        <v>0</v>
      </c>
      <c r="J356" s="11">
        <f t="shared" si="52"/>
        <v>0</v>
      </c>
      <c r="K356" s="11">
        <f t="shared" si="52"/>
        <v>0</v>
      </c>
      <c r="L356" s="11">
        <f t="shared" si="52"/>
        <v>0</v>
      </c>
      <c r="M356" s="11">
        <f>M355</f>
        <v>0</v>
      </c>
      <c r="N356" s="11">
        <f>N331+N339+N347+N355</f>
        <v>0</v>
      </c>
      <c r="O356" s="11"/>
      <c r="P356" s="11">
        <f>P331+P339+P347+P355</f>
        <v>0</v>
      </c>
      <c r="Q356" s="9"/>
    </row>
    <row r="357" spans="1:17" x14ac:dyDescent="0.25">
      <c r="B357" s="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7" x14ac:dyDescent="0.25">
      <c r="A358" s="3"/>
      <c r="B358" s="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7" x14ac:dyDescent="0.25">
      <c r="A359" s="3"/>
      <c r="B359" s="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7" x14ac:dyDescent="0.25">
      <c r="A360" s="3"/>
      <c r="B360" s="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7" x14ac:dyDescent="0.25">
      <c r="A361" s="3"/>
      <c r="B361" s="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7" x14ac:dyDescent="0.25">
      <c r="A362" s="3"/>
      <c r="B362" s="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7" x14ac:dyDescent="0.25">
      <c r="A363" s="3"/>
      <c r="B363" s="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7" x14ac:dyDescent="0.25">
      <c r="A364" s="6" t="s">
        <v>16</v>
      </c>
      <c r="B364" s="6" t="s">
        <v>15</v>
      </c>
      <c r="C364" s="7">
        <f t="shared" ref="C364:L364" si="53">SUM(C357:C363)</f>
        <v>0</v>
      </c>
      <c r="D364" s="7">
        <f t="shared" si="53"/>
        <v>0</v>
      </c>
      <c r="E364" s="7">
        <f t="shared" si="53"/>
        <v>0</v>
      </c>
      <c r="F364" s="7">
        <f t="shared" si="53"/>
        <v>0</v>
      </c>
      <c r="G364" s="7">
        <f t="shared" si="53"/>
        <v>0</v>
      </c>
      <c r="H364" s="7">
        <f t="shared" si="53"/>
        <v>0</v>
      </c>
      <c r="I364" s="7">
        <f t="shared" si="53"/>
        <v>0</v>
      </c>
      <c r="J364" s="7">
        <f t="shared" si="53"/>
        <v>0</v>
      </c>
      <c r="K364" s="7">
        <f t="shared" si="53"/>
        <v>0</v>
      </c>
      <c r="L364" s="7">
        <f t="shared" si="53"/>
        <v>0</v>
      </c>
      <c r="M364" s="7">
        <f>M363</f>
        <v>0</v>
      </c>
      <c r="N364" s="7">
        <f>SUM(N357:N363)</f>
        <v>0</v>
      </c>
      <c r="O364" s="7"/>
      <c r="P364" s="7">
        <f>SUM(P357:P363)</f>
        <v>0</v>
      </c>
      <c r="Q364" s="8"/>
    </row>
    <row r="365" spans="1:17" x14ac:dyDescent="0.25">
      <c r="A365" s="3"/>
      <c r="B365" s="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7" x14ac:dyDescent="0.25">
      <c r="A366" s="3"/>
      <c r="B366" s="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7" x14ac:dyDescent="0.25">
      <c r="A367" s="3"/>
      <c r="B367" s="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7" x14ac:dyDescent="0.25">
      <c r="A368" s="3"/>
      <c r="B368" s="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7" x14ac:dyDescent="0.25">
      <c r="A369" s="3"/>
      <c r="B369" s="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7" x14ac:dyDescent="0.25">
      <c r="A370" s="3"/>
      <c r="B370" s="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7" x14ac:dyDescent="0.25">
      <c r="A371" s="3"/>
      <c r="B371" s="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7" x14ac:dyDescent="0.25">
      <c r="A372" s="6" t="s">
        <v>17</v>
      </c>
      <c r="B372" s="6" t="s">
        <v>15</v>
      </c>
      <c r="C372" s="7">
        <f t="shared" ref="C372:L372" si="54">SUM(C365:C371)</f>
        <v>0</v>
      </c>
      <c r="D372" s="7">
        <f t="shared" si="54"/>
        <v>0</v>
      </c>
      <c r="E372" s="7">
        <f t="shared" si="54"/>
        <v>0</v>
      </c>
      <c r="F372" s="7">
        <f t="shared" si="54"/>
        <v>0</v>
      </c>
      <c r="G372" s="7">
        <f t="shared" si="54"/>
        <v>0</v>
      </c>
      <c r="H372" s="7">
        <f t="shared" si="54"/>
        <v>0</v>
      </c>
      <c r="I372" s="7">
        <f t="shared" si="54"/>
        <v>0</v>
      </c>
      <c r="J372" s="7">
        <f t="shared" si="54"/>
        <v>0</v>
      </c>
      <c r="K372" s="7">
        <f t="shared" si="54"/>
        <v>0</v>
      </c>
      <c r="L372" s="7">
        <f t="shared" si="54"/>
        <v>0</v>
      </c>
      <c r="M372" s="7">
        <f>M371</f>
        <v>0</v>
      </c>
      <c r="N372" s="7">
        <f>SUM(N365:N371)</f>
        <v>0</v>
      </c>
      <c r="O372" s="7"/>
      <c r="P372" s="7">
        <f>SUM(P365:P371)</f>
        <v>0</v>
      </c>
      <c r="Q372" s="8"/>
    </row>
    <row r="373" spans="1:17" x14ac:dyDescent="0.25">
      <c r="A373" s="3"/>
      <c r="B373" s="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7" x14ac:dyDescent="0.25">
      <c r="A374" s="3"/>
      <c r="B374" s="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7" x14ac:dyDescent="0.25">
      <c r="A375" s="3"/>
      <c r="B375" s="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7" x14ac:dyDescent="0.25">
      <c r="A376" s="3"/>
      <c r="B376" s="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7" x14ac:dyDescent="0.25">
      <c r="A377" s="3"/>
      <c r="B377" s="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7" x14ac:dyDescent="0.25">
      <c r="A378" s="3"/>
      <c r="B378" s="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7" x14ac:dyDescent="0.25">
      <c r="A379" s="3"/>
      <c r="B379" s="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7" x14ac:dyDescent="0.25">
      <c r="A380" s="6" t="s">
        <v>18</v>
      </c>
      <c r="B380" s="6" t="s">
        <v>15</v>
      </c>
      <c r="C380" s="7">
        <f t="shared" ref="C380:L380" si="55">SUM(C373:C379)</f>
        <v>0</v>
      </c>
      <c r="D380" s="7">
        <f t="shared" si="55"/>
        <v>0</v>
      </c>
      <c r="E380" s="7">
        <f t="shared" si="55"/>
        <v>0</v>
      </c>
      <c r="F380" s="7">
        <f t="shared" si="55"/>
        <v>0</v>
      </c>
      <c r="G380" s="7">
        <f t="shared" si="55"/>
        <v>0</v>
      </c>
      <c r="H380" s="7">
        <f t="shared" si="55"/>
        <v>0</v>
      </c>
      <c r="I380" s="7">
        <f t="shared" si="55"/>
        <v>0</v>
      </c>
      <c r="J380" s="7">
        <f t="shared" si="55"/>
        <v>0</v>
      </c>
      <c r="K380" s="7">
        <f t="shared" si="55"/>
        <v>0</v>
      </c>
      <c r="L380" s="7">
        <f t="shared" si="55"/>
        <v>0</v>
      </c>
      <c r="M380" s="7">
        <f>M379</f>
        <v>0</v>
      </c>
      <c r="N380" s="7">
        <f>SUM(N373:N379)</f>
        <v>0</v>
      </c>
      <c r="O380" s="7"/>
      <c r="P380" s="7">
        <f>SUM(P373:P379)</f>
        <v>0</v>
      </c>
      <c r="Q380" s="8"/>
    </row>
    <row r="381" spans="1:17" x14ac:dyDescent="0.25">
      <c r="A381" s="3"/>
      <c r="B381" s="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7" x14ac:dyDescent="0.25">
      <c r="A382" s="3"/>
      <c r="B382" s="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7" x14ac:dyDescent="0.25">
      <c r="A383" s="3"/>
      <c r="B383" s="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7" x14ac:dyDescent="0.25">
      <c r="A384" s="3"/>
      <c r="B384" s="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7" x14ac:dyDescent="0.25">
      <c r="A385" s="3"/>
      <c r="B385" s="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7" x14ac:dyDescent="0.25">
      <c r="A386" s="3"/>
      <c r="B386" s="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7" x14ac:dyDescent="0.25">
      <c r="A387" s="3"/>
      <c r="B387" s="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7" x14ac:dyDescent="0.25">
      <c r="A388" s="6" t="s">
        <v>19</v>
      </c>
      <c r="B388" s="6" t="s">
        <v>15</v>
      </c>
      <c r="C388" s="7">
        <f t="shared" ref="C388:L388" si="56">SUM(C381:C387)</f>
        <v>0</v>
      </c>
      <c r="D388" s="7">
        <f t="shared" si="56"/>
        <v>0</v>
      </c>
      <c r="E388" s="7">
        <f t="shared" si="56"/>
        <v>0</v>
      </c>
      <c r="F388" s="7">
        <f t="shared" si="56"/>
        <v>0</v>
      </c>
      <c r="G388" s="7">
        <f t="shared" si="56"/>
        <v>0</v>
      </c>
      <c r="H388" s="7">
        <f t="shared" si="56"/>
        <v>0</v>
      </c>
      <c r="I388" s="7">
        <f t="shared" si="56"/>
        <v>0</v>
      </c>
      <c r="J388" s="7">
        <f t="shared" si="56"/>
        <v>0</v>
      </c>
      <c r="K388" s="7">
        <f t="shared" si="56"/>
        <v>0</v>
      </c>
      <c r="L388" s="7">
        <f t="shared" si="56"/>
        <v>0</v>
      </c>
      <c r="M388" s="7">
        <f>M387</f>
        <v>0</v>
      </c>
      <c r="N388" s="7">
        <f>SUM(N381:N387)</f>
        <v>0</v>
      </c>
      <c r="O388" s="7"/>
      <c r="P388" s="7">
        <f>SUM(P381:P387)</f>
        <v>0</v>
      </c>
      <c r="Q388" s="8"/>
    </row>
    <row r="389" spans="1:17" x14ac:dyDescent="0.25">
      <c r="A389" s="10" t="s">
        <v>15</v>
      </c>
      <c r="B389" s="10" t="s">
        <v>20</v>
      </c>
      <c r="C389" s="11">
        <f t="shared" ref="C389:L389" si="57">C364+C372+C380+C388</f>
        <v>0</v>
      </c>
      <c r="D389" s="11">
        <f t="shared" si="57"/>
        <v>0</v>
      </c>
      <c r="E389" s="11">
        <f t="shared" si="57"/>
        <v>0</v>
      </c>
      <c r="F389" s="11">
        <f t="shared" si="57"/>
        <v>0</v>
      </c>
      <c r="G389" s="11">
        <f t="shared" si="57"/>
        <v>0</v>
      </c>
      <c r="H389" s="11">
        <f t="shared" si="57"/>
        <v>0</v>
      </c>
      <c r="I389" s="11">
        <f t="shared" si="57"/>
        <v>0</v>
      </c>
      <c r="J389" s="11">
        <f t="shared" si="57"/>
        <v>0</v>
      </c>
      <c r="K389" s="11">
        <f t="shared" si="57"/>
        <v>0</v>
      </c>
      <c r="L389" s="11">
        <f t="shared" si="57"/>
        <v>0</v>
      </c>
      <c r="M389" s="11">
        <f>M388</f>
        <v>0</v>
      </c>
      <c r="N389" s="11">
        <f>N364+N372+N380+N388</f>
        <v>0</v>
      </c>
      <c r="O389" s="11"/>
      <c r="P389" s="11">
        <f>P364+P372+P380+P388</f>
        <v>0</v>
      </c>
      <c r="Q389" s="9"/>
    </row>
    <row r="390" spans="1:17" x14ac:dyDescent="0.25">
      <c r="B390" s="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7" x14ac:dyDescent="0.25">
      <c r="A391" s="3"/>
      <c r="B391" s="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7" x14ac:dyDescent="0.25">
      <c r="A392" s="3"/>
      <c r="B392" s="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7" x14ac:dyDescent="0.25">
      <c r="A393" s="3"/>
      <c r="B393" s="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7" x14ac:dyDescent="0.25">
      <c r="A394" s="3"/>
      <c r="B394" s="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7" x14ac:dyDescent="0.25">
      <c r="A395" s="3"/>
      <c r="B395" s="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7" x14ac:dyDescent="0.25">
      <c r="A396" s="3"/>
      <c r="B396" s="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7" x14ac:dyDescent="0.25">
      <c r="A397" s="6" t="s">
        <v>16</v>
      </c>
      <c r="B397" s="6" t="s">
        <v>15</v>
      </c>
      <c r="C397" s="7">
        <f t="shared" ref="C397:L397" si="58">SUM(C390:C396)</f>
        <v>0</v>
      </c>
      <c r="D397" s="7">
        <f t="shared" si="58"/>
        <v>0</v>
      </c>
      <c r="E397" s="7">
        <f t="shared" si="58"/>
        <v>0</v>
      </c>
      <c r="F397" s="7">
        <f t="shared" si="58"/>
        <v>0</v>
      </c>
      <c r="G397" s="7">
        <f t="shared" si="58"/>
        <v>0</v>
      </c>
      <c r="H397" s="7">
        <f t="shared" si="58"/>
        <v>0</v>
      </c>
      <c r="I397" s="7">
        <f t="shared" si="58"/>
        <v>0</v>
      </c>
      <c r="J397" s="7">
        <f t="shared" si="58"/>
        <v>0</v>
      </c>
      <c r="K397" s="7">
        <f t="shared" si="58"/>
        <v>0</v>
      </c>
      <c r="L397" s="7">
        <f t="shared" si="58"/>
        <v>0</v>
      </c>
      <c r="M397" s="7">
        <f>M396</f>
        <v>0</v>
      </c>
      <c r="N397" s="7">
        <f>SUM(N390:N396)</f>
        <v>0</v>
      </c>
      <c r="O397" s="7"/>
      <c r="P397" s="7">
        <f>SUM(P390:P396)</f>
        <v>0</v>
      </c>
      <c r="Q397" s="8"/>
    </row>
    <row r="398" spans="1:17" x14ac:dyDescent="0.25">
      <c r="A398" s="3"/>
      <c r="B398" s="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7" x14ac:dyDescent="0.25">
      <c r="A399" s="3"/>
      <c r="B399" s="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7" x14ac:dyDescent="0.25">
      <c r="A400" s="3"/>
      <c r="B400" s="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7" x14ac:dyDescent="0.25">
      <c r="A401" s="3"/>
      <c r="B401" s="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7" x14ac:dyDescent="0.25">
      <c r="A402" s="3"/>
      <c r="B402" s="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7" x14ac:dyDescent="0.25">
      <c r="A403" s="3"/>
      <c r="B403" s="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7" x14ac:dyDescent="0.25">
      <c r="A404" s="3"/>
      <c r="B404" s="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7" x14ac:dyDescent="0.25">
      <c r="A405" s="6" t="s">
        <v>17</v>
      </c>
      <c r="B405" s="6" t="s">
        <v>15</v>
      </c>
      <c r="C405" s="7">
        <f t="shared" ref="C405:L405" si="59">SUM(C398:C404)</f>
        <v>0</v>
      </c>
      <c r="D405" s="7">
        <f t="shared" si="59"/>
        <v>0</v>
      </c>
      <c r="E405" s="7">
        <f t="shared" si="59"/>
        <v>0</v>
      </c>
      <c r="F405" s="7">
        <f t="shared" si="59"/>
        <v>0</v>
      </c>
      <c r="G405" s="7">
        <f t="shared" si="59"/>
        <v>0</v>
      </c>
      <c r="H405" s="7">
        <f t="shared" si="59"/>
        <v>0</v>
      </c>
      <c r="I405" s="7">
        <f t="shared" si="59"/>
        <v>0</v>
      </c>
      <c r="J405" s="7">
        <f t="shared" si="59"/>
        <v>0</v>
      </c>
      <c r="K405" s="7">
        <f t="shared" si="59"/>
        <v>0</v>
      </c>
      <c r="L405" s="7">
        <f t="shared" si="59"/>
        <v>0</v>
      </c>
      <c r="M405" s="7">
        <f>M404</f>
        <v>0</v>
      </c>
      <c r="N405" s="7">
        <f>SUM(N398:N404)</f>
        <v>0</v>
      </c>
      <c r="O405" s="7"/>
      <c r="P405" s="7">
        <f>SUM(P398:P404)</f>
        <v>0</v>
      </c>
      <c r="Q405" s="8"/>
    </row>
    <row r="406" spans="1:17" x14ac:dyDescent="0.25">
      <c r="A406" s="3"/>
      <c r="B406" s="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7" x14ac:dyDescent="0.25">
      <c r="A407" s="3"/>
      <c r="B407" s="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7" x14ac:dyDescent="0.25">
      <c r="A408" s="3"/>
      <c r="B408" s="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7" x14ac:dyDescent="0.25">
      <c r="A409" s="3"/>
      <c r="B409" s="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7" x14ac:dyDescent="0.25">
      <c r="A410" s="3"/>
      <c r="B410" s="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7" x14ac:dyDescent="0.25">
      <c r="A411" s="3"/>
      <c r="B411" s="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7" x14ac:dyDescent="0.25">
      <c r="A412" s="3"/>
      <c r="B412" s="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7" x14ac:dyDescent="0.25">
      <c r="A413" s="6" t="s">
        <v>18</v>
      </c>
      <c r="B413" s="6" t="s">
        <v>15</v>
      </c>
      <c r="C413" s="7">
        <f t="shared" ref="C413:L413" si="60">SUM(C406:C412)</f>
        <v>0</v>
      </c>
      <c r="D413" s="7">
        <f t="shared" si="60"/>
        <v>0</v>
      </c>
      <c r="E413" s="7">
        <f t="shared" si="60"/>
        <v>0</v>
      </c>
      <c r="F413" s="7">
        <f t="shared" si="60"/>
        <v>0</v>
      </c>
      <c r="G413" s="7">
        <f t="shared" si="60"/>
        <v>0</v>
      </c>
      <c r="H413" s="7">
        <f t="shared" si="60"/>
        <v>0</v>
      </c>
      <c r="I413" s="7">
        <f t="shared" si="60"/>
        <v>0</v>
      </c>
      <c r="J413" s="7">
        <f t="shared" si="60"/>
        <v>0</v>
      </c>
      <c r="K413" s="7">
        <f t="shared" si="60"/>
        <v>0</v>
      </c>
      <c r="L413" s="7">
        <f t="shared" si="60"/>
        <v>0</v>
      </c>
      <c r="M413" s="7">
        <f>M412</f>
        <v>0</v>
      </c>
      <c r="N413" s="7">
        <f>SUM(N406:N412)</f>
        <v>0</v>
      </c>
      <c r="O413" s="7"/>
      <c r="P413" s="7">
        <f>SUM(P406:P412)</f>
        <v>0</v>
      </c>
      <c r="Q413" s="8"/>
    </row>
    <row r="414" spans="1:17" x14ac:dyDescent="0.25">
      <c r="A414" s="3"/>
      <c r="B414" s="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7" x14ac:dyDescent="0.25">
      <c r="A415" s="3"/>
      <c r="B415" s="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7" x14ac:dyDescent="0.25">
      <c r="A416" s="3"/>
      <c r="B416" s="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7" x14ac:dyDescent="0.25">
      <c r="A417" s="3"/>
      <c r="B417" s="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7" x14ac:dyDescent="0.25">
      <c r="A418" s="3"/>
      <c r="B418" s="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7" x14ac:dyDescent="0.25">
      <c r="A419" s="3"/>
      <c r="B419" s="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7" x14ac:dyDescent="0.25">
      <c r="A420" s="3"/>
      <c r="B420" s="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7" x14ac:dyDescent="0.25">
      <c r="A421" s="6" t="s">
        <v>19</v>
      </c>
      <c r="B421" s="6" t="s">
        <v>15</v>
      </c>
      <c r="C421" s="7">
        <f t="shared" ref="C421:L421" si="61">SUM(C414:C420)</f>
        <v>0</v>
      </c>
      <c r="D421" s="7">
        <f t="shared" si="61"/>
        <v>0</v>
      </c>
      <c r="E421" s="7">
        <f t="shared" si="61"/>
        <v>0</v>
      </c>
      <c r="F421" s="7">
        <f t="shared" si="61"/>
        <v>0</v>
      </c>
      <c r="G421" s="7">
        <f t="shared" si="61"/>
        <v>0</v>
      </c>
      <c r="H421" s="7">
        <f t="shared" si="61"/>
        <v>0</v>
      </c>
      <c r="I421" s="7">
        <f t="shared" si="61"/>
        <v>0</v>
      </c>
      <c r="J421" s="7">
        <f t="shared" si="61"/>
        <v>0</v>
      </c>
      <c r="K421" s="7">
        <f t="shared" si="61"/>
        <v>0</v>
      </c>
      <c r="L421" s="7">
        <f t="shared" si="61"/>
        <v>0</v>
      </c>
      <c r="M421" s="7">
        <f>M420</f>
        <v>0</v>
      </c>
      <c r="N421" s="7">
        <f>SUM(N414:N420)</f>
        <v>0</v>
      </c>
      <c r="O421" s="7"/>
      <c r="P421" s="7">
        <f>SUM(P414:P420)</f>
        <v>0</v>
      </c>
      <c r="Q421" s="8"/>
    </row>
    <row r="422" spans="1:17" x14ac:dyDescent="0.25">
      <c r="A422" s="10" t="s">
        <v>15</v>
      </c>
      <c r="B422" s="10" t="s">
        <v>20</v>
      </c>
      <c r="C422" s="11">
        <f t="shared" ref="C422:L422" si="62">C397+C405+C413+C421</f>
        <v>0</v>
      </c>
      <c r="D422" s="11">
        <f t="shared" si="62"/>
        <v>0</v>
      </c>
      <c r="E422" s="11">
        <f t="shared" si="62"/>
        <v>0</v>
      </c>
      <c r="F422" s="11">
        <f t="shared" si="62"/>
        <v>0</v>
      </c>
      <c r="G422" s="11">
        <f t="shared" si="62"/>
        <v>0</v>
      </c>
      <c r="H422" s="11">
        <f t="shared" si="62"/>
        <v>0</v>
      </c>
      <c r="I422" s="11">
        <f t="shared" si="62"/>
        <v>0</v>
      </c>
      <c r="J422" s="11">
        <f t="shared" si="62"/>
        <v>0</v>
      </c>
      <c r="K422" s="11">
        <f t="shared" si="62"/>
        <v>0</v>
      </c>
      <c r="L422" s="11">
        <f t="shared" si="62"/>
        <v>0</v>
      </c>
      <c r="M422" s="11">
        <f>M421</f>
        <v>0</v>
      </c>
      <c r="N422" s="11">
        <f>N397+N405+N413+N421</f>
        <v>0</v>
      </c>
      <c r="O422" s="11"/>
      <c r="P422" s="11">
        <f>P397+P405+P413+P421</f>
        <v>0</v>
      </c>
      <c r="Q422" s="9"/>
    </row>
    <row r="423" spans="1:17" x14ac:dyDescent="0.25">
      <c r="B423" s="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7" x14ac:dyDescent="0.25">
      <c r="A424" s="3"/>
      <c r="B424" s="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7" x14ac:dyDescent="0.25">
      <c r="A425" s="3"/>
      <c r="B425" s="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7" x14ac:dyDescent="0.25">
      <c r="A426" s="3"/>
      <c r="B426" s="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7" x14ac:dyDescent="0.25">
      <c r="A427" s="3"/>
      <c r="B427" s="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7" x14ac:dyDescent="0.25">
      <c r="A428" s="3"/>
      <c r="B428" s="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7" x14ac:dyDescent="0.25">
      <c r="A429" s="3"/>
      <c r="B429" s="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7" x14ac:dyDescent="0.25">
      <c r="A430" s="6" t="s">
        <v>16</v>
      </c>
      <c r="B430" s="6" t="s">
        <v>15</v>
      </c>
      <c r="C430" s="7">
        <f t="shared" ref="C430:L430" si="63">SUM(C423:C429)</f>
        <v>0</v>
      </c>
      <c r="D430" s="7">
        <f t="shared" si="63"/>
        <v>0</v>
      </c>
      <c r="E430" s="7">
        <f t="shared" si="63"/>
        <v>0</v>
      </c>
      <c r="F430" s="7">
        <f t="shared" si="63"/>
        <v>0</v>
      </c>
      <c r="G430" s="7">
        <f t="shared" si="63"/>
        <v>0</v>
      </c>
      <c r="H430" s="7">
        <f t="shared" si="63"/>
        <v>0</v>
      </c>
      <c r="I430" s="7">
        <f t="shared" si="63"/>
        <v>0</v>
      </c>
      <c r="J430" s="7">
        <f t="shared" si="63"/>
        <v>0</v>
      </c>
      <c r="K430" s="7">
        <f t="shared" si="63"/>
        <v>0</v>
      </c>
      <c r="L430" s="7">
        <f t="shared" si="63"/>
        <v>0</v>
      </c>
      <c r="M430" s="7">
        <f>M429</f>
        <v>0</v>
      </c>
      <c r="N430" s="7">
        <f>SUM(N423:N429)</f>
        <v>0</v>
      </c>
      <c r="O430" s="7"/>
      <c r="P430" s="7">
        <f>SUM(P423:P429)</f>
        <v>0</v>
      </c>
      <c r="Q430" s="8"/>
    </row>
    <row r="431" spans="1:17" x14ac:dyDescent="0.25">
      <c r="A431" s="3"/>
      <c r="B431" s="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7" x14ac:dyDescent="0.25">
      <c r="A432" s="3"/>
      <c r="B432" s="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7" x14ac:dyDescent="0.25">
      <c r="A433" s="3"/>
      <c r="B433" s="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7" x14ac:dyDescent="0.25">
      <c r="A434" s="3"/>
      <c r="B434" s="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7" x14ac:dyDescent="0.25">
      <c r="A435" s="3"/>
      <c r="B435" s="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7" x14ac:dyDescent="0.25">
      <c r="A436" s="3"/>
      <c r="B436" s="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7" x14ac:dyDescent="0.25">
      <c r="A437" s="3"/>
      <c r="B437" s="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7" x14ac:dyDescent="0.25">
      <c r="A438" s="6" t="s">
        <v>17</v>
      </c>
      <c r="B438" s="6" t="s">
        <v>15</v>
      </c>
      <c r="C438" s="7">
        <f t="shared" ref="C438:L438" si="64">SUM(C431:C437)</f>
        <v>0</v>
      </c>
      <c r="D438" s="7">
        <f t="shared" si="64"/>
        <v>0</v>
      </c>
      <c r="E438" s="7">
        <f t="shared" si="64"/>
        <v>0</v>
      </c>
      <c r="F438" s="7">
        <f t="shared" si="64"/>
        <v>0</v>
      </c>
      <c r="G438" s="7">
        <f t="shared" si="64"/>
        <v>0</v>
      </c>
      <c r="H438" s="7">
        <f t="shared" si="64"/>
        <v>0</v>
      </c>
      <c r="I438" s="7">
        <f t="shared" si="64"/>
        <v>0</v>
      </c>
      <c r="J438" s="7">
        <f t="shared" si="64"/>
        <v>0</v>
      </c>
      <c r="K438" s="7">
        <f t="shared" si="64"/>
        <v>0</v>
      </c>
      <c r="L438" s="7">
        <f t="shared" si="64"/>
        <v>0</v>
      </c>
      <c r="M438" s="7">
        <f>M437</f>
        <v>0</v>
      </c>
      <c r="N438" s="7">
        <f>SUM(N431:N437)</f>
        <v>0</v>
      </c>
      <c r="O438" s="7"/>
      <c r="P438" s="7">
        <f>SUM(P431:P437)</f>
        <v>0</v>
      </c>
      <c r="Q438" s="8"/>
    </row>
    <row r="439" spans="1:17" x14ac:dyDescent="0.25">
      <c r="A439" s="3"/>
      <c r="B439" s="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7" x14ac:dyDescent="0.25">
      <c r="A440" s="3"/>
      <c r="B440" s="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7" x14ac:dyDescent="0.25">
      <c r="A441" s="3"/>
      <c r="B441" s="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7" x14ac:dyDescent="0.25">
      <c r="A442" s="3"/>
      <c r="B442" s="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7" x14ac:dyDescent="0.25">
      <c r="A443" s="3"/>
      <c r="B443" s="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7" x14ac:dyDescent="0.25">
      <c r="A444" s="3"/>
      <c r="B444" s="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7" x14ac:dyDescent="0.25">
      <c r="A445" s="3"/>
      <c r="B445" s="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7" x14ac:dyDescent="0.25">
      <c r="A446" s="6" t="s">
        <v>18</v>
      </c>
      <c r="B446" s="6" t="s">
        <v>15</v>
      </c>
      <c r="C446" s="7">
        <f t="shared" ref="C446:L446" si="65">SUM(C439:C445)</f>
        <v>0</v>
      </c>
      <c r="D446" s="7">
        <f t="shared" si="65"/>
        <v>0</v>
      </c>
      <c r="E446" s="7">
        <f t="shared" si="65"/>
        <v>0</v>
      </c>
      <c r="F446" s="7">
        <f t="shared" si="65"/>
        <v>0</v>
      </c>
      <c r="G446" s="7">
        <f t="shared" si="65"/>
        <v>0</v>
      </c>
      <c r="H446" s="7">
        <f t="shared" si="65"/>
        <v>0</v>
      </c>
      <c r="I446" s="7">
        <f t="shared" si="65"/>
        <v>0</v>
      </c>
      <c r="J446" s="7">
        <f t="shared" si="65"/>
        <v>0</v>
      </c>
      <c r="K446" s="7">
        <f t="shared" si="65"/>
        <v>0</v>
      </c>
      <c r="L446" s="7">
        <f t="shared" si="65"/>
        <v>0</v>
      </c>
      <c r="M446" s="7">
        <f>M445</f>
        <v>0</v>
      </c>
      <c r="N446" s="7">
        <f>SUM(N439:N445)</f>
        <v>0</v>
      </c>
      <c r="O446" s="7"/>
      <c r="P446" s="7">
        <f>SUM(P439:P445)</f>
        <v>0</v>
      </c>
      <c r="Q446" s="8"/>
    </row>
    <row r="447" spans="1:17" x14ac:dyDescent="0.25">
      <c r="A447" s="3"/>
      <c r="B447" s="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7" x14ac:dyDescent="0.25">
      <c r="A448" s="3"/>
      <c r="B448" s="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7" x14ac:dyDescent="0.25">
      <c r="A449" s="3"/>
      <c r="B449" s="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7" x14ac:dyDescent="0.25">
      <c r="A450" s="3"/>
      <c r="B450" s="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7" x14ac:dyDescent="0.25">
      <c r="A451" s="3"/>
      <c r="B451" s="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7" x14ac:dyDescent="0.25">
      <c r="A452" s="3"/>
      <c r="B452" s="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7" x14ac:dyDescent="0.25">
      <c r="A453" s="3"/>
      <c r="B453" s="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7" x14ac:dyDescent="0.25">
      <c r="A454" s="6" t="s">
        <v>19</v>
      </c>
      <c r="B454" s="6" t="s">
        <v>15</v>
      </c>
      <c r="C454" s="7">
        <f t="shared" ref="C454:L454" si="66">SUM(C447:C453)</f>
        <v>0</v>
      </c>
      <c r="D454" s="7">
        <f t="shared" si="66"/>
        <v>0</v>
      </c>
      <c r="E454" s="7">
        <f t="shared" si="66"/>
        <v>0</v>
      </c>
      <c r="F454" s="7">
        <f t="shared" si="66"/>
        <v>0</v>
      </c>
      <c r="G454" s="7">
        <f t="shared" si="66"/>
        <v>0</v>
      </c>
      <c r="H454" s="7">
        <f t="shared" si="66"/>
        <v>0</v>
      </c>
      <c r="I454" s="7">
        <f t="shared" si="66"/>
        <v>0</v>
      </c>
      <c r="J454" s="7">
        <f t="shared" si="66"/>
        <v>0</v>
      </c>
      <c r="K454" s="7">
        <f t="shared" si="66"/>
        <v>0</v>
      </c>
      <c r="L454" s="7">
        <f t="shared" si="66"/>
        <v>0</v>
      </c>
      <c r="M454" s="7">
        <f>M453</f>
        <v>0</v>
      </c>
      <c r="N454" s="7">
        <f>SUM(N447:N453)</f>
        <v>0</v>
      </c>
      <c r="O454" s="7"/>
      <c r="P454" s="7">
        <f>SUM(P447:P453)</f>
        <v>0</v>
      </c>
      <c r="Q454" s="8"/>
    </row>
    <row r="455" spans="1:17" x14ac:dyDescent="0.25">
      <c r="A455" s="10" t="s">
        <v>15</v>
      </c>
      <c r="B455" s="10" t="s">
        <v>20</v>
      </c>
      <c r="C455" s="11">
        <f t="shared" ref="C455:L455" si="67">C430+C438+C446+C454</f>
        <v>0</v>
      </c>
      <c r="D455" s="11">
        <f t="shared" si="67"/>
        <v>0</v>
      </c>
      <c r="E455" s="11">
        <f t="shared" si="67"/>
        <v>0</v>
      </c>
      <c r="F455" s="11">
        <f t="shared" si="67"/>
        <v>0</v>
      </c>
      <c r="G455" s="11">
        <f t="shared" si="67"/>
        <v>0</v>
      </c>
      <c r="H455" s="11">
        <f t="shared" si="67"/>
        <v>0</v>
      </c>
      <c r="I455" s="11">
        <f t="shared" si="67"/>
        <v>0</v>
      </c>
      <c r="J455" s="11">
        <f t="shared" si="67"/>
        <v>0</v>
      </c>
      <c r="K455" s="11">
        <f t="shared" si="67"/>
        <v>0</v>
      </c>
      <c r="L455" s="11">
        <f t="shared" si="67"/>
        <v>0</v>
      </c>
      <c r="M455" s="11">
        <f>M454</f>
        <v>0</v>
      </c>
      <c r="N455" s="11">
        <f>N430+N438+N446+N454</f>
        <v>0</v>
      </c>
      <c r="O455" s="11"/>
      <c r="P455" s="11">
        <f>P430+P438+P446+P454</f>
        <v>0</v>
      </c>
      <c r="Q455" s="9"/>
    </row>
    <row r="456" spans="1:17" x14ac:dyDescent="0.25">
      <c r="B456" s="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7" x14ac:dyDescent="0.25">
      <c r="A457" s="3"/>
      <c r="B457" s="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7" x14ac:dyDescent="0.25">
      <c r="A458" s="3"/>
      <c r="B458" s="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7" x14ac:dyDescent="0.25">
      <c r="A459" s="3"/>
      <c r="B459" s="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7" x14ac:dyDescent="0.25">
      <c r="A460" s="3"/>
      <c r="B460" s="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7" x14ac:dyDescent="0.25">
      <c r="A461" s="3"/>
      <c r="B461" s="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7" x14ac:dyDescent="0.25">
      <c r="A462" s="3"/>
      <c r="B462" s="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7" x14ac:dyDescent="0.25">
      <c r="A463" s="6" t="s">
        <v>16</v>
      </c>
      <c r="B463" s="6" t="s">
        <v>15</v>
      </c>
      <c r="C463" s="7">
        <f t="shared" ref="C463:L463" si="68">SUM(C456:C462)</f>
        <v>0</v>
      </c>
      <c r="D463" s="7">
        <f t="shared" si="68"/>
        <v>0</v>
      </c>
      <c r="E463" s="7">
        <f t="shared" si="68"/>
        <v>0</v>
      </c>
      <c r="F463" s="7">
        <f t="shared" si="68"/>
        <v>0</v>
      </c>
      <c r="G463" s="7">
        <f t="shared" si="68"/>
        <v>0</v>
      </c>
      <c r="H463" s="7">
        <f t="shared" si="68"/>
        <v>0</v>
      </c>
      <c r="I463" s="7">
        <f t="shared" si="68"/>
        <v>0</v>
      </c>
      <c r="J463" s="7">
        <f t="shared" si="68"/>
        <v>0</v>
      </c>
      <c r="K463" s="7">
        <f t="shared" si="68"/>
        <v>0</v>
      </c>
      <c r="L463" s="7">
        <f t="shared" si="68"/>
        <v>0</v>
      </c>
      <c r="M463" s="7">
        <f>M462</f>
        <v>0</v>
      </c>
      <c r="N463" s="7">
        <f>SUM(N456:N462)</f>
        <v>0</v>
      </c>
      <c r="O463" s="7"/>
      <c r="P463" s="7">
        <f>SUM(P456:P462)</f>
        <v>0</v>
      </c>
      <c r="Q463" s="8"/>
    </row>
    <row r="464" spans="1:17" x14ac:dyDescent="0.25">
      <c r="A464" s="3"/>
      <c r="B464" s="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7" x14ac:dyDescent="0.25">
      <c r="A465" s="3"/>
      <c r="B465" s="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7" x14ac:dyDescent="0.25">
      <c r="A466" s="3"/>
      <c r="B466" s="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7" x14ac:dyDescent="0.25">
      <c r="A467" s="3"/>
      <c r="B467" s="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7" x14ac:dyDescent="0.25">
      <c r="A468" s="3"/>
      <c r="B468" s="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7" x14ac:dyDescent="0.25">
      <c r="A469" s="3"/>
      <c r="B469" s="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7" x14ac:dyDescent="0.25">
      <c r="A470" s="3"/>
      <c r="B470" s="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7" x14ac:dyDescent="0.25">
      <c r="A471" s="6" t="s">
        <v>17</v>
      </c>
      <c r="B471" s="6" t="s">
        <v>15</v>
      </c>
      <c r="C471" s="7">
        <f t="shared" ref="C471:L471" si="69">SUM(C464:C470)</f>
        <v>0</v>
      </c>
      <c r="D471" s="7">
        <f t="shared" si="69"/>
        <v>0</v>
      </c>
      <c r="E471" s="7">
        <f t="shared" si="69"/>
        <v>0</v>
      </c>
      <c r="F471" s="7">
        <f t="shared" si="69"/>
        <v>0</v>
      </c>
      <c r="G471" s="7">
        <f t="shared" si="69"/>
        <v>0</v>
      </c>
      <c r="H471" s="7">
        <f t="shared" si="69"/>
        <v>0</v>
      </c>
      <c r="I471" s="7">
        <f t="shared" si="69"/>
        <v>0</v>
      </c>
      <c r="J471" s="7">
        <f t="shared" si="69"/>
        <v>0</v>
      </c>
      <c r="K471" s="7">
        <f t="shared" si="69"/>
        <v>0</v>
      </c>
      <c r="L471" s="7">
        <f t="shared" si="69"/>
        <v>0</v>
      </c>
      <c r="M471" s="7">
        <f>M470</f>
        <v>0</v>
      </c>
      <c r="N471" s="7">
        <f>SUM(N464:N470)</f>
        <v>0</v>
      </c>
      <c r="O471" s="7"/>
      <c r="P471" s="7">
        <f>SUM(P464:P470)</f>
        <v>0</v>
      </c>
      <c r="Q471" s="8"/>
    </row>
    <row r="472" spans="1:17" x14ac:dyDescent="0.25">
      <c r="A472" s="3"/>
      <c r="B472" s="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7" x14ac:dyDescent="0.25">
      <c r="A473" s="3"/>
      <c r="B473" s="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7" x14ac:dyDescent="0.25">
      <c r="A474" s="3"/>
      <c r="B474" s="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7" x14ac:dyDescent="0.25">
      <c r="A475" s="3"/>
      <c r="B475" s="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7" x14ac:dyDescent="0.25">
      <c r="A476" s="3"/>
      <c r="B476" s="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7" x14ac:dyDescent="0.25">
      <c r="A477" s="3"/>
      <c r="B477" s="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7" x14ac:dyDescent="0.25">
      <c r="A478" s="3"/>
      <c r="B478" s="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7" x14ac:dyDescent="0.25">
      <c r="A479" s="6" t="s">
        <v>18</v>
      </c>
      <c r="B479" s="6" t="s">
        <v>15</v>
      </c>
      <c r="C479" s="7">
        <f t="shared" ref="C479:L479" si="70">SUM(C472:C478)</f>
        <v>0</v>
      </c>
      <c r="D479" s="7">
        <f t="shared" si="70"/>
        <v>0</v>
      </c>
      <c r="E479" s="7">
        <f t="shared" si="70"/>
        <v>0</v>
      </c>
      <c r="F479" s="7">
        <f t="shared" si="70"/>
        <v>0</v>
      </c>
      <c r="G479" s="7">
        <f t="shared" si="70"/>
        <v>0</v>
      </c>
      <c r="H479" s="7">
        <f t="shared" si="70"/>
        <v>0</v>
      </c>
      <c r="I479" s="7">
        <f t="shared" si="70"/>
        <v>0</v>
      </c>
      <c r="J479" s="7">
        <f t="shared" si="70"/>
        <v>0</v>
      </c>
      <c r="K479" s="7">
        <f t="shared" si="70"/>
        <v>0</v>
      </c>
      <c r="L479" s="7">
        <f t="shared" si="70"/>
        <v>0</v>
      </c>
      <c r="M479" s="7">
        <f>M478</f>
        <v>0</v>
      </c>
      <c r="N479" s="7">
        <f>SUM(N472:N478)</f>
        <v>0</v>
      </c>
      <c r="O479" s="7"/>
      <c r="P479" s="7">
        <f>SUM(P472:P478)</f>
        <v>0</v>
      </c>
      <c r="Q479" s="8"/>
    </row>
    <row r="480" spans="1:17" x14ac:dyDescent="0.25">
      <c r="A480" s="3"/>
      <c r="B480" s="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7" x14ac:dyDescent="0.25">
      <c r="A481" s="3"/>
      <c r="B481" s="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7" x14ac:dyDescent="0.25">
      <c r="A482" s="3"/>
      <c r="B482" s="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7" x14ac:dyDescent="0.25">
      <c r="A483" s="3"/>
      <c r="B483" s="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7" x14ac:dyDescent="0.25">
      <c r="A484" s="3"/>
      <c r="B484" s="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7" x14ac:dyDescent="0.25">
      <c r="A485" s="3"/>
      <c r="B485" s="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7" x14ac:dyDescent="0.25">
      <c r="A486" s="3"/>
      <c r="B486" s="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7" x14ac:dyDescent="0.25">
      <c r="A487" s="6" t="s">
        <v>19</v>
      </c>
      <c r="B487" s="6" t="s">
        <v>15</v>
      </c>
      <c r="C487" s="7">
        <f t="shared" ref="C487:L487" si="71">SUM(C480:C486)</f>
        <v>0</v>
      </c>
      <c r="D487" s="7">
        <f t="shared" si="71"/>
        <v>0</v>
      </c>
      <c r="E487" s="7">
        <f t="shared" si="71"/>
        <v>0</v>
      </c>
      <c r="F487" s="7">
        <f t="shared" si="71"/>
        <v>0</v>
      </c>
      <c r="G487" s="7">
        <f t="shared" si="71"/>
        <v>0</v>
      </c>
      <c r="H487" s="7">
        <f t="shared" si="71"/>
        <v>0</v>
      </c>
      <c r="I487" s="7">
        <f t="shared" si="71"/>
        <v>0</v>
      </c>
      <c r="J487" s="7">
        <f t="shared" si="71"/>
        <v>0</v>
      </c>
      <c r="K487" s="7">
        <f t="shared" si="71"/>
        <v>0</v>
      </c>
      <c r="L487" s="7">
        <f t="shared" si="71"/>
        <v>0</v>
      </c>
      <c r="M487" s="7">
        <f>M486</f>
        <v>0</v>
      </c>
      <c r="N487" s="7">
        <f>SUM(N480:N486)</f>
        <v>0</v>
      </c>
      <c r="O487" s="7"/>
      <c r="P487" s="7">
        <f>SUM(P480:P486)</f>
        <v>0</v>
      </c>
      <c r="Q487" s="8"/>
    </row>
    <row r="488" spans="1:17" x14ac:dyDescent="0.25">
      <c r="A488" s="10" t="s">
        <v>15</v>
      </c>
      <c r="B488" s="10" t="s">
        <v>20</v>
      </c>
      <c r="C488" s="11">
        <f t="shared" ref="C488:L488" si="72">C463+C471+C479+C487</f>
        <v>0</v>
      </c>
      <c r="D488" s="11">
        <f t="shared" si="72"/>
        <v>0</v>
      </c>
      <c r="E488" s="11">
        <f t="shared" si="72"/>
        <v>0</v>
      </c>
      <c r="F488" s="11">
        <f t="shared" si="72"/>
        <v>0</v>
      </c>
      <c r="G488" s="11">
        <f t="shared" si="72"/>
        <v>0</v>
      </c>
      <c r="H488" s="11">
        <f t="shared" si="72"/>
        <v>0</v>
      </c>
      <c r="I488" s="11">
        <f t="shared" si="72"/>
        <v>0</v>
      </c>
      <c r="J488" s="11">
        <f t="shared" si="72"/>
        <v>0</v>
      </c>
      <c r="K488" s="11">
        <f t="shared" si="72"/>
        <v>0</v>
      </c>
      <c r="L488" s="11">
        <f t="shared" si="72"/>
        <v>0</v>
      </c>
      <c r="M488" s="11">
        <f>M487</f>
        <v>0</v>
      </c>
      <c r="N488" s="11">
        <f>N463+N471+N479+N487</f>
        <v>0</v>
      </c>
      <c r="O488" s="11"/>
      <c r="P488" s="11">
        <f>P463+P471+P479+P487</f>
        <v>0</v>
      </c>
      <c r="Q488" s="9"/>
    </row>
    <row r="489" spans="1:17" x14ac:dyDescent="0.25">
      <c r="B489" s="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7" x14ac:dyDescent="0.25">
      <c r="A490" s="3"/>
      <c r="B490" s="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7" x14ac:dyDescent="0.25">
      <c r="A491" s="3"/>
      <c r="B491" s="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7" x14ac:dyDescent="0.25">
      <c r="A492" s="3"/>
      <c r="B492" s="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7" x14ac:dyDescent="0.25">
      <c r="A493" s="3"/>
      <c r="B493" s="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7" x14ac:dyDescent="0.25">
      <c r="A494" s="3"/>
      <c r="B494" s="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7" x14ac:dyDescent="0.25">
      <c r="A495" s="3"/>
      <c r="B495" s="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7" x14ac:dyDescent="0.25">
      <c r="A496" s="6" t="s">
        <v>16</v>
      </c>
      <c r="B496" s="6" t="s">
        <v>15</v>
      </c>
      <c r="C496" s="7">
        <f t="shared" ref="C496:L496" si="73">SUM(C489:C495)</f>
        <v>0</v>
      </c>
      <c r="D496" s="7">
        <f t="shared" si="73"/>
        <v>0</v>
      </c>
      <c r="E496" s="7">
        <f t="shared" si="73"/>
        <v>0</v>
      </c>
      <c r="F496" s="7">
        <f t="shared" si="73"/>
        <v>0</v>
      </c>
      <c r="G496" s="7">
        <f t="shared" si="73"/>
        <v>0</v>
      </c>
      <c r="H496" s="7">
        <f t="shared" si="73"/>
        <v>0</v>
      </c>
      <c r="I496" s="7">
        <f t="shared" si="73"/>
        <v>0</v>
      </c>
      <c r="J496" s="7">
        <f t="shared" si="73"/>
        <v>0</v>
      </c>
      <c r="K496" s="7">
        <f t="shared" si="73"/>
        <v>0</v>
      </c>
      <c r="L496" s="7">
        <f t="shared" si="73"/>
        <v>0</v>
      </c>
      <c r="M496" s="7">
        <f>M495</f>
        <v>0</v>
      </c>
      <c r="N496" s="7">
        <f>SUM(N489:N495)</f>
        <v>0</v>
      </c>
      <c r="O496" s="7"/>
      <c r="P496" s="7">
        <f>SUM(P489:P495)</f>
        <v>0</v>
      </c>
      <c r="Q496" s="8"/>
    </row>
    <row r="497" spans="1:17" x14ac:dyDescent="0.25">
      <c r="A497" s="3"/>
      <c r="B497" s="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7" x14ac:dyDescent="0.25">
      <c r="A498" s="3"/>
      <c r="B498" s="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7" x14ac:dyDescent="0.25">
      <c r="A499" s="3"/>
      <c r="B499" s="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7" x14ac:dyDescent="0.25">
      <c r="A500" s="3"/>
      <c r="B500" s="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7" x14ac:dyDescent="0.25">
      <c r="A501" s="3"/>
      <c r="B501" s="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7" x14ac:dyDescent="0.25">
      <c r="A502" s="3"/>
      <c r="B502" s="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7" x14ac:dyDescent="0.25">
      <c r="A503" s="3"/>
      <c r="B503" s="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7" x14ac:dyDescent="0.25">
      <c r="A504" s="6" t="s">
        <v>17</v>
      </c>
      <c r="B504" s="6" t="s">
        <v>15</v>
      </c>
      <c r="C504" s="7">
        <f t="shared" ref="C504:L504" si="74">SUM(C497:C503)</f>
        <v>0</v>
      </c>
      <c r="D504" s="7">
        <f t="shared" si="74"/>
        <v>0</v>
      </c>
      <c r="E504" s="7">
        <f t="shared" si="74"/>
        <v>0</v>
      </c>
      <c r="F504" s="7">
        <f t="shared" si="74"/>
        <v>0</v>
      </c>
      <c r="G504" s="7">
        <f t="shared" si="74"/>
        <v>0</v>
      </c>
      <c r="H504" s="7">
        <f t="shared" si="74"/>
        <v>0</v>
      </c>
      <c r="I504" s="7">
        <f t="shared" si="74"/>
        <v>0</v>
      </c>
      <c r="J504" s="7">
        <f t="shared" si="74"/>
        <v>0</v>
      </c>
      <c r="K504" s="7">
        <f t="shared" si="74"/>
        <v>0</v>
      </c>
      <c r="L504" s="7">
        <f t="shared" si="74"/>
        <v>0</v>
      </c>
      <c r="M504" s="7">
        <f>M503</f>
        <v>0</v>
      </c>
      <c r="N504" s="7">
        <f>SUM(N497:N503)</f>
        <v>0</v>
      </c>
      <c r="O504" s="7"/>
      <c r="P504" s="7">
        <f>SUM(P497:P503)</f>
        <v>0</v>
      </c>
      <c r="Q504" s="8"/>
    </row>
    <row r="505" spans="1:17" x14ac:dyDescent="0.25">
      <c r="A505" s="3"/>
      <c r="B505" s="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7" x14ac:dyDescent="0.25">
      <c r="A506" s="3"/>
      <c r="B506" s="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7" x14ac:dyDescent="0.25">
      <c r="A507" s="3"/>
      <c r="B507" s="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7" x14ac:dyDescent="0.25">
      <c r="A508" s="3"/>
      <c r="B508" s="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7" x14ac:dyDescent="0.25">
      <c r="A509" s="3"/>
      <c r="B509" s="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7" x14ac:dyDescent="0.25">
      <c r="A510" s="3"/>
      <c r="B510" s="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7" x14ac:dyDescent="0.25">
      <c r="A511" s="3"/>
      <c r="B511" s="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7" x14ac:dyDescent="0.25">
      <c r="A512" s="6" t="s">
        <v>18</v>
      </c>
      <c r="B512" s="6" t="s">
        <v>15</v>
      </c>
      <c r="C512" s="7">
        <f t="shared" ref="C512:L512" si="75">SUM(C505:C511)</f>
        <v>0</v>
      </c>
      <c r="D512" s="7">
        <f t="shared" si="75"/>
        <v>0</v>
      </c>
      <c r="E512" s="7">
        <f t="shared" si="75"/>
        <v>0</v>
      </c>
      <c r="F512" s="7">
        <f t="shared" si="75"/>
        <v>0</v>
      </c>
      <c r="G512" s="7">
        <f t="shared" si="75"/>
        <v>0</v>
      </c>
      <c r="H512" s="7">
        <f t="shared" si="75"/>
        <v>0</v>
      </c>
      <c r="I512" s="7">
        <f t="shared" si="75"/>
        <v>0</v>
      </c>
      <c r="J512" s="7">
        <f t="shared" si="75"/>
        <v>0</v>
      </c>
      <c r="K512" s="7">
        <f t="shared" si="75"/>
        <v>0</v>
      </c>
      <c r="L512" s="7">
        <f t="shared" si="75"/>
        <v>0</v>
      </c>
      <c r="M512" s="7">
        <f>M511</f>
        <v>0</v>
      </c>
      <c r="N512" s="7">
        <f>SUM(N505:N511)</f>
        <v>0</v>
      </c>
      <c r="O512" s="7"/>
      <c r="P512" s="7">
        <f>SUM(P505:P511)</f>
        <v>0</v>
      </c>
      <c r="Q512" s="8"/>
    </row>
    <row r="513" spans="1:17" x14ac:dyDescent="0.25">
      <c r="A513" s="3"/>
      <c r="B513" s="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7" x14ac:dyDescent="0.25">
      <c r="A514" s="3"/>
      <c r="B514" s="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7" x14ac:dyDescent="0.25">
      <c r="A515" s="3"/>
      <c r="B515" s="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7" x14ac:dyDescent="0.25">
      <c r="A516" s="3"/>
      <c r="B516" s="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7" x14ac:dyDescent="0.25">
      <c r="A517" s="3"/>
      <c r="B517" s="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7" x14ac:dyDescent="0.25">
      <c r="A518" s="3"/>
      <c r="B518" s="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7" x14ac:dyDescent="0.25">
      <c r="A519" s="3"/>
      <c r="B519" s="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7" x14ac:dyDescent="0.25">
      <c r="A520" s="6" t="s">
        <v>19</v>
      </c>
      <c r="B520" s="6" t="s">
        <v>15</v>
      </c>
      <c r="C520" s="7">
        <f t="shared" ref="C520:L520" si="76">SUM(C513:C519)</f>
        <v>0</v>
      </c>
      <c r="D520" s="7">
        <f t="shared" si="76"/>
        <v>0</v>
      </c>
      <c r="E520" s="7">
        <f t="shared" si="76"/>
        <v>0</v>
      </c>
      <c r="F520" s="7">
        <f t="shared" si="76"/>
        <v>0</v>
      </c>
      <c r="G520" s="7">
        <f t="shared" si="76"/>
        <v>0</v>
      </c>
      <c r="H520" s="7">
        <f t="shared" si="76"/>
        <v>0</v>
      </c>
      <c r="I520" s="7">
        <f t="shared" si="76"/>
        <v>0</v>
      </c>
      <c r="J520" s="7">
        <f t="shared" si="76"/>
        <v>0</v>
      </c>
      <c r="K520" s="7">
        <f t="shared" si="76"/>
        <v>0</v>
      </c>
      <c r="L520" s="7">
        <f t="shared" si="76"/>
        <v>0</v>
      </c>
      <c r="M520" s="7">
        <f>M519</f>
        <v>0</v>
      </c>
      <c r="N520" s="7">
        <f>SUM(N513:N519)</f>
        <v>0</v>
      </c>
      <c r="O520" s="7"/>
      <c r="P520" s="7">
        <f>SUM(P513:P519)</f>
        <v>0</v>
      </c>
      <c r="Q520" s="8"/>
    </row>
    <row r="521" spans="1:17" x14ac:dyDescent="0.25">
      <c r="A521" s="10" t="s">
        <v>15</v>
      </c>
      <c r="B521" s="10" t="s">
        <v>20</v>
      </c>
      <c r="C521" s="11">
        <f t="shared" ref="C521:L521" si="77">C496+C504+C512+C520</f>
        <v>0</v>
      </c>
      <c r="D521" s="11">
        <f t="shared" si="77"/>
        <v>0</v>
      </c>
      <c r="E521" s="11">
        <f t="shared" si="77"/>
        <v>0</v>
      </c>
      <c r="F521" s="11">
        <f t="shared" si="77"/>
        <v>0</v>
      </c>
      <c r="G521" s="11">
        <f t="shared" si="77"/>
        <v>0</v>
      </c>
      <c r="H521" s="11">
        <f t="shared" si="77"/>
        <v>0</v>
      </c>
      <c r="I521" s="11">
        <f t="shared" si="77"/>
        <v>0</v>
      </c>
      <c r="J521" s="11">
        <f t="shared" si="77"/>
        <v>0</v>
      </c>
      <c r="K521" s="11">
        <f t="shared" si="77"/>
        <v>0</v>
      </c>
      <c r="L521" s="11">
        <f t="shared" si="77"/>
        <v>0</v>
      </c>
      <c r="M521" s="11">
        <f>M520</f>
        <v>0</v>
      </c>
      <c r="N521" s="11">
        <f>N496+N504+N512+N520</f>
        <v>0</v>
      </c>
      <c r="O521" s="11"/>
      <c r="P521" s="11">
        <f>P496+P504+P512+P520</f>
        <v>0</v>
      </c>
      <c r="Q521" s="9"/>
    </row>
    <row r="522" spans="1:17" x14ac:dyDescent="0.25">
      <c r="B522" s="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7" x14ac:dyDescent="0.25">
      <c r="A523" s="3"/>
      <c r="B523" s="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7" x14ac:dyDescent="0.25">
      <c r="A524" s="3"/>
      <c r="B524" s="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7" x14ac:dyDescent="0.25">
      <c r="A525" s="3"/>
      <c r="B525" s="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7" x14ac:dyDescent="0.25">
      <c r="A526" s="3"/>
      <c r="B526" s="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7" x14ac:dyDescent="0.25">
      <c r="A527" s="3"/>
      <c r="B527" s="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7" x14ac:dyDescent="0.25">
      <c r="A528" s="3"/>
      <c r="B528" s="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7" x14ac:dyDescent="0.25">
      <c r="A529" s="6" t="s">
        <v>16</v>
      </c>
      <c r="B529" s="6" t="s">
        <v>15</v>
      </c>
      <c r="C529" s="7">
        <f t="shared" ref="C529:L529" si="78">SUM(C522:C528)</f>
        <v>0</v>
      </c>
      <c r="D529" s="7">
        <f t="shared" si="78"/>
        <v>0</v>
      </c>
      <c r="E529" s="7">
        <f t="shared" si="78"/>
        <v>0</v>
      </c>
      <c r="F529" s="7">
        <f t="shared" si="78"/>
        <v>0</v>
      </c>
      <c r="G529" s="7">
        <f t="shared" si="78"/>
        <v>0</v>
      </c>
      <c r="H529" s="7">
        <f t="shared" si="78"/>
        <v>0</v>
      </c>
      <c r="I529" s="7">
        <f t="shared" si="78"/>
        <v>0</v>
      </c>
      <c r="J529" s="7">
        <f t="shared" si="78"/>
        <v>0</v>
      </c>
      <c r="K529" s="7">
        <f t="shared" si="78"/>
        <v>0</v>
      </c>
      <c r="L529" s="7">
        <f t="shared" si="78"/>
        <v>0</v>
      </c>
      <c r="M529" s="7">
        <f>M528</f>
        <v>0</v>
      </c>
      <c r="N529" s="7">
        <f>SUM(N522:N528)</f>
        <v>0</v>
      </c>
      <c r="O529" s="7"/>
      <c r="P529" s="7">
        <f>SUM(P522:P528)</f>
        <v>0</v>
      </c>
      <c r="Q529" s="8"/>
    </row>
    <row r="530" spans="1:17" x14ac:dyDescent="0.25">
      <c r="A530" s="3"/>
      <c r="B530" s="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7" x14ac:dyDescent="0.25">
      <c r="A531" s="3"/>
      <c r="B531" s="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7" x14ac:dyDescent="0.25">
      <c r="A532" s="3"/>
      <c r="B532" s="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7" x14ac:dyDescent="0.25">
      <c r="A533" s="3"/>
      <c r="B533" s="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7" x14ac:dyDescent="0.25">
      <c r="A534" s="3"/>
      <c r="B534" s="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7" x14ac:dyDescent="0.25">
      <c r="A535" s="3"/>
      <c r="B535" s="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7" x14ac:dyDescent="0.25">
      <c r="A536" s="3"/>
      <c r="B536" s="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7" x14ac:dyDescent="0.25">
      <c r="A537" s="6" t="s">
        <v>17</v>
      </c>
      <c r="B537" s="6" t="s">
        <v>15</v>
      </c>
      <c r="C537" s="7">
        <f t="shared" ref="C537:L537" si="79">SUM(C530:C536)</f>
        <v>0</v>
      </c>
      <c r="D537" s="7">
        <f t="shared" si="79"/>
        <v>0</v>
      </c>
      <c r="E537" s="7">
        <f t="shared" si="79"/>
        <v>0</v>
      </c>
      <c r="F537" s="7">
        <f t="shared" si="79"/>
        <v>0</v>
      </c>
      <c r="G537" s="7">
        <f t="shared" si="79"/>
        <v>0</v>
      </c>
      <c r="H537" s="7">
        <f t="shared" si="79"/>
        <v>0</v>
      </c>
      <c r="I537" s="7">
        <f t="shared" si="79"/>
        <v>0</v>
      </c>
      <c r="J537" s="7">
        <f t="shared" si="79"/>
        <v>0</v>
      </c>
      <c r="K537" s="7">
        <f t="shared" si="79"/>
        <v>0</v>
      </c>
      <c r="L537" s="7">
        <f t="shared" si="79"/>
        <v>0</v>
      </c>
      <c r="M537" s="7">
        <f>M536</f>
        <v>0</v>
      </c>
      <c r="N537" s="7">
        <f>SUM(N530:N536)</f>
        <v>0</v>
      </c>
      <c r="O537" s="7"/>
      <c r="P537" s="7">
        <f>SUM(P530:P536)</f>
        <v>0</v>
      </c>
      <c r="Q537" s="8"/>
    </row>
    <row r="538" spans="1:17" x14ac:dyDescent="0.25">
      <c r="A538" s="3"/>
      <c r="B538" s="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7" x14ac:dyDescent="0.25">
      <c r="A539" s="3"/>
      <c r="B539" s="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7" x14ac:dyDescent="0.25">
      <c r="A540" s="3"/>
      <c r="B540" s="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7" x14ac:dyDescent="0.25">
      <c r="A541" s="3"/>
      <c r="B541" s="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7" x14ac:dyDescent="0.25">
      <c r="A542" s="3"/>
      <c r="B542" s="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7" x14ac:dyDescent="0.25">
      <c r="A543" s="3"/>
      <c r="B543" s="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7" x14ac:dyDescent="0.25">
      <c r="A544" s="3"/>
      <c r="B544" s="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7" x14ac:dyDescent="0.25">
      <c r="A545" s="6" t="s">
        <v>18</v>
      </c>
      <c r="B545" s="6" t="s">
        <v>15</v>
      </c>
      <c r="C545" s="7">
        <f t="shared" ref="C545:L545" si="80">SUM(C538:C544)</f>
        <v>0</v>
      </c>
      <c r="D545" s="7">
        <f t="shared" si="80"/>
        <v>0</v>
      </c>
      <c r="E545" s="7">
        <f t="shared" si="80"/>
        <v>0</v>
      </c>
      <c r="F545" s="7">
        <f t="shared" si="80"/>
        <v>0</v>
      </c>
      <c r="G545" s="7">
        <f t="shared" si="80"/>
        <v>0</v>
      </c>
      <c r="H545" s="7">
        <f t="shared" si="80"/>
        <v>0</v>
      </c>
      <c r="I545" s="7">
        <f t="shared" si="80"/>
        <v>0</v>
      </c>
      <c r="J545" s="7">
        <f t="shared" si="80"/>
        <v>0</v>
      </c>
      <c r="K545" s="7">
        <f t="shared" si="80"/>
        <v>0</v>
      </c>
      <c r="L545" s="7">
        <f t="shared" si="80"/>
        <v>0</v>
      </c>
      <c r="M545" s="7">
        <f>M544</f>
        <v>0</v>
      </c>
      <c r="N545" s="7">
        <f>SUM(N538:N544)</f>
        <v>0</v>
      </c>
      <c r="O545" s="7"/>
      <c r="P545" s="7">
        <f>SUM(P538:P544)</f>
        <v>0</v>
      </c>
      <c r="Q545" s="8"/>
    </row>
    <row r="546" spans="1:17" x14ac:dyDescent="0.25">
      <c r="A546" s="3"/>
      <c r="B546" s="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7" x14ac:dyDescent="0.25">
      <c r="A547" s="3"/>
      <c r="B547" s="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7" x14ac:dyDescent="0.25">
      <c r="A548" s="3"/>
      <c r="B548" s="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7" x14ac:dyDescent="0.25">
      <c r="A549" s="3"/>
      <c r="B549" s="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7" x14ac:dyDescent="0.25">
      <c r="A550" s="3"/>
      <c r="B550" s="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7" x14ac:dyDescent="0.25">
      <c r="A551" s="3"/>
      <c r="B551" s="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7" x14ac:dyDescent="0.25">
      <c r="A552" s="3"/>
      <c r="B552" s="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7" x14ac:dyDescent="0.25">
      <c r="A553" s="6" t="s">
        <v>19</v>
      </c>
      <c r="B553" s="6" t="s">
        <v>15</v>
      </c>
      <c r="C553" s="7">
        <f t="shared" ref="C553:L553" si="81">SUM(C546:C552)</f>
        <v>0</v>
      </c>
      <c r="D553" s="7">
        <f t="shared" si="81"/>
        <v>0</v>
      </c>
      <c r="E553" s="7">
        <f t="shared" si="81"/>
        <v>0</v>
      </c>
      <c r="F553" s="7">
        <f t="shared" si="81"/>
        <v>0</v>
      </c>
      <c r="G553" s="7">
        <f t="shared" si="81"/>
        <v>0</v>
      </c>
      <c r="H553" s="7">
        <f t="shared" si="81"/>
        <v>0</v>
      </c>
      <c r="I553" s="7">
        <f t="shared" si="81"/>
        <v>0</v>
      </c>
      <c r="J553" s="7">
        <f t="shared" si="81"/>
        <v>0</v>
      </c>
      <c r="K553" s="7">
        <f t="shared" si="81"/>
        <v>0</v>
      </c>
      <c r="L553" s="7">
        <f t="shared" si="81"/>
        <v>0</v>
      </c>
      <c r="M553" s="7">
        <f>M552</f>
        <v>0</v>
      </c>
      <c r="N553" s="7">
        <f>SUM(N546:N552)</f>
        <v>0</v>
      </c>
      <c r="O553" s="7"/>
      <c r="P553" s="7">
        <f>SUM(P546:P552)</f>
        <v>0</v>
      </c>
      <c r="Q553" s="8"/>
    </row>
    <row r="554" spans="1:17" x14ac:dyDescent="0.25">
      <c r="A554" s="10" t="s">
        <v>15</v>
      </c>
      <c r="B554" s="10" t="s">
        <v>20</v>
      </c>
      <c r="C554" s="11">
        <f t="shared" ref="C554:L554" si="82">C529+C537+C545+C553</f>
        <v>0</v>
      </c>
      <c r="D554" s="11">
        <f t="shared" si="82"/>
        <v>0</v>
      </c>
      <c r="E554" s="11">
        <f t="shared" si="82"/>
        <v>0</v>
      </c>
      <c r="F554" s="11">
        <f t="shared" si="82"/>
        <v>0</v>
      </c>
      <c r="G554" s="11">
        <f t="shared" si="82"/>
        <v>0</v>
      </c>
      <c r="H554" s="11">
        <f t="shared" si="82"/>
        <v>0</v>
      </c>
      <c r="I554" s="11">
        <f t="shared" si="82"/>
        <v>0</v>
      </c>
      <c r="J554" s="11">
        <f t="shared" si="82"/>
        <v>0</v>
      </c>
      <c r="K554" s="11">
        <f t="shared" si="82"/>
        <v>0</v>
      </c>
      <c r="L554" s="11">
        <f t="shared" si="82"/>
        <v>0</v>
      </c>
      <c r="M554" s="11">
        <f>M553</f>
        <v>0</v>
      </c>
      <c r="N554" s="11">
        <f>N529+N537+N545+N553</f>
        <v>0</v>
      </c>
      <c r="O554" s="11"/>
      <c r="P554" s="11">
        <f>P529+P537+P545+P553</f>
        <v>0</v>
      </c>
      <c r="Q554" s="9"/>
    </row>
    <row r="555" spans="1:17" x14ac:dyDescent="0.25">
      <c r="B555" s="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7" x14ac:dyDescent="0.25">
      <c r="A556" s="3"/>
      <c r="B556" s="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7" x14ac:dyDescent="0.25">
      <c r="A557" s="3"/>
      <c r="B557" s="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7" x14ac:dyDescent="0.25">
      <c r="A558" s="3"/>
      <c r="B558" s="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7" x14ac:dyDescent="0.25">
      <c r="A559" s="3"/>
      <c r="B559" s="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7" x14ac:dyDescent="0.25">
      <c r="A560" s="3"/>
      <c r="B560" s="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7" x14ac:dyDescent="0.25">
      <c r="A561" s="3"/>
      <c r="B561" s="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7" x14ac:dyDescent="0.25">
      <c r="A562" s="6" t="s">
        <v>16</v>
      </c>
      <c r="B562" s="6" t="s">
        <v>15</v>
      </c>
      <c r="C562" s="7">
        <f t="shared" ref="C562:L562" si="83">SUM(C555:C561)</f>
        <v>0</v>
      </c>
      <c r="D562" s="7">
        <f t="shared" si="83"/>
        <v>0</v>
      </c>
      <c r="E562" s="7">
        <f t="shared" si="83"/>
        <v>0</v>
      </c>
      <c r="F562" s="7">
        <f t="shared" si="83"/>
        <v>0</v>
      </c>
      <c r="G562" s="7">
        <f t="shared" si="83"/>
        <v>0</v>
      </c>
      <c r="H562" s="7">
        <f t="shared" si="83"/>
        <v>0</v>
      </c>
      <c r="I562" s="7">
        <f t="shared" si="83"/>
        <v>0</v>
      </c>
      <c r="J562" s="7">
        <f t="shared" si="83"/>
        <v>0</v>
      </c>
      <c r="K562" s="7">
        <f t="shared" si="83"/>
        <v>0</v>
      </c>
      <c r="L562" s="7">
        <f t="shared" si="83"/>
        <v>0</v>
      </c>
      <c r="M562" s="7">
        <f>M561</f>
        <v>0</v>
      </c>
      <c r="N562" s="7">
        <f>SUM(N555:N561)</f>
        <v>0</v>
      </c>
      <c r="O562" s="7"/>
      <c r="P562" s="7">
        <f>SUM(P555:P561)</f>
        <v>0</v>
      </c>
      <c r="Q562" s="8"/>
    </row>
    <row r="563" spans="1:17" x14ac:dyDescent="0.25">
      <c r="A563" s="3"/>
      <c r="B563" s="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7" x14ac:dyDescent="0.25">
      <c r="A564" s="3"/>
      <c r="B564" s="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7" x14ac:dyDescent="0.25">
      <c r="A565" s="3"/>
      <c r="B565" s="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7" x14ac:dyDescent="0.25">
      <c r="A566" s="3"/>
      <c r="B566" s="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7" x14ac:dyDescent="0.25">
      <c r="A567" s="3"/>
      <c r="B567" s="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7" x14ac:dyDescent="0.25">
      <c r="A568" s="3"/>
      <c r="B568" s="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7" x14ac:dyDescent="0.25">
      <c r="A569" s="3"/>
      <c r="B569" s="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7" x14ac:dyDescent="0.25">
      <c r="A570" s="6" t="s">
        <v>17</v>
      </c>
      <c r="B570" s="6" t="s">
        <v>15</v>
      </c>
      <c r="C570" s="7">
        <f t="shared" ref="C570:L570" si="84">SUM(C563:C569)</f>
        <v>0</v>
      </c>
      <c r="D570" s="7">
        <f t="shared" si="84"/>
        <v>0</v>
      </c>
      <c r="E570" s="7">
        <f t="shared" si="84"/>
        <v>0</v>
      </c>
      <c r="F570" s="7">
        <f t="shared" si="84"/>
        <v>0</v>
      </c>
      <c r="G570" s="7">
        <f t="shared" si="84"/>
        <v>0</v>
      </c>
      <c r="H570" s="7">
        <f t="shared" si="84"/>
        <v>0</v>
      </c>
      <c r="I570" s="7">
        <f t="shared" si="84"/>
        <v>0</v>
      </c>
      <c r="J570" s="7">
        <f t="shared" si="84"/>
        <v>0</v>
      </c>
      <c r="K570" s="7">
        <f t="shared" si="84"/>
        <v>0</v>
      </c>
      <c r="L570" s="7">
        <f t="shared" si="84"/>
        <v>0</v>
      </c>
      <c r="M570" s="7">
        <f>M569</f>
        <v>0</v>
      </c>
      <c r="N570" s="7">
        <f>SUM(N563:N569)</f>
        <v>0</v>
      </c>
      <c r="O570" s="7"/>
      <c r="P570" s="7">
        <f>SUM(P563:P569)</f>
        <v>0</v>
      </c>
      <c r="Q570" s="8"/>
    </row>
    <row r="571" spans="1:17" x14ac:dyDescent="0.25">
      <c r="A571" s="3"/>
      <c r="B571" s="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7" x14ac:dyDescent="0.25">
      <c r="A572" s="3"/>
      <c r="B572" s="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7" x14ac:dyDescent="0.25">
      <c r="A573" s="3"/>
      <c r="B573" s="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7" x14ac:dyDescent="0.25">
      <c r="A574" s="3"/>
      <c r="B574" s="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7" x14ac:dyDescent="0.25">
      <c r="A575" s="3"/>
      <c r="B575" s="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7" x14ac:dyDescent="0.25">
      <c r="A576" s="3"/>
      <c r="B576" s="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7" x14ac:dyDescent="0.25">
      <c r="A577" s="3"/>
      <c r="B577" s="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7" x14ac:dyDescent="0.25">
      <c r="A578" s="6" t="s">
        <v>18</v>
      </c>
      <c r="B578" s="6" t="s">
        <v>15</v>
      </c>
      <c r="C578" s="7">
        <f t="shared" ref="C578:L578" si="85">SUM(C571:C577)</f>
        <v>0</v>
      </c>
      <c r="D578" s="7">
        <f t="shared" si="85"/>
        <v>0</v>
      </c>
      <c r="E578" s="7">
        <f t="shared" si="85"/>
        <v>0</v>
      </c>
      <c r="F578" s="7">
        <f t="shared" si="85"/>
        <v>0</v>
      </c>
      <c r="G578" s="7">
        <f t="shared" si="85"/>
        <v>0</v>
      </c>
      <c r="H578" s="7">
        <f t="shared" si="85"/>
        <v>0</v>
      </c>
      <c r="I578" s="7">
        <f t="shared" si="85"/>
        <v>0</v>
      </c>
      <c r="J578" s="7">
        <f t="shared" si="85"/>
        <v>0</v>
      </c>
      <c r="K578" s="7">
        <f t="shared" si="85"/>
        <v>0</v>
      </c>
      <c r="L578" s="7">
        <f t="shared" si="85"/>
        <v>0</v>
      </c>
      <c r="M578" s="7">
        <f>M577</f>
        <v>0</v>
      </c>
      <c r="N578" s="7">
        <f>SUM(N571:N577)</f>
        <v>0</v>
      </c>
      <c r="O578" s="7"/>
      <c r="P578" s="7">
        <f>SUM(P571:P577)</f>
        <v>0</v>
      </c>
      <c r="Q578" s="8"/>
    </row>
    <row r="579" spans="1:17" x14ac:dyDescent="0.25">
      <c r="A579" s="3"/>
      <c r="B579" s="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7" x14ac:dyDescent="0.25">
      <c r="A580" s="3"/>
      <c r="B580" s="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7" x14ac:dyDescent="0.25">
      <c r="A581" s="3"/>
      <c r="B581" s="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7" x14ac:dyDescent="0.25">
      <c r="A582" s="3"/>
      <c r="B582" s="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7" x14ac:dyDescent="0.25">
      <c r="A583" s="3"/>
      <c r="B583" s="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7" x14ac:dyDescent="0.25">
      <c r="A584" s="3"/>
      <c r="B584" s="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7" x14ac:dyDescent="0.25">
      <c r="A585" s="3"/>
      <c r="B585" s="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7" x14ac:dyDescent="0.25">
      <c r="A586" s="6" t="s">
        <v>19</v>
      </c>
      <c r="B586" s="6" t="s">
        <v>15</v>
      </c>
      <c r="C586" s="7">
        <f t="shared" ref="C586:L586" si="86">SUM(C579:C585)</f>
        <v>0</v>
      </c>
      <c r="D586" s="7">
        <f t="shared" si="86"/>
        <v>0</v>
      </c>
      <c r="E586" s="7">
        <f t="shared" si="86"/>
        <v>0</v>
      </c>
      <c r="F586" s="7">
        <f t="shared" si="86"/>
        <v>0</v>
      </c>
      <c r="G586" s="7">
        <f t="shared" si="86"/>
        <v>0</v>
      </c>
      <c r="H586" s="7">
        <f t="shared" si="86"/>
        <v>0</v>
      </c>
      <c r="I586" s="7">
        <f t="shared" si="86"/>
        <v>0</v>
      </c>
      <c r="J586" s="7">
        <f t="shared" si="86"/>
        <v>0</v>
      </c>
      <c r="K586" s="7">
        <f t="shared" si="86"/>
        <v>0</v>
      </c>
      <c r="L586" s="7">
        <f t="shared" si="86"/>
        <v>0</v>
      </c>
      <c r="M586" s="7">
        <f>M585</f>
        <v>0</v>
      </c>
      <c r="N586" s="7">
        <f>SUM(N579:N585)</f>
        <v>0</v>
      </c>
      <c r="O586" s="7"/>
      <c r="P586" s="7">
        <f>SUM(P579:P585)</f>
        <v>0</v>
      </c>
      <c r="Q586" s="8"/>
    </row>
    <row r="587" spans="1:17" x14ac:dyDescent="0.25">
      <c r="A587" s="10" t="s">
        <v>15</v>
      </c>
      <c r="B587" s="10" t="s">
        <v>20</v>
      </c>
      <c r="C587" s="11">
        <f t="shared" ref="C587:L587" si="87">C562+C570+C578+C586</f>
        <v>0</v>
      </c>
      <c r="D587" s="11">
        <f t="shared" si="87"/>
        <v>0</v>
      </c>
      <c r="E587" s="11">
        <f t="shared" si="87"/>
        <v>0</v>
      </c>
      <c r="F587" s="11">
        <f t="shared" si="87"/>
        <v>0</v>
      </c>
      <c r="G587" s="11">
        <f t="shared" si="87"/>
        <v>0</v>
      </c>
      <c r="H587" s="11">
        <f t="shared" si="87"/>
        <v>0</v>
      </c>
      <c r="I587" s="11">
        <f t="shared" si="87"/>
        <v>0</v>
      </c>
      <c r="J587" s="11">
        <f t="shared" si="87"/>
        <v>0</v>
      </c>
      <c r="K587" s="11">
        <f t="shared" si="87"/>
        <v>0</v>
      </c>
      <c r="L587" s="11">
        <f t="shared" si="87"/>
        <v>0</v>
      </c>
      <c r="M587" s="11">
        <f>M586</f>
        <v>0</v>
      </c>
      <c r="N587" s="11">
        <f>N562+N570+N578+N586</f>
        <v>0</v>
      </c>
      <c r="O587" s="11"/>
      <c r="P587" s="11">
        <f>P562+P570+P578+P586</f>
        <v>0</v>
      </c>
      <c r="Q587" s="9"/>
    </row>
    <row r="588" spans="1:17" x14ac:dyDescent="0.25">
      <c r="B588" s="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7" x14ac:dyDescent="0.25">
      <c r="A589" s="3"/>
      <c r="B589" s="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7" x14ac:dyDescent="0.25">
      <c r="A590" s="3"/>
      <c r="B590" s="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7" x14ac:dyDescent="0.25">
      <c r="A591" s="3"/>
      <c r="B591" s="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7" x14ac:dyDescent="0.25">
      <c r="A592" s="3"/>
      <c r="B592" s="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7" x14ac:dyDescent="0.25">
      <c r="A593" s="3"/>
      <c r="B593" s="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7" x14ac:dyDescent="0.25">
      <c r="A594" s="3"/>
      <c r="B594" s="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7" x14ac:dyDescent="0.25">
      <c r="A595" s="6" t="s">
        <v>16</v>
      </c>
      <c r="B595" s="6" t="s">
        <v>15</v>
      </c>
      <c r="C595" s="7">
        <f t="shared" ref="C595:L595" si="88">SUM(C588:C594)</f>
        <v>0</v>
      </c>
      <c r="D595" s="7">
        <f t="shared" si="88"/>
        <v>0</v>
      </c>
      <c r="E595" s="7">
        <f t="shared" si="88"/>
        <v>0</v>
      </c>
      <c r="F595" s="7">
        <f t="shared" si="88"/>
        <v>0</v>
      </c>
      <c r="G595" s="7">
        <f t="shared" si="88"/>
        <v>0</v>
      </c>
      <c r="H595" s="7">
        <f t="shared" si="88"/>
        <v>0</v>
      </c>
      <c r="I595" s="7">
        <f t="shared" si="88"/>
        <v>0</v>
      </c>
      <c r="J595" s="7">
        <f t="shared" si="88"/>
        <v>0</v>
      </c>
      <c r="K595" s="7">
        <f t="shared" si="88"/>
        <v>0</v>
      </c>
      <c r="L595" s="7">
        <f t="shared" si="88"/>
        <v>0</v>
      </c>
      <c r="M595" s="7">
        <f>M594</f>
        <v>0</v>
      </c>
      <c r="N595" s="7">
        <f>SUM(N588:N594)</f>
        <v>0</v>
      </c>
      <c r="O595" s="7"/>
      <c r="P595" s="7">
        <f>SUM(P588:P594)</f>
        <v>0</v>
      </c>
      <c r="Q595" s="8"/>
    </row>
    <row r="596" spans="1:17" x14ac:dyDescent="0.25">
      <c r="A596" s="3"/>
      <c r="B596" s="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7" x14ac:dyDescent="0.25">
      <c r="A597" s="3"/>
      <c r="B597" s="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7" x14ac:dyDescent="0.25">
      <c r="A598" s="3"/>
      <c r="B598" s="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7" x14ac:dyDescent="0.25">
      <c r="A599" s="3"/>
      <c r="B599" s="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7" x14ac:dyDescent="0.25">
      <c r="A600" s="3"/>
      <c r="B600" s="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7" x14ac:dyDescent="0.25">
      <c r="A601" s="3"/>
      <c r="B601" s="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7" x14ac:dyDescent="0.25">
      <c r="A602" s="3"/>
      <c r="B602" s="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7" x14ac:dyDescent="0.25">
      <c r="A603" s="6" t="s">
        <v>17</v>
      </c>
      <c r="B603" s="6" t="s">
        <v>15</v>
      </c>
      <c r="C603" s="7">
        <f t="shared" ref="C603:L603" si="89">SUM(C596:C602)</f>
        <v>0</v>
      </c>
      <c r="D603" s="7">
        <f t="shared" si="89"/>
        <v>0</v>
      </c>
      <c r="E603" s="7">
        <f t="shared" si="89"/>
        <v>0</v>
      </c>
      <c r="F603" s="7">
        <f t="shared" si="89"/>
        <v>0</v>
      </c>
      <c r="G603" s="7">
        <f t="shared" si="89"/>
        <v>0</v>
      </c>
      <c r="H603" s="7">
        <f t="shared" si="89"/>
        <v>0</v>
      </c>
      <c r="I603" s="7">
        <f t="shared" si="89"/>
        <v>0</v>
      </c>
      <c r="J603" s="7">
        <f t="shared" si="89"/>
        <v>0</v>
      </c>
      <c r="K603" s="7">
        <f t="shared" si="89"/>
        <v>0</v>
      </c>
      <c r="L603" s="7">
        <f t="shared" si="89"/>
        <v>0</v>
      </c>
      <c r="M603" s="7">
        <f>M602</f>
        <v>0</v>
      </c>
      <c r="N603" s="7">
        <f>SUM(N596:N602)</f>
        <v>0</v>
      </c>
      <c r="O603" s="7"/>
      <c r="P603" s="7">
        <f>SUM(P596:P602)</f>
        <v>0</v>
      </c>
      <c r="Q603" s="8"/>
    </row>
    <row r="604" spans="1:17" x14ac:dyDescent="0.25">
      <c r="A604" s="3"/>
      <c r="B604" s="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7" x14ac:dyDescent="0.25">
      <c r="A605" s="3"/>
      <c r="B605" s="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7" x14ac:dyDescent="0.25">
      <c r="A606" s="3"/>
      <c r="B606" s="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7" x14ac:dyDescent="0.25">
      <c r="A607" s="3"/>
      <c r="B607" s="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7" x14ac:dyDescent="0.25">
      <c r="A608" s="3"/>
      <c r="B608" s="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7" x14ac:dyDescent="0.25">
      <c r="A609" s="3"/>
      <c r="B609" s="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7" x14ac:dyDescent="0.25">
      <c r="A610" s="3"/>
      <c r="B610" s="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7" x14ac:dyDescent="0.25">
      <c r="A611" s="6" t="s">
        <v>18</v>
      </c>
      <c r="B611" s="6" t="s">
        <v>15</v>
      </c>
      <c r="C611" s="7">
        <f t="shared" ref="C611:L611" si="90">SUM(C604:C610)</f>
        <v>0</v>
      </c>
      <c r="D611" s="7">
        <f t="shared" si="90"/>
        <v>0</v>
      </c>
      <c r="E611" s="7">
        <f t="shared" si="90"/>
        <v>0</v>
      </c>
      <c r="F611" s="7">
        <f t="shared" si="90"/>
        <v>0</v>
      </c>
      <c r="G611" s="7">
        <f t="shared" si="90"/>
        <v>0</v>
      </c>
      <c r="H611" s="7">
        <f t="shared" si="90"/>
        <v>0</v>
      </c>
      <c r="I611" s="7">
        <f t="shared" si="90"/>
        <v>0</v>
      </c>
      <c r="J611" s="7">
        <f t="shared" si="90"/>
        <v>0</v>
      </c>
      <c r="K611" s="7">
        <f t="shared" si="90"/>
        <v>0</v>
      </c>
      <c r="L611" s="7">
        <f t="shared" si="90"/>
        <v>0</v>
      </c>
      <c r="M611" s="7">
        <f>M610</f>
        <v>0</v>
      </c>
      <c r="N611" s="7">
        <f>SUM(N604:N610)</f>
        <v>0</v>
      </c>
      <c r="O611" s="7"/>
      <c r="P611" s="7">
        <f>SUM(P604:P610)</f>
        <v>0</v>
      </c>
      <c r="Q611" s="8"/>
    </row>
    <row r="612" spans="1:17" x14ac:dyDescent="0.25">
      <c r="A612" s="3"/>
      <c r="B612" s="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7" x14ac:dyDescent="0.25">
      <c r="A613" s="3"/>
      <c r="B613" s="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7" x14ac:dyDescent="0.25">
      <c r="A614" s="3"/>
      <c r="B614" s="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7" x14ac:dyDescent="0.25">
      <c r="A615" s="3"/>
      <c r="B615" s="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7" x14ac:dyDescent="0.25">
      <c r="A616" s="3"/>
      <c r="B616" s="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7" x14ac:dyDescent="0.25">
      <c r="A617" s="3"/>
      <c r="B617" s="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7" x14ac:dyDescent="0.25">
      <c r="A618" s="3"/>
      <c r="B618" s="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7" x14ac:dyDescent="0.25">
      <c r="A619" s="6" t="s">
        <v>19</v>
      </c>
      <c r="B619" s="6" t="s">
        <v>15</v>
      </c>
      <c r="C619" s="7">
        <f t="shared" ref="C619:L619" si="91">SUM(C612:C618)</f>
        <v>0</v>
      </c>
      <c r="D619" s="7">
        <f t="shared" si="91"/>
        <v>0</v>
      </c>
      <c r="E619" s="7">
        <f t="shared" si="91"/>
        <v>0</v>
      </c>
      <c r="F619" s="7">
        <f t="shared" si="91"/>
        <v>0</v>
      </c>
      <c r="G619" s="7">
        <f t="shared" si="91"/>
        <v>0</v>
      </c>
      <c r="H619" s="7">
        <f t="shared" si="91"/>
        <v>0</v>
      </c>
      <c r="I619" s="7">
        <f t="shared" si="91"/>
        <v>0</v>
      </c>
      <c r="J619" s="7">
        <f t="shared" si="91"/>
        <v>0</v>
      </c>
      <c r="K619" s="7">
        <f t="shared" si="91"/>
        <v>0</v>
      </c>
      <c r="L619" s="7">
        <f t="shared" si="91"/>
        <v>0</v>
      </c>
      <c r="M619" s="7">
        <f>M618</f>
        <v>0</v>
      </c>
      <c r="N619" s="7">
        <f>SUM(N612:N618)</f>
        <v>0</v>
      </c>
      <c r="O619" s="7"/>
      <c r="P619" s="7">
        <f>SUM(P612:P618)</f>
        <v>0</v>
      </c>
      <c r="Q619" s="8"/>
    </row>
    <row r="620" spans="1:17" x14ac:dyDescent="0.25">
      <c r="A620" s="10" t="s">
        <v>15</v>
      </c>
      <c r="B620" s="10" t="s">
        <v>20</v>
      </c>
      <c r="C620" s="11">
        <f t="shared" ref="C620:L620" si="92">C595+C603+C611+C619</f>
        <v>0</v>
      </c>
      <c r="D620" s="11">
        <f t="shared" si="92"/>
        <v>0</v>
      </c>
      <c r="E620" s="11">
        <f t="shared" si="92"/>
        <v>0</v>
      </c>
      <c r="F620" s="11">
        <f t="shared" si="92"/>
        <v>0</v>
      </c>
      <c r="G620" s="11">
        <f t="shared" si="92"/>
        <v>0</v>
      </c>
      <c r="H620" s="11">
        <f t="shared" si="92"/>
        <v>0</v>
      </c>
      <c r="I620" s="11">
        <f t="shared" si="92"/>
        <v>0</v>
      </c>
      <c r="J620" s="11">
        <f t="shared" si="92"/>
        <v>0</v>
      </c>
      <c r="K620" s="11">
        <f t="shared" si="92"/>
        <v>0</v>
      </c>
      <c r="L620" s="11">
        <f t="shared" si="92"/>
        <v>0</v>
      </c>
      <c r="M620" s="11">
        <f>M619</f>
        <v>0</v>
      </c>
      <c r="N620" s="11">
        <f>N595+N603+N611+N619</f>
        <v>0</v>
      </c>
      <c r="O620" s="11"/>
      <c r="P620" s="11">
        <f>P595+P603+P611+P619</f>
        <v>0</v>
      </c>
      <c r="Q620" s="9"/>
    </row>
    <row r="621" spans="1:17" x14ac:dyDescent="0.25">
      <c r="B621" s="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7" x14ac:dyDescent="0.25">
      <c r="A622" s="3"/>
      <c r="B622" s="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7" x14ac:dyDescent="0.25">
      <c r="A623" s="3"/>
      <c r="B623" s="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7" x14ac:dyDescent="0.25">
      <c r="A624" s="3"/>
      <c r="B624" s="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7" x14ac:dyDescent="0.25">
      <c r="A625" s="3"/>
      <c r="B625" s="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7" x14ac:dyDescent="0.25">
      <c r="A626" s="3"/>
      <c r="B626" s="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7" x14ac:dyDescent="0.25">
      <c r="A627" s="3"/>
      <c r="B627" s="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7" x14ac:dyDescent="0.25">
      <c r="A628" s="6" t="s">
        <v>16</v>
      </c>
      <c r="B628" s="6" t="s">
        <v>15</v>
      </c>
      <c r="C628" s="7">
        <f t="shared" ref="C628:L628" si="93">SUM(C621:C627)</f>
        <v>0</v>
      </c>
      <c r="D628" s="7">
        <f t="shared" si="93"/>
        <v>0</v>
      </c>
      <c r="E628" s="7">
        <f t="shared" si="93"/>
        <v>0</v>
      </c>
      <c r="F628" s="7">
        <f t="shared" si="93"/>
        <v>0</v>
      </c>
      <c r="G628" s="7">
        <f t="shared" si="93"/>
        <v>0</v>
      </c>
      <c r="H628" s="7">
        <f t="shared" si="93"/>
        <v>0</v>
      </c>
      <c r="I628" s="7">
        <f t="shared" si="93"/>
        <v>0</v>
      </c>
      <c r="J628" s="7">
        <f t="shared" si="93"/>
        <v>0</v>
      </c>
      <c r="K628" s="7">
        <f t="shared" si="93"/>
        <v>0</v>
      </c>
      <c r="L628" s="7">
        <f t="shared" si="93"/>
        <v>0</v>
      </c>
      <c r="M628" s="7">
        <f>M627</f>
        <v>0</v>
      </c>
      <c r="N628" s="7">
        <f>SUM(N621:N627)</f>
        <v>0</v>
      </c>
      <c r="O628" s="7"/>
      <c r="P628" s="7">
        <f>SUM(P621:P627)</f>
        <v>0</v>
      </c>
      <c r="Q628" s="8"/>
    </row>
    <row r="629" spans="1:17" x14ac:dyDescent="0.25">
      <c r="A629" s="3"/>
      <c r="B629" s="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7" x14ac:dyDescent="0.25">
      <c r="A630" s="3"/>
      <c r="B630" s="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7" x14ac:dyDescent="0.25">
      <c r="A631" s="3"/>
      <c r="B631" s="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7" x14ac:dyDescent="0.25">
      <c r="A632" s="3"/>
      <c r="B632" s="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7" x14ac:dyDescent="0.25">
      <c r="A633" s="3"/>
      <c r="B633" s="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7" x14ac:dyDescent="0.25">
      <c r="A634" s="3"/>
      <c r="B634" s="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7" x14ac:dyDescent="0.25">
      <c r="A635" s="3"/>
      <c r="B635" s="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7" x14ac:dyDescent="0.25">
      <c r="A636" s="6" t="s">
        <v>17</v>
      </c>
      <c r="B636" s="6" t="s">
        <v>15</v>
      </c>
      <c r="C636" s="7">
        <f t="shared" ref="C636:L636" si="94">SUM(C629:C635)</f>
        <v>0</v>
      </c>
      <c r="D636" s="7">
        <f t="shared" si="94"/>
        <v>0</v>
      </c>
      <c r="E636" s="7">
        <f t="shared" si="94"/>
        <v>0</v>
      </c>
      <c r="F636" s="7">
        <f t="shared" si="94"/>
        <v>0</v>
      </c>
      <c r="G636" s="7">
        <f t="shared" si="94"/>
        <v>0</v>
      </c>
      <c r="H636" s="7">
        <f t="shared" si="94"/>
        <v>0</v>
      </c>
      <c r="I636" s="7">
        <f t="shared" si="94"/>
        <v>0</v>
      </c>
      <c r="J636" s="7">
        <f t="shared" si="94"/>
        <v>0</v>
      </c>
      <c r="K636" s="7">
        <f t="shared" si="94"/>
        <v>0</v>
      </c>
      <c r="L636" s="7">
        <f t="shared" si="94"/>
        <v>0</v>
      </c>
      <c r="M636" s="7">
        <f>M635</f>
        <v>0</v>
      </c>
      <c r="N636" s="7">
        <f>SUM(N629:N635)</f>
        <v>0</v>
      </c>
      <c r="O636" s="7"/>
      <c r="P636" s="7">
        <f>SUM(P629:P635)</f>
        <v>0</v>
      </c>
      <c r="Q636" s="8"/>
    </row>
    <row r="637" spans="1:17" x14ac:dyDescent="0.25">
      <c r="A637" s="3"/>
      <c r="B637" s="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7" x14ac:dyDescent="0.25">
      <c r="A638" s="3"/>
      <c r="B638" s="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7" x14ac:dyDescent="0.25">
      <c r="A639" s="3"/>
      <c r="B639" s="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7" x14ac:dyDescent="0.25">
      <c r="A640" s="3"/>
      <c r="B640" s="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7" x14ac:dyDescent="0.25">
      <c r="A641" s="3"/>
      <c r="B641" s="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7" x14ac:dyDescent="0.25">
      <c r="A642" s="3"/>
      <c r="B642" s="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7" x14ac:dyDescent="0.25">
      <c r="A643" s="3"/>
      <c r="B643" s="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7" x14ac:dyDescent="0.25">
      <c r="A644" s="6" t="s">
        <v>18</v>
      </c>
      <c r="B644" s="6" t="s">
        <v>15</v>
      </c>
      <c r="C644" s="7">
        <f t="shared" ref="C644:L644" si="95">SUM(C637:C643)</f>
        <v>0</v>
      </c>
      <c r="D644" s="7">
        <f t="shared" si="95"/>
        <v>0</v>
      </c>
      <c r="E644" s="7">
        <f t="shared" si="95"/>
        <v>0</v>
      </c>
      <c r="F644" s="7">
        <f t="shared" si="95"/>
        <v>0</v>
      </c>
      <c r="G644" s="7">
        <f t="shared" si="95"/>
        <v>0</v>
      </c>
      <c r="H644" s="7">
        <f t="shared" si="95"/>
        <v>0</v>
      </c>
      <c r="I644" s="7">
        <f t="shared" si="95"/>
        <v>0</v>
      </c>
      <c r="J644" s="7">
        <f t="shared" si="95"/>
        <v>0</v>
      </c>
      <c r="K644" s="7">
        <f t="shared" si="95"/>
        <v>0</v>
      </c>
      <c r="L644" s="7">
        <f t="shared" si="95"/>
        <v>0</v>
      </c>
      <c r="M644" s="7">
        <f>M643</f>
        <v>0</v>
      </c>
      <c r="N644" s="7">
        <f>SUM(N637:N643)</f>
        <v>0</v>
      </c>
      <c r="O644" s="7"/>
      <c r="P644" s="7">
        <f>SUM(P637:P643)</f>
        <v>0</v>
      </c>
      <c r="Q644" s="8"/>
    </row>
    <row r="645" spans="1:17" x14ac:dyDescent="0.25">
      <c r="A645" s="3"/>
      <c r="B645" s="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7" x14ac:dyDescent="0.25">
      <c r="A646" s="3"/>
      <c r="B646" s="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7" x14ac:dyDescent="0.25">
      <c r="A647" s="3"/>
      <c r="B647" s="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7" x14ac:dyDescent="0.25">
      <c r="A648" s="3"/>
      <c r="B648" s="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7" x14ac:dyDescent="0.25">
      <c r="A649" s="3"/>
      <c r="B649" s="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7" x14ac:dyDescent="0.25">
      <c r="A650" s="3"/>
      <c r="B650" s="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7" x14ac:dyDescent="0.25">
      <c r="A651" s="3"/>
      <c r="B651" s="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7" x14ac:dyDescent="0.25">
      <c r="A652" s="6" t="s">
        <v>19</v>
      </c>
      <c r="B652" s="6" t="s">
        <v>15</v>
      </c>
      <c r="C652" s="7">
        <f t="shared" ref="C652:L652" si="96">SUM(C645:C651)</f>
        <v>0</v>
      </c>
      <c r="D652" s="7">
        <f t="shared" si="96"/>
        <v>0</v>
      </c>
      <c r="E652" s="7">
        <f t="shared" si="96"/>
        <v>0</v>
      </c>
      <c r="F652" s="7">
        <f t="shared" si="96"/>
        <v>0</v>
      </c>
      <c r="G652" s="7">
        <f t="shared" si="96"/>
        <v>0</v>
      </c>
      <c r="H652" s="7">
        <f t="shared" si="96"/>
        <v>0</v>
      </c>
      <c r="I652" s="7">
        <f t="shared" si="96"/>
        <v>0</v>
      </c>
      <c r="J652" s="7">
        <f t="shared" si="96"/>
        <v>0</v>
      </c>
      <c r="K652" s="7">
        <f t="shared" si="96"/>
        <v>0</v>
      </c>
      <c r="L652" s="7">
        <f t="shared" si="96"/>
        <v>0</v>
      </c>
      <c r="M652" s="7">
        <f>M651</f>
        <v>0</v>
      </c>
      <c r="N652" s="7">
        <f>SUM(N645:N651)</f>
        <v>0</v>
      </c>
      <c r="O652" s="7"/>
      <c r="P652" s="7">
        <f>SUM(P645:P651)</f>
        <v>0</v>
      </c>
      <c r="Q652" s="8"/>
    </row>
    <row r="653" spans="1:17" x14ac:dyDescent="0.25">
      <c r="A653" s="10" t="s">
        <v>15</v>
      </c>
      <c r="B653" s="10" t="s">
        <v>20</v>
      </c>
      <c r="C653" s="11">
        <f t="shared" ref="C653:L653" si="97">C628+C636+C644+C652</f>
        <v>0</v>
      </c>
      <c r="D653" s="11">
        <f t="shared" si="97"/>
        <v>0</v>
      </c>
      <c r="E653" s="11">
        <f t="shared" si="97"/>
        <v>0</v>
      </c>
      <c r="F653" s="11">
        <f t="shared" si="97"/>
        <v>0</v>
      </c>
      <c r="G653" s="11">
        <f t="shared" si="97"/>
        <v>0</v>
      </c>
      <c r="H653" s="11">
        <f t="shared" si="97"/>
        <v>0</v>
      </c>
      <c r="I653" s="11">
        <f t="shared" si="97"/>
        <v>0</v>
      </c>
      <c r="J653" s="11">
        <f t="shared" si="97"/>
        <v>0</v>
      </c>
      <c r="K653" s="11">
        <f t="shared" si="97"/>
        <v>0</v>
      </c>
      <c r="L653" s="11">
        <f t="shared" si="97"/>
        <v>0</v>
      </c>
      <c r="M653" s="11">
        <f>M652</f>
        <v>0</v>
      </c>
      <c r="N653" s="11">
        <f>N628+N636+N644+N652</f>
        <v>0</v>
      </c>
      <c r="O653" s="11"/>
      <c r="P653" s="11">
        <f>P628+P636+P644+P652</f>
        <v>0</v>
      </c>
      <c r="Q653" s="9"/>
    </row>
    <row r="654" spans="1:17" x14ac:dyDescent="0.25">
      <c r="B654" s="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7" x14ac:dyDescent="0.25">
      <c r="A655" s="3"/>
      <c r="B655" s="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7" x14ac:dyDescent="0.25">
      <c r="A656" s="3"/>
      <c r="B656" s="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7" x14ac:dyDescent="0.25">
      <c r="A657" s="3"/>
      <c r="B657" s="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7" x14ac:dyDescent="0.25">
      <c r="A658" s="3"/>
      <c r="B658" s="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7" x14ac:dyDescent="0.25">
      <c r="A659" s="3"/>
      <c r="B659" s="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7" x14ac:dyDescent="0.25">
      <c r="A660" s="3"/>
      <c r="B660" s="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7" x14ac:dyDescent="0.25">
      <c r="A661" s="6" t="s">
        <v>16</v>
      </c>
      <c r="B661" s="6" t="s">
        <v>15</v>
      </c>
      <c r="C661" s="7">
        <f t="shared" ref="C661:L661" si="98">SUM(C654:C660)</f>
        <v>0</v>
      </c>
      <c r="D661" s="7">
        <f t="shared" si="98"/>
        <v>0</v>
      </c>
      <c r="E661" s="7">
        <f t="shared" si="98"/>
        <v>0</v>
      </c>
      <c r="F661" s="7">
        <f t="shared" si="98"/>
        <v>0</v>
      </c>
      <c r="G661" s="7">
        <f t="shared" si="98"/>
        <v>0</v>
      </c>
      <c r="H661" s="7">
        <f t="shared" si="98"/>
        <v>0</v>
      </c>
      <c r="I661" s="7">
        <f t="shared" si="98"/>
        <v>0</v>
      </c>
      <c r="J661" s="7">
        <f t="shared" si="98"/>
        <v>0</v>
      </c>
      <c r="K661" s="7">
        <f t="shared" si="98"/>
        <v>0</v>
      </c>
      <c r="L661" s="7">
        <f t="shared" si="98"/>
        <v>0</v>
      </c>
      <c r="M661" s="7">
        <f>M660</f>
        <v>0</v>
      </c>
      <c r="N661" s="7">
        <f>SUM(N654:N660)</f>
        <v>0</v>
      </c>
      <c r="O661" s="7"/>
      <c r="P661" s="7">
        <f>SUM(P654:P660)</f>
        <v>0</v>
      </c>
      <c r="Q661" s="8"/>
    </row>
    <row r="662" spans="1:17" x14ac:dyDescent="0.25">
      <c r="A662" s="3"/>
      <c r="B662" s="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7" x14ac:dyDescent="0.25">
      <c r="A663" s="3"/>
      <c r="B663" s="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7" x14ac:dyDescent="0.25">
      <c r="A664" s="3"/>
      <c r="B664" s="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7" x14ac:dyDescent="0.25">
      <c r="A665" s="3"/>
      <c r="B665" s="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7" x14ac:dyDescent="0.25">
      <c r="A666" s="3"/>
      <c r="B666" s="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7" x14ac:dyDescent="0.25">
      <c r="A667" s="3"/>
      <c r="B667" s="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7" x14ac:dyDescent="0.25">
      <c r="A668" s="3"/>
      <c r="B668" s="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7" x14ac:dyDescent="0.25">
      <c r="A669" s="6" t="s">
        <v>17</v>
      </c>
      <c r="B669" s="6" t="s">
        <v>15</v>
      </c>
      <c r="C669" s="7">
        <f t="shared" ref="C669:L669" si="99">SUM(C662:C668)</f>
        <v>0</v>
      </c>
      <c r="D669" s="7">
        <f t="shared" si="99"/>
        <v>0</v>
      </c>
      <c r="E669" s="7">
        <f t="shared" si="99"/>
        <v>0</v>
      </c>
      <c r="F669" s="7">
        <f t="shared" si="99"/>
        <v>0</v>
      </c>
      <c r="G669" s="7">
        <f t="shared" si="99"/>
        <v>0</v>
      </c>
      <c r="H669" s="7">
        <f t="shared" si="99"/>
        <v>0</v>
      </c>
      <c r="I669" s="7">
        <f t="shared" si="99"/>
        <v>0</v>
      </c>
      <c r="J669" s="7">
        <f t="shared" si="99"/>
        <v>0</v>
      </c>
      <c r="K669" s="7">
        <f t="shared" si="99"/>
        <v>0</v>
      </c>
      <c r="L669" s="7">
        <f t="shared" si="99"/>
        <v>0</v>
      </c>
      <c r="M669" s="7">
        <f>M668</f>
        <v>0</v>
      </c>
      <c r="N669" s="7">
        <f>SUM(N662:N668)</f>
        <v>0</v>
      </c>
      <c r="O669" s="7"/>
      <c r="P669" s="7">
        <f>SUM(P662:P668)</f>
        <v>0</v>
      </c>
      <c r="Q669" s="8"/>
    </row>
    <row r="670" spans="1:17" x14ac:dyDescent="0.25">
      <c r="A670" s="3"/>
      <c r="B670" s="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7" x14ac:dyDescent="0.25">
      <c r="A671" s="3"/>
      <c r="B671" s="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7" x14ac:dyDescent="0.25">
      <c r="A672" s="3"/>
      <c r="B672" s="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7" x14ac:dyDescent="0.25">
      <c r="A673" s="3"/>
      <c r="B673" s="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7" x14ac:dyDescent="0.25">
      <c r="A674" s="3"/>
      <c r="B674" s="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7" x14ac:dyDescent="0.25">
      <c r="A675" s="3"/>
      <c r="B675" s="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7" x14ac:dyDescent="0.25">
      <c r="A676" s="3"/>
      <c r="B676" s="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7" x14ac:dyDescent="0.25">
      <c r="A677" s="6" t="s">
        <v>18</v>
      </c>
      <c r="B677" s="6" t="s">
        <v>15</v>
      </c>
      <c r="C677" s="7">
        <f t="shared" ref="C677:L677" si="100">SUM(C670:C676)</f>
        <v>0</v>
      </c>
      <c r="D677" s="7">
        <f t="shared" si="100"/>
        <v>0</v>
      </c>
      <c r="E677" s="7">
        <f t="shared" si="100"/>
        <v>0</v>
      </c>
      <c r="F677" s="7">
        <f t="shared" si="100"/>
        <v>0</v>
      </c>
      <c r="G677" s="7">
        <f t="shared" si="100"/>
        <v>0</v>
      </c>
      <c r="H677" s="7">
        <f t="shared" si="100"/>
        <v>0</v>
      </c>
      <c r="I677" s="7">
        <f t="shared" si="100"/>
        <v>0</v>
      </c>
      <c r="J677" s="7">
        <f t="shared" si="100"/>
        <v>0</v>
      </c>
      <c r="K677" s="7">
        <f t="shared" si="100"/>
        <v>0</v>
      </c>
      <c r="L677" s="7">
        <f t="shared" si="100"/>
        <v>0</v>
      </c>
      <c r="M677" s="7">
        <f>M676</f>
        <v>0</v>
      </c>
      <c r="N677" s="7">
        <f>SUM(N670:N676)</f>
        <v>0</v>
      </c>
      <c r="O677" s="7"/>
      <c r="P677" s="7">
        <f>SUM(P670:P676)</f>
        <v>0</v>
      </c>
      <c r="Q677" s="8"/>
    </row>
    <row r="678" spans="1:17" x14ac:dyDescent="0.25">
      <c r="A678" s="3"/>
      <c r="B678" s="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7" x14ac:dyDescent="0.25">
      <c r="A679" s="3"/>
      <c r="B679" s="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7" x14ac:dyDescent="0.25">
      <c r="A680" s="3"/>
      <c r="B680" s="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7" x14ac:dyDescent="0.25">
      <c r="A681" s="3"/>
      <c r="B681" s="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7" x14ac:dyDescent="0.25">
      <c r="A682" s="3"/>
      <c r="B682" s="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7" x14ac:dyDescent="0.25">
      <c r="A683" s="3"/>
      <c r="B683" s="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7" x14ac:dyDescent="0.25">
      <c r="A684" s="3"/>
      <c r="B684" s="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7" x14ac:dyDescent="0.25">
      <c r="A685" s="6" t="s">
        <v>19</v>
      </c>
      <c r="B685" s="6" t="s">
        <v>15</v>
      </c>
      <c r="C685" s="7">
        <f t="shared" ref="C685:L685" si="101">SUM(C678:C684)</f>
        <v>0</v>
      </c>
      <c r="D685" s="7">
        <f t="shared" si="101"/>
        <v>0</v>
      </c>
      <c r="E685" s="7">
        <f t="shared" si="101"/>
        <v>0</v>
      </c>
      <c r="F685" s="7">
        <f t="shared" si="101"/>
        <v>0</v>
      </c>
      <c r="G685" s="7">
        <f t="shared" si="101"/>
        <v>0</v>
      </c>
      <c r="H685" s="7">
        <f t="shared" si="101"/>
        <v>0</v>
      </c>
      <c r="I685" s="7">
        <f t="shared" si="101"/>
        <v>0</v>
      </c>
      <c r="J685" s="7">
        <f t="shared" si="101"/>
        <v>0</v>
      </c>
      <c r="K685" s="7">
        <f t="shared" si="101"/>
        <v>0</v>
      </c>
      <c r="L685" s="7">
        <f t="shared" si="101"/>
        <v>0</v>
      </c>
      <c r="M685" s="7">
        <f>M684</f>
        <v>0</v>
      </c>
      <c r="N685" s="7">
        <f>SUM(N678:N684)</f>
        <v>0</v>
      </c>
      <c r="O685" s="7"/>
      <c r="P685" s="7">
        <f>SUM(P678:P684)</f>
        <v>0</v>
      </c>
      <c r="Q685" s="8"/>
    </row>
    <row r="686" spans="1:17" x14ac:dyDescent="0.25">
      <c r="A686" s="10" t="s">
        <v>15</v>
      </c>
      <c r="B686" s="10" t="s">
        <v>20</v>
      </c>
      <c r="C686" s="11">
        <f t="shared" ref="C686:L686" si="102">C661+C669+C677+C685</f>
        <v>0</v>
      </c>
      <c r="D686" s="11">
        <f t="shared" si="102"/>
        <v>0</v>
      </c>
      <c r="E686" s="11">
        <f t="shared" si="102"/>
        <v>0</v>
      </c>
      <c r="F686" s="11">
        <f t="shared" si="102"/>
        <v>0</v>
      </c>
      <c r="G686" s="11">
        <f t="shared" si="102"/>
        <v>0</v>
      </c>
      <c r="H686" s="11">
        <f t="shared" si="102"/>
        <v>0</v>
      </c>
      <c r="I686" s="11">
        <f t="shared" si="102"/>
        <v>0</v>
      </c>
      <c r="J686" s="11">
        <f t="shared" si="102"/>
        <v>0</v>
      </c>
      <c r="K686" s="11">
        <f t="shared" si="102"/>
        <v>0</v>
      </c>
      <c r="L686" s="11">
        <f t="shared" si="102"/>
        <v>0</v>
      </c>
      <c r="M686" s="11">
        <f>M685</f>
        <v>0</v>
      </c>
      <c r="N686" s="11">
        <f>N661+N669+N677+N685</f>
        <v>0</v>
      </c>
      <c r="O686" s="11"/>
      <c r="P686" s="11">
        <f>P661+P669+P677+P685</f>
        <v>0</v>
      </c>
      <c r="Q686" s="9"/>
    </row>
    <row r="687" spans="1:17" x14ac:dyDescent="0.25">
      <c r="B687" s="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7" x14ac:dyDescent="0.25">
      <c r="A688" s="3"/>
      <c r="B688" s="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7" x14ac:dyDescent="0.25">
      <c r="A689" s="3"/>
      <c r="B689" s="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7" x14ac:dyDescent="0.25">
      <c r="A690" s="3"/>
      <c r="B690" s="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7" x14ac:dyDescent="0.25">
      <c r="A691" s="3"/>
      <c r="B691" s="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7" x14ac:dyDescent="0.25">
      <c r="A692" s="3"/>
      <c r="B692" s="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7" x14ac:dyDescent="0.25">
      <c r="A693" s="3"/>
      <c r="B693" s="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7" x14ac:dyDescent="0.25">
      <c r="A694" s="6" t="s">
        <v>16</v>
      </c>
      <c r="B694" s="6" t="s">
        <v>15</v>
      </c>
      <c r="C694" s="7">
        <f t="shared" ref="C694:L694" si="103">SUM(C687:C693)</f>
        <v>0</v>
      </c>
      <c r="D694" s="7">
        <f t="shared" si="103"/>
        <v>0</v>
      </c>
      <c r="E694" s="7">
        <f t="shared" si="103"/>
        <v>0</v>
      </c>
      <c r="F694" s="7">
        <f t="shared" si="103"/>
        <v>0</v>
      </c>
      <c r="G694" s="7">
        <f t="shared" si="103"/>
        <v>0</v>
      </c>
      <c r="H694" s="7">
        <f t="shared" si="103"/>
        <v>0</v>
      </c>
      <c r="I694" s="7">
        <f t="shared" si="103"/>
        <v>0</v>
      </c>
      <c r="J694" s="7">
        <f t="shared" si="103"/>
        <v>0</v>
      </c>
      <c r="K694" s="7">
        <f t="shared" si="103"/>
        <v>0</v>
      </c>
      <c r="L694" s="7">
        <f t="shared" si="103"/>
        <v>0</v>
      </c>
      <c r="M694" s="7">
        <f>M693</f>
        <v>0</v>
      </c>
      <c r="N694" s="7">
        <f>SUM(N687:N693)</f>
        <v>0</v>
      </c>
      <c r="O694" s="7"/>
      <c r="P694" s="7">
        <f>SUM(P687:P693)</f>
        <v>0</v>
      </c>
      <c r="Q694" s="8"/>
    </row>
    <row r="695" spans="1:17" x14ac:dyDescent="0.25">
      <c r="A695" s="3"/>
      <c r="B695" s="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7" x14ac:dyDescent="0.25">
      <c r="A696" s="3"/>
      <c r="B696" s="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7" x14ac:dyDescent="0.25">
      <c r="A697" s="3"/>
      <c r="B697" s="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7" x14ac:dyDescent="0.25">
      <c r="A698" s="3"/>
      <c r="B698" s="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7" x14ac:dyDescent="0.25">
      <c r="A699" s="3"/>
      <c r="B699" s="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7" x14ac:dyDescent="0.25">
      <c r="A700" s="3"/>
      <c r="B700" s="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7" x14ac:dyDescent="0.25">
      <c r="A701" s="3"/>
      <c r="B701" s="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7" x14ac:dyDescent="0.25">
      <c r="A702" s="6" t="s">
        <v>17</v>
      </c>
      <c r="B702" s="6" t="s">
        <v>15</v>
      </c>
      <c r="C702" s="7">
        <f t="shared" ref="C702:L702" si="104">SUM(C695:C701)</f>
        <v>0</v>
      </c>
      <c r="D702" s="7">
        <f t="shared" si="104"/>
        <v>0</v>
      </c>
      <c r="E702" s="7">
        <f t="shared" si="104"/>
        <v>0</v>
      </c>
      <c r="F702" s="7">
        <f t="shared" si="104"/>
        <v>0</v>
      </c>
      <c r="G702" s="7">
        <f t="shared" si="104"/>
        <v>0</v>
      </c>
      <c r="H702" s="7">
        <f t="shared" si="104"/>
        <v>0</v>
      </c>
      <c r="I702" s="7">
        <f t="shared" si="104"/>
        <v>0</v>
      </c>
      <c r="J702" s="7">
        <f t="shared" si="104"/>
        <v>0</v>
      </c>
      <c r="K702" s="7">
        <f t="shared" si="104"/>
        <v>0</v>
      </c>
      <c r="L702" s="7">
        <f t="shared" si="104"/>
        <v>0</v>
      </c>
      <c r="M702" s="7">
        <f>M701</f>
        <v>0</v>
      </c>
      <c r="N702" s="7">
        <f>SUM(N695:N701)</f>
        <v>0</v>
      </c>
      <c r="O702" s="7"/>
      <c r="P702" s="7">
        <f>SUM(P695:P701)</f>
        <v>0</v>
      </c>
      <c r="Q702" s="8"/>
    </row>
    <row r="703" spans="1:17" x14ac:dyDescent="0.25">
      <c r="A703" s="3"/>
      <c r="B703" s="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7" x14ac:dyDescent="0.25">
      <c r="A704" s="3"/>
      <c r="B704" s="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7" x14ac:dyDescent="0.25">
      <c r="A705" s="3"/>
      <c r="B705" s="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7" x14ac:dyDescent="0.25">
      <c r="A706" s="3"/>
      <c r="B706" s="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7" x14ac:dyDescent="0.25">
      <c r="A707" s="3"/>
      <c r="B707" s="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7" x14ac:dyDescent="0.25">
      <c r="A708" s="3"/>
      <c r="B708" s="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7" x14ac:dyDescent="0.25">
      <c r="A709" s="3"/>
      <c r="B709" s="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7" x14ac:dyDescent="0.25">
      <c r="A710" s="6" t="s">
        <v>18</v>
      </c>
      <c r="B710" s="6" t="s">
        <v>15</v>
      </c>
      <c r="C710" s="7">
        <f t="shared" ref="C710:L710" si="105">SUM(C703:C709)</f>
        <v>0</v>
      </c>
      <c r="D710" s="7">
        <f t="shared" si="105"/>
        <v>0</v>
      </c>
      <c r="E710" s="7">
        <f t="shared" si="105"/>
        <v>0</v>
      </c>
      <c r="F710" s="7">
        <f t="shared" si="105"/>
        <v>0</v>
      </c>
      <c r="G710" s="7">
        <f t="shared" si="105"/>
        <v>0</v>
      </c>
      <c r="H710" s="7">
        <f t="shared" si="105"/>
        <v>0</v>
      </c>
      <c r="I710" s="7">
        <f t="shared" si="105"/>
        <v>0</v>
      </c>
      <c r="J710" s="7">
        <f t="shared" si="105"/>
        <v>0</v>
      </c>
      <c r="K710" s="7">
        <f t="shared" si="105"/>
        <v>0</v>
      </c>
      <c r="L710" s="7">
        <f t="shared" si="105"/>
        <v>0</v>
      </c>
      <c r="M710" s="7">
        <f>M709</f>
        <v>0</v>
      </c>
      <c r="N710" s="7">
        <f>SUM(N703:N709)</f>
        <v>0</v>
      </c>
      <c r="O710" s="7"/>
      <c r="P710" s="7">
        <f>SUM(P703:P709)</f>
        <v>0</v>
      </c>
      <c r="Q710" s="8"/>
    </row>
    <row r="711" spans="1:17" x14ac:dyDescent="0.25">
      <c r="A711" s="3"/>
      <c r="B711" s="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7" x14ac:dyDescent="0.25">
      <c r="A712" s="3"/>
      <c r="B712" s="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7" x14ac:dyDescent="0.25">
      <c r="A713" s="3"/>
      <c r="B713" s="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7" x14ac:dyDescent="0.25">
      <c r="A714" s="3"/>
      <c r="B714" s="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7" x14ac:dyDescent="0.25">
      <c r="A715" s="3"/>
      <c r="B715" s="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7" x14ac:dyDescent="0.25">
      <c r="A716" s="3"/>
      <c r="B716" s="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7" x14ac:dyDescent="0.25">
      <c r="A717" s="3"/>
      <c r="B717" s="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7" x14ac:dyDescent="0.25">
      <c r="A718" s="6" t="s">
        <v>19</v>
      </c>
      <c r="B718" s="6" t="s">
        <v>15</v>
      </c>
      <c r="C718" s="7">
        <f t="shared" ref="C718:L718" si="106">SUM(C711:C717)</f>
        <v>0</v>
      </c>
      <c r="D718" s="7">
        <f t="shared" si="106"/>
        <v>0</v>
      </c>
      <c r="E718" s="7">
        <f t="shared" si="106"/>
        <v>0</v>
      </c>
      <c r="F718" s="7">
        <f t="shared" si="106"/>
        <v>0</v>
      </c>
      <c r="G718" s="7">
        <f t="shared" si="106"/>
        <v>0</v>
      </c>
      <c r="H718" s="7">
        <f t="shared" si="106"/>
        <v>0</v>
      </c>
      <c r="I718" s="7">
        <f t="shared" si="106"/>
        <v>0</v>
      </c>
      <c r="J718" s="7">
        <f t="shared" si="106"/>
        <v>0</v>
      </c>
      <c r="K718" s="7">
        <f t="shared" si="106"/>
        <v>0</v>
      </c>
      <c r="L718" s="7">
        <f t="shared" si="106"/>
        <v>0</v>
      </c>
      <c r="M718" s="7">
        <f>M717</f>
        <v>0</v>
      </c>
      <c r="N718" s="7">
        <f>SUM(N711:N717)</f>
        <v>0</v>
      </c>
      <c r="O718" s="7"/>
      <c r="P718" s="7">
        <f>SUM(P711:P717)</f>
        <v>0</v>
      </c>
      <c r="Q718" s="8"/>
    </row>
    <row r="719" spans="1:17" x14ac:dyDescent="0.25">
      <c r="A719" s="10" t="s">
        <v>15</v>
      </c>
      <c r="B719" s="10" t="s">
        <v>20</v>
      </c>
      <c r="C719" s="11">
        <f t="shared" ref="C719:L719" si="107">C694+C702+C710+C718</f>
        <v>0</v>
      </c>
      <c r="D719" s="11">
        <f t="shared" si="107"/>
        <v>0</v>
      </c>
      <c r="E719" s="11">
        <f t="shared" si="107"/>
        <v>0</v>
      </c>
      <c r="F719" s="11">
        <f t="shared" si="107"/>
        <v>0</v>
      </c>
      <c r="G719" s="11">
        <f t="shared" si="107"/>
        <v>0</v>
      </c>
      <c r="H719" s="11">
        <f t="shared" si="107"/>
        <v>0</v>
      </c>
      <c r="I719" s="11">
        <f t="shared" si="107"/>
        <v>0</v>
      </c>
      <c r="J719" s="11">
        <f t="shared" si="107"/>
        <v>0</v>
      </c>
      <c r="K719" s="11">
        <f t="shared" si="107"/>
        <v>0</v>
      </c>
      <c r="L719" s="11">
        <f t="shared" si="107"/>
        <v>0</v>
      </c>
      <c r="M719" s="11">
        <f>M718</f>
        <v>0</v>
      </c>
      <c r="N719" s="11">
        <f>N694+N702+N710+N718</f>
        <v>0</v>
      </c>
      <c r="O719" s="11"/>
      <c r="P719" s="11">
        <f>P694+P702+P710+P718</f>
        <v>0</v>
      </c>
      <c r="Q719" s="9"/>
    </row>
    <row r="720" spans="1:17" x14ac:dyDescent="0.25">
      <c r="B720" s="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7" x14ac:dyDescent="0.25">
      <c r="A721" s="3"/>
      <c r="B721" s="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7" x14ac:dyDescent="0.25">
      <c r="A722" s="3"/>
      <c r="B722" s="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7" x14ac:dyDescent="0.25">
      <c r="A723" s="3"/>
      <c r="B723" s="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7" x14ac:dyDescent="0.25">
      <c r="A724" s="3"/>
      <c r="B724" s="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7" x14ac:dyDescent="0.25">
      <c r="A725" s="3"/>
      <c r="B725" s="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7" x14ac:dyDescent="0.25">
      <c r="A726" s="3"/>
      <c r="B726" s="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7" x14ac:dyDescent="0.25">
      <c r="A727" s="6" t="s">
        <v>16</v>
      </c>
      <c r="B727" s="6" t="s">
        <v>15</v>
      </c>
      <c r="C727" s="7">
        <f t="shared" ref="C727:L727" si="108">SUM(C720:C726)</f>
        <v>0</v>
      </c>
      <c r="D727" s="7">
        <f t="shared" si="108"/>
        <v>0</v>
      </c>
      <c r="E727" s="7">
        <f t="shared" si="108"/>
        <v>0</v>
      </c>
      <c r="F727" s="7">
        <f t="shared" si="108"/>
        <v>0</v>
      </c>
      <c r="G727" s="7">
        <f t="shared" si="108"/>
        <v>0</v>
      </c>
      <c r="H727" s="7">
        <f t="shared" si="108"/>
        <v>0</v>
      </c>
      <c r="I727" s="7">
        <f t="shared" si="108"/>
        <v>0</v>
      </c>
      <c r="J727" s="7">
        <f t="shared" si="108"/>
        <v>0</v>
      </c>
      <c r="K727" s="7">
        <f t="shared" si="108"/>
        <v>0</v>
      </c>
      <c r="L727" s="7">
        <f t="shared" si="108"/>
        <v>0</v>
      </c>
      <c r="M727" s="7">
        <f>M726</f>
        <v>0</v>
      </c>
      <c r="N727" s="7">
        <f>SUM(N720:N726)</f>
        <v>0</v>
      </c>
      <c r="O727" s="7"/>
      <c r="P727" s="7">
        <f>SUM(P720:P726)</f>
        <v>0</v>
      </c>
      <c r="Q727" s="8"/>
    </row>
    <row r="728" spans="1:17" x14ac:dyDescent="0.25">
      <c r="A728" s="3"/>
      <c r="B728" s="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7" x14ac:dyDescent="0.25">
      <c r="A729" s="3"/>
      <c r="B729" s="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7" x14ac:dyDescent="0.25">
      <c r="A730" s="3"/>
      <c r="B730" s="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7" x14ac:dyDescent="0.25">
      <c r="A731" s="3"/>
      <c r="B731" s="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7" x14ac:dyDescent="0.25">
      <c r="A732" s="3"/>
      <c r="B732" s="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7" x14ac:dyDescent="0.25">
      <c r="A733" s="3"/>
      <c r="B733" s="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7" x14ac:dyDescent="0.25">
      <c r="A734" s="3"/>
      <c r="B734" s="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7" x14ac:dyDescent="0.25">
      <c r="A735" s="6" t="s">
        <v>17</v>
      </c>
      <c r="B735" s="6" t="s">
        <v>15</v>
      </c>
      <c r="C735" s="7">
        <f t="shared" ref="C735:L735" si="109">SUM(C728:C734)</f>
        <v>0</v>
      </c>
      <c r="D735" s="7">
        <f t="shared" si="109"/>
        <v>0</v>
      </c>
      <c r="E735" s="7">
        <f t="shared" si="109"/>
        <v>0</v>
      </c>
      <c r="F735" s="7">
        <f t="shared" si="109"/>
        <v>0</v>
      </c>
      <c r="G735" s="7">
        <f t="shared" si="109"/>
        <v>0</v>
      </c>
      <c r="H735" s="7">
        <f t="shared" si="109"/>
        <v>0</v>
      </c>
      <c r="I735" s="7">
        <f t="shared" si="109"/>
        <v>0</v>
      </c>
      <c r="J735" s="7">
        <f t="shared" si="109"/>
        <v>0</v>
      </c>
      <c r="K735" s="7">
        <f t="shared" si="109"/>
        <v>0</v>
      </c>
      <c r="L735" s="7">
        <f t="shared" si="109"/>
        <v>0</v>
      </c>
      <c r="M735" s="7">
        <f>M734</f>
        <v>0</v>
      </c>
      <c r="N735" s="7">
        <f>SUM(N728:N734)</f>
        <v>0</v>
      </c>
      <c r="O735" s="7"/>
      <c r="P735" s="7">
        <f>SUM(P728:P734)</f>
        <v>0</v>
      </c>
      <c r="Q735" s="8"/>
    </row>
    <row r="736" spans="1:17" x14ac:dyDescent="0.25">
      <c r="A736" s="3"/>
      <c r="B736" s="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7" x14ac:dyDescent="0.25">
      <c r="A737" s="3"/>
      <c r="B737" s="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7" x14ac:dyDescent="0.25">
      <c r="A738" s="3"/>
      <c r="B738" s="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7" x14ac:dyDescent="0.25">
      <c r="A739" s="3"/>
      <c r="B739" s="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7" x14ac:dyDescent="0.25">
      <c r="A740" s="3"/>
      <c r="B740" s="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7" x14ac:dyDescent="0.25">
      <c r="A741" s="3"/>
      <c r="B741" s="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7" x14ac:dyDescent="0.25">
      <c r="A742" s="3"/>
      <c r="B742" s="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7" x14ac:dyDescent="0.25">
      <c r="A743" s="6" t="s">
        <v>18</v>
      </c>
      <c r="B743" s="6" t="s">
        <v>15</v>
      </c>
      <c r="C743" s="7">
        <f t="shared" ref="C743:L743" si="110">SUM(C736:C742)</f>
        <v>0</v>
      </c>
      <c r="D743" s="7">
        <f t="shared" si="110"/>
        <v>0</v>
      </c>
      <c r="E743" s="7">
        <f t="shared" si="110"/>
        <v>0</v>
      </c>
      <c r="F743" s="7">
        <f t="shared" si="110"/>
        <v>0</v>
      </c>
      <c r="G743" s="7">
        <f t="shared" si="110"/>
        <v>0</v>
      </c>
      <c r="H743" s="7">
        <f t="shared" si="110"/>
        <v>0</v>
      </c>
      <c r="I743" s="7">
        <f t="shared" si="110"/>
        <v>0</v>
      </c>
      <c r="J743" s="7">
        <f t="shared" si="110"/>
        <v>0</v>
      </c>
      <c r="K743" s="7">
        <f t="shared" si="110"/>
        <v>0</v>
      </c>
      <c r="L743" s="7">
        <f t="shared" si="110"/>
        <v>0</v>
      </c>
      <c r="M743" s="7">
        <f>M742</f>
        <v>0</v>
      </c>
      <c r="N743" s="7">
        <f>SUM(N736:N742)</f>
        <v>0</v>
      </c>
      <c r="O743" s="7"/>
      <c r="P743" s="7">
        <f>SUM(P736:P742)</f>
        <v>0</v>
      </c>
      <c r="Q743" s="8"/>
    </row>
    <row r="744" spans="1:17" x14ac:dyDescent="0.25">
      <c r="A744" s="3"/>
      <c r="B744" s="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7" x14ac:dyDescent="0.25">
      <c r="A745" s="3"/>
      <c r="B745" s="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7" x14ac:dyDescent="0.25">
      <c r="A746" s="3"/>
      <c r="B746" s="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7" x14ac:dyDescent="0.25">
      <c r="A747" s="3"/>
      <c r="B747" s="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7" x14ac:dyDescent="0.25">
      <c r="A748" s="3"/>
      <c r="B748" s="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7" x14ac:dyDescent="0.25">
      <c r="A749" s="3"/>
      <c r="B749" s="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7" x14ac:dyDescent="0.25">
      <c r="A750" s="3"/>
      <c r="B750" s="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7" x14ac:dyDescent="0.25">
      <c r="A751" s="6" t="s">
        <v>19</v>
      </c>
      <c r="B751" s="6" t="s">
        <v>15</v>
      </c>
      <c r="C751" s="7">
        <f t="shared" ref="C751:L751" si="111">SUM(C744:C750)</f>
        <v>0</v>
      </c>
      <c r="D751" s="7">
        <f t="shared" si="111"/>
        <v>0</v>
      </c>
      <c r="E751" s="7">
        <f t="shared" si="111"/>
        <v>0</v>
      </c>
      <c r="F751" s="7">
        <f t="shared" si="111"/>
        <v>0</v>
      </c>
      <c r="G751" s="7">
        <f t="shared" si="111"/>
        <v>0</v>
      </c>
      <c r="H751" s="7">
        <f t="shared" si="111"/>
        <v>0</v>
      </c>
      <c r="I751" s="7">
        <f t="shared" si="111"/>
        <v>0</v>
      </c>
      <c r="J751" s="7">
        <f t="shared" si="111"/>
        <v>0</v>
      </c>
      <c r="K751" s="7">
        <f t="shared" si="111"/>
        <v>0</v>
      </c>
      <c r="L751" s="7">
        <f t="shared" si="111"/>
        <v>0</v>
      </c>
      <c r="M751" s="7">
        <f>M750</f>
        <v>0</v>
      </c>
      <c r="N751" s="7">
        <f>SUM(N744:N750)</f>
        <v>0</v>
      </c>
      <c r="O751" s="7"/>
      <c r="P751" s="7">
        <f>SUM(P744:P750)</f>
        <v>0</v>
      </c>
      <c r="Q751" s="8"/>
    </row>
    <row r="752" spans="1:17" x14ac:dyDescent="0.25">
      <c r="A752" s="10" t="s">
        <v>15</v>
      </c>
      <c r="B752" s="10" t="s">
        <v>20</v>
      </c>
      <c r="C752" s="11">
        <f t="shared" ref="C752:L752" si="112">C727+C735+C743+C751</f>
        <v>0</v>
      </c>
      <c r="D752" s="11">
        <f t="shared" si="112"/>
        <v>0</v>
      </c>
      <c r="E752" s="11">
        <f t="shared" si="112"/>
        <v>0</v>
      </c>
      <c r="F752" s="11">
        <f t="shared" si="112"/>
        <v>0</v>
      </c>
      <c r="G752" s="11">
        <f t="shared" si="112"/>
        <v>0</v>
      </c>
      <c r="H752" s="11">
        <f t="shared" si="112"/>
        <v>0</v>
      </c>
      <c r="I752" s="11">
        <f t="shared" si="112"/>
        <v>0</v>
      </c>
      <c r="J752" s="11">
        <f t="shared" si="112"/>
        <v>0</v>
      </c>
      <c r="K752" s="11">
        <f t="shared" si="112"/>
        <v>0</v>
      </c>
      <c r="L752" s="11">
        <f t="shared" si="112"/>
        <v>0</v>
      </c>
      <c r="M752" s="11">
        <f>M751</f>
        <v>0</v>
      </c>
      <c r="N752" s="11">
        <f>N727+N735+N743+N751</f>
        <v>0</v>
      </c>
      <c r="O752" s="11"/>
      <c r="P752" s="11">
        <f>P727+P735+P743+P751</f>
        <v>0</v>
      </c>
      <c r="Q752" s="9"/>
    </row>
    <row r="753" spans="1:17" x14ac:dyDescent="0.25">
      <c r="B753" s="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7" x14ac:dyDescent="0.25">
      <c r="A754" s="3"/>
      <c r="B754" s="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7" x14ac:dyDescent="0.25">
      <c r="A755" s="3"/>
      <c r="B755" s="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7" x14ac:dyDescent="0.25">
      <c r="A756" s="3"/>
      <c r="B756" s="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7" x14ac:dyDescent="0.25">
      <c r="A757" s="3"/>
      <c r="B757" s="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7" x14ac:dyDescent="0.25">
      <c r="A758" s="3"/>
      <c r="B758" s="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7" x14ac:dyDescent="0.25">
      <c r="A759" s="3"/>
      <c r="B759" s="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7" x14ac:dyDescent="0.25">
      <c r="A760" s="6" t="s">
        <v>16</v>
      </c>
      <c r="B760" s="6" t="s">
        <v>15</v>
      </c>
      <c r="C760" s="7">
        <f t="shared" ref="C760:L760" si="113">SUM(C753:C759)</f>
        <v>0</v>
      </c>
      <c r="D760" s="7">
        <f t="shared" si="113"/>
        <v>0</v>
      </c>
      <c r="E760" s="7">
        <f t="shared" si="113"/>
        <v>0</v>
      </c>
      <c r="F760" s="7">
        <f t="shared" si="113"/>
        <v>0</v>
      </c>
      <c r="G760" s="7">
        <f t="shared" si="113"/>
        <v>0</v>
      </c>
      <c r="H760" s="7">
        <f t="shared" si="113"/>
        <v>0</v>
      </c>
      <c r="I760" s="7">
        <f t="shared" si="113"/>
        <v>0</v>
      </c>
      <c r="J760" s="7">
        <f t="shared" si="113"/>
        <v>0</v>
      </c>
      <c r="K760" s="7">
        <f t="shared" si="113"/>
        <v>0</v>
      </c>
      <c r="L760" s="7">
        <f t="shared" si="113"/>
        <v>0</v>
      </c>
      <c r="M760" s="7">
        <f>M759</f>
        <v>0</v>
      </c>
      <c r="N760" s="7">
        <f>SUM(N753:N759)</f>
        <v>0</v>
      </c>
      <c r="O760" s="7"/>
      <c r="P760" s="7">
        <f>SUM(P753:P759)</f>
        <v>0</v>
      </c>
      <c r="Q760" s="8"/>
    </row>
    <row r="761" spans="1:17" x14ac:dyDescent="0.25">
      <c r="A761" s="3"/>
      <c r="B761" s="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7" x14ac:dyDescent="0.25">
      <c r="A762" s="3"/>
      <c r="B762" s="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7" x14ac:dyDescent="0.25">
      <c r="A763" s="3"/>
      <c r="B763" s="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7" x14ac:dyDescent="0.25">
      <c r="A764" s="3"/>
      <c r="B764" s="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7" x14ac:dyDescent="0.25">
      <c r="A765" s="3"/>
      <c r="B765" s="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7" x14ac:dyDescent="0.25">
      <c r="A766" s="3"/>
      <c r="B766" s="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7" x14ac:dyDescent="0.25">
      <c r="A767" s="3"/>
      <c r="B767" s="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7" x14ac:dyDescent="0.25">
      <c r="A768" s="6" t="s">
        <v>17</v>
      </c>
      <c r="B768" s="6" t="s">
        <v>15</v>
      </c>
      <c r="C768" s="7">
        <f t="shared" ref="C768:L768" si="114">SUM(C761:C767)</f>
        <v>0</v>
      </c>
      <c r="D768" s="7">
        <f t="shared" si="114"/>
        <v>0</v>
      </c>
      <c r="E768" s="7">
        <f t="shared" si="114"/>
        <v>0</v>
      </c>
      <c r="F768" s="7">
        <f t="shared" si="114"/>
        <v>0</v>
      </c>
      <c r="G768" s="7">
        <f t="shared" si="114"/>
        <v>0</v>
      </c>
      <c r="H768" s="7">
        <f t="shared" si="114"/>
        <v>0</v>
      </c>
      <c r="I768" s="7">
        <f t="shared" si="114"/>
        <v>0</v>
      </c>
      <c r="J768" s="7">
        <f t="shared" si="114"/>
        <v>0</v>
      </c>
      <c r="K768" s="7">
        <f t="shared" si="114"/>
        <v>0</v>
      </c>
      <c r="L768" s="7">
        <f t="shared" si="114"/>
        <v>0</v>
      </c>
      <c r="M768" s="7">
        <f>M767</f>
        <v>0</v>
      </c>
      <c r="N768" s="7">
        <f>SUM(N761:N767)</f>
        <v>0</v>
      </c>
      <c r="O768" s="7"/>
      <c r="P768" s="7">
        <f>SUM(P761:P767)</f>
        <v>0</v>
      </c>
      <c r="Q768" s="8"/>
    </row>
    <row r="769" spans="1:17" x14ac:dyDescent="0.25">
      <c r="A769" s="3"/>
      <c r="B769" s="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7" x14ac:dyDescent="0.25">
      <c r="A770" s="3"/>
      <c r="B770" s="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7" x14ac:dyDescent="0.25">
      <c r="A771" s="3"/>
      <c r="B771" s="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7" x14ac:dyDescent="0.25">
      <c r="A772" s="3"/>
      <c r="B772" s="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7" x14ac:dyDescent="0.25">
      <c r="A773" s="3"/>
      <c r="B773" s="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7" x14ac:dyDescent="0.25">
      <c r="A774" s="3"/>
      <c r="B774" s="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7" x14ac:dyDescent="0.25">
      <c r="A775" s="3"/>
      <c r="B775" s="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7" x14ac:dyDescent="0.25">
      <c r="A776" s="6" t="s">
        <v>18</v>
      </c>
      <c r="B776" s="6" t="s">
        <v>15</v>
      </c>
      <c r="C776" s="7">
        <f t="shared" ref="C776:L776" si="115">SUM(C769:C775)</f>
        <v>0</v>
      </c>
      <c r="D776" s="7">
        <f t="shared" si="115"/>
        <v>0</v>
      </c>
      <c r="E776" s="7">
        <f t="shared" si="115"/>
        <v>0</v>
      </c>
      <c r="F776" s="7">
        <f t="shared" si="115"/>
        <v>0</v>
      </c>
      <c r="G776" s="7">
        <f t="shared" si="115"/>
        <v>0</v>
      </c>
      <c r="H776" s="7">
        <f t="shared" si="115"/>
        <v>0</v>
      </c>
      <c r="I776" s="7">
        <f t="shared" si="115"/>
        <v>0</v>
      </c>
      <c r="J776" s="7">
        <f t="shared" si="115"/>
        <v>0</v>
      </c>
      <c r="K776" s="7">
        <f t="shared" si="115"/>
        <v>0</v>
      </c>
      <c r="L776" s="7">
        <f t="shared" si="115"/>
        <v>0</v>
      </c>
      <c r="M776" s="7">
        <f>M775</f>
        <v>0</v>
      </c>
      <c r="N776" s="7">
        <f>SUM(N769:N775)</f>
        <v>0</v>
      </c>
      <c r="O776" s="7"/>
      <c r="P776" s="7">
        <f>SUM(P769:P775)</f>
        <v>0</v>
      </c>
      <c r="Q776" s="8"/>
    </row>
    <row r="777" spans="1:17" x14ac:dyDescent="0.25">
      <c r="A777" s="3"/>
      <c r="B777" s="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7" x14ac:dyDescent="0.25">
      <c r="A778" s="3"/>
      <c r="B778" s="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7" x14ac:dyDescent="0.25">
      <c r="A779" s="3"/>
      <c r="B779" s="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7" x14ac:dyDescent="0.25">
      <c r="A780" s="3"/>
      <c r="B780" s="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7" x14ac:dyDescent="0.25">
      <c r="A781" s="3"/>
      <c r="B781" s="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7" x14ac:dyDescent="0.25">
      <c r="A782" s="3"/>
      <c r="B782" s="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7" x14ac:dyDescent="0.25">
      <c r="A783" s="3"/>
      <c r="B783" s="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7" x14ac:dyDescent="0.25">
      <c r="A784" s="6" t="s">
        <v>19</v>
      </c>
      <c r="B784" s="6" t="s">
        <v>15</v>
      </c>
      <c r="C784" s="7">
        <f t="shared" ref="C784:L784" si="116">SUM(C777:C783)</f>
        <v>0</v>
      </c>
      <c r="D784" s="7">
        <f t="shared" si="116"/>
        <v>0</v>
      </c>
      <c r="E784" s="7">
        <f t="shared" si="116"/>
        <v>0</v>
      </c>
      <c r="F784" s="7">
        <f t="shared" si="116"/>
        <v>0</v>
      </c>
      <c r="G784" s="7">
        <f t="shared" si="116"/>
        <v>0</v>
      </c>
      <c r="H784" s="7">
        <f t="shared" si="116"/>
        <v>0</v>
      </c>
      <c r="I784" s="7">
        <f t="shared" si="116"/>
        <v>0</v>
      </c>
      <c r="J784" s="7">
        <f t="shared" si="116"/>
        <v>0</v>
      </c>
      <c r="K784" s="7">
        <f t="shared" si="116"/>
        <v>0</v>
      </c>
      <c r="L784" s="7">
        <f t="shared" si="116"/>
        <v>0</v>
      </c>
      <c r="M784" s="7">
        <f>M783</f>
        <v>0</v>
      </c>
      <c r="N784" s="7">
        <f>SUM(N777:N783)</f>
        <v>0</v>
      </c>
      <c r="O784" s="7"/>
      <c r="P784" s="7">
        <f>SUM(P777:P783)</f>
        <v>0</v>
      </c>
      <c r="Q784" s="8"/>
    </row>
    <row r="785" spans="1:17" x14ac:dyDescent="0.25">
      <c r="A785" s="10" t="s">
        <v>15</v>
      </c>
      <c r="B785" s="10" t="s">
        <v>20</v>
      </c>
      <c r="C785" s="11">
        <f t="shared" ref="C785:L785" si="117">C760+C768+C776+C784</f>
        <v>0</v>
      </c>
      <c r="D785" s="11">
        <f t="shared" si="117"/>
        <v>0</v>
      </c>
      <c r="E785" s="11">
        <f t="shared" si="117"/>
        <v>0</v>
      </c>
      <c r="F785" s="11">
        <f t="shared" si="117"/>
        <v>0</v>
      </c>
      <c r="G785" s="11">
        <f t="shared" si="117"/>
        <v>0</v>
      </c>
      <c r="H785" s="11">
        <f t="shared" si="117"/>
        <v>0</v>
      </c>
      <c r="I785" s="11">
        <f t="shared" si="117"/>
        <v>0</v>
      </c>
      <c r="J785" s="11">
        <f t="shared" si="117"/>
        <v>0</v>
      </c>
      <c r="K785" s="11">
        <f t="shared" si="117"/>
        <v>0</v>
      </c>
      <c r="L785" s="11">
        <f t="shared" si="117"/>
        <v>0</v>
      </c>
      <c r="M785" s="11">
        <f>M784</f>
        <v>0</v>
      </c>
      <c r="N785" s="11">
        <f>N760+N768+N776+N784</f>
        <v>0</v>
      </c>
      <c r="O785" s="11"/>
      <c r="P785" s="11">
        <f>P760+P768+P776+P784</f>
        <v>0</v>
      </c>
      <c r="Q785" s="9"/>
    </row>
    <row r="786" spans="1:17" x14ac:dyDescent="0.25">
      <c r="B786" s="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7" x14ac:dyDescent="0.25">
      <c r="A787" s="3"/>
      <c r="B787" s="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7" x14ac:dyDescent="0.25">
      <c r="A788" s="3"/>
      <c r="B788" s="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7" x14ac:dyDescent="0.25">
      <c r="A789" s="3"/>
      <c r="B789" s="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7" x14ac:dyDescent="0.25">
      <c r="A790" s="3"/>
      <c r="B790" s="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7" x14ac:dyDescent="0.25">
      <c r="A791" s="3"/>
      <c r="B791" s="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7" x14ac:dyDescent="0.25">
      <c r="A792" s="3"/>
      <c r="B792" s="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7" x14ac:dyDescent="0.25">
      <c r="A793" s="6" t="s">
        <v>16</v>
      </c>
      <c r="B793" s="6" t="s">
        <v>15</v>
      </c>
      <c r="C793" s="7">
        <f t="shared" ref="C793:L793" si="118">SUM(C786:C792)</f>
        <v>0</v>
      </c>
      <c r="D793" s="7">
        <f t="shared" si="118"/>
        <v>0</v>
      </c>
      <c r="E793" s="7">
        <f t="shared" si="118"/>
        <v>0</v>
      </c>
      <c r="F793" s="7">
        <f t="shared" si="118"/>
        <v>0</v>
      </c>
      <c r="G793" s="7">
        <f t="shared" si="118"/>
        <v>0</v>
      </c>
      <c r="H793" s="7">
        <f t="shared" si="118"/>
        <v>0</v>
      </c>
      <c r="I793" s="7">
        <f t="shared" si="118"/>
        <v>0</v>
      </c>
      <c r="J793" s="7">
        <f t="shared" si="118"/>
        <v>0</v>
      </c>
      <c r="K793" s="7">
        <f t="shared" si="118"/>
        <v>0</v>
      </c>
      <c r="L793" s="7">
        <f t="shared" si="118"/>
        <v>0</v>
      </c>
      <c r="M793" s="7">
        <f>M792</f>
        <v>0</v>
      </c>
      <c r="N793" s="7">
        <f>SUM(N786:N792)</f>
        <v>0</v>
      </c>
      <c r="O793" s="7"/>
      <c r="P793" s="7">
        <f>SUM(P786:P792)</f>
        <v>0</v>
      </c>
      <c r="Q793" s="8"/>
    </row>
    <row r="794" spans="1:17" x14ac:dyDescent="0.25">
      <c r="A794" s="3"/>
      <c r="B794" s="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7" x14ac:dyDescent="0.25">
      <c r="A795" s="3"/>
      <c r="B795" s="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7" x14ac:dyDescent="0.25">
      <c r="A796" s="3"/>
      <c r="B796" s="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7" x14ac:dyDescent="0.25">
      <c r="A797" s="3"/>
      <c r="B797" s="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7" x14ac:dyDescent="0.25">
      <c r="A798" s="3"/>
      <c r="B798" s="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7" x14ac:dyDescent="0.25">
      <c r="A799" s="3"/>
      <c r="B799" s="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7" x14ac:dyDescent="0.25">
      <c r="A800" s="3"/>
      <c r="B800" s="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7" x14ac:dyDescent="0.25">
      <c r="A801" s="6" t="s">
        <v>17</v>
      </c>
      <c r="B801" s="6" t="s">
        <v>15</v>
      </c>
      <c r="C801" s="7">
        <f t="shared" ref="C801:L801" si="119">SUM(C794:C800)</f>
        <v>0</v>
      </c>
      <c r="D801" s="7">
        <f t="shared" si="119"/>
        <v>0</v>
      </c>
      <c r="E801" s="7">
        <f t="shared" si="119"/>
        <v>0</v>
      </c>
      <c r="F801" s="7">
        <f t="shared" si="119"/>
        <v>0</v>
      </c>
      <c r="G801" s="7">
        <f t="shared" si="119"/>
        <v>0</v>
      </c>
      <c r="H801" s="7">
        <f t="shared" si="119"/>
        <v>0</v>
      </c>
      <c r="I801" s="7">
        <f t="shared" si="119"/>
        <v>0</v>
      </c>
      <c r="J801" s="7">
        <f t="shared" si="119"/>
        <v>0</v>
      </c>
      <c r="K801" s="7">
        <f t="shared" si="119"/>
        <v>0</v>
      </c>
      <c r="L801" s="7">
        <f t="shared" si="119"/>
        <v>0</v>
      </c>
      <c r="M801" s="7">
        <f>M800</f>
        <v>0</v>
      </c>
      <c r="N801" s="7">
        <f>SUM(N794:N800)</f>
        <v>0</v>
      </c>
      <c r="O801" s="7"/>
      <c r="P801" s="7">
        <f>SUM(P794:P800)</f>
        <v>0</v>
      </c>
      <c r="Q801" s="8"/>
    </row>
    <row r="802" spans="1:17" x14ac:dyDescent="0.25">
      <c r="A802" s="3"/>
      <c r="B802" s="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7" x14ac:dyDescent="0.25">
      <c r="A803" s="3"/>
      <c r="B803" s="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7" x14ac:dyDescent="0.25">
      <c r="A804" s="3"/>
      <c r="B804" s="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7" x14ac:dyDescent="0.25">
      <c r="A805" s="3"/>
      <c r="B805" s="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7" x14ac:dyDescent="0.25">
      <c r="A806" s="3"/>
      <c r="B806" s="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7" x14ac:dyDescent="0.25">
      <c r="A807" s="3"/>
      <c r="B807" s="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7" x14ac:dyDescent="0.25">
      <c r="A808" s="3"/>
      <c r="B808" s="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7" x14ac:dyDescent="0.25">
      <c r="A809" s="6" t="s">
        <v>18</v>
      </c>
      <c r="B809" s="6" t="s">
        <v>15</v>
      </c>
      <c r="C809" s="7">
        <f t="shared" ref="C809:L809" si="120">SUM(C802:C808)</f>
        <v>0</v>
      </c>
      <c r="D809" s="7">
        <f t="shared" si="120"/>
        <v>0</v>
      </c>
      <c r="E809" s="7">
        <f t="shared" si="120"/>
        <v>0</v>
      </c>
      <c r="F809" s="7">
        <f t="shared" si="120"/>
        <v>0</v>
      </c>
      <c r="G809" s="7">
        <f t="shared" si="120"/>
        <v>0</v>
      </c>
      <c r="H809" s="7">
        <f t="shared" si="120"/>
        <v>0</v>
      </c>
      <c r="I809" s="7">
        <f t="shared" si="120"/>
        <v>0</v>
      </c>
      <c r="J809" s="7">
        <f t="shared" si="120"/>
        <v>0</v>
      </c>
      <c r="K809" s="7">
        <f t="shared" si="120"/>
        <v>0</v>
      </c>
      <c r="L809" s="7">
        <f t="shared" si="120"/>
        <v>0</v>
      </c>
      <c r="M809" s="7">
        <f>M808</f>
        <v>0</v>
      </c>
      <c r="N809" s="7">
        <f>SUM(N802:N808)</f>
        <v>0</v>
      </c>
      <c r="O809" s="7"/>
      <c r="P809" s="7">
        <f>SUM(P802:P808)</f>
        <v>0</v>
      </c>
      <c r="Q809" s="8"/>
    </row>
    <row r="810" spans="1:17" x14ac:dyDescent="0.25">
      <c r="A810" s="3"/>
      <c r="B810" s="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7" x14ac:dyDescent="0.25">
      <c r="A811" s="3"/>
      <c r="B811" s="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7" x14ac:dyDescent="0.25">
      <c r="A812" s="3"/>
      <c r="B812" s="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7" x14ac:dyDescent="0.25">
      <c r="A813" s="3"/>
      <c r="B813" s="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7" x14ac:dyDescent="0.25">
      <c r="A814" s="3"/>
      <c r="B814" s="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7" x14ac:dyDescent="0.25">
      <c r="A815" s="3"/>
      <c r="B815" s="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7" x14ac:dyDescent="0.25">
      <c r="A816" s="3"/>
      <c r="B816" s="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7" x14ac:dyDescent="0.25">
      <c r="A817" s="6" t="s">
        <v>19</v>
      </c>
      <c r="B817" s="6" t="s">
        <v>15</v>
      </c>
      <c r="C817" s="7">
        <f t="shared" ref="C817:L817" si="121">SUM(C810:C816)</f>
        <v>0</v>
      </c>
      <c r="D817" s="7">
        <f t="shared" si="121"/>
        <v>0</v>
      </c>
      <c r="E817" s="7">
        <f t="shared" si="121"/>
        <v>0</v>
      </c>
      <c r="F817" s="7">
        <f t="shared" si="121"/>
        <v>0</v>
      </c>
      <c r="G817" s="7">
        <f t="shared" si="121"/>
        <v>0</v>
      </c>
      <c r="H817" s="7">
        <f t="shared" si="121"/>
        <v>0</v>
      </c>
      <c r="I817" s="7">
        <f t="shared" si="121"/>
        <v>0</v>
      </c>
      <c r="J817" s="7">
        <f t="shared" si="121"/>
        <v>0</v>
      </c>
      <c r="K817" s="7">
        <f t="shared" si="121"/>
        <v>0</v>
      </c>
      <c r="L817" s="7">
        <f t="shared" si="121"/>
        <v>0</v>
      </c>
      <c r="M817" s="7">
        <f>M816</f>
        <v>0</v>
      </c>
      <c r="N817" s="7">
        <f>SUM(N810:N816)</f>
        <v>0</v>
      </c>
      <c r="O817" s="7"/>
      <c r="P817" s="7">
        <f>SUM(P810:P816)</f>
        <v>0</v>
      </c>
      <c r="Q817" s="8"/>
    </row>
    <row r="818" spans="1:17" x14ac:dyDescent="0.25">
      <c r="A818" s="10" t="s">
        <v>15</v>
      </c>
      <c r="B818" s="10" t="s">
        <v>20</v>
      </c>
      <c r="C818" s="11">
        <f t="shared" ref="C818:L818" si="122">C793+C801+C809+C817</f>
        <v>0</v>
      </c>
      <c r="D818" s="11">
        <f t="shared" si="122"/>
        <v>0</v>
      </c>
      <c r="E818" s="11">
        <f t="shared" si="122"/>
        <v>0</v>
      </c>
      <c r="F818" s="11">
        <f t="shared" si="122"/>
        <v>0</v>
      </c>
      <c r="G818" s="11">
        <f t="shared" si="122"/>
        <v>0</v>
      </c>
      <c r="H818" s="11">
        <f t="shared" si="122"/>
        <v>0</v>
      </c>
      <c r="I818" s="11">
        <f t="shared" si="122"/>
        <v>0</v>
      </c>
      <c r="J818" s="11">
        <f t="shared" si="122"/>
        <v>0</v>
      </c>
      <c r="K818" s="11">
        <f t="shared" si="122"/>
        <v>0</v>
      </c>
      <c r="L818" s="11">
        <f t="shared" si="122"/>
        <v>0</v>
      </c>
      <c r="M818" s="11">
        <f>M817</f>
        <v>0</v>
      </c>
      <c r="N818" s="11">
        <f>N793+N801+N809+N817</f>
        <v>0</v>
      </c>
      <c r="O818" s="11"/>
      <c r="P818" s="11">
        <f>P793+P801+P809+P817</f>
        <v>0</v>
      </c>
      <c r="Q818" s="9"/>
    </row>
    <row r="819" spans="1:17" x14ac:dyDescent="0.25">
      <c r="B819" s="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7" x14ac:dyDescent="0.25">
      <c r="A820" s="3"/>
      <c r="B820" s="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7" x14ac:dyDescent="0.25">
      <c r="A821" s="3"/>
      <c r="B821" s="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7" x14ac:dyDescent="0.25">
      <c r="A822" s="3"/>
      <c r="B822" s="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7" x14ac:dyDescent="0.25">
      <c r="A823" s="3"/>
      <c r="B823" s="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7" x14ac:dyDescent="0.25">
      <c r="A824" s="3"/>
      <c r="B824" s="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7" x14ac:dyDescent="0.25">
      <c r="A825" s="3"/>
      <c r="B825" s="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7" x14ac:dyDescent="0.25">
      <c r="A826" s="6" t="s">
        <v>16</v>
      </c>
      <c r="B826" s="6" t="s">
        <v>15</v>
      </c>
      <c r="C826" s="7">
        <f t="shared" ref="C826:L826" si="123">SUM(C819:C825)</f>
        <v>0</v>
      </c>
      <c r="D826" s="7">
        <f t="shared" si="123"/>
        <v>0</v>
      </c>
      <c r="E826" s="7">
        <f t="shared" si="123"/>
        <v>0</v>
      </c>
      <c r="F826" s="7">
        <f t="shared" si="123"/>
        <v>0</v>
      </c>
      <c r="G826" s="7">
        <f t="shared" si="123"/>
        <v>0</v>
      </c>
      <c r="H826" s="7">
        <f t="shared" si="123"/>
        <v>0</v>
      </c>
      <c r="I826" s="7">
        <f t="shared" si="123"/>
        <v>0</v>
      </c>
      <c r="J826" s="7">
        <f t="shared" si="123"/>
        <v>0</v>
      </c>
      <c r="K826" s="7">
        <f t="shared" si="123"/>
        <v>0</v>
      </c>
      <c r="L826" s="7">
        <f t="shared" si="123"/>
        <v>0</v>
      </c>
      <c r="M826" s="7">
        <f>M825</f>
        <v>0</v>
      </c>
      <c r="N826" s="7">
        <f>SUM(N819:N825)</f>
        <v>0</v>
      </c>
      <c r="O826" s="7"/>
      <c r="P826" s="7">
        <f>SUM(P819:P825)</f>
        <v>0</v>
      </c>
      <c r="Q826" s="8"/>
    </row>
    <row r="827" spans="1:17" x14ac:dyDescent="0.25">
      <c r="A827" s="3"/>
      <c r="B827" s="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7" x14ac:dyDescent="0.25">
      <c r="A828" s="3"/>
      <c r="B828" s="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7" x14ac:dyDescent="0.25">
      <c r="A829" s="3"/>
      <c r="B829" s="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7" x14ac:dyDescent="0.25">
      <c r="A830" s="3"/>
      <c r="B830" s="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7" x14ac:dyDescent="0.25">
      <c r="A831" s="3"/>
      <c r="B831" s="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7" x14ac:dyDescent="0.25">
      <c r="A832" s="3"/>
      <c r="B832" s="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7" x14ac:dyDescent="0.25">
      <c r="A833" s="3"/>
      <c r="B833" s="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7" x14ac:dyDescent="0.25">
      <c r="A834" s="6" t="s">
        <v>17</v>
      </c>
      <c r="B834" s="6" t="s">
        <v>15</v>
      </c>
      <c r="C834" s="7">
        <f t="shared" ref="C834:L834" si="124">SUM(C827:C833)</f>
        <v>0</v>
      </c>
      <c r="D834" s="7">
        <f t="shared" si="124"/>
        <v>0</v>
      </c>
      <c r="E834" s="7">
        <f t="shared" si="124"/>
        <v>0</v>
      </c>
      <c r="F834" s="7">
        <f t="shared" si="124"/>
        <v>0</v>
      </c>
      <c r="G834" s="7">
        <f t="shared" si="124"/>
        <v>0</v>
      </c>
      <c r="H834" s="7">
        <f t="shared" si="124"/>
        <v>0</v>
      </c>
      <c r="I834" s="7">
        <f t="shared" si="124"/>
        <v>0</v>
      </c>
      <c r="J834" s="7">
        <f t="shared" si="124"/>
        <v>0</v>
      </c>
      <c r="K834" s="7">
        <f t="shared" si="124"/>
        <v>0</v>
      </c>
      <c r="L834" s="7">
        <f t="shared" si="124"/>
        <v>0</v>
      </c>
      <c r="M834" s="7">
        <f>M833</f>
        <v>0</v>
      </c>
      <c r="N834" s="7">
        <f>SUM(N827:N833)</f>
        <v>0</v>
      </c>
      <c r="O834" s="7"/>
      <c r="P834" s="7">
        <f>SUM(P827:P833)</f>
        <v>0</v>
      </c>
      <c r="Q834" s="8"/>
    </row>
    <row r="835" spans="1:17" x14ac:dyDescent="0.25">
      <c r="A835" s="3"/>
      <c r="B835" s="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7" x14ac:dyDescent="0.25">
      <c r="A836" s="3"/>
      <c r="B836" s="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7" x14ac:dyDescent="0.25">
      <c r="A837" s="3"/>
      <c r="B837" s="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7" x14ac:dyDescent="0.25">
      <c r="A838" s="3"/>
      <c r="B838" s="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7" x14ac:dyDescent="0.25">
      <c r="A839" s="3"/>
      <c r="B839" s="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7" x14ac:dyDescent="0.25">
      <c r="A840" s="3"/>
      <c r="B840" s="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7" x14ac:dyDescent="0.25">
      <c r="A841" s="3"/>
      <c r="B841" s="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7" x14ac:dyDescent="0.25">
      <c r="A842" s="6" t="s">
        <v>18</v>
      </c>
      <c r="B842" s="6" t="s">
        <v>15</v>
      </c>
      <c r="C842" s="7">
        <f t="shared" ref="C842:L842" si="125">SUM(C835:C841)</f>
        <v>0</v>
      </c>
      <c r="D842" s="7">
        <f t="shared" si="125"/>
        <v>0</v>
      </c>
      <c r="E842" s="7">
        <f t="shared" si="125"/>
        <v>0</v>
      </c>
      <c r="F842" s="7">
        <f t="shared" si="125"/>
        <v>0</v>
      </c>
      <c r="G842" s="7">
        <f t="shared" si="125"/>
        <v>0</v>
      </c>
      <c r="H842" s="7">
        <f t="shared" si="125"/>
        <v>0</v>
      </c>
      <c r="I842" s="7">
        <f t="shared" si="125"/>
        <v>0</v>
      </c>
      <c r="J842" s="7">
        <f t="shared" si="125"/>
        <v>0</v>
      </c>
      <c r="K842" s="7">
        <f t="shared" si="125"/>
        <v>0</v>
      </c>
      <c r="L842" s="7">
        <f t="shared" si="125"/>
        <v>0</v>
      </c>
      <c r="M842" s="7">
        <f>M841</f>
        <v>0</v>
      </c>
      <c r="N842" s="7">
        <f>SUM(N835:N841)</f>
        <v>0</v>
      </c>
      <c r="O842" s="7"/>
      <c r="P842" s="7">
        <f>SUM(P835:P841)</f>
        <v>0</v>
      </c>
      <c r="Q842" s="8"/>
    </row>
    <row r="843" spans="1:17" x14ac:dyDescent="0.25">
      <c r="A843" s="3"/>
      <c r="B843" s="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7" x14ac:dyDescent="0.25">
      <c r="A844" s="3"/>
      <c r="B844" s="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7" x14ac:dyDescent="0.25">
      <c r="A845" s="3"/>
      <c r="B845" s="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7" x14ac:dyDescent="0.25">
      <c r="A846" s="3"/>
      <c r="B846" s="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7" x14ac:dyDescent="0.25">
      <c r="A847" s="3"/>
      <c r="B847" s="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7" x14ac:dyDescent="0.25">
      <c r="A848" s="3"/>
      <c r="B848" s="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7" x14ac:dyDescent="0.25">
      <c r="A849" s="3"/>
      <c r="B849" s="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7" x14ac:dyDescent="0.25">
      <c r="A850" s="6" t="s">
        <v>19</v>
      </c>
      <c r="B850" s="6" t="s">
        <v>15</v>
      </c>
      <c r="C850" s="7">
        <f t="shared" ref="C850:L850" si="126">SUM(C843:C849)</f>
        <v>0</v>
      </c>
      <c r="D850" s="7">
        <f t="shared" si="126"/>
        <v>0</v>
      </c>
      <c r="E850" s="7">
        <f t="shared" si="126"/>
        <v>0</v>
      </c>
      <c r="F850" s="7">
        <f t="shared" si="126"/>
        <v>0</v>
      </c>
      <c r="G850" s="7">
        <f t="shared" si="126"/>
        <v>0</v>
      </c>
      <c r="H850" s="7">
        <f t="shared" si="126"/>
        <v>0</v>
      </c>
      <c r="I850" s="7">
        <f t="shared" si="126"/>
        <v>0</v>
      </c>
      <c r="J850" s="7">
        <f t="shared" si="126"/>
        <v>0</v>
      </c>
      <c r="K850" s="7">
        <f t="shared" si="126"/>
        <v>0</v>
      </c>
      <c r="L850" s="7">
        <f t="shared" si="126"/>
        <v>0</v>
      </c>
      <c r="M850" s="7">
        <f>M849</f>
        <v>0</v>
      </c>
      <c r="N850" s="7">
        <f>SUM(N843:N849)</f>
        <v>0</v>
      </c>
      <c r="O850" s="7"/>
      <c r="P850" s="7">
        <f>SUM(P843:P849)</f>
        <v>0</v>
      </c>
      <c r="Q850" s="8"/>
    </row>
    <row r="851" spans="1:17" x14ac:dyDescent="0.25">
      <c r="A851" s="10" t="s">
        <v>15</v>
      </c>
      <c r="B851" s="10" t="s">
        <v>20</v>
      </c>
      <c r="C851" s="11">
        <f t="shared" ref="C851:L851" si="127">C826+C834+C842+C850</f>
        <v>0</v>
      </c>
      <c r="D851" s="11">
        <f t="shared" si="127"/>
        <v>0</v>
      </c>
      <c r="E851" s="11">
        <f t="shared" si="127"/>
        <v>0</v>
      </c>
      <c r="F851" s="11">
        <f t="shared" si="127"/>
        <v>0</v>
      </c>
      <c r="G851" s="11">
        <f t="shared" si="127"/>
        <v>0</v>
      </c>
      <c r="H851" s="11">
        <f t="shared" si="127"/>
        <v>0</v>
      </c>
      <c r="I851" s="11">
        <f t="shared" si="127"/>
        <v>0</v>
      </c>
      <c r="J851" s="11">
        <f t="shared" si="127"/>
        <v>0</v>
      </c>
      <c r="K851" s="11">
        <f t="shared" si="127"/>
        <v>0</v>
      </c>
      <c r="L851" s="11">
        <f t="shared" si="127"/>
        <v>0</v>
      </c>
      <c r="M851" s="11">
        <f>M850</f>
        <v>0</v>
      </c>
      <c r="N851" s="11">
        <f>N826+N834+N842+N850</f>
        <v>0</v>
      </c>
      <c r="O851" s="11"/>
      <c r="P851" s="11">
        <f>P826+P834+P842+P850</f>
        <v>0</v>
      </c>
      <c r="Q851" s="9"/>
    </row>
    <row r="852" spans="1:17" x14ac:dyDescent="0.25">
      <c r="B852" s="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7" x14ac:dyDescent="0.25">
      <c r="A853" s="3"/>
      <c r="B853" s="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7" x14ac:dyDescent="0.25">
      <c r="A854" s="3"/>
      <c r="B854" s="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7" x14ac:dyDescent="0.25">
      <c r="A855" s="3"/>
      <c r="B855" s="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7" x14ac:dyDescent="0.25">
      <c r="A856" s="3"/>
      <c r="B856" s="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7" x14ac:dyDescent="0.25">
      <c r="A857" s="3"/>
      <c r="B857" s="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7" x14ac:dyDescent="0.25">
      <c r="A858" s="3"/>
      <c r="B858" s="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7" x14ac:dyDescent="0.25">
      <c r="A859" s="6" t="s">
        <v>16</v>
      </c>
      <c r="B859" s="6" t="s">
        <v>15</v>
      </c>
      <c r="C859" s="7">
        <f t="shared" ref="C859:L859" si="128">SUM(C852:C858)</f>
        <v>0</v>
      </c>
      <c r="D859" s="7">
        <f t="shared" si="128"/>
        <v>0</v>
      </c>
      <c r="E859" s="7">
        <f t="shared" si="128"/>
        <v>0</v>
      </c>
      <c r="F859" s="7">
        <f t="shared" si="128"/>
        <v>0</v>
      </c>
      <c r="G859" s="7">
        <f t="shared" si="128"/>
        <v>0</v>
      </c>
      <c r="H859" s="7">
        <f t="shared" si="128"/>
        <v>0</v>
      </c>
      <c r="I859" s="7">
        <f t="shared" si="128"/>
        <v>0</v>
      </c>
      <c r="J859" s="7">
        <f t="shared" si="128"/>
        <v>0</v>
      </c>
      <c r="K859" s="7">
        <f t="shared" si="128"/>
        <v>0</v>
      </c>
      <c r="L859" s="7">
        <f t="shared" si="128"/>
        <v>0</v>
      </c>
      <c r="M859" s="7">
        <f>M858</f>
        <v>0</v>
      </c>
      <c r="N859" s="7">
        <f>SUM(N852:N858)</f>
        <v>0</v>
      </c>
      <c r="O859" s="7"/>
      <c r="P859" s="7">
        <f>SUM(P852:P858)</f>
        <v>0</v>
      </c>
      <c r="Q859" s="8"/>
    </row>
    <row r="860" spans="1:17" x14ac:dyDescent="0.25">
      <c r="A860" s="3"/>
      <c r="B860" s="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7" x14ac:dyDescent="0.25">
      <c r="A861" s="3"/>
      <c r="B861" s="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7" x14ac:dyDescent="0.25">
      <c r="A862" s="3"/>
      <c r="B862" s="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7" x14ac:dyDescent="0.25">
      <c r="A863" s="3"/>
      <c r="B863" s="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7" x14ac:dyDescent="0.25">
      <c r="A864" s="3"/>
      <c r="B864" s="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7" x14ac:dyDescent="0.25">
      <c r="A865" s="3"/>
      <c r="B865" s="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7" x14ac:dyDescent="0.25">
      <c r="A866" s="3"/>
      <c r="B866" s="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7" x14ac:dyDescent="0.25">
      <c r="A867" s="6" t="s">
        <v>17</v>
      </c>
      <c r="B867" s="6" t="s">
        <v>15</v>
      </c>
      <c r="C867" s="7">
        <f t="shared" ref="C867:L867" si="129">SUM(C860:C866)</f>
        <v>0</v>
      </c>
      <c r="D867" s="7">
        <f t="shared" si="129"/>
        <v>0</v>
      </c>
      <c r="E867" s="7">
        <f t="shared" si="129"/>
        <v>0</v>
      </c>
      <c r="F867" s="7">
        <f t="shared" si="129"/>
        <v>0</v>
      </c>
      <c r="G867" s="7">
        <f t="shared" si="129"/>
        <v>0</v>
      </c>
      <c r="H867" s="7">
        <f t="shared" si="129"/>
        <v>0</v>
      </c>
      <c r="I867" s="7">
        <f t="shared" si="129"/>
        <v>0</v>
      </c>
      <c r="J867" s="7">
        <f t="shared" si="129"/>
        <v>0</v>
      </c>
      <c r="K867" s="7">
        <f t="shared" si="129"/>
        <v>0</v>
      </c>
      <c r="L867" s="7">
        <f t="shared" si="129"/>
        <v>0</v>
      </c>
      <c r="M867" s="7">
        <f>M866</f>
        <v>0</v>
      </c>
      <c r="N867" s="7">
        <f>SUM(N860:N866)</f>
        <v>0</v>
      </c>
      <c r="O867" s="7"/>
      <c r="P867" s="7">
        <f>SUM(P860:P866)</f>
        <v>0</v>
      </c>
      <c r="Q867" s="8"/>
    </row>
    <row r="868" spans="1:17" x14ac:dyDescent="0.25">
      <c r="A868" s="3"/>
      <c r="B868" s="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7" x14ac:dyDescent="0.25">
      <c r="A869" s="3"/>
      <c r="B869" s="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7" x14ac:dyDescent="0.25">
      <c r="A870" s="3"/>
      <c r="B870" s="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7" x14ac:dyDescent="0.25">
      <c r="A871" s="3"/>
      <c r="B871" s="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7" x14ac:dyDescent="0.25">
      <c r="A872" s="3"/>
      <c r="B872" s="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7" x14ac:dyDescent="0.25">
      <c r="A873" s="3"/>
      <c r="B873" s="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7" x14ac:dyDescent="0.25">
      <c r="A874" s="3"/>
      <c r="B874" s="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7" x14ac:dyDescent="0.25">
      <c r="A875" s="6" t="s">
        <v>18</v>
      </c>
      <c r="B875" s="6" t="s">
        <v>15</v>
      </c>
      <c r="C875" s="7">
        <f t="shared" ref="C875:L875" si="130">SUM(C868:C874)</f>
        <v>0</v>
      </c>
      <c r="D875" s="7">
        <f t="shared" si="130"/>
        <v>0</v>
      </c>
      <c r="E875" s="7">
        <f t="shared" si="130"/>
        <v>0</v>
      </c>
      <c r="F875" s="7">
        <f t="shared" si="130"/>
        <v>0</v>
      </c>
      <c r="G875" s="7">
        <f t="shared" si="130"/>
        <v>0</v>
      </c>
      <c r="H875" s="7">
        <f t="shared" si="130"/>
        <v>0</v>
      </c>
      <c r="I875" s="7">
        <f t="shared" si="130"/>
        <v>0</v>
      </c>
      <c r="J875" s="7">
        <f t="shared" si="130"/>
        <v>0</v>
      </c>
      <c r="K875" s="7">
        <f t="shared" si="130"/>
        <v>0</v>
      </c>
      <c r="L875" s="7">
        <f t="shared" si="130"/>
        <v>0</v>
      </c>
      <c r="M875" s="7">
        <f>M874</f>
        <v>0</v>
      </c>
      <c r="N875" s="7">
        <f>SUM(N868:N874)</f>
        <v>0</v>
      </c>
      <c r="O875" s="7"/>
      <c r="P875" s="7">
        <f>SUM(P868:P874)</f>
        <v>0</v>
      </c>
      <c r="Q875" s="8"/>
    </row>
    <row r="876" spans="1:17" x14ac:dyDescent="0.25">
      <c r="A876" s="3"/>
      <c r="B876" s="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7" x14ac:dyDescent="0.25">
      <c r="A877" s="3"/>
      <c r="B877" s="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7" x14ac:dyDescent="0.25">
      <c r="A878" s="3"/>
      <c r="B878" s="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7" x14ac:dyDescent="0.25">
      <c r="A879" s="3"/>
      <c r="B879" s="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7" x14ac:dyDescent="0.25">
      <c r="A880" s="3"/>
      <c r="B880" s="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1:17" x14ac:dyDescent="0.25">
      <c r="A881" s="3"/>
      <c r="B881" s="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1:17" x14ac:dyDescent="0.25">
      <c r="A882" s="3"/>
      <c r="B882" s="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1:17" x14ac:dyDescent="0.25">
      <c r="A883" s="6" t="s">
        <v>19</v>
      </c>
      <c r="B883" s="6" t="s">
        <v>15</v>
      </c>
      <c r="C883" s="7">
        <f t="shared" ref="C883:L883" si="131">SUM(C876:C882)</f>
        <v>0</v>
      </c>
      <c r="D883" s="7">
        <f t="shared" si="131"/>
        <v>0</v>
      </c>
      <c r="E883" s="7">
        <f t="shared" si="131"/>
        <v>0</v>
      </c>
      <c r="F883" s="7">
        <f t="shared" si="131"/>
        <v>0</v>
      </c>
      <c r="G883" s="7">
        <f t="shared" si="131"/>
        <v>0</v>
      </c>
      <c r="H883" s="7">
        <f t="shared" si="131"/>
        <v>0</v>
      </c>
      <c r="I883" s="7">
        <f t="shared" si="131"/>
        <v>0</v>
      </c>
      <c r="J883" s="7">
        <f t="shared" si="131"/>
        <v>0</v>
      </c>
      <c r="K883" s="7">
        <f t="shared" si="131"/>
        <v>0</v>
      </c>
      <c r="L883" s="7">
        <f t="shared" si="131"/>
        <v>0</v>
      </c>
      <c r="M883" s="7">
        <f>M882</f>
        <v>0</v>
      </c>
      <c r="N883" s="7">
        <f>SUM(N876:N882)</f>
        <v>0</v>
      </c>
      <c r="O883" s="7"/>
      <c r="P883" s="7">
        <f>SUM(P876:P882)</f>
        <v>0</v>
      </c>
      <c r="Q883" s="8"/>
    </row>
    <row r="884" spans="1:17" x14ac:dyDescent="0.25">
      <c r="A884" s="10" t="s">
        <v>15</v>
      </c>
      <c r="B884" s="10" t="s">
        <v>20</v>
      </c>
      <c r="C884" s="11">
        <f t="shared" ref="C884:L884" si="132">C859+C867+C875+C883</f>
        <v>0</v>
      </c>
      <c r="D884" s="11">
        <f t="shared" si="132"/>
        <v>0</v>
      </c>
      <c r="E884" s="11">
        <f t="shared" si="132"/>
        <v>0</v>
      </c>
      <c r="F884" s="11">
        <f t="shared" si="132"/>
        <v>0</v>
      </c>
      <c r="G884" s="11">
        <f t="shared" si="132"/>
        <v>0</v>
      </c>
      <c r="H884" s="11">
        <f t="shared" si="132"/>
        <v>0</v>
      </c>
      <c r="I884" s="11">
        <f t="shared" si="132"/>
        <v>0</v>
      </c>
      <c r="J884" s="11">
        <f t="shared" si="132"/>
        <v>0</v>
      </c>
      <c r="K884" s="11">
        <f t="shared" si="132"/>
        <v>0</v>
      </c>
      <c r="L884" s="11">
        <f t="shared" si="132"/>
        <v>0</v>
      </c>
      <c r="M884" s="11">
        <f>M883</f>
        <v>0</v>
      </c>
      <c r="N884" s="11">
        <f>N859+N867+N875+N883</f>
        <v>0</v>
      </c>
      <c r="O884" s="11"/>
      <c r="P884" s="11">
        <f>P859+P867+P875+P883</f>
        <v>0</v>
      </c>
      <c r="Q884" s="9"/>
    </row>
    <row r="885" spans="1:17" x14ac:dyDescent="0.25">
      <c r="B885" s="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1:17" x14ac:dyDescent="0.25">
      <c r="A886" s="3"/>
      <c r="B886" s="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1:17" x14ac:dyDescent="0.25">
      <c r="A887" s="3"/>
      <c r="B887" s="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1:17" x14ac:dyDescent="0.25">
      <c r="A888" s="3"/>
      <c r="B888" s="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7" x14ac:dyDescent="0.25">
      <c r="A889" s="3"/>
      <c r="B889" s="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1:17" x14ac:dyDescent="0.25">
      <c r="A890" s="3"/>
      <c r="B890" s="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1:17" x14ac:dyDescent="0.25">
      <c r="A891" s="3"/>
      <c r="B891" s="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1:17" x14ac:dyDescent="0.25">
      <c r="A892" s="6" t="s">
        <v>16</v>
      </c>
      <c r="B892" s="6" t="s">
        <v>15</v>
      </c>
      <c r="C892" s="7">
        <f t="shared" ref="C892:L892" si="133">SUM(C885:C891)</f>
        <v>0</v>
      </c>
      <c r="D892" s="7">
        <f t="shared" si="133"/>
        <v>0</v>
      </c>
      <c r="E892" s="7">
        <f t="shared" si="133"/>
        <v>0</v>
      </c>
      <c r="F892" s="7">
        <f t="shared" si="133"/>
        <v>0</v>
      </c>
      <c r="G892" s="7">
        <f t="shared" si="133"/>
        <v>0</v>
      </c>
      <c r="H892" s="7">
        <f t="shared" si="133"/>
        <v>0</v>
      </c>
      <c r="I892" s="7">
        <f t="shared" si="133"/>
        <v>0</v>
      </c>
      <c r="J892" s="7">
        <f t="shared" si="133"/>
        <v>0</v>
      </c>
      <c r="K892" s="7">
        <f t="shared" si="133"/>
        <v>0</v>
      </c>
      <c r="L892" s="7">
        <f t="shared" si="133"/>
        <v>0</v>
      </c>
      <c r="M892" s="7">
        <f>M891</f>
        <v>0</v>
      </c>
      <c r="N892" s="7">
        <f>SUM(N885:N891)</f>
        <v>0</v>
      </c>
      <c r="O892" s="7"/>
      <c r="P892" s="7">
        <f>SUM(P885:P891)</f>
        <v>0</v>
      </c>
      <c r="Q892" s="8"/>
    </row>
    <row r="893" spans="1:17" x14ac:dyDescent="0.25">
      <c r="A893" s="3"/>
      <c r="B893" s="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1:17" x14ac:dyDescent="0.25">
      <c r="A894" s="3"/>
      <c r="B894" s="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1:17" x14ac:dyDescent="0.25">
      <c r="A895" s="3"/>
      <c r="B895" s="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1:17" x14ac:dyDescent="0.25">
      <c r="A896" s="3"/>
      <c r="B896" s="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1:17" x14ac:dyDescent="0.25">
      <c r="A897" s="3"/>
      <c r="B897" s="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1:17" x14ac:dyDescent="0.25">
      <c r="A898" s="3"/>
      <c r="B898" s="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1:17" x14ac:dyDescent="0.25">
      <c r="A899" s="3"/>
      <c r="B899" s="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1:17" x14ac:dyDescent="0.25">
      <c r="A900" s="6" t="s">
        <v>17</v>
      </c>
      <c r="B900" s="6" t="s">
        <v>15</v>
      </c>
      <c r="C900" s="7">
        <f t="shared" ref="C900:L900" si="134">SUM(C893:C899)</f>
        <v>0</v>
      </c>
      <c r="D900" s="7">
        <f t="shared" si="134"/>
        <v>0</v>
      </c>
      <c r="E900" s="7">
        <f t="shared" si="134"/>
        <v>0</v>
      </c>
      <c r="F900" s="7">
        <f t="shared" si="134"/>
        <v>0</v>
      </c>
      <c r="G900" s="7">
        <f t="shared" si="134"/>
        <v>0</v>
      </c>
      <c r="H900" s="7">
        <f t="shared" si="134"/>
        <v>0</v>
      </c>
      <c r="I900" s="7">
        <f t="shared" si="134"/>
        <v>0</v>
      </c>
      <c r="J900" s="7">
        <f t="shared" si="134"/>
        <v>0</v>
      </c>
      <c r="K900" s="7">
        <f t="shared" si="134"/>
        <v>0</v>
      </c>
      <c r="L900" s="7">
        <f t="shared" si="134"/>
        <v>0</v>
      </c>
      <c r="M900" s="7">
        <f>M899</f>
        <v>0</v>
      </c>
      <c r="N900" s="7">
        <f>SUM(N893:N899)</f>
        <v>0</v>
      </c>
      <c r="O900" s="7"/>
      <c r="P900" s="7">
        <f>SUM(P893:P899)</f>
        <v>0</v>
      </c>
      <c r="Q900" s="8"/>
    </row>
    <row r="901" spans="1:17" x14ac:dyDescent="0.25">
      <c r="A901" s="3"/>
      <c r="B901" s="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7" x14ac:dyDescent="0.25">
      <c r="A902" s="3"/>
      <c r="B902" s="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1:17" x14ac:dyDescent="0.25">
      <c r="A903" s="3"/>
      <c r="B903" s="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1:17" x14ac:dyDescent="0.25">
      <c r="A904" s="3"/>
      <c r="B904" s="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1:17" x14ac:dyDescent="0.25">
      <c r="A905" s="3"/>
      <c r="B905" s="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1:17" x14ac:dyDescent="0.25">
      <c r="A906" s="3"/>
      <c r="B906" s="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1:17" x14ac:dyDescent="0.25">
      <c r="A907" s="3"/>
      <c r="B907" s="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7" x14ac:dyDescent="0.25">
      <c r="A908" s="6" t="s">
        <v>18</v>
      </c>
      <c r="B908" s="6" t="s">
        <v>15</v>
      </c>
      <c r="C908" s="7">
        <f t="shared" ref="C908:L908" si="135">SUM(C901:C907)</f>
        <v>0</v>
      </c>
      <c r="D908" s="7">
        <f t="shared" si="135"/>
        <v>0</v>
      </c>
      <c r="E908" s="7">
        <f t="shared" si="135"/>
        <v>0</v>
      </c>
      <c r="F908" s="7">
        <f t="shared" si="135"/>
        <v>0</v>
      </c>
      <c r="G908" s="7">
        <f t="shared" si="135"/>
        <v>0</v>
      </c>
      <c r="H908" s="7">
        <f t="shared" si="135"/>
        <v>0</v>
      </c>
      <c r="I908" s="7">
        <f t="shared" si="135"/>
        <v>0</v>
      </c>
      <c r="J908" s="7">
        <f t="shared" si="135"/>
        <v>0</v>
      </c>
      <c r="K908" s="7">
        <f t="shared" si="135"/>
        <v>0</v>
      </c>
      <c r="L908" s="7">
        <f t="shared" si="135"/>
        <v>0</v>
      </c>
      <c r="M908" s="7">
        <f>M907</f>
        <v>0</v>
      </c>
      <c r="N908" s="7">
        <f>SUM(N901:N907)</f>
        <v>0</v>
      </c>
      <c r="O908" s="7"/>
      <c r="P908" s="7">
        <f>SUM(P901:P907)</f>
        <v>0</v>
      </c>
      <c r="Q908" s="8"/>
    </row>
    <row r="909" spans="1:17" x14ac:dyDescent="0.25">
      <c r="A909" s="3"/>
      <c r="B909" s="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1:17" x14ac:dyDescent="0.25">
      <c r="A910" s="3"/>
      <c r="B910" s="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1:17" x14ac:dyDescent="0.25">
      <c r="A911" s="3"/>
      <c r="B911" s="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1:17" x14ac:dyDescent="0.25">
      <c r="A912" s="3"/>
      <c r="B912" s="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1:17" x14ac:dyDescent="0.25">
      <c r="A913" s="3"/>
      <c r="B913" s="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1:17" x14ac:dyDescent="0.25">
      <c r="A914" s="3"/>
      <c r="B914" s="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1:17" x14ac:dyDescent="0.25">
      <c r="A915" s="3"/>
      <c r="B915" s="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1:17" x14ac:dyDescent="0.25">
      <c r="A916" s="6" t="s">
        <v>19</v>
      </c>
      <c r="B916" s="6" t="s">
        <v>15</v>
      </c>
      <c r="C916" s="7">
        <f t="shared" ref="C916:L916" si="136">SUM(C909:C915)</f>
        <v>0</v>
      </c>
      <c r="D916" s="7">
        <f t="shared" si="136"/>
        <v>0</v>
      </c>
      <c r="E916" s="7">
        <f t="shared" si="136"/>
        <v>0</v>
      </c>
      <c r="F916" s="7">
        <f t="shared" si="136"/>
        <v>0</v>
      </c>
      <c r="G916" s="7">
        <f t="shared" si="136"/>
        <v>0</v>
      </c>
      <c r="H916" s="7">
        <f t="shared" si="136"/>
        <v>0</v>
      </c>
      <c r="I916" s="7">
        <f t="shared" si="136"/>
        <v>0</v>
      </c>
      <c r="J916" s="7">
        <f t="shared" si="136"/>
        <v>0</v>
      </c>
      <c r="K916" s="7">
        <f t="shared" si="136"/>
        <v>0</v>
      </c>
      <c r="L916" s="7">
        <f t="shared" si="136"/>
        <v>0</v>
      </c>
      <c r="M916" s="7">
        <f>M915</f>
        <v>0</v>
      </c>
      <c r="N916" s="7">
        <f>SUM(N909:N915)</f>
        <v>0</v>
      </c>
      <c r="O916" s="7"/>
      <c r="P916" s="7">
        <f>SUM(P909:P915)</f>
        <v>0</v>
      </c>
      <c r="Q916" s="8"/>
    </row>
    <row r="917" spans="1:17" x14ac:dyDescent="0.25">
      <c r="A917" s="10" t="s">
        <v>15</v>
      </c>
      <c r="B917" s="10" t="s">
        <v>20</v>
      </c>
      <c r="C917" s="11">
        <f t="shared" ref="C917:L917" si="137">C892+C900+C908+C916</f>
        <v>0</v>
      </c>
      <c r="D917" s="11">
        <f t="shared" si="137"/>
        <v>0</v>
      </c>
      <c r="E917" s="11">
        <f t="shared" si="137"/>
        <v>0</v>
      </c>
      <c r="F917" s="11">
        <f t="shared" si="137"/>
        <v>0</v>
      </c>
      <c r="G917" s="11">
        <f t="shared" si="137"/>
        <v>0</v>
      </c>
      <c r="H917" s="11">
        <f t="shared" si="137"/>
        <v>0</v>
      </c>
      <c r="I917" s="11">
        <f t="shared" si="137"/>
        <v>0</v>
      </c>
      <c r="J917" s="11">
        <f t="shared" si="137"/>
        <v>0</v>
      </c>
      <c r="K917" s="11">
        <f t="shared" si="137"/>
        <v>0</v>
      </c>
      <c r="L917" s="11">
        <f t="shared" si="137"/>
        <v>0</v>
      </c>
      <c r="M917" s="11">
        <f>M916</f>
        <v>0</v>
      </c>
      <c r="N917" s="11">
        <f>N892+N900+N908+N916</f>
        <v>0</v>
      </c>
      <c r="O917" s="11"/>
      <c r="P917" s="11">
        <f>P892+P900+P908+P916</f>
        <v>0</v>
      </c>
      <c r="Q917" s="9"/>
    </row>
    <row r="918" spans="1:17" x14ac:dyDescent="0.25">
      <c r="B918" s="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1:17" x14ac:dyDescent="0.25">
      <c r="A919" s="3"/>
      <c r="B919" s="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1:17" x14ac:dyDescent="0.25">
      <c r="A920" s="3"/>
      <c r="B920" s="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7" x14ac:dyDescent="0.25">
      <c r="A921" s="3"/>
      <c r="B921" s="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1:17" x14ac:dyDescent="0.25">
      <c r="A922" s="3"/>
      <c r="B922" s="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1:17" x14ac:dyDescent="0.25">
      <c r="A923" s="3"/>
      <c r="B923" s="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1:17" x14ac:dyDescent="0.25">
      <c r="A924" s="3"/>
      <c r="B924" s="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1:17" x14ac:dyDescent="0.25">
      <c r="A925" s="6" t="s">
        <v>16</v>
      </c>
      <c r="B925" s="6" t="s">
        <v>15</v>
      </c>
      <c r="C925" s="7">
        <f t="shared" ref="C925:L925" si="138">SUM(C918:C924)</f>
        <v>0</v>
      </c>
      <c r="D925" s="7">
        <f t="shared" si="138"/>
        <v>0</v>
      </c>
      <c r="E925" s="7">
        <f t="shared" si="138"/>
        <v>0</v>
      </c>
      <c r="F925" s="7">
        <f t="shared" si="138"/>
        <v>0</v>
      </c>
      <c r="G925" s="7">
        <f t="shared" si="138"/>
        <v>0</v>
      </c>
      <c r="H925" s="7">
        <f t="shared" si="138"/>
        <v>0</v>
      </c>
      <c r="I925" s="7">
        <f t="shared" si="138"/>
        <v>0</v>
      </c>
      <c r="J925" s="7">
        <f t="shared" si="138"/>
        <v>0</v>
      </c>
      <c r="K925" s="7">
        <f t="shared" si="138"/>
        <v>0</v>
      </c>
      <c r="L925" s="7">
        <f t="shared" si="138"/>
        <v>0</v>
      </c>
      <c r="M925" s="7">
        <f>M924</f>
        <v>0</v>
      </c>
      <c r="N925" s="7">
        <f>SUM(N918:N924)</f>
        <v>0</v>
      </c>
      <c r="O925" s="7"/>
      <c r="P925" s="7">
        <f>SUM(P918:P924)</f>
        <v>0</v>
      </c>
      <c r="Q925" s="8"/>
    </row>
    <row r="926" spans="1:17" x14ac:dyDescent="0.25">
      <c r="A926" s="3"/>
      <c r="B926" s="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1:17" x14ac:dyDescent="0.25">
      <c r="A927" s="3"/>
      <c r="B927" s="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1:17" x14ac:dyDescent="0.25">
      <c r="A928" s="3"/>
      <c r="B928" s="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1:17" x14ac:dyDescent="0.25">
      <c r="A929" s="3"/>
      <c r="B929" s="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1:17" x14ac:dyDescent="0.25">
      <c r="A930" s="3"/>
      <c r="B930" s="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1:17" x14ac:dyDescent="0.25">
      <c r="A931" s="3"/>
      <c r="B931" s="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1:17" x14ac:dyDescent="0.25">
      <c r="A932" s="3"/>
      <c r="B932" s="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1:17" x14ac:dyDescent="0.25">
      <c r="A933" s="6" t="s">
        <v>17</v>
      </c>
      <c r="B933" s="6" t="s">
        <v>15</v>
      </c>
      <c r="C933" s="7">
        <f t="shared" ref="C933:L933" si="139">SUM(C926:C932)</f>
        <v>0</v>
      </c>
      <c r="D933" s="7">
        <f t="shared" si="139"/>
        <v>0</v>
      </c>
      <c r="E933" s="7">
        <f t="shared" si="139"/>
        <v>0</v>
      </c>
      <c r="F933" s="7">
        <f t="shared" si="139"/>
        <v>0</v>
      </c>
      <c r="G933" s="7">
        <f t="shared" si="139"/>
        <v>0</v>
      </c>
      <c r="H933" s="7">
        <f t="shared" si="139"/>
        <v>0</v>
      </c>
      <c r="I933" s="7">
        <f t="shared" si="139"/>
        <v>0</v>
      </c>
      <c r="J933" s="7">
        <f t="shared" si="139"/>
        <v>0</v>
      </c>
      <c r="K933" s="7">
        <f t="shared" si="139"/>
        <v>0</v>
      </c>
      <c r="L933" s="7">
        <f t="shared" si="139"/>
        <v>0</v>
      </c>
      <c r="M933" s="7">
        <f>M932</f>
        <v>0</v>
      </c>
      <c r="N933" s="7">
        <f>SUM(N926:N932)</f>
        <v>0</v>
      </c>
      <c r="O933" s="7"/>
      <c r="P933" s="7">
        <f>SUM(P926:P932)</f>
        <v>0</v>
      </c>
      <c r="Q933" s="8"/>
    </row>
    <row r="934" spans="1:17" x14ac:dyDescent="0.25">
      <c r="A934" s="3"/>
      <c r="B934" s="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1:17" x14ac:dyDescent="0.25">
      <c r="A935" s="3"/>
      <c r="B935" s="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1:17" x14ac:dyDescent="0.25">
      <c r="A936" s="3"/>
      <c r="B936" s="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1:17" x14ac:dyDescent="0.25">
      <c r="A937" s="3"/>
      <c r="B937" s="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1:17" x14ac:dyDescent="0.25">
      <c r="A938" s="3"/>
      <c r="B938" s="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1:17" x14ac:dyDescent="0.25">
      <c r="A939" s="3"/>
      <c r="B939" s="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1:17" x14ac:dyDescent="0.25">
      <c r="A940" s="3"/>
      <c r="B940" s="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1:17" x14ac:dyDescent="0.25">
      <c r="A941" s="6" t="s">
        <v>18</v>
      </c>
      <c r="B941" s="6" t="s">
        <v>15</v>
      </c>
      <c r="C941" s="7">
        <f t="shared" ref="C941:L941" si="140">SUM(C934:C940)</f>
        <v>0</v>
      </c>
      <c r="D941" s="7">
        <f t="shared" si="140"/>
        <v>0</v>
      </c>
      <c r="E941" s="7">
        <f t="shared" si="140"/>
        <v>0</v>
      </c>
      <c r="F941" s="7">
        <f t="shared" si="140"/>
        <v>0</v>
      </c>
      <c r="G941" s="7">
        <f t="shared" si="140"/>
        <v>0</v>
      </c>
      <c r="H941" s="7">
        <f t="shared" si="140"/>
        <v>0</v>
      </c>
      <c r="I941" s="7">
        <f t="shared" si="140"/>
        <v>0</v>
      </c>
      <c r="J941" s="7">
        <f t="shared" si="140"/>
        <v>0</v>
      </c>
      <c r="K941" s="7">
        <f t="shared" si="140"/>
        <v>0</v>
      </c>
      <c r="L941" s="7">
        <f t="shared" si="140"/>
        <v>0</v>
      </c>
      <c r="M941" s="7">
        <f>M940</f>
        <v>0</v>
      </c>
      <c r="N941" s="7">
        <f>SUM(N934:N940)</f>
        <v>0</v>
      </c>
      <c r="O941" s="7"/>
      <c r="P941" s="7">
        <f>SUM(P934:P940)</f>
        <v>0</v>
      </c>
      <c r="Q941" s="8"/>
    </row>
    <row r="942" spans="1:17" x14ac:dyDescent="0.25">
      <c r="A942" s="3"/>
      <c r="B942" s="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1:17" x14ac:dyDescent="0.25">
      <c r="A943" s="3"/>
      <c r="B943" s="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1:17" x14ac:dyDescent="0.25">
      <c r="A944" s="3"/>
      <c r="B944" s="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1:17" x14ac:dyDescent="0.25">
      <c r="A945" s="3"/>
      <c r="B945" s="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1:17" x14ac:dyDescent="0.25">
      <c r="A946" s="3"/>
      <c r="B946" s="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7" x14ac:dyDescent="0.25">
      <c r="A947" s="3"/>
      <c r="B947" s="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1:17" x14ac:dyDescent="0.25">
      <c r="A948" s="3"/>
      <c r="B948" s="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1:17" x14ac:dyDescent="0.25">
      <c r="A949" s="6" t="s">
        <v>19</v>
      </c>
      <c r="B949" s="6" t="s">
        <v>15</v>
      </c>
      <c r="C949" s="7">
        <f t="shared" ref="C949:L949" si="141">SUM(C942:C948)</f>
        <v>0</v>
      </c>
      <c r="D949" s="7">
        <f t="shared" si="141"/>
        <v>0</v>
      </c>
      <c r="E949" s="7">
        <f t="shared" si="141"/>
        <v>0</v>
      </c>
      <c r="F949" s="7">
        <f t="shared" si="141"/>
        <v>0</v>
      </c>
      <c r="G949" s="7">
        <f t="shared" si="141"/>
        <v>0</v>
      </c>
      <c r="H949" s="7">
        <f t="shared" si="141"/>
        <v>0</v>
      </c>
      <c r="I949" s="7">
        <f t="shared" si="141"/>
        <v>0</v>
      </c>
      <c r="J949" s="7">
        <f t="shared" si="141"/>
        <v>0</v>
      </c>
      <c r="K949" s="7">
        <f t="shared" si="141"/>
        <v>0</v>
      </c>
      <c r="L949" s="7">
        <f t="shared" si="141"/>
        <v>0</v>
      </c>
      <c r="M949" s="7">
        <f>M948</f>
        <v>0</v>
      </c>
      <c r="N949" s="7">
        <f>SUM(N942:N948)</f>
        <v>0</v>
      </c>
      <c r="O949" s="7"/>
      <c r="P949" s="7">
        <f>SUM(P942:P948)</f>
        <v>0</v>
      </c>
      <c r="Q949" s="8"/>
    </row>
    <row r="950" spans="1:17" x14ac:dyDescent="0.25">
      <c r="A950" s="10" t="s">
        <v>15</v>
      </c>
      <c r="B950" s="10" t="s">
        <v>20</v>
      </c>
      <c r="C950" s="11">
        <f t="shared" ref="C950:L950" si="142">C925+C933+C941+C949</f>
        <v>0</v>
      </c>
      <c r="D950" s="11">
        <f t="shared" si="142"/>
        <v>0</v>
      </c>
      <c r="E950" s="11">
        <f t="shared" si="142"/>
        <v>0</v>
      </c>
      <c r="F950" s="11">
        <f t="shared" si="142"/>
        <v>0</v>
      </c>
      <c r="G950" s="11">
        <f t="shared" si="142"/>
        <v>0</v>
      </c>
      <c r="H950" s="11">
        <f t="shared" si="142"/>
        <v>0</v>
      </c>
      <c r="I950" s="11">
        <f t="shared" si="142"/>
        <v>0</v>
      </c>
      <c r="J950" s="11">
        <f t="shared" si="142"/>
        <v>0</v>
      </c>
      <c r="K950" s="11">
        <f t="shared" si="142"/>
        <v>0</v>
      </c>
      <c r="L950" s="11">
        <f t="shared" si="142"/>
        <v>0</v>
      </c>
      <c r="M950" s="11">
        <f>M949</f>
        <v>0</v>
      </c>
      <c r="N950" s="11">
        <f>N925+N933+N941+N949</f>
        <v>0</v>
      </c>
      <c r="O950" s="11"/>
      <c r="P950" s="11">
        <f>P925+P933+P941+P949</f>
        <v>0</v>
      </c>
      <c r="Q950" s="9"/>
    </row>
    <row r="951" spans="1:17" x14ac:dyDescent="0.25">
      <c r="B951" s="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1:17" x14ac:dyDescent="0.25">
      <c r="A952" s="3"/>
      <c r="B952" s="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1:17" x14ac:dyDescent="0.25">
      <c r="A953" s="3"/>
      <c r="B953" s="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1:17" x14ac:dyDescent="0.25">
      <c r="A954" s="3"/>
      <c r="B954" s="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1:17" x14ac:dyDescent="0.25">
      <c r="A955" s="3"/>
      <c r="B955" s="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1:17" x14ac:dyDescent="0.25">
      <c r="A956" s="3"/>
      <c r="B956" s="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1:17" x14ac:dyDescent="0.25">
      <c r="A957" s="3"/>
      <c r="B957" s="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1:17" x14ac:dyDescent="0.25">
      <c r="A958" s="6" t="s">
        <v>16</v>
      </c>
      <c r="B958" s="6" t="s">
        <v>15</v>
      </c>
      <c r="C958" s="7">
        <f t="shared" ref="C958:L958" si="143">SUM(C951:C957)</f>
        <v>0</v>
      </c>
      <c r="D958" s="7">
        <f t="shared" si="143"/>
        <v>0</v>
      </c>
      <c r="E958" s="7">
        <f t="shared" si="143"/>
        <v>0</v>
      </c>
      <c r="F958" s="7">
        <f t="shared" si="143"/>
        <v>0</v>
      </c>
      <c r="G958" s="7">
        <f t="shared" si="143"/>
        <v>0</v>
      </c>
      <c r="H958" s="7">
        <f t="shared" si="143"/>
        <v>0</v>
      </c>
      <c r="I958" s="7">
        <f t="shared" si="143"/>
        <v>0</v>
      </c>
      <c r="J958" s="7">
        <f t="shared" si="143"/>
        <v>0</v>
      </c>
      <c r="K958" s="7">
        <f t="shared" si="143"/>
        <v>0</v>
      </c>
      <c r="L958" s="7">
        <f t="shared" si="143"/>
        <v>0</v>
      </c>
      <c r="M958" s="7">
        <f>M957</f>
        <v>0</v>
      </c>
      <c r="N958" s="7">
        <f>SUM(N951:N957)</f>
        <v>0</v>
      </c>
      <c r="O958" s="7"/>
      <c r="P958" s="7">
        <f>SUM(P951:P957)</f>
        <v>0</v>
      </c>
      <c r="Q958" s="8"/>
    </row>
    <row r="959" spans="1:17" x14ac:dyDescent="0.25">
      <c r="A959" s="3"/>
      <c r="B959" s="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7" x14ac:dyDescent="0.25">
      <c r="A960" s="3"/>
      <c r="B960" s="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1:17" x14ac:dyDescent="0.25">
      <c r="A961" s="3"/>
      <c r="B961" s="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1:17" x14ac:dyDescent="0.25">
      <c r="A962" s="3"/>
      <c r="B962" s="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spans="1:17" x14ac:dyDescent="0.25">
      <c r="A963" s="3"/>
      <c r="B963" s="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spans="1:17" x14ac:dyDescent="0.25">
      <c r="A964" s="3"/>
      <c r="B964" s="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spans="1:17" x14ac:dyDescent="0.25">
      <c r="A965" s="3"/>
      <c r="B965" s="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spans="1:17" x14ac:dyDescent="0.25">
      <c r="A966" s="6" t="s">
        <v>17</v>
      </c>
      <c r="B966" s="6" t="s">
        <v>15</v>
      </c>
      <c r="C966" s="7">
        <f t="shared" ref="C966:L966" si="144">SUM(C959:C965)</f>
        <v>0</v>
      </c>
      <c r="D966" s="7">
        <f t="shared" si="144"/>
        <v>0</v>
      </c>
      <c r="E966" s="7">
        <f t="shared" si="144"/>
        <v>0</v>
      </c>
      <c r="F966" s="7">
        <f t="shared" si="144"/>
        <v>0</v>
      </c>
      <c r="G966" s="7">
        <f t="shared" si="144"/>
        <v>0</v>
      </c>
      <c r="H966" s="7">
        <f t="shared" si="144"/>
        <v>0</v>
      </c>
      <c r="I966" s="7">
        <f t="shared" si="144"/>
        <v>0</v>
      </c>
      <c r="J966" s="7">
        <f t="shared" si="144"/>
        <v>0</v>
      </c>
      <c r="K966" s="7">
        <f t="shared" si="144"/>
        <v>0</v>
      </c>
      <c r="L966" s="7">
        <f t="shared" si="144"/>
        <v>0</v>
      </c>
      <c r="M966" s="7">
        <f>M965</f>
        <v>0</v>
      </c>
      <c r="N966" s="7">
        <f>SUM(N959:N965)</f>
        <v>0</v>
      </c>
      <c r="O966" s="7"/>
      <c r="P966" s="7">
        <f>SUM(P959:P965)</f>
        <v>0</v>
      </c>
      <c r="Q966" s="8"/>
    </row>
    <row r="967" spans="1:17" x14ac:dyDescent="0.25">
      <c r="A967" s="3"/>
      <c r="B967" s="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spans="1:17" x14ac:dyDescent="0.25">
      <c r="A968" s="3"/>
      <c r="B968" s="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spans="1:17" x14ac:dyDescent="0.25">
      <c r="A969" s="3"/>
      <c r="B969" s="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spans="1:17" x14ac:dyDescent="0.25">
      <c r="A970" s="3"/>
      <c r="B970" s="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spans="1:17" x14ac:dyDescent="0.25">
      <c r="A971" s="3"/>
      <c r="B971" s="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spans="1:17" x14ac:dyDescent="0.25">
      <c r="A972" s="3"/>
      <c r="B972" s="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7" x14ac:dyDescent="0.25">
      <c r="A973" s="3"/>
      <c r="B973" s="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spans="1:17" x14ac:dyDescent="0.25">
      <c r="A974" s="6" t="s">
        <v>18</v>
      </c>
      <c r="B974" s="6" t="s">
        <v>15</v>
      </c>
      <c r="C974" s="7">
        <f t="shared" ref="C974:L974" si="145">SUM(C967:C973)</f>
        <v>0</v>
      </c>
      <c r="D974" s="7">
        <f t="shared" si="145"/>
        <v>0</v>
      </c>
      <c r="E974" s="7">
        <f t="shared" si="145"/>
        <v>0</v>
      </c>
      <c r="F974" s="7">
        <f t="shared" si="145"/>
        <v>0</v>
      </c>
      <c r="G974" s="7">
        <f t="shared" si="145"/>
        <v>0</v>
      </c>
      <c r="H974" s="7">
        <f t="shared" si="145"/>
        <v>0</v>
      </c>
      <c r="I974" s="7">
        <f t="shared" si="145"/>
        <v>0</v>
      </c>
      <c r="J974" s="7">
        <f t="shared" si="145"/>
        <v>0</v>
      </c>
      <c r="K974" s="7">
        <f t="shared" si="145"/>
        <v>0</v>
      </c>
      <c r="L974" s="7">
        <f t="shared" si="145"/>
        <v>0</v>
      </c>
      <c r="M974" s="7">
        <f>M973</f>
        <v>0</v>
      </c>
      <c r="N974" s="7">
        <f>SUM(N967:N973)</f>
        <v>0</v>
      </c>
      <c r="O974" s="7"/>
      <c r="P974" s="7">
        <f>SUM(P967:P973)</f>
        <v>0</v>
      </c>
      <c r="Q974" s="8"/>
    </row>
    <row r="975" spans="1:17" x14ac:dyDescent="0.25">
      <c r="A975" s="3"/>
      <c r="B975" s="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spans="1:17" x14ac:dyDescent="0.25">
      <c r="A976" s="3"/>
      <c r="B976" s="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spans="1:17" x14ac:dyDescent="0.25">
      <c r="A977" s="3"/>
      <c r="B977" s="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spans="1:17" x14ac:dyDescent="0.25">
      <c r="A978" s="3"/>
      <c r="B978" s="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spans="1:17" x14ac:dyDescent="0.25">
      <c r="A979" s="3"/>
      <c r="B979" s="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spans="1:17" x14ac:dyDescent="0.25">
      <c r="A980" s="3"/>
      <c r="B980" s="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spans="1:17" x14ac:dyDescent="0.25">
      <c r="A981" s="3"/>
      <c r="B981" s="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spans="1:17" x14ac:dyDescent="0.25">
      <c r="A982" s="6" t="s">
        <v>19</v>
      </c>
      <c r="B982" s="6" t="s">
        <v>15</v>
      </c>
      <c r="C982" s="7">
        <f t="shared" ref="C982:L982" si="146">SUM(C975:C981)</f>
        <v>0</v>
      </c>
      <c r="D982" s="7">
        <f t="shared" si="146"/>
        <v>0</v>
      </c>
      <c r="E982" s="7">
        <f t="shared" si="146"/>
        <v>0</v>
      </c>
      <c r="F982" s="7">
        <f t="shared" si="146"/>
        <v>0</v>
      </c>
      <c r="G982" s="7">
        <f t="shared" si="146"/>
        <v>0</v>
      </c>
      <c r="H982" s="7">
        <f t="shared" si="146"/>
        <v>0</v>
      </c>
      <c r="I982" s="7">
        <f t="shared" si="146"/>
        <v>0</v>
      </c>
      <c r="J982" s="7">
        <f t="shared" si="146"/>
        <v>0</v>
      </c>
      <c r="K982" s="7">
        <f t="shared" si="146"/>
        <v>0</v>
      </c>
      <c r="L982" s="7">
        <f t="shared" si="146"/>
        <v>0</v>
      </c>
      <c r="M982" s="7">
        <f>M981</f>
        <v>0</v>
      </c>
      <c r="N982" s="7">
        <f>SUM(N975:N981)</f>
        <v>0</v>
      </c>
      <c r="O982" s="7"/>
      <c r="P982" s="7">
        <f>SUM(P975:P981)</f>
        <v>0</v>
      </c>
      <c r="Q982" s="8"/>
    </row>
    <row r="983" spans="1:17" x14ac:dyDescent="0.25">
      <c r="A983" s="10" t="s">
        <v>15</v>
      </c>
      <c r="B983" s="10" t="s">
        <v>20</v>
      </c>
      <c r="C983" s="11">
        <f t="shared" ref="C983:L983" si="147">C958+C966+C974+C982</f>
        <v>0</v>
      </c>
      <c r="D983" s="11">
        <f t="shared" si="147"/>
        <v>0</v>
      </c>
      <c r="E983" s="11">
        <f t="shared" si="147"/>
        <v>0</v>
      </c>
      <c r="F983" s="11">
        <f t="shared" si="147"/>
        <v>0</v>
      </c>
      <c r="G983" s="11">
        <f t="shared" si="147"/>
        <v>0</v>
      </c>
      <c r="H983" s="11">
        <f t="shared" si="147"/>
        <v>0</v>
      </c>
      <c r="I983" s="11">
        <f t="shared" si="147"/>
        <v>0</v>
      </c>
      <c r="J983" s="11">
        <f t="shared" si="147"/>
        <v>0</v>
      </c>
      <c r="K983" s="11">
        <f t="shared" si="147"/>
        <v>0</v>
      </c>
      <c r="L983" s="11">
        <f t="shared" si="147"/>
        <v>0</v>
      </c>
      <c r="M983" s="11">
        <f>M982</f>
        <v>0</v>
      </c>
      <c r="N983" s="11">
        <f>N958+N966+N974+N982</f>
        <v>0</v>
      </c>
      <c r="O983" s="11"/>
      <c r="P983" s="11">
        <f>P958+P966+P974+P982</f>
        <v>0</v>
      </c>
      <c r="Q983" s="9"/>
    </row>
    <row r="984" spans="1:17" x14ac:dyDescent="0.25">
      <c r="B984" s="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spans="1:17" x14ac:dyDescent="0.25">
      <c r="A985" s="3"/>
      <c r="B985" s="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7" x14ac:dyDescent="0.25">
      <c r="A986" s="3"/>
      <c r="B986" s="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spans="1:17" x14ac:dyDescent="0.25">
      <c r="A987" s="3"/>
      <c r="B987" s="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spans="1:17" x14ac:dyDescent="0.25">
      <c r="A988" s="3"/>
      <c r="B988" s="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spans="1:17" x14ac:dyDescent="0.25">
      <c r="A989" s="3"/>
      <c r="B989" s="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spans="1:17" x14ac:dyDescent="0.25">
      <c r="A990" s="3"/>
      <c r="B990" s="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7" x14ac:dyDescent="0.25">
      <c r="A991" s="6" t="s">
        <v>16</v>
      </c>
      <c r="B991" s="6" t="s">
        <v>15</v>
      </c>
      <c r="C991" s="7">
        <f t="shared" ref="C991:L991" si="148">SUM(C984:C990)</f>
        <v>0</v>
      </c>
      <c r="D991" s="7">
        <f t="shared" si="148"/>
        <v>0</v>
      </c>
      <c r="E991" s="7">
        <f t="shared" si="148"/>
        <v>0</v>
      </c>
      <c r="F991" s="7">
        <f t="shared" si="148"/>
        <v>0</v>
      </c>
      <c r="G991" s="7">
        <f t="shared" si="148"/>
        <v>0</v>
      </c>
      <c r="H991" s="7">
        <f t="shared" si="148"/>
        <v>0</v>
      </c>
      <c r="I991" s="7">
        <f t="shared" si="148"/>
        <v>0</v>
      </c>
      <c r="J991" s="7">
        <f t="shared" si="148"/>
        <v>0</v>
      </c>
      <c r="K991" s="7">
        <f t="shared" si="148"/>
        <v>0</v>
      </c>
      <c r="L991" s="7">
        <f t="shared" si="148"/>
        <v>0</v>
      </c>
      <c r="M991" s="7">
        <f>M990</f>
        <v>0</v>
      </c>
      <c r="N991" s="7">
        <f>SUM(N984:N990)</f>
        <v>0</v>
      </c>
      <c r="O991" s="7"/>
      <c r="P991" s="7">
        <f>SUM(P984:P990)</f>
        <v>0</v>
      </c>
      <c r="Q991" s="8"/>
    </row>
    <row r="992" spans="1:17" x14ac:dyDescent="0.25">
      <c r="A992" s="3"/>
      <c r="B992" s="3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spans="1:17" x14ac:dyDescent="0.25">
      <c r="A993" s="3"/>
      <c r="B993" s="3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spans="1:17" x14ac:dyDescent="0.25">
      <c r="A994" s="3"/>
      <c r="B994" s="3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spans="1:17" x14ac:dyDescent="0.25">
      <c r="A995" s="3"/>
      <c r="B995" s="3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spans="1:17" x14ac:dyDescent="0.25">
      <c r="A996" s="3"/>
      <c r="B996" s="3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 spans="1:17" x14ac:dyDescent="0.25">
      <c r="A997" s="3"/>
      <c r="B997" s="3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 spans="1:17" x14ac:dyDescent="0.25">
      <c r="A998" s="3"/>
      <c r="B998" s="3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spans="1:17" x14ac:dyDescent="0.25">
      <c r="A999" s="6" t="s">
        <v>17</v>
      </c>
      <c r="B999" s="6" t="s">
        <v>15</v>
      </c>
      <c r="C999" s="7">
        <f t="shared" ref="C999:L999" si="149">SUM(C992:C998)</f>
        <v>0</v>
      </c>
      <c r="D999" s="7">
        <f t="shared" si="149"/>
        <v>0</v>
      </c>
      <c r="E999" s="7">
        <f t="shared" si="149"/>
        <v>0</v>
      </c>
      <c r="F999" s="7">
        <f t="shared" si="149"/>
        <v>0</v>
      </c>
      <c r="G999" s="7">
        <f t="shared" si="149"/>
        <v>0</v>
      </c>
      <c r="H999" s="7">
        <f t="shared" si="149"/>
        <v>0</v>
      </c>
      <c r="I999" s="7">
        <f t="shared" si="149"/>
        <v>0</v>
      </c>
      <c r="J999" s="7">
        <f t="shared" si="149"/>
        <v>0</v>
      </c>
      <c r="K999" s="7">
        <f t="shared" si="149"/>
        <v>0</v>
      </c>
      <c r="L999" s="7">
        <f t="shared" si="149"/>
        <v>0</v>
      </c>
      <c r="M999" s="7">
        <f>M998</f>
        <v>0</v>
      </c>
      <c r="N999" s="7">
        <f>SUM(N992:N998)</f>
        <v>0</v>
      </c>
      <c r="O999" s="7"/>
      <c r="P999" s="7">
        <f>SUM(P992:P998)</f>
        <v>0</v>
      </c>
      <c r="Q999" s="8"/>
    </row>
    <row r="1000" spans="1:17" x14ac:dyDescent="0.25">
      <c r="A1000" s="3"/>
      <c r="B1000" s="3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  <row r="1001" spans="1:17" x14ac:dyDescent="0.25">
      <c r="A1001" s="3"/>
      <c r="B1001" s="3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</row>
    <row r="1002" spans="1:17" x14ac:dyDescent="0.25">
      <c r="A1002" s="3"/>
      <c r="B1002" s="3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</row>
    <row r="1003" spans="1:17" x14ac:dyDescent="0.25">
      <c r="A1003" s="3"/>
      <c r="B1003" s="3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</row>
    <row r="1004" spans="1:17" x14ac:dyDescent="0.25">
      <c r="A1004" s="3"/>
      <c r="B1004" s="3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</row>
    <row r="1005" spans="1:17" x14ac:dyDescent="0.25">
      <c r="A1005" s="3"/>
      <c r="B1005" s="3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</row>
    <row r="1006" spans="1:17" x14ac:dyDescent="0.25">
      <c r="A1006" s="3"/>
      <c r="B1006" s="3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</row>
    <row r="1007" spans="1:17" x14ac:dyDescent="0.25">
      <c r="A1007" s="6" t="s">
        <v>18</v>
      </c>
      <c r="B1007" s="6" t="s">
        <v>15</v>
      </c>
      <c r="C1007" s="7">
        <f t="shared" ref="C1007:L1007" si="150">SUM(C1000:C1006)</f>
        <v>0</v>
      </c>
      <c r="D1007" s="7">
        <f t="shared" si="150"/>
        <v>0</v>
      </c>
      <c r="E1007" s="7">
        <f t="shared" si="150"/>
        <v>0</v>
      </c>
      <c r="F1007" s="7">
        <f t="shared" si="150"/>
        <v>0</v>
      </c>
      <c r="G1007" s="7">
        <f t="shared" si="150"/>
        <v>0</v>
      </c>
      <c r="H1007" s="7">
        <f t="shared" si="150"/>
        <v>0</v>
      </c>
      <c r="I1007" s="7">
        <f t="shared" si="150"/>
        <v>0</v>
      </c>
      <c r="J1007" s="7">
        <f t="shared" si="150"/>
        <v>0</v>
      </c>
      <c r="K1007" s="7">
        <f t="shared" si="150"/>
        <v>0</v>
      </c>
      <c r="L1007" s="7">
        <f t="shared" si="150"/>
        <v>0</v>
      </c>
      <c r="M1007" s="7">
        <f>M1006</f>
        <v>0</v>
      </c>
      <c r="N1007" s="7">
        <f>SUM(N1000:N1006)</f>
        <v>0</v>
      </c>
      <c r="O1007" s="7"/>
      <c r="P1007" s="7">
        <f>SUM(P1000:P1006)</f>
        <v>0</v>
      </c>
      <c r="Q1007" s="8"/>
    </row>
    <row r="1008" spans="1:17" x14ac:dyDescent="0.25">
      <c r="A1008" s="3"/>
      <c r="B1008" s="3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</row>
    <row r="1009" spans="1:17" x14ac:dyDescent="0.25">
      <c r="A1009" s="3"/>
      <c r="B1009" s="3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</row>
    <row r="1010" spans="1:17" x14ac:dyDescent="0.25">
      <c r="A1010" s="3"/>
      <c r="B1010" s="3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</row>
    <row r="1011" spans="1:17" x14ac:dyDescent="0.25">
      <c r="A1011" s="3"/>
      <c r="B1011" s="3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</row>
    <row r="1012" spans="1:17" x14ac:dyDescent="0.25">
      <c r="A1012" s="3"/>
      <c r="B1012" s="3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</row>
    <row r="1013" spans="1:17" x14ac:dyDescent="0.25">
      <c r="A1013" s="3"/>
      <c r="B1013" s="3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</row>
    <row r="1014" spans="1:17" x14ac:dyDescent="0.25">
      <c r="A1014" s="3"/>
      <c r="B1014" s="3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</row>
    <row r="1015" spans="1:17" x14ac:dyDescent="0.25">
      <c r="A1015" s="6" t="s">
        <v>19</v>
      </c>
      <c r="B1015" s="6" t="s">
        <v>15</v>
      </c>
      <c r="C1015" s="7">
        <f t="shared" ref="C1015:L1015" si="151">SUM(C1008:C1014)</f>
        <v>0</v>
      </c>
      <c r="D1015" s="7">
        <f t="shared" si="151"/>
        <v>0</v>
      </c>
      <c r="E1015" s="7">
        <f t="shared" si="151"/>
        <v>0</v>
      </c>
      <c r="F1015" s="7">
        <f t="shared" si="151"/>
        <v>0</v>
      </c>
      <c r="G1015" s="7">
        <f t="shared" si="151"/>
        <v>0</v>
      </c>
      <c r="H1015" s="7">
        <f t="shared" si="151"/>
        <v>0</v>
      </c>
      <c r="I1015" s="7">
        <f t="shared" si="151"/>
        <v>0</v>
      </c>
      <c r="J1015" s="7">
        <f t="shared" si="151"/>
        <v>0</v>
      </c>
      <c r="K1015" s="7">
        <f t="shared" si="151"/>
        <v>0</v>
      </c>
      <c r="L1015" s="7">
        <f t="shared" si="151"/>
        <v>0</v>
      </c>
      <c r="M1015" s="7">
        <f>M1014</f>
        <v>0</v>
      </c>
      <c r="N1015" s="7">
        <f>SUM(N1008:N1014)</f>
        <v>0</v>
      </c>
      <c r="O1015" s="7"/>
      <c r="P1015" s="7">
        <f>SUM(P1008:P1014)</f>
        <v>0</v>
      </c>
      <c r="Q1015" s="8"/>
    </row>
    <row r="1016" spans="1:17" x14ac:dyDescent="0.25">
      <c r="A1016" s="10" t="s">
        <v>15</v>
      </c>
      <c r="B1016" s="10" t="s">
        <v>20</v>
      </c>
      <c r="C1016" s="11">
        <f t="shared" ref="C1016:L1016" si="152">C991+C999+C1007+C1015</f>
        <v>0</v>
      </c>
      <c r="D1016" s="11">
        <f t="shared" si="152"/>
        <v>0</v>
      </c>
      <c r="E1016" s="11">
        <f t="shared" si="152"/>
        <v>0</v>
      </c>
      <c r="F1016" s="11">
        <f t="shared" si="152"/>
        <v>0</v>
      </c>
      <c r="G1016" s="11">
        <f t="shared" si="152"/>
        <v>0</v>
      </c>
      <c r="H1016" s="11">
        <f t="shared" si="152"/>
        <v>0</v>
      </c>
      <c r="I1016" s="11">
        <f t="shared" si="152"/>
        <v>0</v>
      </c>
      <c r="J1016" s="11">
        <f t="shared" si="152"/>
        <v>0</v>
      </c>
      <c r="K1016" s="11">
        <f t="shared" si="152"/>
        <v>0</v>
      </c>
      <c r="L1016" s="11">
        <f t="shared" si="152"/>
        <v>0</v>
      </c>
      <c r="M1016" s="11">
        <f>M1015</f>
        <v>0</v>
      </c>
      <c r="N1016" s="11">
        <f>N991+N999+N1007+N1015</f>
        <v>0</v>
      </c>
      <c r="O1016" s="11"/>
      <c r="P1016" s="11">
        <f>P991+P999+P1007+P1015</f>
        <v>0</v>
      </c>
      <c r="Q1016" s="9"/>
    </row>
    <row r="1017" spans="1:17" x14ac:dyDescent="0.25">
      <c r="B1017" s="3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</row>
    <row r="1018" spans="1:17" x14ac:dyDescent="0.25">
      <c r="A1018" s="3"/>
      <c r="B1018" s="3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</row>
    <row r="1019" spans="1:17" x14ac:dyDescent="0.25">
      <c r="A1019" s="3"/>
      <c r="B1019" s="3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</row>
    <row r="1020" spans="1:17" x14ac:dyDescent="0.25">
      <c r="A1020" s="3"/>
      <c r="B1020" s="3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</row>
    <row r="1021" spans="1:17" x14ac:dyDescent="0.25">
      <c r="A1021" s="3"/>
      <c r="B1021" s="3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</row>
    <row r="1022" spans="1:17" x14ac:dyDescent="0.25">
      <c r="A1022" s="3"/>
      <c r="B1022" s="3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</row>
    <row r="1023" spans="1:17" x14ac:dyDescent="0.25">
      <c r="A1023" s="3"/>
      <c r="B1023" s="3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</row>
    <row r="1024" spans="1:17" x14ac:dyDescent="0.25">
      <c r="A1024" s="6" t="s">
        <v>16</v>
      </c>
      <c r="B1024" s="6" t="s">
        <v>15</v>
      </c>
      <c r="C1024" s="7">
        <f t="shared" ref="C1024:L1024" si="153">SUM(C1017:C1023)</f>
        <v>0</v>
      </c>
      <c r="D1024" s="7">
        <f t="shared" si="153"/>
        <v>0</v>
      </c>
      <c r="E1024" s="7">
        <f t="shared" si="153"/>
        <v>0</v>
      </c>
      <c r="F1024" s="7">
        <f t="shared" si="153"/>
        <v>0</v>
      </c>
      <c r="G1024" s="7">
        <f t="shared" si="153"/>
        <v>0</v>
      </c>
      <c r="H1024" s="7">
        <f t="shared" si="153"/>
        <v>0</v>
      </c>
      <c r="I1024" s="7">
        <f t="shared" si="153"/>
        <v>0</v>
      </c>
      <c r="J1024" s="7">
        <f t="shared" si="153"/>
        <v>0</v>
      </c>
      <c r="K1024" s="7">
        <f t="shared" si="153"/>
        <v>0</v>
      </c>
      <c r="L1024" s="7">
        <f t="shared" si="153"/>
        <v>0</v>
      </c>
      <c r="M1024" s="7">
        <f>M1023</f>
        <v>0</v>
      </c>
      <c r="N1024" s="7">
        <f>SUM(N1017:N1023)</f>
        <v>0</v>
      </c>
      <c r="O1024" s="7"/>
      <c r="P1024" s="7">
        <f>SUM(P1017:P1023)</f>
        <v>0</v>
      </c>
      <c r="Q1024" s="8"/>
    </row>
    <row r="1025" spans="1:17" x14ac:dyDescent="0.25">
      <c r="A1025" s="3"/>
      <c r="B1025" s="3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</row>
    <row r="1026" spans="1:17" x14ac:dyDescent="0.25">
      <c r="A1026" s="3"/>
      <c r="B1026" s="3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</row>
    <row r="1027" spans="1:17" x14ac:dyDescent="0.25">
      <c r="A1027" s="3"/>
      <c r="B1027" s="3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</row>
    <row r="1028" spans="1:17" x14ac:dyDescent="0.25">
      <c r="A1028" s="3"/>
      <c r="B1028" s="3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</row>
    <row r="1029" spans="1:17" x14ac:dyDescent="0.25">
      <c r="A1029" s="3"/>
      <c r="B1029" s="3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</row>
    <row r="1030" spans="1:17" x14ac:dyDescent="0.25">
      <c r="A1030" s="3"/>
      <c r="B1030" s="3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</row>
    <row r="1031" spans="1:17" x14ac:dyDescent="0.25">
      <c r="A1031" s="3"/>
      <c r="B1031" s="3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</row>
    <row r="1032" spans="1:17" x14ac:dyDescent="0.25">
      <c r="A1032" s="6" t="s">
        <v>17</v>
      </c>
      <c r="B1032" s="6" t="s">
        <v>15</v>
      </c>
      <c r="C1032" s="7">
        <f t="shared" ref="C1032:L1032" si="154">SUM(C1025:C1031)</f>
        <v>0</v>
      </c>
      <c r="D1032" s="7">
        <f t="shared" si="154"/>
        <v>0</v>
      </c>
      <c r="E1032" s="7">
        <f t="shared" si="154"/>
        <v>0</v>
      </c>
      <c r="F1032" s="7">
        <f t="shared" si="154"/>
        <v>0</v>
      </c>
      <c r="G1032" s="7">
        <f t="shared" si="154"/>
        <v>0</v>
      </c>
      <c r="H1032" s="7">
        <f t="shared" si="154"/>
        <v>0</v>
      </c>
      <c r="I1032" s="7">
        <f t="shared" si="154"/>
        <v>0</v>
      </c>
      <c r="J1032" s="7">
        <f t="shared" si="154"/>
        <v>0</v>
      </c>
      <c r="K1032" s="7">
        <f t="shared" si="154"/>
        <v>0</v>
      </c>
      <c r="L1032" s="7">
        <f t="shared" si="154"/>
        <v>0</v>
      </c>
      <c r="M1032" s="7">
        <f>M1031</f>
        <v>0</v>
      </c>
      <c r="N1032" s="7">
        <f>SUM(N1025:N1031)</f>
        <v>0</v>
      </c>
      <c r="O1032" s="7"/>
      <c r="P1032" s="7">
        <f>SUM(P1025:P1031)</f>
        <v>0</v>
      </c>
      <c r="Q1032" s="8"/>
    </row>
    <row r="1033" spans="1:17" x14ac:dyDescent="0.25">
      <c r="A1033" s="3"/>
      <c r="B1033" s="3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</row>
    <row r="1034" spans="1:17" x14ac:dyDescent="0.25">
      <c r="A1034" s="3"/>
      <c r="B1034" s="3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</row>
    <row r="1035" spans="1:17" x14ac:dyDescent="0.25">
      <c r="A1035" s="3"/>
      <c r="B1035" s="3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</row>
    <row r="1036" spans="1:17" x14ac:dyDescent="0.25">
      <c r="A1036" s="3"/>
      <c r="B1036" s="3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</row>
    <row r="1037" spans="1:17" x14ac:dyDescent="0.25">
      <c r="A1037" s="3"/>
      <c r="B1037" s="3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</row>
    <row r="1038" spans="1:17" x14ac:dyDescent="0.25">
      <c r="A1038" s="3"/>
      <c r="B1038" s="3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</row>
    <row r="1039" spans="1:17" x14ac:dyDescent="0.25">
      <c r="A1039" s="3"/>
      <c r="B1039" s="3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</row>
    <row r="1040" spans="1:17" x14ac:dyDescent="0.25">
      <c r="A1040" s="6" t="s">
        <v>18</v>
      </c>
      <c r="B1040" s="6" t="s">
        <v>15</v>
      </c>
      <c r="C1040" s="7">
        <f t="shared" ref="C1040:L1040" si="155">SUM(C1033:C1039)</f>
        <v>0</v>
      </c>
      <c r="D1040" s="7">
        <f t="shared" si="155"/>
        <v>0</v>
      </c>
      <c r="E1040" s="7">
        <f t="shared" si="155"/>
        <v>0</v>
      </c>
      <c r="F1040" s="7">
        <f t="shared" si="155"/>
        <v>0</v>
      </c>
      <c r="G1040" s="7">
        <f t="shared" si="155"/>
        <v>0</v>
      </c>
      <c r="H1040" s="7">
        <f t="shared" si="155"/>
        <v>0</v>
      </c>
      <c r="I1040" s="7">
        <f t="shared" si="155"/>
        <v>0</v>
      </c>
      <c r="J1040" s="7">
        <f t="shared" si="155"/>
        <v>0</v>
      </c>
      <c r="K1040" s="7">
        <f t="shared" si="155"/>
        <v>0</v>
      </c>
      <c r="L1040" s="7">
        <f t="shared" si="155"/>
        <v>0</v>
      </c>
      <c r="M1040" s="7">
        <f>M1039</f>
        <v>0</v>
      </c>
      <c r="N1040" s="7">
        <f>SUM(N1033:N1039)</f>
        <v>0</v>
      </c>
      <c r="O1040" s="7"/>
      <c r="P1040" s="7">
        <f>SUM(P1033:P1039)</f>
        <v>0</v>
      </c>
      <c r="Q1040" s="8"/>
    </row>
    <row r="1041" spans="1:17" x14ac:dyDescent="0.25">
      <c r="A1041" s="3"/>
      <c r="B1041" s="3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</row>
    <row r="1042" spans="1:17" x14ac:dyDescent="0.25">
      <c r="A1042" s="3"/>
      <c r="B1042" s="3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</row>
    <row r="1043" spans="1:17" x14ac:dyDescent="0.25">
      <c r="A1043" s="3"/>
      <c r="B1043" s="3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</row>
    <row r="1044" spans="1:17" x14ac:dyDescent="0.25">
      <c r="A1044" s="3"/>
      <c r="B1044" s="3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</row>
    <row r="1045" spans="1:17" x14ac:dyDescent="0.25">
      <c r="A1045" s="3"/>
      <c r="B1045" s="3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</row>
    <row r="1046" spans="1:17" x14ac:dyDescent="0.25">
      <c r="A1046" s="3"/>
      <c r="B1046" s="3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</row>
    <row r="1047" spans="1:17" x14ac:dyDescent="0.25">
      <c r="A1047" s="3"/>
      <c r="B1047" s="3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</row>
    <row r="1048" spans="1:17" x14ac:dyDescent="0.25">
      <c r="A1048" s="6" t="s">
        <v>19</v>
      </c>
      <c r="B1048" s="6" t="s">
        <v>15</v>
      </c>
      <c r="C1048" s="7">
        <f t="shared" ref="C1048:L1048" si="156">SUM(C1041:C1047)</f>
        <v>0</v>
      </c>
      <c r="D1048" s="7">
        <f t="shared" si="156"/>
        <v>0</v>
      </c>
      <c r="E1048" s="7">
        <f t="shared" si="156"/>
        <v>0</v>
      </c>
      <c r="F1048" s="7">
        <f t="shared" si="156"/>
        <v>0</v>
      </c>
      <c r="G1048" s="7">
        <f t="shared" si="156"/>
        <v>0</v>
      </c>
      <c r="H1048" s="7">
        <f t="shared" si="156"/>
        <v>0</v>
      </c>
      <c r="I1048" s="7">
        <f t="shared" si="156"/>
        <v>0</v>
      </c>
      <c r="J1048" s="7">
        <f t="shared" si="156"/>
        <v>0</v>
      </c>
      <c r="K1048" s="7">
        <f t="shared" si="156"/>
        <v>0</v>
      </c>
      <c r="L1048" s="7">
        <f t="shared" si="156"/>
        <v>0</v>
      </c>
      <c r="M1048" s="7">
        <f>M1047</f>
        <v>0</v>
      </c>
      <c r="N1048" s="7">
        <f>SUM(N1041:N1047)</f>
        <v>0</v>
      </c>
      <c r="O1048" s="7"/>
      <c r="P1048" s="7">
        <f>SUM(P1041:P1047)</f>
        <v>0</v>
      </c>
      <c r="Q1048" s="8"/>
    </row>
    <row r="1049" spans="1:17" x14ac:dyDescent="0.25">
      <c r="A1049" s="10" t="s">
        <v>15</v>
      </c>
      <c r="B1049" s="10" t="s">
        <v>20</v>
      </c>
      <c r="C1049" s="11">
        <f t="shared" ref="C1049:L1049" si="157">C1024+C1032+C1040+C1048</f>
        <v>0</v>
      </c>
      <c r="D1049" s="11">
        <f t="shared" si="157"/>
        <v>0</v>
      </c>
      <c r="E1049" s="11">
        <f t="shared" si="157"/>
        <v>0</v>
      </c>
      <c r="F1049" s="11">
        <f t="shared" si="157"/>
        <v>0</v>
      </c>
      <c r="G1049" s="11">
        <f t="shared" si="157"/>
        <v>0</v>
      </c>
      <c r="H1049" s="11">
        <f t="shared" si="157"/>
        <v>0</v>
      </c>
      <c r="I1049" s="11">
        <f t="shared" si="157"/>
        <v>0</v>
      </c>
      <c r="J1049" s="11">
        <f t="shared" si="157"/>
        <v>0</v>
      </c>
      <c r="K1049" s="11">
        <f t="shared" si="157"/>
        <v>0</v>
      </c>
      <c r="L1049" s="11">
        <f t="shared" si="157"/>
        <v>0</v>
      </c>
      <c r="M1049" s="11">
        <f>M1048</f>
        <v>0</v>
      </c>
      <c r="N1049" s="11">
        <f>N1024+N1032+N1040+N1048</f>
        <v>0</v>
      </c>
      <c r="O1049" s="11"/>
      <c r="P1049" s="11">
        <f>P1024+P1032+P1040+P1048</f>
        <v>0</v>
      </c>
      <c r="Q1049" s="9"/>
    </row>
    <row r="1050" spans="1:17" x14ac:dyDescent="0.25">
      <c r="B1050" s="3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</row>
    <row r="1051" spans="1:17" x14ac:dyDescent="0.25">
      <c r="A1051" s="3"/>
      <c r="B1051" s="3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</row>
    <row r="1052" spans="1:17" x14ac:dyDescent="0.25">
      <c r="A1052" s="3"/>
      <c r="B1052" s="3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</row>
    <row r="1053" spans="1:17" x14ac:dyDescent="0.25">
      <c r="A1053" s="3"/>
      <c r="B1053" s="3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</row>
    <row r="1054" spans="1:17" x14ac:dyDescent="0.25">
      <c r="A1054" s="3"/>
      <c r="B1054" s="3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</row>
    <row r="1055" spans="1:17" x14ac:dyDescent="0.25">
      <c r="A1055" s="3"/>
      <c r="B1055" s="3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</row>
    <row r="1056" spans="1:17" x14ac:dyDescent="0.25">
      <c r="A1056" s="3"/>
      <c r="B1056" s="3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</row>
    <row r="1057" spans="1:17" x14ac:dyDescent="0.25">
      <c r="A1057" s="6" t="s">
        <v>16</v>
      </c>
      <c r="B1057" s="6" t="s">
        <v>15</v>
      </c>
      <c r="C1057" s="7">
        <f t="shared" ref="C1057:L1057" si="158">SUM(C1050:C1056)</f>
        <v>0</v>
      </c>
      <c r="D1057" s="7">
        <f t="shared" si="158"/>
        <v>0</v>
      </c>
      <c r="E1057" s="7">
        <f t="shared" si="158"/>
        <v>0</v>
      </c>
      <c r="F1057" s="7">
        <f t="shared" si="158"/>
        <v>0</v>
      </c>
      <c r="G1057" s="7">
        <f t="shared" si="158"/>
        <v>0</v>
      </c>
      <c r="H1057" s="7">
        <f t="shared" si="158"/>
        <v>0</v>
      </c>
      <c r="I1057" s="7">
        <f t="shared" si="158"/>
        <v>0</v>
      </c>
      <c r="J1057" s="7">
        <f t="shared" si="158"/>
        <v>0</v>
      </c>
      <c r="K1057" s="7">
        <f t="shared" si="158"/>
        <v>0</v>
      </c>
      <c r="L1057" s="7">
        <f t="shared" si="158"/>
        <v>0</v>
      </c>
      <c r="M1057" s="7">
        <f>M1056</f>
        <v>0</v>
      </c>
      <c r="N1057" s="7">
        <f>SUM(N1050:N1056)</f>
        <v>0</v>
      </c>
      <c r="O1057" s="7"/>
      <c r="P1057" s="7">
        <f>SUM(P1050:P1056)</f>
        <v>0</v>
      </c>
      <c r="Q1057" s="8"/>
    </row>
    <row r="1058" spans="1:17" x14ac:dyDescent="0.25">
      <c r="A1058" s="3"/>
      <c r="B1058" s="3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</row>
    <row r="1059" spans="1:17" x14ac:dyDescent="0.25">
      <c r="A1059" s="3"/>
      <c r="B1059" s="3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</row>
    <row r="1060" spans="1:17" x14ac:dyDescent="0.25">
      <c r="A1060" s="3"/>
      <c r="B1060" s="3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</row>
    <row r="1061" spans="1:17" x14ac:dyDescent="0.25">
      <c r="A1061" s="3"/>
      <c r="B1061" s="3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</row>
    <row r="1062" spans="1:17" x14ac:dyDescent="0.25">
      <c r="A1062" s="3"/>
      <c r="B1062" s="3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</row>
    <row r="1063" spans="1:17" x14ac:dyDescent="0.25">
      <c r="A1063" s="3"/>
      <c r="B1063" s="3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</row>
    <row r="1064" spans="1:17" x14ac:dyDescent="0.25">
      <c r="A1064" s="3"/>
      <c r="B1064" s="3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</row>
    <row r="1065" spans="1:17" x14ac:dyDescent="0.25">
      <c r="A1065" s="6" t="s">
        <v>17</v>
      </c>
      <c r="B1065" s="6" t="s">
        <v>15</v>
      </c>
      <c r="C1065" s="7">
        <f t="shared" ref="C1065:L1065" si="159">SUM(C1058:C1064)</f>
        <v>0</v>
      </c>
      <c r="D1065" s="7">
        <f t="shared" si="159"/>
        <v>0</v>
      </c>
      <c r="E1065" s="7">
        <f t="shared" si="159"/>
        <v>0</v>
      </c>
      <c r="F1065" s="7">
        <f t="shared" si="159"/>
        <v>0</v>
      </c>
      <c r="G1065" s="7">
        <f t="shared" si="159"/>
        <v>0</v>
      </c>
      <c r="H1065" s="7">
        <f t="shared" si="159"/>
        <v>0</v>
      </c>
      <c r="I1065" s="7">
        <f t="shared" si="159"/>
        <v>0</v>
      </c>
      <c r="J1065" s="7">
        <f t="shared" si="159"/>
        <v>0</v>
      </c>
      <c r="K1065" s="7">
        <f t="shared" si="159"/>
        <v>0</v>
      </c>
      <c r="L1065" s="7">
        <f t="shared" si="159"/>
        <v>0</v>
      </c>
      <c r="M1065" s="7">
        <f>M1064</f>
        <v>0</v>
      </c>
      <c r="N1065" s="7">
        <f>SUM(N1058:N1064)</f>
        <v>0</v>
      </c>
      <c r="O1065" s="7"/>
      <c r="P1065" s="7">
        <f>SUM(P1058:P1064)</f>
        <v>0</v>
      </c>
      <c r="Q1065" s="8"/>
    </row>
    <row r="1066" spans="1:17" x14ac:dyDescent="0.25">
      <c r="A1066" s="3"/>
      <c r="B1066" s="3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</row>
    <row r="1067" spans="1:17" x14ac:dyDescent="0.25">
      <c r="A1067" s="3"/>
      <c r="B1067" s="3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</row>
    <row r="1068" spans="1:17" x14ac:dyDescent="0.25">
      <c r="A1068" s="3"/>
      <c r="B1068" s="3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</row>
    <row r="1069" spans="1:17" x14ac:dyDescent="0.25">
      <c r="A1069" s="3"/>
      <c r="B1069" s="3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</row>
    <row r="1070" spans="1:17" x14ac:dyDescent="0.25">
      <c r="A1070" s="3"/>
      <c r="B1070" s="3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</row>
    <row r="1071" spans="1:17" x14ac:dyDescent="0.25">
      <c r="A1071" s="3"/>
      <c r="B1071" s="3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</row>
    <row r="1072" spans="1:17" x14ac:dyDescent="0.25">
      <c r="A1072" s="3"/>
      <c r="B1072" s="3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</row>
    <row r="1073" spans="1:17" x14ac:dyDescent="0.25">
      <c r="A1073" s="6" t="s">
        <v>18</v>
      </c>
      <c r="B1073" s="6" t="s">
        <v>15</v>
      </c>
      <c r="C1073" s="7">
        <f t="shared" ref="C1073:L1073" si="160">SUM(C1066:C1072)</f>
        <v>0</v>
      </c>
      <c r="D1073" s="7">
        <f t="shared" si="160"/>
        <v>0</v>
      </c>
      <c r="E1073" s="7">
        <f t="shared" si="160"/>
        <v>0</v>
      </c>
      <c r="F1073" s="7">
        <f t="shared" si="160"/>
        <v>0</v>
      </c>
      <c r="G1073" s="7">
        <f t="shared" si="160"/>
        <v>0</v>
      </c>
      <c r="H1073" s="7">
        <f t="shared" si="160"/>
        <v>0</v>
      </c>
      <c r="I1073" s="7">
        <f t="shared" si="160"/>
        <v>0</v>
      </c>
      <c r="J1073" s="7">
        <f t="shared" si="160"/>
        <v>0</v>
      </c>
      <c r="K1073" s="7">
        <f t="shared" si="160"/>
        <v>0</v>
      </c>
      <c r="L1073" s="7">
        <f t="shared" si="160"/>
        <v>0</v>
      </c>
      <c r="M1073" s="7">
        <f>M1072</f>
        <v>0</v>
      </c>
      <c r="N1073" s="7">
        <f>SUM(N1066:N1072)</f>
        <v>0</v>
      </c>
      <c r="O1073" s="7"/>
      <c r="P1073" s="7">
        <f>SUM(P1066:P1072)</f>
        <v>0</v>
      </c>
      <c r="Q1073" s="8"/>
    </row>
    <row r="1074" spans="1:17" x14ac:dyDescent="0.25">
      <c r="A1074" s="3"/>
      <c r="B1074" s="3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</row>
    <row r="1075" spans="1:17" x14ac:dyDescent="0.25">
      <c r="A1075" s="3"/>
      <c r="B1075" s="3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</row>
    <row r="1076" spans="1:17" x14ac:dyDescent="0.25">
      <c r="A1076" s="3"/>
      <c r="B1076" s="3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</row>
    <row r="1077" spans="1:17" x14ac:dyDescent="0.25">
      <c r="A1077" s="3"/>
      <c r="B1077" s="3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</row>
    <row r="1078" spans="1:17" x14ac:dyDescent="0.25">
      <c r="A1078" s="3"/>
      <c r="B1078" s="3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</row>
    <row r="1079" spans="1:17" x14ac:dyDescent="0.25">
      <c r="A1079" s="3"/>
      <c r="B1079" s="3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</row>
    <row r="1080" spans="1:17" x14ac:dyDescent="0.25">
      <c r="A1080" s="3"/>
      <c r="B1080" s="3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</row>
    <row r="1081" spans="1:17" x14ac:dyDescent="0.25">
      <c r="A1081" s="6" t="s">
        <v>19</v>
      </c>
      <c r="B1081" s="6" t="s">
        <v>15</v>
      </c>
      <c r="C1081" s="7">
        <f t="shared" ref="C1081:L1081" si="161">SUM(C1074:C1080)</f>
        <v>0</v>
      </c>
      <c r="D1081" s="7">
        <f t="shared" si="161"/>
        <v>0</v>
      </c>
      <c r="E1081" s="7">
        <f t="shared" si="161"/>
        <v>0</v>
      </c>
      <c r="F1081" s="7">
        <f t="shared" si="161"/>
        <v>0</v>
      </c>
      <c r="G1081" s="7">
        <f t="shared" si="161"/>
        <v>0</v>
      </c>
      <c r="H1081" s="7">
        <f t="shared" si="161"/>
        <v>0</v>
      </c>
      <c r="I1081" s="7">
        <f t="shared" si="161"/>
        <v>0</v>
      </c>
      <c r="J1081" s="7">
        <f t="shared" si="161"/>
        <v>0</v>
      </c>
      <c r="K1081" s="7">
        <f t="shared" si="161"/>
        <v>0</v>
      </c>
      <c r="L1081" s="7">
        <f t="shared" si="161"/>
        <v>0</v>
      </c>
      <c r="M1081" s="7">
        <f>M1080</f>
        <v>0</v>
      </c>
      <c r="N1081" s="7">
        <f>SUM(N1074:N1080)</f>
        <v>0</v>
      </c>
      <c r="O1081" s="7"/>
      <c r="P1081" s="7">
        <f>SUM(P1074:P1080)</f>
        <v>0</v>
      </c>
      <c r="Q1081" s="8"/>
    </row>
    <row r="1082" spans="1:17" x14ac:dyDescent="0.25">
      <c r="A1082" s="10" t="s">
        <v>15</v>
      </c>
      <c r="B1082" s="10" t="s">
        <v>20</v>
      </c>
      <c r="C1082" s="11">
        <f t="shared" ref="C1082:L1082" si="162">C1057+C1065+C1073+C1081</f>
        <v>0</v>
      </c>
      <c r="D1082" s="11">
        <f t="shared" si="162"/>
        <v>0</v>
      </c>
      <c r="E1082" s="11">
        <f t="shared" si="162"/>
        <v>0</v>
      </c>
      <c r="F1082" s="11">
        <f t="shared" si="162"/>
        <v>0</v>
      </c>
      <c r="G1082" s="11">
        <f t="shared" si="162"/>
        <v>0</v>
      </c>
      <c r="H1082" s="11">
        <f t="shared" si="162"/>
        <v>0</v>
      </c>
      <c r="I1082" s="11">
        <f t="shared" si="162"/>
        <v>0</v>
      </c>
      <c r="J1082" s="11">
        <f t="shared" si="162"/>
        <v>0</v>
      </c>
      <c r="K1082" s="11">
        <f t="shared" si="162"/>
        <v>0</v>
      </c>
      <c r="L1082" s="11">
        <f t="shared" si="162"/>
        <v>0</v>
      </c>
      <c r="M1082" s="11">
        <f>M1081</f>
        <v>0</v>
      </c>
      <c r="N1082" s="11">
        <f>N1057+N1065+N1073+N1081</f>
        <v>0</v>
      </c>
      <c r="O1082" s="11"/>
      <c r="P1082" s="11">
        <f>P1057+P1065+P1073+P1081</f>
        <v>0</v>
      </c>
      <c r="Q1082" s="9"/>
    </row>
    <row r="1083" spans="1:17" x14ac:dyDescent="0.25">
      <c r="B1083" s="3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</row>
    <row r="1084" spans="1:17" x14ac:dyDescent="0.25">
      <c r="A1084" s="3"/>
      <c r="B1084" s="3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</row>
    <row r="1085" spans="1:17" x14ac:dyDescent="0.25">
      <c r="A1085" s="3"/>
      <c r="B1085" s="3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</row>
    <row r="1086" spans="1:17" x14ac:dyDescent="0.25">
      <c r="A1086" s="3"/>
      <c r="B1086" s="3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</row>
    <row r="1087" spans="1:17" x14ac:dyDescent="0.25">
      <c r="A1087" s="3"/>
      <c r="B1087" s="3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</row>
    <row r="1088" spans="1:17" x14ac:dyDescent="0.25">
      <c r="A1088" s="3"/>
      <c r="B1088" s="3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</row>
    <row r="1089" spans="1:17" x14ac:dyDescent="0.25">
      <c r="A1089" s="3"/>
      <c r="B1089" s="3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</row>
    <row r="1090" spans="1:17" x14ac:dyDescent="0.25">
      <c r="A1090" s="6" t="s">
        <v>16</v>
      </c>
      <c r="B1090" s="6" t="s">
        <v>15</v>
      </c>
      <c r="C1090" s="7">
        <f t="shared" ref="C1090:L1090" si="163">SUM(C1083:C1089)</f>
        <v>0</v>
      </c>
      <c r="D1090" s="7">
        <f t="shared" si="163"/>
        <v>0</v>
      </c>
      <c r="E1090" s="7">
        <f t="shared" si="163"/>
        <v>0</v>
      </c>
      <c r="F1090" s="7">
        <f t="shared" si="163"/>
        <v>0</v>
      </c>
      <c r="G1090" s="7">
        <f t="shared" si="163"/>
        <v>0</v>
      </c>
      <c r="H1090" s="7">
        <f t="shared" si="163"/>
        <v>0</v>
      </c>
      <c r="I1090" s="7">
        <f t="shared" si="163"/>
        <v>0</v>
      </c>
      <c r="J1090" s="7">
        <f t="shared" si="163"/>
        <v>0</v>
      </c>
      <c r="K1090" s="7">
        <f t="shared" si="163"/>
        <v>0</v>
      </c>
      <c r="L1090" s="7">
        <f t="shared" si="163"/>
        <v>0</v>
      </c>
      <c r="M1090" s="7">
        <f>M1089</f>
        <v>0</v>
      </c>
      <c r="N1090" s="7">
        <f>SUM(N1083:N1089)</f>
        <v>0</v>
      </c>
      <c r="O1090" s="7"/>
      <c r="P1090" s="7">
        <f>SUM(P1083:P1089)</f>
        <v>0</v>
      </c>
      <c r="Q1090" s="8"/>
    </row>
    <row r="1091" spans="1:17" x14ac:dyDescent="0.25">
      <c r="A1091" s="3"/>
      <c r="B1091" s="3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</row>
    <row r="1092" spans="1:17" x14ac:dyDescent="0.25">
      <c r="A1092" s="3"/>
      <c r="B1092" s="3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</row>
    <row r="1093" spans="1:17" x14ac:dyDescent="0.25">
      <c r="A1093" s="3"/>
      <c r="B1093" s="3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</row>
    <row r="1094" spans="1:17" x14ac:dyDescent="0.25">
      <c r="A1094" s="3"/>
      <c r="B1094" s="3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</row>
    <row r="1095" spans="1:17" x14ac:dyDescent="0.25">
      <c r="A1095" s="3"/>
      <c r="B1095" s="3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</row>
    <row r="1096" spans="1:17" x14ac:dyDescent="0.25">
      <c r="A1096" s="3"/>
      <c r="B1096" s="3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</row>
    <row r="1097" spans="1:17" x14ac:dyDescent="0.25">
      <c r="A1097" s="3"/>
      <c r="B1097" s="3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</row>
    <row r="1098" spans="1:17" x14ac:dyDescent="0.25">
      <c r="A1098" s="6" t="s">
        <v>17</v>
      </c>
      <c r="B1098" s="6" t="s">
        <v>15</v>
      </c>
      <c r="C1098" s="7">
        <f t="shared" ref="C1098:L1098" si="164">SUM(C1091:C1097)</f>
        <v>0</v>
      </c>
      <c r="D1098" s="7">
        <f t="shared" si="164"/>
        <v>0</v>
      </c>
      <c r="E1098" s="7">
        <f t="shared" si="164"/>
        <v>0</v>
      </c>
      <c r="F1098" s="7">
        <f t="shared" si="164"/>
        <v>0</v>
      </c>
      <c r="G1098" s="7">
        <f t="shared" si="164"/>
        <v>0</v>
      </c>
      <c r="H1098" s="7">
        <f t="shared" si="164"/>
        <v>0</v>
      </c>
      <c r="I1098" s="7">
        <f t="shared" si="164"/>
        <v>0</v>
      </c>
      <c r="J1098" s="7">
        <f t="shared" si="164"/>
        <v>0</v>
      </c>
      <c r="K1098" s="7">
        <f t="shared" si="164"/>
        <v>0</v>
      </c>
      <c r="L1098" s="7">
        <f t="shared" si="164"/>
        <v>0</v>
      </c>
      <c r="M1098" s="7">
        <f>M1097</f>
        <v>0</v>
      </c>
      <c r="N1098" s="7">
        <f>SUM(N1091:N1097)</f>
        <v>0</v>
      </c>
      <c r="O1098" s="7"/>
      <c r="P1098" s="7">
        <f>SUM(P1091:P1097)</f>
        <v>0</v>
      </c>
      <c r="Q1098" s="8"/>
    </row>
    <row r="1099" spans="1:17" x14ac:dyDescent="0.25">
      <c r="A1099" s="3"/>
      <c r="B1099" s="3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</row>
    <row r="1100" spans="1:17" x14ac:dyDescent="0.25">
      <c r="A1100" s="3"/>
      <c r="B1100" s="3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</row>
    <row r="1101" spans="1:17" x14ac:dyDescent="0.25">
      <c r="A1101" s="3"/>
      <c r="B1101" s="3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</row>
    <row r="1102" spans="1:17" x14ac:dyDescent="0.25">
      <c r="A1102" s="3"/>
      <c r="B1102" s="3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</row>
    <row r="1103" spans="1:17" x14ac:dyDescent="0.25">
      <c r="A1103" s="3"/>
      <c r="B1103" s="3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</row>
    <row r="1104" spans="1:17" x14ac:dyDescent="0.25">
      <c r="A1104" s="3"/>
      <c r="B1104" s="3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</row>
    <row r="1105" spans="1:17" x14ac:dyDescent="0.25">
      <c r="A1105" s="3"/>
      <c r="B1105" s="3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</row>
    <row r="1106" spans="1:17" x14ac:dyDescent="0.25">
      <c r="A1106" s="6" t="s">
        <v>18</v>
      </c>
      <c r="B1106" s="6" t="s">
        <v>15</v>
      </c>
      <c r="C1106" s="7">
        <f t="shared" ref="C1106:L1106" si="165">SUM(C1099:C1105)</f>
        <v>0</v>
      </c>
      <c r="D1106" s="7">
        <f t="shared" si="165"/>
        <v>0</v>
      </c>
      <c r="E1106" s="7">
        <f t="shared" si="165"/>
        <v>0</v>
      </c>
      <c r="F1106" s="7">
        <f t="shared" si="165"/>
        <v>0</v>
      </c>
      <c r="G1106" s="7">
        <f t="shared" si="165"/>
        <v>0</v>
      </c>
      <c r="H1106" s="7">
        <f t="shared" si="165"/>
        <v>0</v>
      </c>
      <c r="I1106" s="7">
        <f t="shared" si="165"/>
        <v>0</v>
      </c>
      <c r="J1106" s="7">
        <f t="shared" si="165"/>
        <v>0</v>
      </c>
      <c r="K1106" s="7">
        <f t="shared" si="165"/>
        <v>0</v>
      </c>
      <c r="L1106" s="7">
        <f t="shared" si="165"/>
        <v>0</v>
      </c>
      <c r="M1106" s="7">
        <f>M1105</f>
        <v>0</v>
      </c>
      <c r="N1106" s="7">
        <f>SUM(N1099:N1105)</f>
        <v>0</v>
      </c>
      <c r="O1106" s="7"/>
      <c r="P1106" s="7">
        <f>SUM(P1099:P1105)</f>
        <v>0</v>
      </c>
      <c r="Q1106" s="8"/>
    </row>
    <row r="1107" spans="1:17" x14ac:dyDescent="0.25">
      <c r="A1107" s="3"/>
      <c r="B1107" s="3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</row>
    <row r="1108" spans="1:17" x14ac:dyDescent="0.25">
      <c r="A1108" s="3"/>
      <c r="B1108" s="3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</row>
    <row r="1109" spans="1:17" x14ac:dyDescent="0.25">
      <c r="A1109" s="3"/>
      <c r="B1109" s="3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</row>
    <row r="1110" spans="1:17" x14ac:dyDescent="0.25">
      <c r="A1110" s="3"/>
      <c r="B1110" s="3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</row>
    <row r="1111" spans="1:17" x14ac:dyDescent="0.25">
      <c r="A1111" s="3"/>
      <c r="B1111" s="3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</row>
    <row r="1112" spans="1:17" x14ac:dyDescent="0.25">
      <c r="A1112" s="3"/>
      <c r="B1112" s="3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</row>
    <row r="1113" spans="1:17" x14ac:dyDescent="0.25">
      <c r="A1113" s="3"/>
      <c r="B1113" s="3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</row>
    <row r="1114" spans="1:17" x14ac:dyDescent="0.25">
      <c r="A1114" s="6" t="s">
        <v>19</v>
      </c>
      <c r="B1114" s="6" t="s">
        <v>15</v>
      </c>
      <c r="C1114" s="7">
        <f t="shared" ref="C1114:L1114" si="166">SUM(C1107:C1113)</f>
        <v>0</v>
      </c>
      <c r="D1114" s="7">
        <f t="shared" si="166"/>
        <v>0</v>
      </c>
      <c r="E1114" s="7">
        <f t="shared" si="166"/>
        <v>0</v>
      </c>
      <c r="F1114" s="7">
        <f t="shared" si="166"/>
        <v>0</v>
      </c>
      <c r="G1114" s="7">
        <f t="shared" si="166"/>
        <v>0</v>
      </c>
      <c r="H1114" s="7">
        <f t="shared" si="166"/>
        <v>0</v>
      </c>
      <c r="I1114" s="7">
        <f t="shared" si="166"/>
        <v>0</v>
      </c>
      <c r="J1114" s="7">
        <f t="shared" si="166"/>
        <v>0</v>
      </c>
      <c r="K1114" s="7">
        <f t="shared" si="166"/>
        <v>0</v>
      </c>
      <c r="L1114" s="7">
        <f t="shared" si="166"/>
        <v>0</v>
      </c>
      <c r="M1114" s="7">
        <f>M1113</f>
        <v>0</v>
      </c>
      <c r="N1114" s="7">
        <f>SUM(N1107:N1113)</f>
        <v>0</v>
      </c>
      <c r="O1114" s="7"/>
      <c r="P1114" s="7">
        <f>SUM(P1107:P1113)</f>
        <v>0</v>
      </c>
      <c r="Q1114" s="8"/>
    </row>
    <row r="1115" spans="1:17" x14ac:dyDescent="0.25">
      <c r="A1115" s="10" t="s">
        <v>15</v>
      </c>
      <c r="B1115" s="10" t="s">
        <v>20</v>
      </c>
      <c r="C1115" s="11">
        <f t="shared" ref="C1115:L1115" si="167">C1090+C1098+C1106+C1114</f>
        <v>0</v>
      </c>
      <c r="D1115" s="11">
        <f t="shared" si="167"/>
        <v>0</v>
      </c>
      <c r="E1115" s="11">
        <f t="shared" si="167"/>
        <v>0</v>
      </c>
      <c r="F1115" s="11">
        <f t="shared" si="167"/>
        <v>0</v>
      </c>
      <c r="G1115" s="11">
        <f t="shared" si="167"/>
        <v>0</v>
      </c>
      <c r="H1115" s="11">
        <f t="shared" si="167"/>
        <v>0</v>
      </c>
      <c r="I1115" s="11">
        <f t="shared" si="167"/>
        <v>0</v>
      </c>
      <c r="J1115" s="11">
        <f t="shared" si="167"/>
        <v>0</v>
      </c>
      <c r="K1115" s="11">
        <f t="shared" si="167"/>
        <v>0</v>
      </c>
      <c r="L1115" s="11">
        <f t="shared" si="167"/>
        <v>0</v>
      </c>
      <c r="M1115" s="11">
        <f>M1114</f>
        <v>0</v>
      </c>
      <c r="N1115" s="11">
        <f>N1090+N1098+N1106+N1114</f>
        <v>0</v>
      </c>
      <c r="O1115" s="11"/>
      <c r="P1115" s="11">
        <f>P1090+P1098+P1106+P1114</f>
        <v>0</v>
      </c>
      <c r="Q1115" s="9"/>
    </row>
    <row r="1116" spans="1:17" x14ac:dyDescent="0.25">
      <c r="B1116" s="3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</row>
    <row r="1117" spans="1:17" x14ac:dyDescent="0.25">
      <c r="A1117" s="3"/>
      <c r="B1117" s="3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</row>
    <row r="1118" spans="1:17" x14ac:dyDescent="0.25">
      <c r="A1118" s="3"/>
      <c r="B1118" s="3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</row>
    <row r="1119" spans="1:17" x14ac:dyDescent="0.25">
      <c r="A1119" s="3"/>
      <c r="B1119" s="3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</row>
    <row r="1120" spans="1:17" x14ac:dyDescent="0.25">
      <c r="A1120" s="3"/>
      <c r="B1120" s="3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</row>
    <row r="1121" spans="1:17" x14ac:dyDescent="0.25">
      <c r="A1121" s="3"/>
      <c r="B1121" s="3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</row>
    <row r="1122" spans="1:17" x14ac:dyDescent="0.25">
      <c r="A1122" s="3"/>
      <c r="B1122" s="3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</row>
    <row r="1123" spans="1:17" x14ac:dyDescent="0.25">
      <c r="A1123" s="6" t="s">
        <v>16</v>
      </c>
      <c r="B1123" s="6" t="s">
        <v>15</v>
      </c>
      <c r="C1123" s="7">
        <f t="shared" ref="C1123:L1123" si="168">SUM(C1116:C1122)</f>
        <v>0</v>
      </c>
      <c r="D1123" s="7">
        <f t="shared" si="168"/>
        <v>0</v>
      </c>
      <c r="E1123" s="7">
        <f t="shared" si="168"/>
        <v>0</v>
      </c>
      <c r="F1123" s="7">
        <f t="shared" si="168"/>
        <v>0</v>
      </c>
      <c r="G1123" s="7">
        <f t="shared" si="168"/>
        <v>0</v>
      </c>
      <c r="H1123" s="7">
        <f t="shared" si="168"/>
        <v>0</v>
      </c>
      <c r="I1123" s="7">
        <f t="shared" si="168"/>
        <v>0</v>
      </c>
      <c r="J1123" s="7">
        <f t="shared" si="168"/>
        <v>0</v>
      </c>
      <c r="K1123" s="7">
        <f t="shared" si="168"/>
        <v>0</v>
      </c>
      <c r="L1123" s="7">
        <f t="shared" si="168"/>
        <v>0</v>
      </c>
      <c r="M1123" s="7">
        <f>M1122</f>
        <v>0</v>
      </c>
      <c r="N1123" s="7">
        <f>SUM(N1116:N1122)</f>
        <v>0</v>
      </c>
      <c r="O1123" s="7"/>
      <c r="P1123" s="7">
        <f>SUM(P1116:P1122)</f>
        <v>0</v>
      </c>
      <c r="Q1123" s="8"/>
    </row>
    <row r="1124" spans="1:17" x14ac:dyDescent="0.25">
      <c r="A1124" s="3"/>
      <c r="B1124" s="3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</row>
    <row r="1125" spans="1:17" x14ac:dyDescent="0.25">
      <c r="A1125" s="3"/>
      <c r="B1125" s="3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</row>
    <row r="1126" spans="1:17" x14ac:dyDescent="0.25">
      <c r="A1126" s="3"/>
      <c r="B1126" s="3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</row>
    <row r="1127" spans="1:17" x14ac:dyDescent="0.25">
      <c r="A1127" s="3"/>
      <c r="B1127" s="3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</row>
    <row r="1128" spans="1:17" x14ac:dyDescent="0.25">
      <c r="A1128" s="3"/>
      <c r="B1128" s="3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</row>
    <row r="1129" spans="1:17" x14ac:dyDescent="0.25">
      <c r="A1129" s="3"/>
      <c r="B1129" s="3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</row>
    <row r="1130" spans="1:17" x14ac:dyDescent="0.25">
      <c r="A1130" s="3"/>
      <c r="B1130" s="3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</row>
    <row r="1131" spans="1:17" x14ac:dyDescent="0.25">
      <c r="A1131" s="6" t="s">
        <v>17</v>
      </c>
      <c r="B1131" s="6" t="s">
        <v>15</v>
      </c>
      <c r="C1131" s="7">
        <f t="shared" ref="C1131:L1131" si="169">SUM(C1124:C1130)</f>
        <v>0</v>
      </c>
      <c r="D1131" s="7">
        <f t="shared" si="169"/>
        <v>0</v>
      </c>
      <c r="E1131" s="7">
        <f t="shared" si="169"/>
        <v>0</v>
      </c>
      <c r="F1131" s="7">
        <f t="shared" si="169"/>
        <v>0</v>
      </c>
      <c r="G1131" s="7">
        <f t="shared" si="169"/>
        <v>0</v>
      </c>
      <c r="H1131" s="7">
        <f t="shared" si="169"/>
        <v>0</v>
      </c>
      <c r="I1131" s="7">
        <f t="shared" si="169"/>
        <v>0</v>
      </c>
      <c r="J1131" s="7">
        <f t="shared" si="169"/>
        <v>0</v>
      </c>
      <c r="K1131" s="7">
        <f t="shared" si="169"/>
        <v>0</v>
      </c>
      <c r="L1131" s="7">
        <f t="shared" si="169"/>
        <v>0</v>
      </c>
      <c r="M1131" s="7">
        <f>M1130</f>
        <v>0</v>
      </c>
      <c r="N1131" s="7">
        <f>SUM(N1124:N1130)</f>
        <v>0</v>
      </c>
      <c r="O1131" s="7"/>
      <c r="P1131" s="7">
        <f>SUM(P1124:P1130)</f>
        <v>0</v>
      </c>
      <c r="Q1131" s="8"/>
    </row>
    <row r="1132" spans="1:17" x14ac:dyDescent="0.25">
      <c r="A1132" s="3"/>
      <c r="B1132" s="3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</row>
    <row r="1133" spans="1:17" x14ac:dyDescent="0.25">
      <c r="A1133" s="3"/>
      <c r="B1133" s="3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</row>
    <row r="1134" spans="1:17" x14ac:dyDescent="0.25">
      <c r="A1134" s="3"/>
      <c r="B1134" s="3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</row>
    <row r="1135" spans="1:17" x14ac:dyDescent="0.25">
      <c r="A1135" s="3"/>
      <c r="B1135" s="3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</row>
    <row r="1136" spans="1:17" x14ac:dyDescent="0.25">
      <c r="A1136" s="3"/>
      <c r="B1136" s="3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</row>
    <row r="1137" spans="1:17" x14ac:dyDescent="0.25">
      <c r="A1137" s="3"/>
      <c r="B1137" s="3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</row>
    <row r="1138" spans="1:17" x14ac:dyDescent="0.25">
      <c r="A1138" s="3"/>
      <c r="B1138" s="3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</row>
    <row r="1139" spans="1:17" x14ac:dyDescent="0.25">
      <c r="A1139" s="6" t="s">
        <v>18</v>
      </c>
      <c r="B1139" s="6" t="s">
        <v>15</v>
      </c>
      <c r="C1139" s="7">
        <f t="shared" ref="C1139:L1139" si="170">SUM(C1132:C1138)</f>
        <v>0</v>
      </c>
      <c r="D1139" s="7">
        <f t="shared" si="170"/>
        <v>0</v>
      </c>
      <c r="E1139" s="7">
        <f t="shared" si="170"/>
        <v>0</v>
      </c>
      <c r="F1139" s="7">
        <f t="shared" si="170"/>
        <v>0</v>
      </c>
      <c r="G1139" s="7">
        <f t="shared" si="170"/>
        <v>0</v>
      </c>
      <c r="H1139" s="7">
        <f t="shared" si="170"/>
        <v>0</v>
      </c>
      <c r="I1139" s="7">
        <f t="shared" si="170"/>
        <v>0</v>
      </c>
      <c r="J1139" s="7">
        <f t="shared" si="170"/>
        <v>0</v>
      </c>
      <c r="K1139" s="7">
        <f t="shared" si="170"/>
        <v>0</v>
      </c>
      <c r="L1139" s="7">
        <f t="shared" si="170"/>
        <v>0</v>
      </c>
      <c r="M1139" s="7">
        <f>M1138</f>
        <v>0</v>
      </c>
      <c r="N1139" s="7">
        <f>SUM(N1132:N1138)</f>
        <v>0</v>
      </c>
      <c r="O1139" s="7"/>
      <c r="P1139" s="7">
        <f>SUM(P1132:P1138)</f>
        <v>0</v>
      </c>
      <c r="Q1139" s="8"/>
    </row>
    <row r="1140" spans="1:17" x14ac:dyDescent="0.25">
      <c r="A1140" s="3"/>
      <c r="B1140" s="3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</row>
    <row r="1141" spans="1:17" x14ac:dyDescent="0.25">
      <c r="A1141" s="3"/>
      <c r="B1141" s="3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</row>
    <row r="1142" spans="1:17" x14ac:dyDescent="0.25">
      <c r="A1142" s="3"/>
      <c r="B1142" s="3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</row>
    <row r="1143" spans="1:17" x14ac:dyDescent="0.25">
      <c r="A1143" s="3"/>
      <c r="B1143" s="3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</row>
    <row r="1144" spans="1:17" x14ac:dyDescent="0.25">
      <c r="A1144" s="3"/>
      <c r="B1144" s="3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</row>
    <row r="1145" spans="1:17" x14ac:dyDescent="0.25">
      <c r="A1145" s="3"/>
      <c r="B1145" s="3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</row>
    <row r="1146" spans="1:17" x14ac:dyDescent="0.25">
      <c r="A1146" s="3"/>
      <c r="B1146" s="3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</row>
    <row r="1147" spans="1:17" x14ac:dyDescent="0.25">
      <c r="A1147" s="6" t="s">
        <v>19</v>
      </c>
      <c r="B1147" s="6" t="s">
        <v>15</v>
      </c>
      <c r="C1147" s="7">
        <f t="shared" ref="C1147:L1147" si="171">SUM(C1140:C1146)</f>
        <v>0</v>
      </c>
      <c r="D1147" s="7">
        <f t="shared" si="171"/>
        <v>0</v>
      </c>
      <c r="E1147" s="7">
        <f t="shared" si="171"/>
        <v>0</v>
      </c>
      <c r="F1147" s="7">
        <f t="shared" si="171"/>
        <v>0</v>
      </c>
      <c r="G1147" s="7">
        <f t="shared" si="171"/>
        <v>0</v>
      </c>
      <c r="H1147" s="7">
        <f t="shared" si="171"/>
        <v>0</v>
      </c>
      <c r="I1147" s="7">
        <f t="shared" si="171"/>
        <v>0</v>
      </c>
      <c r="J1147" s="7">
        <f t="shared" si="171"/>
        <v>0</v>
      </c>
      <c r="K1147" s="7">
        <f t="shared" si="171"/>
        <v>0</v>
      </c>
      <c r="L1147" s="7">
        <f t="shared" si="171"/>
        <v>0</v>
      </c>
      <c r="M1147" s="7">
        <f>M1146</f>
        <v>0</v>
      </c>
      <c r="N1147" s="7">
        <f>SUM(N1140:N1146)</f>
        <v>0</v>
      </c>
      <c r="O1147" s="7"/>
      <c r="P1147" s="7">
        <f>SUM(P1140:P1146)</f>
        <v>0</v>
      </c>
      <c r="Q1147" s="8"/>
    </row>
    <row r="1148" spans="1:17" x14ac:dyDescent="0.25">
      <c r="A1148" s="10" t="s">
        <v>15</v>
      </c>
      <c r="B1148" s="10" t="s">
        <v>20</v>
      </c>
      <c r="C1148" s="11">
        <f t="shared" ref="C1148:L1148" si="172">C1123+C1131+C1139+C1147</f>
        <v>0</v>
      </c>
      <c r="D1148" s="11">
        <f t="shared" si="172"/>
        <v>0</v>
      </c>
      <c r="E1148" s="11">
        <f t="shared" si="172"/>
        <v>0</v>
      </c>
      <c r="F1148" s="11">
        <f t="shared" si="172"/>
        <v>0</v>
      </c>
      <c r="G1148" s="11">
        <f t="shared" si="172"/>
        <v>0</v>
      </c>
      <c r="H1148" s="11">
        <f t="shared" si="172"/>
        <v>0</v>
      </c>
      <c r="I1148" s="11">
        <f t="shared" si="172"/>
        <v>0</v>
      </c>
      <c r="J1148" s="11">
        <f t="shared" si="172"/>
        <v>0</v>
      </c>
      <c r="K1148" s="11">
        <f t="shared" si="172"/>
        <v>0</v>
      </c>
      <c r="L1148" s="11">
        <f t="shared" si="172"/>
        <v>0</v>
      </c>
      <c r="M1148" s="11">
        <f>M1147</f>
        <v>0</v>
      </c>
      <c r="N1148" s="11">
        <f>N1123+N1131+N1139+N1147</f>
        <v>0</v>
      </c>
      <c r="O1148" s="11"/>
      <c r="P1148" s="11">
        <f>P1123+P1131+P1139+P1147</f>
        <v>0</v>
      </c>
      <c r="Q1148" s="9"/>
    </row>
    <row r="1149" spans="1:17" x14ac:dyDescent="0.25">
      <c r="B1149" s="3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</row>
    <row r="1150" spans="1:17" x14ac:dyDescent="0.25">
      <c r="A1150" s="3"/>
      <c r="B1150" s="3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</row>
    <row r="1151" spans="1:17" x14ac:dyDescent="0.25">
      <c r="A1151" s="3"/>
      <c r="B1151" s="3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</row>
    <row r="1152" spans="1:17" x14ac:dyDescent="0.25">
      <c r="A1152" s="3"/>
      <c r="B1152" s="3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</row>
    <row r="1153" spans="1:17" x14ac:dyDescent="0.25">
      <c r="A1153" s="3"/>
      <c r="B1153" s="3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</row>
    <row r="1154" spans="1:17" x14ac:dyDescent="0.25">
      <c r="A1154" s="3"/>
      <c r="B1154" s="3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</row>
    <row r="1155" spans="1:17" x14ac:dyDescent="0.25">
      <c r="A1155" s="3"/>
      <c r="B1155" s="3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</row>
    <row r="1156" spans="1:17" x14ac:dyDescent="0.25">
      <c r="A1156" s="6" t="s">
        <v>16</v>
      </c>
      <c r="B1156" s="6" t="s">
        <v>15</v>
      </c>
      <c r="C1156" s="7">
        <f t="shared" ref="C1156:L1156" si="173">SUM(C1149:C1155)</f>
        <v>0</v>
      </c>
      <c r="D1156" s="7">
        <f t="shared" si="173"/>
        <v>0</v>
      </c>
      <c r="E1156" s="7">
        <f t="shared" si="173"/>
        <v>0</v>
      </c>
      <c r="F1156" s="7">
        <f t="shared" si="173"/>
        <v>0</v>
      </c>
      <c r="G1156" s="7">
        <f t="shared" si="173"/>
        <v>0</v>
      </c>
      <c r="H1156" s="7">
        <f t="shared" si="173"/>
        <v>0</v>
      </c>
      <c r="I1156" s="7">
        <f t="shared" si="173"/>
        <v>0</v>
      </c>
      <c r="J1156" s="7">
        <f t="shared" si="173"/>
        <v>0</v>
      </c>
      <c r="K1156" s="7">
        <f t="shared" si="173"/>
        <v>0</v>
      </c>
      <c r="L1156" s="7">
        <f t="shared" si="173"/>
        <v>0</v>
      </c>
      <c r="M1156" s="7">
        <f>M1155</f>
        <v>0</v>
      </c>
      <c r="N1156" s="7">
        <f>SUM(N1149:N1155)</f>
        <v>0</v>
      </c>
      <c r="O1156" s="7"/>
      <c r="P1156" s="7">
        <f>SUM(P1149:P1155)</f>
        <v>0</v>
      </c>
      <c r="Q1156" s="8"/>
    </row>
    <row r="1157" spans="1:17" x14ac:dyDescent="0.25">
      <c r="A1157" s="3"/>
      <c r="B1157" s="3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</row>
    <row r="1158" spans="1:17" x14ac:dyDescent="0.25">
      <c r="A1158" s="3"/>
      <c r="B1158" s="3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</row>
    <row r="1159" spans="1:17" x14ac:dyDescent="0.25">
      <c r="A1159" s="3"/>
      <c r="B1159" s="3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</row>
    <row r="1160" spans="1:17" x14ac:dyDescent="0.25">
      <c r="A1160" s="3"/>
      <c r="B1160" s="3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</row>
    <row r="1161" spans="1:17" x14ac:dyDescent="0.25">
      <c r="A1161" s="3"/>
      <c r="B1161" s="3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</row>
    <row r="1162" spans="1:17" x14ac:dyDescent="0.25">
      <c r="A1162" s="3"/>
      <c r="B1162" s="3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</row>
    <row r="1163" spans="1:17" x14ac:dyDescent="0.25">
      <c r="A1163" s="3"/>
      <c r="B1163" s="3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</row>
    <row r="1164" spans="1:17" x14ac:dyDescent="0.25">
      <c r="A1164" s="6" t="s">
        <v>17</v>
      </c>
      <c r="B1164" s="6" t="s">
        <v>15</v>
      </c>
      <c r="C1164" s="7">
        <f t="shared" ref="C1164:L1164" si="174">SUM(C1157:C1163)</f>
        <v>0</v>
      </c>
      <c r="D1164" s="7">
        <f t="shared" si="174"/>
        <v>0</v>
      </c>
      <c r="E1164" s="7">
        <f t="shared" si="174"/>
        <v>0</v>
      </c>
      <c r="F1164" s="7">
        <f t="shared" si="174"/>
        <v>0</v>
      </c>
      <c r="G1164" s="7">
        <f t="shared" si="174"/>
        <v>0</v>
      </c>
      <c r="H1164" s="7">
        <f t="shared" si="174"/>
        <v>0</v>
      </c>
      <c r="I1164" s="7">
        <f t="shared" si="174"/>
        <v>0</v>
      </c>
      <c r="J1164" s="7">
        <f t="shared" si="174"/>
        <v>0</v>
      </c>
      <c r="K1164" s="7">
        <f t="shared" si="174"/>
        <v>0</v>
      </c>
      <c r="L1164" s="7">
        <f t="shared" si="174"/>
        <v>0</v>
      </c>
      <c r="M1164" s="7">
        <f>M1163</f>
        <v>0</v>
      </c>
      <c r="N1164" s="7">
        <f>SUM(N1157:N1163)</f>
        <v>0</v>
      </c>
      <c r="O1164" s="7"/>
      <c r="P1164" s="7">
        <f>SUM(P1157:P1163)</f>
        <v>0</v>
      </c>
      <c r="Q1164" s="8"/>
    </row>
    <row r="1165" spans="1:17" x14ac:dyDescent="0.25">
      <c r="A1165" s="3"/>
      <c r="B1165" s="3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</row>
    <row r="1166" spans="1:17" x14ac:dyDescent="0.25">
      <c r="A1166" s="3"/>
      <c r="B1166" s="3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</row>
    <row r="1167" spans="1:17" x14ac:dyDescent="0.25">
      <c r="A1167" s="3"/>
      <c r="B1167" s="3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</row>
    <row r="1168" spans="1:17" x14ac:dyDescent="0.25">
      <c r="A1168" s="3"/>
      <c r="B1168" s="3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</row>
    <row r="1169" spans="1:17" x14ac:dyDescent="0.25">
      <c r="A1169" s="3"/>
      <c r="B1169" s="3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</row>
    <row r="1170" spans="1:17" x14ac:dyDescent="0.25">
      <c r="A1170" s="3"/>
      <c r="B1170" s="3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</row>
    <row r="1171" spans="1:17" x14ac:dyDescent="0.25">
      <c r="A1171" s="3"/>
      <c r="B1171" s="3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</row>
    <row r="1172" spans="1:17" x14ac:dyDescent="0.25">
      <c r="A1172" s="6" t="s">
        <v>18</v>
      </c>
      <c r="B1172" s="6" t="s">
        <v>15</v>
      </c>
      <c r="C1172" s="7">
        <f t="shared" ref="C1172:L1172" si="175">SUM(C1165:C1171)</f>
        <v>0</v>
      </c>
      <c r="D1172" s="7">
        <f t="shared" si="175"/>
        <v>0</v>
      </c>
      <c r="E1172" s="7">
        <f t="shared" si="175"/>
        <v>0</v>
      </c>
      <c r="F1172" s="7">
        <f t="shared" si="175"/>
        <v>0</v>
      </c>
      <c r="G1172" s="7">
        <f t="shared" si="175"/>
        <v>0</v>
      </c>
      <c r="H1172" s="7">
        <f t="shared" si="175"/>
        <v>0</v>
      </c>
      <c r="I1172" s="7">
        <f t="shared" si="175"/>
        <v>0</v>
      </c>
      <c r="J1172" s="7">
        <f t="shared" si="175"/>
        <v>0</v>
      </c>
      <c r="K1172" s="7">
        <f t="shared" si="175"/>
        <v>0</v>
      </c>
      <c r="L1172" s="7">
        <f t="shared" si="175"/>
        <v>0</v>
      </c>
      <c r="M1172" s="7">
        <f>M1171</f>
        <v>0</v>
      </c>
      <c r="N1172" s="7">
        <f>SUM(N1165:N1171)</f>
        <v>0</v>
      </c>
      <c r="O1172" s="7"/>
      <c r="P1172" s="7">
        <f>SUM(P1165:P1171)</f>
        <v>0</v>
      </c>
      <c r="Q1172" s="8"/>
    </row>
    <row r="1173" spans="1:17" x14ac:dyDescent="0.25">
      <c r="A1173" s="3"/>
      <c r="B1173" s="3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</row>
    <row r="1174" spans="1:17" x14ac:dyDescent="0.25">
      <c r="A1174" s="3"/>
      <c r="B1174" s="3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</row>
    <row r="1175" spans="1:17" x14ac:dyDescent="0.25">
      <c r="A1175" s="3"/>
      <c r="B1175" s="3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</row>
    <row r="1176" spans="1:17" x14ac:dyDescent="0.25">
      <c r="A1176" s="3"/>
      <c r="B1176" s="3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</row>
    <row r="1177" spans="1:17" x14ac:dyDescent="0.25">
      <c r="A1177" s="3"/>
      <c r="B1177" s="3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</row>
    <row r="1178" spans="1:17" x14ac:dyDescent="0.25">
      <c r="A1178" s="3"/>
      <c r="B1178" s="3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</row>
    <row r="1179" spans="1:17" x14ac:dyDescent="0.25">
      <c r="A1179" s="3"/>
      <c r="B1179" s="3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</row>
    <row r="1180" spans="1:17" x14ac:dyDescent="0.25">
      <c r="A1180" s="6" t="s">
        <v>19</v>
      </c>
      <c r="B1180" s="6" t="s">
        <v>15</v>
      </c>
      <c r="C1180" s="7">
        <f t="shared" ref="C1180:L1180" si="176">SUM(C1173:C1179)</f>
        <v>0</v>
      </c>
      <c r="D1180" s="7">
        <f t="shared" si="176"/>
        <v>0</v>
      </c>
      <c r="E1180" s="7">
        <f t="shared" si="176"/>
        <v>0</v>
      </c>
      <c r="F1180" s="7">
        <f t="shared" si="176"/>
        <v>0</v>
      </c>
      <c r="G1180" s="7">
        <f t="shared" si="176"/>
        <v>0</v>
      </c>
      <c r="H1180" s="7">
        <f t="shared" si="176"/>
        <v>0</v>
      </c>
      <c r="I1180" s="7">
        <f t="shared" si="176"/>
        <v>0</v>
      </c>
      <c r="J1180" s="7">
        <f t="shared" si="176"/>
        <v>0</v>
      </c>
      <c r="K1180" s="7">
        <f t="shared" si="176"/>
        <v>0</v>
      </c>
      <c r="L1180" s="7">
        <f t="shared" si="176"/>
        <v>0</v>
      </c>
      <c r="M1180" s="7">
        <f>M1179</f>
        <v>0</v>
      </c>
      <c r="N1180" s="7">
        <f>SUM(N1173:N1179)</f>
        <v>0</v>
      </c>
      <c r="O1180" s="7"/>
      <c r="P1180" s="7">
        <f>SUM(P1173:P1179)</f>
        <v>0</v>
      </c>
      <c r="Q1180" s="8"/>
    </row>
    <row r="1181" spans="1:17" x14ac:dyDescent="0.25">
      <c r="A1181" s="10" t="s">
        <v>15</v>
      </c>
      <c r="B1181" s="10" t="s">
        <v>20</v>
      </c>
      <c r="C1181" s="11">
        <f t="shared" ref="C1181:L1181" si="177">C1156+C1164+C1172+C1180</f>
        <v>0</v>
      </c>
      <c r="D1181" s="11">
        <f t="shared" si="177"/>
        <v>0</v>
      </c>
      <c r="E1181" s="11">
        <f t="shared" si="177"/>
        <v>0</v>
      </c>
      <c r="F1181" s="11">
        <f t="shared" si="177"/>
        <v>0</v>
      </c>
      <c r="G1181" s="11">
        <f t="shared" si="177"/>
        <v>0</v>
      </c>
      <c r="H1181" s="11">
        <f t="shared" si="177"/>
        <v>0</v>
      </c>
      <c r="I1181" s="11">
        <f t="shared" si="177"/>
        <v>0</v>
      </c>
      <c r="J1181" s="11">
        <f t="shared" si="177"/>
        <v>0</v>
      </c>
      <c r="K1181" s="11">
        <f t="shared" si="177"/>
        <v>0</v>
      </c>
      <c r="L1181" s="11">
        <f t="shared" si="177"/>
        <v>0</v>
      </c>
      <c r="M1181" s="11">
        <f>M1180</f>
        <v>0</v>
      </c>
      <c r="N1181" s="11">
        <f>N1156+N1164+N1172+N1180</f>
        <v>0</v>
      </c>
      <c r="O1181" s="11"/>
      <c r="P1181" s="11">
        <f>P1156+P1164+P1172+P1180</f>
        <v>0</v>
      </c>
      <c r="Q1181" s="9"/>
    </row>
    <row r="1182" spans="1:17" x14ac:dyDescent="0.25">
      <c r="B1182" s="3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</row>
    <row r="1183" spans="1:17" x14ac:dyDescent="0.25">
      <c r="A1183" s="3"/>
      <c r="B1183" s="3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</row>
    <row r="1184" spans="1:17" x14ac:dyDescent="0.25">
      <c r="A1184" s="3"/>
      <c r="B1184" s="3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</row>
    <row r="1185" spans="1:17" x14ac:dyDescent="0.25">
      <c r="A1185" s="3"/>
      <c r="B1185" s="3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</row>
    <row r="1186" spans="1:17" x14ac:dyDescent="0.25">
      <c r="A1186" s="3"/>
      <c r="B1186" s="3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</row>
    <row r="1187" spans="1:17" x14ac:dyDescent="0.25">
      <c r="A1187" s="3"/>
      <c r="B1187" s="3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</row>
    <row r="1188" spans="1:17" x14ac:dyDescent="0.25">
      <c r="A1188" s="3"/>
      <c r="B1188" s="3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</row>
    <row r="1189" spans="1:17" x14ac:dyDescent="0.25">
      <c r="A1189" s="6" t="s">
        <v>16</v>
      </c>
      <c r="B1189" s="6" t="s">
        <v>15</v>
      </c>
      <c r="C1189" s="7">
        <f t="shared" ref="C1189:L1189" si="178">SUM(C1182:C1188)</f>
        <v>0</v>
      </c>
      <c r="D1189" s="7">
        <f t="shared" si="178"/>
        <v>0</v>
      </c>
      <c r="E1189" s="7">
        <f t="shared" si="178"/>
        <v>0</v>
      </c>
      <c r="F1189" s="7">
        <f t="shared" si="178"/>
        <v>0</v>
      </c>
      <c r="G1189" s="7">
        <f t="shared" si="178"/>
        <v>0</v>
      </c>
      <c r="H1189" s="7">
        <f t="shared" si="178"/>
        <v>0</v>
      </c>
      <c r="I1189" s="7">
        <f t="shared" si="178"/>
        <v>0</v>
      </c>
      <c r="J1189" s="7">
        <f t="shared" si="178"/>
        <v>0</v>
      </c>
      <c r="K1189" s="7">
        <f t="shared" si="178"/>
        <v>0</v>
      </c>
      <c r="L1189" s="7">
        <f t="shared" si="178"/>
        <v>0</v>
      </c>
      <c r="M1189" s="7">
        <f>M1188</f>
        <v>0</v>
      </c>
      <c r="N1189" s="7">
        <f>SUM(N1182:N1188)</f>
        <v>0</v>
      </c>
      <c r="O1189" s="7"/>
      <c r="P1189" s="7">
        <f>SUM(P1182:P1188)</f>
        <v>0</v>
      </c>
      <c r="Q1189" s="8"/>
    </row>
    <row r="1190" spans="1:17" x14ac:dyDescent="0.25">
      <c r="A1190" s="3"/>
      <c r="B1190" s="3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</row>
    <row r="1191" spans="1:17" x14ac:dyDescent="0.25">
      <c r="A1191" s="3"/>
      <c r="B1191" s="3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</row>
    <row r="1192" spans="1:17" x14ac:dyDescent="0.25">
      <c r="A1192" s="3"/>
      <c r="B1192" s="3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</row>
    <row r="1193" spans="1:17" x14ac:dyDescent="0.25">
      <c r="A1193" s="3"/>
      <c r="B1193" s="3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</row>
    <row r="1194" spans="1:17" x14ac:dyDescent="0.25">
      <c r="A1194" s="3"/>
      <c r="B1194" s="3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</row>
    <row r="1195" spans="1:17" x14ac:dyDescent="0.25">
      <c r="A1195" s="3"/>
      <c r="B1195" s="3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</row>
    <row r="1196" spans="1:17" x14ac:dyDescent="0.25">
      <c r="A1196" s="3"/>
      <c r="B1196" s="3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</row>
    <row r="1197" spans="1:17" x14ac:dyDescent="0.25">
      <c r="A1197" s="6" t="s">
        <v>17</v>
      </c>
      <c r="B1197" s="6" t="s">
        <v>15</v>
      </c>
      <c r="C1197" s="7">
        <f t="shared" ref="C1197:L1197" si="179">SUM(C1190:C1196)</f>
        <v>0</v>
      </c>
      <c r="D1197" s="7">
        <f t="shared" si="179"/>
        <v>0</v>
      </c>
      <c r="E1197" s="7">
        <f t="shared" si="179"/>
        <v>0</v>
      </c>
      <c r="F1197" s="7">
        <f t="shared" si="179"/>
        <v>0</v>
      </c>
      <c r="G1197" s="7">
        <f t="shared" si="179"/>
        <v>0</v>
      </c>
      <c r="H1197" s="7">
        <f t="shared" si="179"/>
        <v>0</v>
      </c>
      <c r="I1197" s="7">
        <f t="shared" si="179"/>
        <v>0</v>
      </c>
      <c r="J1197" s="7">
        <f t="shared" si="179"/>
        <v>0</v>
      </c>
      <c r="K1197" s="7">
        <f t="shared" si="179"/>
        <v>0</v>
      </c>
      <c r="L1197" s="7">
        <f t="shared" si="179"/>
        <v>0</v>
      </c>
      <c r="M1197" s="7">
        <f>M1196</f>
        <v>0</v>
      </c>
      <c r="N1197" s="7">
        <f>SUM(N1190:N1196)</f>
        <v>0</v>
      </c>
      <c r="O1197" s="7"/>
      <c r="P1197" s="7">
        <f>SUM(P1190:P1196)</f>
        <v>0</v>
      </c>
      <c r="Q1197" s="8"/>
    </row>
    <row r="1198" spans="1:17" x14ac:dyDescent="0.25">
      <c r="A1198" s="3"/>
      <c r="B1198" s="3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</row>
    <row r="1199" spans="1:17" x14ac:dyDescent="0.25">
      <c r="A1199" s="3"/>
      <c r="B1199" s="3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</row>
    <row r="1200" spans="1:17" x14ac:dyDescent="0.25">
      <c r="A1200" s="3"/>
      <c r="B1200" s="3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</row>
    <row r="1201" spans="1:17" x14ac:dyDescent="0.25">
      <c r="A1201" s="3"/>
      <c r="B1201" s="3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</row>
    <row r="1202" spans="1:17" x14ac:dyDescent="0.25">
      <c r="A1202" s="3"/>
      <c r="B1202" s="3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</row>
    <row r="1203" spans="1:17" x14ac:dyDescent="0.25">
      <c r="A1203" s="3"/>
      <c r="B1203" s="3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</row>
    <row r="1204" spans="1:17" x14ac:dyDescent="0.25">
      <c r="A1204" s="3"/>
      <c r="B1204" s="3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</row>
    <row r="1205" spans="1:17" x14ac:dyDescent="0.25">
      <c r="A1205" s="6" t="s">
        <v>18</v>
      </c>
      <c r="B1205" s="6" t="s">
        <v>15</v>
      </c>
      <c r="C1205" s="7">
        <f t="shared" ref="C1205:L1205" si="180">SUM(C1198:C1204)</f>
        <v>0</v>
      </c>
      <c r="D1205" s="7">
        <f t="shared" si="180"/>
        <v>0</v>
      </c>
      <c r="E1205" s="7">
        <f t="shared" si="180"/>
        <v>0</v>
      </c>
      <c r="F1205" s="7">
        <f t="shared" si="180"/>
        <v>0</v>
      </c>
      <c r="G1205" s="7">
        <f t="shared" si="180"/>
        <v>0</v>
      </c>
      <c r="H1205" s="7">
        <f t="shared" si="180"/>
        <v>0</v>
      </c>
      <c r="I1205" s="7">
        <f t="shared" si="180"/>
        <v>0</v>
      </c>
      <c r="J1205" s="7">
        <f t="shared" si="180"/>
        <v>0</v>
      </c>
      <c r="K1205" s="7">
        <f t="shared" si="180"/>
        <v>0</v>
      </c>
      <c r="L1205" s="7">
        <f t="shared" si="180"/>
        <v>0</v>
      </c>
      <c r="M1205" s="7">
        <f>M1204</f>
        <v>0</v>
      </c>
      <c r="N1205" s="7">
        <f>SUM(N1198:N1204)</f>
        <v>0</v>
      </c>
      <c r="O1205" s="7"/>
      <c r="P1205" s="7">
        <f>SUM(P1198:P1204)</f>
        <v>0</v>
      </c>
      <c r="Q1205" s="8"/>
    </row>
    <row r="1206" spans="1:17" x14ac:dyDescent="0.25">
      <c r="A1206" s="3"/>
      <c r="B1206" s="3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</row>
    <row r="1207" spans="1:17" x14ac:dyDescent="0.25">
      <c r="A1207" s="3"/>
      <c r="B1207" s="3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</row>
    <row r="1208" spans="1:17" x14ac:dyDescent="0.25">
      <c r="A1208" s="3"/>
      <c r="B1208" s="3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</row>
    <row r="1209" spans="1:17" x14ac:dyDescent="0.25">
      <c r="A1209" s="3"/>
      <c r="B1209" s="3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</row>
    <row r="1210" spans="1:17" x14ac:dyDescent="0.25">
      <c r="A1210" s="3"/>
      <c r="B1210" s="3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</row>
    <row r="1211" spans="1:17" x14ac:dyDescent="0.25">
      <c r="A1211" s="3"/>
      <c r="B1211" s="3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</row>
    <row r="1212" spans="1:17" x14ac:dyDescent="0.25">
      <c r="A1212" s="3"/>
      <c r="B1212" s="3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</row>
    <row r="1213" spans="1:17" x14ac:dyDescent="0.25">
      <c r="A1213" s="6" t="s">
        <v>19</v>
      </c>
      <c r="B1213" s="6" t="s">
        <v>15</v>
      </c>
      <c r="C1213" s="7">
        <f t="shared" ref="C1213:L1213" si="181">SUM(C1206:C1212)</f>
        <v>0</v>
      </c>
      <c r="D1213" s="7">
        <f t="shared" si="181"/>
        <v>0</v>
      </c>
      <c r="E1213" s="7">
        <f t="shared" si="181"/>
        <v>0</v>
      </c>
      <c r="F1213" s="7">
        <f t="shared" si="181"/>
        <v>0</v>
      </c>
      <c r="G1213" s="7">
        <f t="shared" si="181"/>
        <v>0</v>
      </c>
      <c r="H1213" s="7">
        <f t="shared" si="181"/>
        <v>0</v>
      </c>
      <c r="I1213" s="7">
        <f t="shared" si="181"/>
        <v>0</v>
      </c>
      <c r="J1213" s="7">
        <f t="shared" si="181"/>
        <v>0</v>
      </c>
      <c r="K1213" s="7">
        <f t="shared" si="181"/>
        <v>0</v>
      </c>
      <c r="L1213" s="7">
        <f t="shared" si="181"/>
        <v>0</v>
      </c>
      <c r="M1213" s="7">
        <f>M1212</f>
        <v>0</v>
      </c>
      <c r="N1213" s="7">
        <f>SUM(N1206:N1212)</f>
        <v>0</v>
      </c>
      <c r="O1213" s="7"/>
      <c r="P1213" s="7">
        <f>SUM(P1206:P1212)</f>
        <v>0</v>
      </c>
      <c r="Q1213" s="8"/>
    </row>
    <row r="1214" spans="1:17" x14ac:dyDescent="0.25">
      <c r="A1214" s="10" t="s">
        <v>15</v>
      </c>
      <c r="B1214" s="10" t="s">
        <v>20</v>
      </c>
      <c r="C1214" s="11">
        <f t="shared" ref="C1214:L1214" si="182">C1189+C1197+C1205+C1213</f>
        <v>0</v>
      </c>
      <c r="D1214" s="11">
        <f t="shared" si="182"/>
        <v>0</v>
      </c>
      <c r="E1214" s="11">
        <f t="shared" si="182"/>
        <v>0</v>
      </c>
      <c r="F1214" s="11">
        <f t="shared" si="182"/>
        <v>0</v>
      </c>
      <c r="G1214" s="11">
        <f t="shared" si="182"/>
        <v>0</v>
      </c>
      <c r="H1214" s="11">
        <f t="shared" si="182"/>
        <v>0</v>
      </c>
      <c r="I1214" s="11">
        <f t="shared" si="182"/>
        <v>0</v>
      </c>
      <c r="J1214" s="11">
        <f t="shared" si="182"/>
        <v>0</v>
      </c>
      <c r="K1214" s="11">
        <f t="shared" si="182"/>
        <v>0</v>
      </c>
      <c r="L1214" s="11">
        <f t="shared" si="182"/>
        <v>0</v>
      </c>
      <c r="M1214" s="11">
        <f>M1213</f>
        <v>0</v>
      </c>
      <c r="N1214" s="11">
        <f>N1189+N1197+N1205+N1213</f>
        <v>0</v>
      </c>
      <c r="O1214" s="11"/>
      <c r="P1214" s="11">
        <f>P1189+P1197+P1205+P1213</f>
        <v>0</v>
      </c>
      <c r="Q1214" s="9"/>
    </row>
    <row r="1215" spans="1:17" x14ac:dyDescent="0.25">
      <c r="B1215" s="3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</row>
    <row r="1216" spans="1:17" x14ac:dyDescent="0.25">
      <c r="A1216" s="3"/>
      <c r="B1216" s="3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</row>
    <row r="1217" spans="1:17" x14ac:dyDescent="0.25">
      <c r="A1217" s="3"/>
      <c r="B1217" s="3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</row>
    <row r="1218" spans="1:17" x14ac:dyDescent="0.25">
      <c r="A1218" s="3"/>
      <c r="B1218" s="3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</row>
    <row r="1219" spans="1:17" x14ac:dyDescent="0.25">
      <c r="A1219" s="3"/>
      <c r="B1219" s="3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</row>
    <row r="1220" spans="1:17" x14ac:dyDescent="0.25">
      <c r="A1220" s="3"/>
      <c r="B1220" s="3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</row>
    <row r="1221" spans="1:17" x14ac:dyDescent="0.25">
      <c r="A1221" s="3"/>
      <c r="B1221" s="3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</row>
    <row r="1222" spans="1:17" x14ac:dyDescent="0.25">
      <c r="A1222" s="6" t="s">
        <v>16</v>
      </c>
      <c r="B1222" s="6" t="s">
        <v>15</v>
      </c>
      <c r="C1222" s="7">
        <f t="shared" ref="C1222:L1222" si="183">SUM(C1215:C1221)</f>
        <v>0</v>
      </c>
      <c r="D1222" s="7">
        <f t="shared" si="183"/>
        <v>0</v>
      </c>
      <c r="E1222" s="7">
        <f t="shared" si="183"/>
        <v>0</v>
      </c>
      <c r="F1222" s="7">
        <f t="shared" si="183"/>
        <v>0</v>
      </c>
      <c r="G1222" s="7">
        <f t="shared" si="183"/>
        <v>0</v>
      </c>
      <c r="H1222" s="7">
        <f t="shared" si="183"/>
        <v>0</v>
      </c>
      <c r="I1222" s="7">
        <f t="shared" si="183"/>
        <v>0</v>
      </c>
      <c r="J1222" s="7">
        <f t="shared" si="183"/>
        <v>0</v>
      </c>
      <c r="K1222" s="7">
        <f t="shared" si="183"/>
        <v>0</v>
      </c>
      <c r="L1222" s="7">
        <f t="shared" si="183"/>
        <v>0</v>
      </c>
      <c r="M1222" s="7">
        <f>M1221</f>
        <v>0</v>
      </c>
      <c r="N1222" s="7">
        <f>SUM(N1215:N1221)</f>
        <v>0</v>
      </c>
      <c r="O1222" s="7"/>
      <c r="P1222" s="7">
        <f>SUM(P1215:P1221)</f>
        <v>0</v>
      </c>
      <c r="Q1222" s="8"/>
    </row>
    <row r="1223" spans="1:17" x14ac:dyDescent="0.25">
      <c r="A1223" s="3"/>
      <c r="B1223" s="3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</row>
    <row r="1224" spans="1:17" x14ac:dyDescent="0.25">
      <c r="A1224" s="3"/>
      <c r="B1224" s="3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</row>
    <row r="1225" spans="1:17" x14ac:dyDescent="0.25">
      <c r="A1225" s="3"/>
      <c r="B1225" s="3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</row>
    <row r="1226" spans="1:17" x14ac:dyDescent="0.25">
      <c r="A1226" s="3"/>
      <c r="B1226" s="3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</row>
    <row r="1227" spans="1:17" x14ac:dyDescent="0.25">
      <c r="A1227" s="3"/>
      <c r="B1227" s="3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</row>
    <row r="1228" spans="1:17" x14ac:dyDescent="0.25">
      <c r="A1228" s="3"/>
      <c r="B1228" s="3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</row>
    <row r="1229" spans="1:17" x14ac:dyDescent="0.25">
      <c r="A1229" s="3"/>
      <c r="B1229" s="3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</row>
    <row r="1230" spans="1:17" x14ac:dyDescent="0.25">
      <c r="A1230" s="6" t="s">
        <v>17</v>
      </c>
      <c r="B1230" s="6" t="s">
        <v>15</v>
      </c>
      <c r="C1230" s="7">
        <f t="shared" ref="C1230:L1230" si="184">SUM(C1223:C1229)</f>
        <v>0</v>
      </c>
      <c r="D1230" s="7">
        <f t="shared" si="184"/>
        <v>0</v>
      </c>
      <c r="E1230" s="7">
        <f t="shared" si="184"/>
        <v>0</v>
      </c>
      <c r="F1230" s="7">
        <f t="shared" si="184"/>
        <v>0</v>
      </c>
      <c r="G1230" s="7">
        <f t="shared" si="184"/>
        <v>0</v>
      </c>
      <c r="H1230" s="7">
        <f t="shared" si="184"/>
        <v>0</v>
      </c>
      <c r="I1230" s="7">
        <f t="shared" si="184"/>
        <v>0</v>
      </c>
      <c r="J1230" s="7">
        <f t="shared" si="184"/>
        <v>0</v>
      </c>
      <c r="K1230" s="7">
        <f t="shared" si="184"/>
        <v>0</v>
      </c>
      <c r="L1230" s="7">
        <f t="shared" si="184"/>
        <v>0</v>
      </c>
      <c r="M1230" s="7">
        <f>M1229</f>
        <v>0</v>
      </c>
      <c r="N1230" s="7">
        <f>SUM(N1223:N1229)</f>
        <v>0</v>
      </c>
      <c r="O1230" s="7"/>
      <c r="P1230" s="7">
        <f>SUM(P1223:P1229)</f>
        <v>0</v>
      </c>
      <c r="Q1230" s="8"/>
    </row>
    <row r="1231" spans="1:17" x14ac:dyDescent="0.25">
      <c r="A1231" s="3"/>
      <c r="B1231" s="3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</row>
    <row r="1232" spans="1:17" x14ac:dyDescent="0.25">
      <c r="A1232" s="3"/>
      <c r="B1232" s="3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</row>
    <row r="1233" spans="1:17" x14ac:dyDescent="0.25">
      <c r="A1233" s="3"/>
      <c r="B1233" s="3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</row>
    <row r="1234" spans="1:17" x14ac:dyDescent="0.25">
      <c r="A1234" s="3"/>
      <c r="B1234" s="3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</row>
    <row r="1235" spans="1:17" x14ac:dyDescent="0.25">
      <c r="A1235" s="3"/>
      <c r="B1235" s="3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</row>
    <row r="1236" spans="1:17" x14ac:dyDescent="0.25">
      <c r="A1236" s="3"/>
      <c r="B1236" s="3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</row>
    <row r="1237" spans="1:17" x14ac:dyDescent="0.25">
      <c r="A1237" s="3"/>
      <c r="B1237" s="3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</row>
    <row r="1238" spans="1:17" x14ac:dyDescent="0.25">
      <c r="A1238" s="6" t="s">
        <v>18</v>
      </c>
      <c r="B1238" s="6" t="s">
        <v>15</v>
      </c>
      <c r="C1238" s="7">
        <f t="shared" ref="C1238:L1238" si="185">SUM(C1231:C1237)</f>
        <v>0</v>
      </c>
      <c r="D1238" s="7">
        <f t="shared" si="185"/>
        <v>0</v>
      </c>
      <c r="E1238" s="7">
        <f t="shared" si="185"/>
        <v>0</v>
      </c>
      <c r="F1238" s="7">
        <f t="shared" si="185"/>
        <v>0</v>
      </c>
      <c r="G1238" s="7">
        <f t="shared" si="185"/>
        <v>0</v>
      </c>
      <c r="H1238" s="7">
        <f t="shared" si="185"/>
        <v>0</v>
      </c>
      <c r="I1238" s="7">
        <f t="shared" si="185"/>
        <v>0</v>
      </c>
      <c r="J1238" s="7">
        <f t="shared" si="185"/>
        <v>0</v>
      </c>
      <c r="K1238" s="7">
        <f t="shared" si="185"/>
        <v>0</v>
      </c>
      <c r="L1238" s="7">
        <f t="shared" si="185"/>
        <v>0</v>
      </c>
      <c r="M1238" s="7">
        <f>M1237</f>
        <v>0</v>
      </c>
      <c r="N1238" s="7">
        <f>SUM(N1231:N1237)</f>
        <v>0</v>
      </c>
      <c r="O1238" s="7"/>
      <c r="P1238" s="7">
        <f>SUM(P1231:P1237)</f>
        <v>0</v>
      </c>
      <c r="Q1238" s="8"/>
    </row>
    <row r="1239" spans="1:17" x14ac:dyDescent="0.25">
      <c r="A1239" s="3"/>
      <c r="B1239" s="3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</row>
    <row r="1240" spans="1:17" x14ac:dyDescent="0.25">
      <c r="A1240" s="3"/>
      <c r="B1240" s="3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</row>
    <row r="1241" spans="1:17" x14ac:dyDescent="0.25">
      <c r="A1241" s="3"/>
      <c r="B1241" s="3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</row>
    <row r="1242" spans="1:17" x14ac:dyDescent="0.25">
      <c r="A1242" s="3"/>
      <c r="B1242" s="3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</row>
    <row r="1243" spans="1:17" x14ac:dyDescent="0.25">
      <c r="A1243" s="3"/>
      <c r="B1243" s="3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</row>
    <row r="1244" spans="1:17" x14ac:dyDescent="0.25">
      <c r="A1244" s="3"/>
      <c r="B1244" s="3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</row>
    <row r="1245" spans="1:17" x14ac:dyDescent="0.25">
      <c r="A1245" s="3"/>
      <c r="B1245" s="3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</row>
    <row r="1246" spans="1:17" x14ac:dyDescent="0.25">
      <c r="A1246" s="6" t="s">
        <v>19</v>
      </c>
      <c r="B1246" s="6" t="s">
        <v>15</v>
      </c>
      <c r="C1246" s="7">
        <f t="shared" ref="C1246:L1246" si="186">SUM(C1239:C1245)</f>
        <v>0</v>
      </c>
      <c r="D1246" s="7">
        <f t="shared" si="186"/>
        <v>0</v>
      </c>
      <c r="E1246" s="7">
        <f t="shared" si="186"/>
        <v>0</v>
      </c>
      <c r="F1246" s="7">
        <f t="shared" si="186"/>
        <v>0</v>
      </c>
      <c r="G1246" s="7">
        <f t="shared" si="186"/>
        <v>0</v>
      </c>
      <c r="H1246" s="7">
        <f t="shared" si="186"/>
        <v>0</v>
      </c>
      <c r="I1246" s="7">
        <f t="shared" si="186"/>
        <v>0</v>
      </c>
      <c r="J1246" s="7">
        <f t="shared" si="186"/>
        <v>0</v>
      </c>
      <c r="K1246" s="7">
        <f t="shared" si="186"/>
        <v>0</v>
      </c>
      <c r="L1246" s="7">
        <f t="shared" si="186"/>
        <v>0</v>
      </c>
      <c r="M1246" s="7">
        <f>M1245</f>
        <v>0</v>
      </c>
      <c r="N1246" s="7">
        <f>SUM(N1239:N1245)</f>
        <v>0</v>
      </c>
      <c r="O1246" s="7"/>
      <c r="P1246" s="7">
        <f>SUM(P1239:P1245)</f>
        <v>0</v>
      </c>
      <c r="Q1246" s="8"/>
    </row>
    <row r="1247" spans="1:17" x14ac:dyDescent="0.25">
      <c r="A1247" s="10" t="s">
        <v>15</v>
      </c>
      <c r="B1247" s="10" t="s">
        <v>20</v>
      </c>
      <c r="C1247" s="11">
        <f t="shared" ref="C1247:L1247" si="187">C1222+C1230+C1238+C1246</f>
        <v>0</v>
      </c>
      <c r="D1247" s="11">
        <f t="shared" si="187"/>
        <v>0</v>
      </c>
      <c r="E1247" s="11">
        <f t="shared" si="187"/>
        <v>0</v>
      </c>
      <c r="F1247" s="11">
        <f t="shared" si="187"/>
        <v>0</v>
      </c>
      <c r="G1247" s="11">
        <f t="shared" si="187"/>
        <v>0</v>
      </c>
      <c r="H1247" s="11">
        <f t="shared" si="187"/>
        <v>0</v>
      </c>
      <c r="I1247" s="11">
        <f t="shared" si="187"/>
        <v>0</v>
      </c>
      <c r="J1247" s="11">
        <f t="shared" si="187"/>
        <v>0</v>
      </c>
      <c r="K1247" s="11">
        <f t="shared" si="187"/>
        <v>0</v>
      </c>
      <c r="L1247" s="11">
        <f t="shared" si="187"/>
        <v>0</v>
      </c>
      <c r="M1247" s="11">
        <f>M1246</f>
        <v>0</v>
      </c>
      <c r="N1247" s="11">
        <f>N1222+N1230+N1238+N1246</f>
        <v>0</v>
      </c>
      <c r="O1247" s="11"/>
      <c r="P1247" s="11">
        <f>P1222+P1230+P1238+P1246</f>
        <v>0</v>
      </c>
      <c r="Q1247" s="9"/>
    </row>
    <row r="1248" spans="1:17" x14ac:dyDescent="0.25">
      <c r="B1248" s="3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</row>
    <row r="1249" spans="1:17" x14ac:dyDescent="0.25">
      <c r="A1249" s="3"/>
      <c r="B1249" s="3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</row>
    <row r="1250" spans="1:17" x14ac:dyDescent="0.25">
      <c r="A1250" s="3"/>
      <c r="B1250" s="3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</row>
    <row r="1251" spans="1:17" x14ac:dyDescent="0.25">
      <c r="A1251" s="3"/>
      <c r="B1251" s="3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</row>
    <row r="1252" spans="1:17" x14ac:dyDescent="0.25">
      <c r="A1252" s="3"/>
      <c r="B1252" s="3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</row>
    <row r="1253" spans="1:17" x14ac:dyDescent="0.25">
      <c r="A1253" s="3"/>
      <c r="B1253" s="3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</row>
    <row r="1254" spans="1:17" x14ac:dyDescent="0.25">
      <c r="A1254" s="3"/>
      <c r="B1254" s="3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</row>
    <row r="1255" spans="1:17" x14ac:dyDescent="0.25">
      <c r="A1255" s="6" t="s">
        <v>16</v>
      </c>
      <c r="B1255" s="6" t="s">
        <v>15</v>
      </c>
      <c r="C1255" s="7">
        <f t="shared" ref="C1255:L1255" si="188">SUM(C1248:C1254)</f>
        <v>0</v>
      </c>
      <c r="D1255" s="7">
        <f t="shared" si="188"/>
        <v>0</v>
      </c>
      <c r="E1255" s="7">
        <f t="shared" si="188"/>
        <v>0</v>
      </c>
      <c r="F1255" s="7">
        <f t="shared" si="188"/>
        <v>0</v>
      </c>
      <c r="G1255" s="7">
        <f t="shared" si="188"/>
        <v>0</v>
      </c>
      <c r="H1255" s="7">
        <f t="shared" si="188"/>
        <v>0</v>
      </c>
      <c r="I1255" s="7">
        <f t="shared" si="188"/>
        <v>0</v>
      </c>
      <c r="J1255" s="7">
        <f t="shared" si="188"/>
        <v>0</v>
      </c>
      <c r="K1255" s="7">
        <f t="shared" si="188"/>
        <v>0</v>
      </c>
      <c r="L1255" s="7">
        <f t="shared" si="188"/>
        <v>0</v>
      </c>
      <c r="M1255" s="7">
        <f>M1254</f>
        <v>0</v>
      </c>
      <c r="N1255" s="7">
        <f>SUM(N1248:N1254)</f>
        <v>0</v>
      </c>
      <c r="O1255" s="7"/>
      <c r="P1255" s="7">
        <f>SUM(P1248:P1254)</f>
        <v>0</v>
      </c>
      <c r="Q1255" s="8"/>
    </row>
    <row r="1256" spans="1:17" x14ac:dyDescent="0.25">
      <c r="A1256" s="3"/>
      <c r="B1256" s="3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</row>
    <row r="1257" spans="1:17" x14ac:dyDescent="0.25">
      <c r="A1257" s="3"/>
      <c r="B1257" s="3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</row>
    <row r="1258" spans="1:17" x14ac:dyDescent="0.25">
      <c r="A1258" s="3"/>
      <c r="B1258" s="3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</row>
    <row r="1259" spans="1:17" x14ac:dyDescent="0.25">
      <c r="A1259" s="3"/>
      <c r="B1259" s="3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</row>
    <row r="1260" spans="1:17" x14ac:dyDescent="0.25">
      <c r="A1260" s="3"/>
      <c r="B1260" s="3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</row>
    <row r="1261" spans="1:17" x14ac:dyDescent="0.25">
      <c r="A1261" s="3"/>
      <c r="B1261" s="3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</row>
    <row r="1262" spans="1:17" x14ac:dyDescent="0.25">
      <c r="A1262" s="3"/>
      <c r="B1262" s="3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</row>
    <row r="1263" spans="1:17" x14ac:dyDescent="0.25">
      <c r="A1263" s="6" t="s">
        <v>17</v>
      </c>
      <c r="B1263" s="6" t="s">
        <v>15</v>
      </c>
      <c r="C1263" s="7">
        <f t="shared" ref="C1263:L1263" si="189">SUM(C1256:C1262)</f>
        <v>0</v>
      </c>
      <c r="D1263" s="7">
        <f t="shared" si="189"/>
        <v>0</v>
      </c>
      <c r="E1263" s="7">
        <f t="shared" si="189"/>
        <v>0</v>
      </c>
      <c r="F1263" s="7">
        <f t="shared" si="189"/>
        <v>0</v>
      </c>
      <c r="G1263" s="7">
        <f t="shared" si="189"/>
        <v>0</v>
      </c>
      <c r="H1263" s="7">
        <f t="shared" si="189"/>
        <v>0</v>
      </c>
      <c r="I1263" s="7">
        <f t="shared" si="189"/>
        <v>0</v>
      </c>
      <c r="J1263" s="7">
        <f t="shared" si="189"/>
        <v>0</v>
      </c>
      <c r="K1263" s="7">
        <f t="shared" si="189"/>
        <v>0</v>
      </c>
      <c r="L1263" s="7">
        <f t="shared" si="189"/>
        <v>0</v>
      </c>
      <c r="M1263" s="7">
        <f>M1262</f>
        <v>0</v>
      </c>
      <c r="N1263" s="7">
        <f>SUM(N1256:N1262)</f>
        <v>0</v>
      </c>
      <c r="O1263" s="7"/>
      <c r="P1263" s="7">
        <f>SUM(P1256:P1262)</f>
        <v>0</v>
      </c>
      <c r="Q1263" s="8"/>
    </row>
    <row r="1264" spans="1:17" x14ac:dyDescent="0.25">
      <c r="A1264" s="3"/>
      <c r="B1264" s="3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</row>
    <row r="1265" spans="1:17" x14ac:dyDescent="0.25">
      <c r="A1265" s="3"/>
      <c r="B1265" s="3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</row>
    <row r="1266" spans="1:17" x14ac:dyDescent="0.25">
      <c r="A1266" s="3"/>
      <c r="B1266" s="3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</row>
    <row r="1267" spans="1:17" x14ac:dyDescent="0.25">
      <c r="A1267" s="3"/>
      <c r="B1267" s="3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</row>
    <row r="1268" spans="1:17" x14ac:dyDescent="0.25">
      <c r="A1268" s="3"/>
      <c r="B1268" s="3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</row>
    <row r="1269" spans="1:17" x14ac:dyDescent="0.25">
      <c r="A1269" s="3"/>
      <c r="B1269" s="3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</row>
    <row r="1270" spans="1:17" x14ac:dyDescent="0.25">
      <c r="A1270" s="3"/>
      <c r="B1270" s="3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</row>
    <row r="1271" spans="1:17" x14ac:dyDescent="0.25">
      <c r="A1271" s="6" t="s">
        <v>18</v>
      </c>
      <c r="B1271" s="6" t="s">
        <v>15</v>
      </c>
      <c r="C1271" s="7">
        <f t="shared" ref="C1271:L1271" si="190">SUM(C1264:C1270)</f>
        <v>0</v>
      </c>
      <c r="D1271" s="7">
        <f t="shared" si="190"/>
        <v>0</v>
      </c>
      <c r="E1271" s="7">
        <f t="shared" si="190"/>
        <v>0</v>
      </c>
      <c r="F1271" s="7">
        <f t="shared" si="190"/>
        <v>0</v>
      </c>
      <c r="G1271" s="7">
        <f t="shared" si="190"/>
        <v>0</v>
      </c>
      <c r="H1271" s="7">
        <f t="shared" si="190"/>
        <v>0</v>
      </c>
      <c r="I1271" s="7">
        <f t="shared" si="190"/>
        <v>0</v>
      </c>
      <c r="J1271" s="7">
        <f t="shared" si="190"/>
        <v>0</v>
      </c>
      <c r="K1271" s="7">
        <f t="shared" si="190"/>
        <v>0</v>
      </c>
      <c r="L1271" s="7">
        <f t="shared" si="190"/>
        <v>0</v>
      </c>
      <c r="M1271" s="7">
        <f>M1270</f>
        <v>0</v>
      </c>
      <c r="N1271" s="7">
        <f>SUM(N1264:N1270)</f>
        <v>0</v>
      </c>
      <c r="O1271" s="7"/>
      <c r="P1271" s="7">
        <f>SUM(P1264:P1270)</f>
        <v>0</v>
      </c>
      <c r="Q1271" s="8"/>
    </row>
    <row r="1272" spans="1:17" x14ac:dyDescent="0.25">
      <c r="A1272" s="3"/>
      <c r="B1272" s="3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</row>
    <row r="1273" spans="1:17" x14ac:dyDescent="0.25">
      <c r="A1273" s="3"/>
      <c r="B1273" s="3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</row>
    <row r="1274" spans="1:17" x14ac:dyDescent="0.25">
      <c r="A1274" s="3"/>
      <c r="B1274" s="3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</row>
    <row r="1275" spans="1:17" x14ac:dyDescent="0.25">
      <c r="A1275" s="3"/>
      <c r="B1275" s="3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</row>
    <row r="1276" spans="1:17" x14ac:dyDescent="0.25">
      <c r="A1276" s="3"/>
      <c r="B1276" s="3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</row>
    <row r="1277" spans="1:17" x14ac:dyDescent="0.25">
      <c r="A1277" s="3"/>
      <c r="B1277" s="3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</row>
    <row r="1278" spans="1:17" x14ac:dyDescent="0.25">
      <c r="A1278" s="3"/>
      <c r="B1278" s="3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</row>
    <row r="1279" spans="1:17" x14ac:dyDescent="0.25">
      <c r="A1279" s="6" t="s">
        <v>19</v>
      </c>
      <c r="B1279" s="6" t="s">
        <v>15</v>
      </c>
      <c r="C1279" s="7">
        <f t="shared" ref="C1279:L1279" si="191">SUM(C1272:C1278)</f>
        <v>0</v>
      </c>
      <c r="D1279" s="7">
        <f t="shared" si="191"/>
        <v>0</v>
      </c>
      <c r="E1279" s="7">
        <f t="shared" si="191"/>
        <v>0</v>
      </c>
      <c r="F1279" s="7">
        <f t="shared" si="191"/>
        <v>0</v>
      </c>
      <c r="G1279" s="7">
        <f t="shared" si="191"/>
        <v>0</v>
      </c>
      <c r="H1279" s="7">
        <f t="shared" si="191"/>
        <v>0</v>
      </c>
      <c r="I1279" s="7">
        <f t="shared" si="191"/>
        <v>0</v>
      </c>
      <c r="J1279" s="7">
        <f t="shared" si="191"/>
        <v>0</v>
      </c>
      <c r="K1279" s="7">
        <f t="shared" si="191"/>
        <v>0</v>
      </c>
      <c r="L1279" s="7">
        <f t="shared" si="191"/>
        <v>0</v>
      </c>
      <c r="M1279" s="7">
        <f>M1278</f>
        <v>0</v>
      </c>
      <c r="N1279" s="7">
        <f>SUM(N1272:N1278)</f>
        <v>0</v>
      </c>
      <c r="O1279" s="7"/>
      <c r="P1279" s="7">
        <f>SUM(P1272:P1278)</f>
        <v>0</v>
      </c>
      <c r="Q1279" s="8"/>
    </row>
    <row r="1280" spans="1:17" x14ac:dyDescent="0.25">
      <c r="A1280" s="10" t="s">
        <v>15</v>
      </c>
      <c r="B1280" s="10" t="s">
        <v>20</v>
      </c>
      <c r="C1280" s="11">
        <f t="shared" ref="C1280:L1280" si="192">C1255+C1263+C1271+C1279</f>
        <v>0</v>
      </c>
      <c r="D1280" s="11">
        <f t="shared" si="192"/>
        <v>0</v>
      </c>
      <c r="E1280" s="11">
        <f t="shared" si="192"/>
        <v>0</v>
      </c>
      <c r="F1280" s="11">
        <f t="shared" si="192"/>
        <v>0</v>
      </c>
      <c r="G1280" s="11">
        <f t="shared" si="192"/>
        <v>0</v>
      </c>
      <c r="H1280" s="11">
        <f t="shared" si="192"/>
        <v>0</v>
      </c>
      <c r="I1280" s="11">
        <f t="shared" si="192"/>
        <v>0</v>
      </c>
      <c r="J1280" s="11">
        <f t="shared" si="192"/>
        <v>0</v>
      </c>
      <c r="K1280" s="11">
        <f t="shared" si="192"/>
        <v>0</v>
      </c>
      <c r="L1280" s="11">
        <f t="shared" si="192"/>
        <v>0</v>
      </c>
      <c r="M1280" s="11">
        <f>M1279</f>
        <v>0</v>
      </c>
      <c r="N1280" s="11">
        <f>N1255+N1263+N1271+N1279</f>
        <v>0</v>
      </c>
      <c r="O1280" s="11"/>
      <c r="P1280" s="11">
        <f>P1255+P1263+P1271+P1279</f>
        <v>0</v>
      </c>
      <c r="Q1280" s="9"/>
    </row>
    <row r="1281" spans="1:17" x14ac:dyDescent="0.25">
      <c r="B1281" s="3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</row>
    <row r="1282" spans="1:17" x14ac:dyDescent="0.25">
      <c r="A1282" s="3"/>
      <c r="B1282" s="3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</row>
    <row r="1283" spans="1:17" x14ac:dyDescent="0.25">
      <c r="A1283" s="3"/>
      <c r="B1283" s="3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</row>
    <row r="1284" spans="1:17" x14ac:dyDescent="0.25">
      <c r="A1284" s="3"/>
      <c r="B1284" s="3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</row>
    <row r="1285" spans="1:17" x14ac:dyDescent="0.25">
      <c r="A1285" s="3"/>
      <c r="B1285" s="3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</row>
    <row r="1286" spans="1:17" x14ac:dyDescent="0.25">
      <c r="A1286" s="3"/>
      <c r="B1286" s="3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</row>
    <row r="1287" spans="1:17" x14ac:dyDescent="0.25">
      <c r="A1287" s="3"/>
      <c r="B1287" s="3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</row>
    <row r="1288" spans="1:17" x14ac:dyDescent="0.25">
      <c r="A1288" s="6" t="s">
        <v>16</v>
      </c>
      <c r="B1288" s="6" t="s">
        <v>15</v>
      </c>
      <c r="C1288" s="7">
        <f t="shared" ref="C1288:L1288" si="193">SUM(C1281:C1287)</f>
        <v>0</v>
      </c>
      <c r="D1288" s="7">
        <f t="shared" si="193"/>
        <v>0</v>
      </c>
      <c r="E1288" s="7">
        <f t="shared" si="193"/>
        <v>0</v>
      </c>
      <c r="F1288" s="7">
        <f t="shared" si="193"/>
        <v>0</v>
      </c>
      <c r="G1288" s="7">
        <f t="shared" si="193"/>
        <v>0</v>
      </c>
      <c r="H1288" s="7">
        <f t="shared" si="193"/>
        <v>0</v>
      </c>
      <c r="I1288" s="7">
        <f t="shared" si="193"/>
        <v>0</v>
      </c>
      <c r="J1288" s="7">
        <f t="shared" si="193"/>
        <v>0</v>
      </c>
      <c r="K1288" s="7">
        <f t="shared" si="193"/>
        <v>0</v>
      </c>
      <c r="L1288" s="7">
        <f t="shared" si="193"/>
        <v>0</v>
      </c>
      <c r="M1288" s="7">
        <f>M1287</f>
        <v>0</v>
      </c>
      <c r="N1288" s="7">
        <f>SUM(N1281:N1287)</f>
        <v>0</v>
      </c>
      <c r="O1288" s="7"/>
      <c r="P1288" s="7">
        <f>SUM(P1281:P1287)</f>
        <v>0</v>
      </c>
      <c r="Q1288" s="8"/>
    </row>
    <row r="1289" spans="1:17" x14ac:dyDescent="0.25">
      <c r="A1289" s="3"/>
      <c r="B1289" s="3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</row>
    <row r="1290" spans="1:17" x14ac:dyDescent="0.25">
      <c r="A1290" s="3"/>
      <c r="B1290" s="3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</row>
    <row r="1291" spans="1:17" x14ac:dyDescent="0.25">
      <c r="A1291" s="3"/>
      <c r="B1291" s="3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</row>
    <row r="1292" spans="1:17" x14ac:dyDescent="0.25">
      <c r="A1292" s="3"/>
      <c r="B1292" s="3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</row>
    <row r="1293" spans="1:17" x14ac:dyDescent="0.25">
      <c r="A1293" s="3"/>
      <c r="B1293" s="3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</row>
    <row r="1294" spans="1:17" x14ac:dyDescent="0.25">
      <c r="A1294" s="3"/>
      <c r="B1294" s="3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</row>
    <row r="1295" spans="1:17" x14ac:dyDescent="0.25">
      <c r="A1295" s="3"/>
      <c r="B1295" s="3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</row>
    <row r="1296" spans="1:17" x14ac:dyDescent="0.25">
      <c r="A1296" s="6" t="s">
        <v>17</v>
      </c>
      <c r="B1296" s="6" t="s">
        <v>15</v>
      </c>
      <c r="C1296" s="7">
        <f t="shared" ref="C1296:L1296" si="194">SUM(C1289:C1295)</f>
        <v>0</v>
      </c>
      <c r="D1296" s="7">
        <f t="shared" si="194"/>
        <v>0</v>
      </c>
      <c r="E1296" s="7">
        <f t="shared" si="194"/>
        <v>0</v>
      </c>
      <c r="F1296" s="7">
        <f t="shared" si="194"/>
        <v>0</v>
      </c>
      <c r="G1296" s="7">
        <f t="shared" si="194"/>
        <v>0</v>
      </c>
      <c r="H1296" s="7">
        <f t="shared" si="194"/>
        <v>0</v>
      </c>
      <c r="I1296" s="7">
        <f t="shared" si="194"/>
        <v>0</v>
      </c>
      <c r="J1296" s="7">
        <f t="shared" si="194"/>
        <v>0</v>
      </c>
      <c r="K1296" s="7">
        <f t="shared" si="194"/>
        <v>0</v>
      </c>
      <c r="L1296" s="7">
        <f t="shared" si="194"/>
        <v>0</v>
      </c>
      <c r="M1296" s="7">
        <f>M1295</f>
        <v>0</v>
      </c>
      <c r="N1296" s="7">
        <f>SUM(N1289:N1295)</f>
        <v>0</v>
      </c>
      <c r="O1296" s="7"/>
      <c r="P1296" s="7">
        <f>SUM(P1289:P1295)</f>
        <v>0</v>
      </c>
      <c r="Q1296" s="8"/>
    </row>
    <row r="1297" spans="1:17" x14ac:dyDescent="0.25">
      <c r="A1297" s="3"/>
      <c r="B1297" s="3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</row>
    <row r="1298" spans="1:17" x14ac:dyDescent="0.25">
      <c r="A1298" s="3"/>
      <c r="B1298" s="3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</row>
    <row r="1299" spans="1:17" x14ac:dyDescent="0.25">
      <c r="A1299" s="3"/>
      <c r="B1299" s="3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</row>
    <row r="1300" spans="1:17" x14ac:dyDescent="0.25">
      <c r="A1300" s="3"/>
      <c r="B1300" s="3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</row>
    <row r="1301" spans="1:17" x14ac:dyDescent="0.25">
      <c r="A1301" s="3"/>
      <c r="B1301" s="3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</row>
    <row r="1302" spans="1:17" x14ac:dyDescent="0.25">
      <c r="A1302" s="3"/>
      <c r="B1302" s="3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</row>
    <row r="1303" spans="1:17" x14ac:dyDescent="0.25">
      <c r="A1303" s="3"/>
      <c r="B1303" s="3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</row>
    <row r="1304" spans="1:17" x14ac:dyDescent="0.25">
      <c r="A1304" s="6" t="s">
        <v>18</v>
      </c>
      <c r="B1304" s="6" t="s">
        <v>15</v>
      </c>
      <c r="C1304" s="7">
        <f t="shared" ref="C1304:L1304" si="195">SUM(C1297:C1303)</f>
        <v>0</v>
      </c>
      <c r="D1304" s="7">
        <f t="shared" si="195"/>
        <v>0</v>
      </c>
      <c r="E1304" s="7">
        <f t="shared" si="195"/>
        <v>0</v>
      </c>
      <c r="F1304" s="7">
        <f t="shared" si="195"/>
        <v>0</v>
      </c>
      <c r="G1304" s="7">
        <f t="shared" si="195"/>
        <v>0</v>
      </c>
      <c r="H1304" s="7">
        <f t="shared" si="195"/>
        <v>0</v>
      </c>
      <c r="I1304" s="7">
        <f t="shared" si="195"/>
        <v>0</v>
      </c>
      <c r="J1304" s="7">
        <f t="shared" si="195"/>
        <v>0</v>
      </c>
      <c r="K1304" s="7">
        <f t="shared" si="195"/>
        <v>0</v>
      </c>
      <c r="L1304" s="7">
        <f t="shared" si="195"/>
        <v>0</v>
      </c>
      <c r="M1304" s="7">
        <f>M1303</f>
        <v>0</v>
      </c>
      <c r="N1304" s="7">
        <f>SUM(N1297:N1303)</f>
        <v>0</v>
      </c>
      <c r="O1304" s="7"/>
      <c r="P1304" s="7">
        <f>SUM(P1297:P1303)</f>
        <v>0</v>
      </c>
      <c r="Q1304" s="8"/>
    </row>
    <row r="1305" spans="1:17" x14ac:dyDescent="0.25">
      <c r="A1305" s="3"/>
      <c r="B1305" s="3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</row>
    <row r="1306" spans="1:17" x14ac:dyDescent="0.25">
      <c r="A1306" s="3"/>
      <c r="B1306" s="3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</row>
    <row r="1307" spans="1:17" x14ac:dyDescent="0.25">
      <c r="A1307" s="3"/>
      <c r="B1307" s="3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</row>
    <row r="1308" spans="1:17" x14ac:dyDescent="0.25">
      <c r="A1308" s="3"/>
      <c r="B1308" s="3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</row>
    <row r="1309" spans="1:17" x14ac:dyDescent="0.25">
      <c r="A1309" s="3"/>
      <c r="B1309" s="3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</row>
    <row r="1310" spans="1:17" x14ac:dyDescent="0.25">
      <c r="A1310" s="3"/>
      <c r="B1310" s="3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</row>
    <row r="1311" spans="1:17" x14ac:dyDescent="0.25">
      <c r="A1311" s="3"/>
      <c r="B1311" s="3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</row>
    <row r="1312" spans="1:17" x14ac:dyDescent="0.25">
      <c r="A1312" s="6" t="s">
        <v>19</v>
      </c>
      <c r="B1312" s="6" t="s">
        <v>15</v>
      </c>
      <c r="C1312" s="7">
        <f t="shared" ref="C1312:L1312" si="196">SUM(C1305:C1311)</f>
        <v>0</v>
      </c>
      <c r="D1312" s="7">
        <f t="shared" si="196"/>
        <v>0</v>
      </c>
      <c r="E1312" s="7">
        <f t="shared" si="196"/>
        <v>0</v>
      </c>
      <c r="F1312" s="7">
        <f t="shared" si="196"/>
        <v>0</v>
      </c>
      <c r="G1312" s="7">
        <f t="shared" si="196"/>
        <v>0</v>
      </c>
      <c r="H1312" s="7">
        <f t="shared" si="196"/>
        <v>0</v>
      </c>
      <c r="I1312" s="7">
        <f t="shared" si="196"/>
        <v>0</v>
      </c>
      <c r="J1312" s="7">
        <f t="shared" si="196"/>
        <v>0</v>
      </c>
      <c r="K1312" s="7">
        <f t="shared" si="196"/>
        <v>0</v>
      </c>
      <c r="L1312" s="7">
        <f t="shared" si="196"/>
        <v>0</v>
      </c>
      <c r="M1312" s="7">
        <f>M1311</f>
        <v>0</v>
      </c>
      <c r="N1312" s="7">
        <f>SUM(N1305:N1311)</f>
        <v>0</v>
      </c>
      <c r="O1312" s="7"/>
      <c r="P1312" s="7">
        <f>SUM(P1305:P1311)</f>
        <v>0</v>
      </c>
      <c r="Q1312" s="8"/>
    </row>
    <row r="1313" spans="1:17" x14ac:dyDescent="0.25">
      <c r="A1313" s="10" t="s">
        <v>15</v>
      </c>
      <c r="B1313" s="10" t="s">
        <v>20</v>
      </c>
      <c r="C1313" s="11">
        <f t="shared" ref="C1313:L1313" si="197">C1288+C1296+C1304+C1312</f>
        <v>0</v>
      </c>
      <c r="D1313" s="11">
        <f t="shared" si="197"/>
        <v>0</v>
      </c>
      <c r="E1313" s="11">
        <f t="shared" si="197"/>
        <v>0</v>
      </c>
      <c r="F1313" s="11">
        <f t="shared" si="197"/>
        <v>0</v>
      </c>
      <c r="G1313" s="11">
        <f t="shared" si="197"/>
        <v>0</v>
      </c>
      <c r="H1313" s="11">
        <f t="shared" si="197"/>
        <v>0</v>
      </c>
      <c r="I1313" s="11">
        <f t="shared" si="197"/>
        <v>0</v>
      </c>
      <c r="J1313" s="11">
        <f t="shared" si="197"/>
        <v>0</v>
      </c>
      <c r="K1313" s="11">
        <f t="shared" si="197"/>
        <v>0</v>
      </c>
      <c r="L1313" s="11">
        <f t="shared" si="197"/>
        <v>0</v>
      </c>
      <c r="M1313" s="11">
        <f>M1312</f>
        <v>0</v>
      </c>
      <c r="N1313" s="11">
        <f>N1288+N1296+N1304+N1312</f>
        <v>0</v>
      </c>
      <c r="O1313" s="11"/>
      <c r="P1313" s="11">
        <f>P1288+P1296+P1304+P1312</f>
        <v>0</v>
      </c>
      <c r="Q1313" s="9"/>
    </row>
    <row r="1314" spans="1:17" x14ac:dyDescent="0.25">
      <c r="B1314" s="3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</row>
    <row r="1315" spans="1:17" x14ac:dyDescent="0.25">
      <c r="A1315" s="3"/>
      <c r="B1315" s="3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</row>
    <row r="1316" spans="1:17" x14ac:dyDescent="0.25">
      <c r="A1316" s="3"/>
      <c r="B1316" s="3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</row>
    <row r="1317" spans="1:17" x14ac:dyDescent="0.25">
      <c r="A1317" s="3"/>
      <c r="B1317" s="3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</row>
    <row r="1318" spans="1:17" x14ac:dyDescent="0.25">
      <c r="A1318" s="3"/>
      <c r="B1318" s="3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</row>
    <row r="1319" spans="1:17" x14ac:dyDescent="0.25">
      <c r="A1319" s="3"/>
      <c r="B1319" s="3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</row>
    <row r="1320" spans="1:17" x14ac:dyDescent="0.25">
      <c r="A1320" s="3"/>
      <c r="B1320" s="3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</row>
    <row r="1321" spans="1:17" x14ac:dyDescent="0.25">
      <c r="A1321" s="6" t="s">
        <v>16</v>
      </c>
      <c r="B1321" s="6" t="s">
        <v>15</v>
      </c>
      <c r="C1321" s="7">
        <f t="shared" ref="C1321:L1321" si="198">SUM(C1314:C1320)</f>
        <v>0</v>
      </c>
      <c r="D1321" s="7">
        <f t="shared" si="198"/>
        <v>0</v>
      </c>
      <c r="E1321" s="7">
        <f t="shared" si="198"/>
        <v>0</v>
      </c>
      <c r="F1321" s="7">
        <f t="shared" si="198"/>
        <v>0</v>
      </c>
      <c r="G1321" s="7">
        <f t="shared" si="198"/>
        <v>0</v>
      </c>
      <c r="H1321" s="7">
        <f t="shared" si="198"/>
        <v>0</v>
      </c>
      <c r="I1321" s="7">
        <f t="shared" si="198"/>
        <v>0</v>
      </c>
      <c r="J1321" s="7">
        <f t="shared" si="198"/>
        <v>0</v>
      </c>
      <c r="K1321" s="7">
        <f t="shared" si="198"/>
        <v>0</v>
      </c>
      <c r="L1321" s="7">
        <f t="shared" si="198"/>
        <v>0</v>
      </c>
      <c r="M1321" s="7">
        <f>M1320</f>
        <v>0</v>
      </c>
      <c r="N1321" s="7">
        <f>SUM(N1314:N1320)</f>
        <v>0</v>
      </c>
      <c r="O1321" s="7"/>
      <c r="P1321" s="7">
        <f>SUM(P1314:P1320)</f>
        <v>0</v>
      </c>
      <c r="Q1321" s="8"/>
    </row>
    <row r="1322" spans="1:17" x14ac:dyDescent="0.25">
      <c r="A1322" s="3"/>
      <c r="B1322" s="3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</row>
    <row r="1323" spans="1:17" x14ac:dyDescent="0.25">
      <c r="A1323" s="3"/>
      <c r="B1323" s="3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</row>
    <row r="1324" spans="1:17" x14ac:dyDescent="0.25">
      <c r="A1324" s="3"/>
      <c r="B1324" s="3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</row>
    <row r="1325" spans="1:17" x14ac:dyDescent="0.25">
      <c r="A1325" s="3"/>
      <c r="B1325" s="3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</row>
    <row r="1326" spans="1:17" x14ac:dyDescent="0.25">
      <c r="A1326" s="3"/>
      <c r="B1326" s="3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</row>
    <row r="1327" spans="1:17" x14ac:dyDescent="0.25">
      <c r="A1327" s="3"/>
      <c r="B1327" s="3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</row>
    <row r="1328" spans="1:17" x14ac:dyDescent="0.25">
      <c r="A1328" s="3"/>
      <c r="B1328" s="3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</row>
    <row r="1329" spans="1:17" x14ac:dyDescent="0.25">
      <c r="A1329" s="6" t="s">
        <v>17</v>
      </c>
      <c r="B1329" s="6" t="s">
        <v>15</v>
      </c>
      <c r="C1329" s="7">
        <f t="shared" ref="C1329:L1329" si="199">SUM(C1322:C1328)</f>
        <v>0</v>
      </c>
      <c r="D1329" s="7">
        <f t="shared" si="199"/>
        <v>0</v>
      </c>
      <c r="E1329" s="7">
        <f t="shared" si="199"/>
        <v>0</v>
      </c>
      <c r="F1329" s="7">
        <f t="shared" si="199"/>
        <v>0</v>
      </c>
      <c r="G1329" s="7">
        <f t="shared" si="199"/>
        <v>0</v>
      </c>
      <c r="H1329" s="7">
        <f t="shared" si="199"/>
        <v>0</v>
      </c>
      <c r="I1329" s="7">
        <f t="shared" si="199"/>
        <v>0</v>
      </c>
      <c r="J1329" s="7">
        <f t="shared" si="199"/>
        <v>0</v>
      </c>
      <c r="K1329" s="7">
        <f t="shared" si="199"/>
        <v>0</v>
      </c>
      <c r="L1329" s="7">
        <f t="shared" si="199"/>
        <v>0</v>
      </c>
      <c r="M1329" s="7">
        <f>M1328</f>
        <v>0</v>
      </c>
      <c r="N1329" s="7">
        <f>SUM(N1322:N1328)</f>
        <v>0</v>
      </c>
      <c r="O1329" s="7"/>
      <c r="P1329" s="7">
        <f>SUM(P1322:P1328)</f>
        <v>0</v>
      </c>
      <c r="Q1329" s="8"/>
    </row>
    <row r="1330" spans="1:17" x14ac:dyDescent="0.25">
      <c r="A1330" s="3"/>
      <c r="B1330" s="3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</row>
    <row r="1331" spans="1:17" x14ac:dyDescent="0.25">
      <c r="A1331" s="3"/>
      <c r="B1331" s="3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</row>
    <row r="1332" spans="1:17" x14ac:dyDescent="0.25">
      <c r="A1332" s="3"/>
      <c r="B1332" s="3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</row>
    <row r="1333" spans="1:17" x14ac:dyDescent="0.25">
      <c r="A1333" s="3"/>
      <c r="B1333" s="3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</row>
    <row r="1334" spans="1:17" x14ac:dyDescent="0.25">
      <c r="A1334" s="3"/>
      <c r="B1334" s="3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</row>
    <row r="1335" spans="1:17" x14ac:dyDescent="0.25">
      <c r="A1335" s="3"/>
      <c r="B1335" s="3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</row>
    <row r="1336" spans="1:17" x14ac:dyDescent="0.25">
      <c r="A1336" s="3"/>
      <c r="B1336" s="3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</row>
    <row r="1337" spans="1:17" x14ac:dyDescent="0.25">
      <c r="A1337" s="6" t="s">
        <v>18</v>
      </c>
      <c r="B1337" s="6" t="s">
        <v>15</v>
      </c>
      <c r="C1337" s="7">
        <f t="shared" ref="C1337:L1337" si="200">SUM(C1330:C1336)</f>
        <v>0</v>
      </c>
      <c r="D1337" s="7">
        <f t="shared" si="200"/>
        <v>0</v>
      </c>
      <c r="E1337" s="7">
        <f t="shared" si="200"/>
        <v>0</v>
      </c>
      <c r="F1337" s="7">
        <f t="shared" si="200"/>
        <v>0</v>
      </c>
      <c r="G1337" s="7">
        <f t="shared" si="200"/>
        <v>0</v>
      </c>
      <c r="H1337" s="7">
        <f t="shared" si="200"/>
        <v>0</v>
      </c>
      <c r="I1337" s="7">
        <f t="shared" si="200"/>
        <v>0</v>
      </c>
      <c r="J1337" s="7">
        <f t="shared" si="200"/>
        <v>0</v>
      </c>
      <c r="K1337" s="7">
        <f t="shared" si="200"/>
        <v>0</v>
      </c>
      <c r="L1337" s="7">
        <f t="shared" si="200"/>
        <v>0</v>
      </c>
      <c r="M1337" s="7">
        <f>M1336</f>
        <v>0</v>
      </c>
      <c r="N1337" s="7">
        <f>SUM(N1330:N1336)</f>
        <v>0</v>
      </c>
      <c r="O1337" s="7"/>
      <c r="P1337" s="7">
        <f>SUM(P1330:P1336)</f>
        <v>0</v>
      </c>
      <c r="Q1337" s="8"/>
    </row>
    <row r="1338" spans="1:17" x14ac:dyDescent="0.25">
      <c r="A1338" s="3"/>
      <c r="B1338" s="3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</row>
    <row r="1339" spans="1:17" x14ac:dyDescent="0.25">
      <c r="A1339" s="3"/>
      <c r="B1339" s="3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</row>
    <row r="1340" spans="1:17" x14ac:dyDescent="0.25">
      <c r="A1340" s="3"/>
      <c r="B1340" s="3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</row>
    <row r="1341" spans="1:17" x14ac:dyDescent="0.25">
      <c r="A1341" s="3"/>
      <c r="B1341" s="3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</row>
    <row r="1342" spans="1:17" x14ac:dyDescent="0.25">
      <c r="A1342" s="3"/>
      <c r="B1342" s="3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</row>
    <row r="1343" spans="1:17" x14ac:dyDescent="0.25">
      <c r="A1343" s="3"/>
      <c r="B1343" s="3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</row>
    <row r="1344" spans="1:17" x14ac:dyDescent="0.25">
      <c r="A1344" s="3"/>
      <c r="B1344" s="3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</row>
    <row r="1345" spans="1:17" x14ac:dyDescent="0.25">
      <c r="A1345" s="6" t="s">
        <v>19</v>
      </c>
      <c r="B1345" s="6" t="s">
        <v>15</v>
      </c>
      <c r="C1345" s="7">
        <f t="shared" ref="C1345:L1345" si="201">SUM(C1338:C1344)</f>
        <v>0</v>
      </c>
      <c r="D1345" s="7">
        <f t="shared" si="201"/>
        <v>0</v>
      </c>
      <c r="E1345" s="7">
        <f t="shared" si="201"/>
        <v>0</v>
      </c>
      <c r="F1345" s="7">
        <f t="shared" si="201"/>
        <v>0</v>
      </c>
      <c r="G1345" s="7">
        <f t="shared" si="201"/>
        <v>0</v>
      </c>
      <c r="H1345" s="7">
        <f t="shared" si="201"/>
        <v>0</v>
      </c>
      <c r="I1345" s="7">
        <f t="shared" si="201"/>
        <v>0</v>
      </c>
      <c r="J1345" s="7">
        <f t="shared" si="201"/>
        <v>0</v>
      </c>
      <c r="K1345" s="7">
        <f t="shared" si="201"/>
        <v>0</v>
      </c>
      <c r="L1345" s="7">
        <f t="shared" si="201"/>
        <v>0</v>
      </c>
      <c r="M1345" s="7">
        <f>M1344</f>
        <v>0</v>
      </c>
      <c r="N1345" s="7">
        <f>SUM(N1338:N1344)</f>
        <v>0</v>
      </c>
      <c r="O1345" s="7"/>
      <c r="P1345" s="7">
        <f>SUM(P1338:P1344)</f>
        <v>0</v>
      </c>
      <c r="Q1345" s="8"/>
    </row>
    <row r="1346" spans="1:17" x14ac:dyDescent="0.25">
      <c r="A1346" s="10" t="s">
        <v>15</v>
      </c>
      <c r="B1346" s="10" t="s">
        <v>20</v>
      </c>
      <c r="C1346" s="11">
        <f t="shared" ref="C1346:L1346" si="202">C1321+C1329+C1337+C1345</f>
        <v>0</v>
      </c>
      <c r="D1346" s="11">
        <f t="shared" si="202"/>
        <v>0</v>
      </c>
      <c r="E1346" s="11">
        <f t="shared" si="202"/>
        <v>0</v>
      </c>
      <c r="F1346" s="11">
        <f t="shared" si="202"/>
        <v>0</v>
      </c>
      <c r="G1346" s="11">
        <f t="shared" si="202"/>
        <v>0</v>
      </c>
      <c r="H1346" s="11">
        <f t="shared" si="202"/>
        <v>0</v>
      </c>
      <c r="I1346" s="11">
        <f t="shared" si="202"/>
        <v>0</v>
      </c>
      <c r="J1346" s="11">
        <f t="shared" si="202"/>
        <v>0</v>
      </c>
      <c r="K1346" s="11">
        <f t="shared" si="202"/>
        <v>0</v>
      </c>
      <c r="L1346" s="11">
        <f t="shared" si="202"/>
        <v>0</v>
      </c>
      <c r="M1346" s="11">
        <f>M1345</f>
        <v>0</v>
      </c>
      <c r="N1346" s="11">
        <f>N1321+N1329+N1337+N1345</f>
        <v>0</v>
      </c>
      <c r="O1346" s="11"/>
      <c r="P1346" s="11">
        <f>P1321+P1329+P1337+P1345</f>
        <v>0</v>
      </c>
      <c r="Q1346" s="9"/>
    </row>
    <row r="1347" spans="1:17" x14ac:dyDescent="0.25">
      <c r="B1347" s="3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</row>
    <row r="1348" spans="1:17" x14ac:dyDescent="0.25">
      <c r="A1348" s="3"/>
      <c r="B1348" s="3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</row>
    <row r="1349" spans="1:17" x14ac:dyDescent="0.25">
      <c r="A1349" s="3"/>
      <c r="B1349" s="3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</row>
    <row r="1350" spans="1:17" x14ac:dyDescent="0.25">
      <c r="A1350" s="3"/>
      <c r="B1350" s="3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</row>
    <row r="1351" spans="1:17" x14ac:dyDescent="0.25">
      <c r="A1351" s="3"/>
      <c r="B1351" s="3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</row>
    <row r="1352" spans="1:17" x14ac:dyDescent="0.25">
      <c r="A1352" s="3"/>
      <c r="B1352" s="3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</row>
    <row r="1353" spans="1:17" x14ac:dyDescent="0.25">
      <c r="A1353" s="3"/>
      <c r="B1353" s="3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</row>
    <row r="1354" spans="1:17" x14ac:dyDescent="0.25">
      <c r="A1354" s="6" t="s">
        <v>16</v>
      </c>
      <c r="B1354" s="6" t="s">
        <v>15</v>
      </c>
      <c r="C1354" s="7">
        <f t="shared" ref="C1354:L1354" si="203">SUM(C1347:C1353)</f>
        <v>0</v>
      </c>
      <c r="D1354" s="7">
        <f t="shared" si="203"/>
        <v>0</v>
      </c>
      <c r="E1354" s="7">
        <f t="shared" si="203"/>
        <v>0</v>
      </c>
      <c r="F1354" s="7">
        <f t="shared" si="203"/>
        <v>0</v>
      </c>
      <c r="G1354" s="7">
        <f t="shared" si="203"/>
        <v>0</v>
      </c>
      <c r="H1354" s="7">
        <f t="shared" si="203"/>
        <v>0</v>
      </c>
      <c r="I1354" s="7">
        <f t="shared" si="203"/>
        <v>0</v>
      </c>
      <c r="J1354" s="7">
        <f t="shared" si="203"/>
        <v>0</v>
      </c>
      <c r="K1354" s="7">
        <f t="shared" si="203"/>
        <v>0</v>
      </c>
      <c r="L1354" s="7">
        <f t="shared" si="203"/>
        <v>0</v>
      </c>
      <c r="M1354" s="7">
        <f>M1353</f>
        <v>0</v>
      </c>
      <c r="N1354" s="7">
        <f>SUM(N1347:N1353)</f>
        <v>0</v>
      </c>
      <c r="O1354" s="7"/>
      <c r="P1354" s="7">
        <f>SUM(P1347:P1353)</f>
        <v>0</v>
      </c>
      <c r="Q1354" s="8"/>
    </row>
    <row r="1355" spans="1:17" x14ac:dyDescent="0.25">
      <c r="A1355" s="3"/>
      <c r="B1355" s="3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</row>
    <row r="1356" spans="1:17" x14ac:dyDescent="0.25">
      <c r="A1356" s="3"/>
      <c r="B1356" s="3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</row>
    <row r="1357" spans="1:17" x14ac:dyDescent="0.25">
      <c r="A1357" s="3"/>
      <c r="B1357" s="3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</row>
    <row r="1358" spans="1:17" x14ac:dyDescent="0.25">
      <c r="A1358" s="3"/>
      <c r="B1358" s="3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</row>
    <row r="1359" spans="1:17" x14ac:dyDescent="0.25">
      <c r="A1359" s="3"/>
      <c r="B1359" s="3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</row>
    <row r="1360" spans="1:17" x14ac:dyDescent="0.25">
      <c r="A1360" s="3"/>
      <c r="B1360" s="3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</row>
    <row r="1361" spans="1:17" x14ac:dyDescent="0.25">
      <c r="A1361" s="3"/>
      <c r="B1361" s="3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</row>
    <row r="1362" spans="1:17" x14ac:dyDescent="0.25">
      <c r="A1362" s="6" t="s">
        <v>17</v>
      </c>
      <c r="B1362" s="6" t="s">
        <v>15</v>
      </c>
      <c r="C1362" s="7">
        <f t="shared" ref="C1362:L1362" si="204">SUM(C1355:C1361)</f>
        <v>0</v>
      </c>
      <c r="D1362" s="7">
        <f t="shared" si="204"/>
        <v>0</v>
      </c>
      <c r="E1362" s="7">
        <f t="shared" si="204"/>
        <v>0</v>
      </c>
      <c r="F1362" s="7">
        <f t="shared" si="204"/>
        <v>0</v>
      </c>
      <c r="G1362" s="7">
        <f t="shared" si="204"/>
        <v>0</v>
      </c>
      <c r="H1362" s="7">
        <f t="shared" si="204"/>
        <v>0</v>
      </c>
      <c r="I1362" s="7">
        <f t="shared" si="204"/>
        <v>0</v>
      </c>
      <c r="J1362" s="7">
        <f t="shared" si="204"/>
        <v>0</v>
      </c>
      <c r="K1362" s="7">
        <f t="shared" si="204"/>
        <v>0</v>
      </c>
      <c r="L1362" s="7">
        <f t="shared" si="204"/>
        <v>0</v>
      </c>
      <c r="M1362" s="7">
        <f>M1361</f>
        <v>0</v>
      </c>
      <c r="N1362" s="7">
        <f>SUM(N1355:N1361)</f>
        <v>0</v>
      </c>
      <c r="O1362" s="7"/>
      <c r="P1362" s="7">
        <f>SUM(P1355:P1361)</f>
        <v>0</v>
      </c>
      <c r="Q1362" s="8"/>
    </row>
    <row r="1363" spans="1:17" x14ac:dyDescent="0.25">
      <c r="A1363" s="3"/>
      <c r="B1363" s="3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</row>
    <row r="1364" spans="1:17" x14ac:dyDescent="0.25">
      <c r="A1364" s="3"/>
      <c r="B1364" s="3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</row>
    <row r="1365" spans="1:17" x14ac:dyDescent="0.25">
      <c r="A1365" s="3"/>
      <c r="B1365" s="3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</row>
    <row r="1366" spans="1:17" x14ac:dyDescent="0.25">
      <c r="A1366" s="3"/>
      <c r="B1366" s="3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</row>
    <row r="1367" spans="1:17" x14ac:dyDescent="0.25">
      <c r="A1367" s="3"/>
      <c r="B1367" s="3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</row>
    <row r="1368" spans="1:17" x14ac:dyDescent="0.25">
      <c r="A1368" s="3"/>
      <c r="B1368" s="3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</row>
    <row r="1369" spans="1:17" x14ac:dyDescent="0.25">
      <c r="A1369" s="3"/>
      <c r="B1369" s="3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</row>
    <row r="1370" spans="1:17" x14ac:dyDescent="0.25">
      <c r="A1370" s="6" t="s">
        <v>18</v>
      </c>
      <c r="B1370" s="6" t="s">
        <v>15</v>
      </c>
      <c r="C1370" s="7">
        <f t="shared" ref="C1370:L1370" si="205">SUM(C1363:C1369)</f>
        <v>0</v>
      </c>
      <c r="D1370" s="7">
        <f t="shared" si="205"/>
        <v>0</v>
      </c>
      <c r="E1370" s="7">
        <f t="shared" si="205"/>
        <v>0</v>
      </c>
      <c r="F1370" s="7">
        <f t="shared" si="205"/>
        <v>0</v>
      </c>
      <c r="G1370" s="7">
        <f t="shared" si="205"/>
        <v>0</v>
      </c>
      <c r="H1370" s="7">
        <f t="shared" si="205"/>
        <v>0</v>
      </c>
      <c r="I1370" s="7">
        <f t="shared" si="205"/>
        <v>0</v>
      </c>
      <c r="J1370" s="7">
        <f t="shared" si="205"/>
        <v>0</v>
      </c>
      <c r="K1370" s="7">
        <f t="shared" si="205"/>
        <v>0</v>
      </c>
      <c r="L1370" s="7">
        <f t="shared" si="205"/>
        <v>0</v>
      </c>
      <c r="M1370" s="7">
        <f>M1369</f>
        <v>0</v>
      </c>
      <c r="N1370" s="7">
        <f>SUM(N1363:N1369)</f>
        <v>0</v>
      </c>
      <c r="O1370" s="7"/>
      <c r="P1370" s="7">
        <f>SUM(P1363:P1369)</f>
        <v>0</v>
      </c>
      <c r="Q1370" s="8"/>
    </row>
    <row r="1371" spans="1:17" x14ac:dyDescent="0.25">
      <c r="A1371" s="3"/>
      <c r="B1371" s="3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</row>
    <row r="1372" spans="1:17" x14ac:dyDescent="0.25">
      <c r="A1372" s="3"/>
      <c r="B1372" s="3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</row>
    <row r="1373" spans="1:17" x14ac:dyDescent="0.25">
      <c r="A1373" s="3"/>
      <c r="B1373" s="3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</row>
    <row r="1374" spans="1:17" x14ac:dyDescent="0.25">
      <c r="A1374" s="3"/>
      <c r="B1374" s="3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</row>
    <row r="1375" spans="1:17" x14ac:dyDescent="0.25">
      <c r="A1375" s="3"/>
      <c r="B1375" s="3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</row>
    <row r="1376" spans="1:17" x14ac:dyDescent="0.25">
      <c r="A1376" s="3"/>
      <c r="B1376" s="3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</row>
    <row r="1377" spans="1:17" x14ac:dyDescent="0.25">
      <c r="A1377" s="3"/>
      <c r="B1377" s="3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</row>
    <row r="1378" spans="1:17" x14ac:dyDescent="0.25">
      <c r="A1378" s="6" t="s">
        <v>19</v>
      </c>
      <c r="B1378" s="6" t="s">
        <v>15</v>
      </c>
      <c r="C1378" s="7">
        <f t="shared" ref="C1378:L1378" si="206">SUM(C1371:C1377)</f>
        <v>0</v>
      </c>
      <c r="D1378" s="7">
        <f t="shared" si="206"/>
        <v>0</v>
      </c>
      <c r="E1378" s="7">
        <f t="shared" si="206"/>
        <v>0</v>
      </c>
      <c r="F1378" s="7">
        <f t="shared" si="206"/>
        <v>0</v>
      </c>
      <c r="G1378" s="7">
        <f t="shared" si="206"/>
        <v>0</v>
      </c>
      <c r="H1378" s="7">
        <f t="shared" si="206"/>
        <v>0</v>
      </c>
      <c r="I1378" s="7">
        <f t="shared" si="206"/>
        <v>0</v>
      </c>
      <c r="J1378" s="7">
        <f t="shared" si="206"/>
        <v>0</v>
      </c>
      <c r="K1378" s="7">
        <f t="shared" si="206"/>
        <v>0</v>
      </c>
      <c r="L1378" s="7">
        <f t="shared" si="206"/>
        <v>0</v>
      </c>
      <c r="M1378" s="7">
        <f>M1377</f>
        <v>0</v>
      </c>
      <c r="N1378" s="7">
        <f>SUM(N1371:N1377)</f>
        <v>0</v>
      </c>
      <c r="O1378" s="7"/>
      <c r="P1378" s="7">
        <f>SUM(P1371:P1377)</f>
        <v>0</v>
      </c>
      <c r="Q1378" s="8"/>
    </row>
    <row r="1379" spans="1:17" x14ac:dyDescent="0.25">
      <c r="A1379" s="10" t="s">
        <v>15</v>
      </c>
      <c r="B1379" s="10" t="s">
        <v>20</v>
      </c>
      <c r="C1379" s="11">
        <f t="shared" ref="C1379:L1379" si="207">C1354+C1362+C1370+C1378</f>
        <v>0</v>
      </c>
      <c r="D1379" s="11">
        <f t="shared" si="207"/>
        <v>0</v>
      </c>
      <c r="E1379" s="11">
        <f t="shared" si="207"/>
        <v>0</v>
      </c>
      <c r="F1379" s="11">
        <f t="shared" si="207"/>
        <v>0</v>
      </c>
      <c r="G1379" s="11">
        <f t="shared" si="207"/>
        <v>0</v>
      </c>
      <c r="H1379" s="11">
        <f t="shared" si="207"/>
        <v>0</v>
      </c>
      <c r="I1379" s="11">
        <f t="shared" si="207"/>
        <v>0</v>
      </c>
      <c r="J1379" s="11">
        <f t="shared" si="207"/>
        <v>0</v>
      </c>
      <c r="K1379" s="11">
        <f t="shared" si="207"/>
        <v>0</v>
      </c>
      <c r="L1379" s="11">
        <f t="shared" si="207"/>
        <v>0</v>
      </c>
      <c r="M1379" s="11">
        <f>M1378</f>
        <v>0</v>
      </c>
      <c r="N1379" s="11">
        <f>N1354+N1362+N1370+N1378</f>
        <v>0</v>
      </c>
      <c r="O1379" s="11"/>
      <c r="P1379" s="11">
        <f>P1354+P1362+P1370+P1378</f>
        <v>0</v>
      </c>
      <c r="Q1379" s="9"/>
    </row>
    <row r="1380" spans="1:17" x14ac:dyDescent="0.25">
      <c r="B1380" s="3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</row>
    <row r="1381" spans="1:17" x14ac:dyDescent="0.25">
      <c r="A1381" s="3"/>
      <c r="B1381" s="3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</row>
    <row r="1382" spans="1:17" x14ac:dyDescent="0.25">
      <c r="A1382" s="3"/>
      <c r="B1382" s="3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</row>
    <row r="1383" spans="1:17" x14ac:dyDescent="0.25">
      <c r="A1383" s="3"/>
      <c r="B1383" s="3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</row>
    <row r="1384" spans="1:17" x14ac:dyDescent="0.25">
      <c r="A1384" s="3"/>
      <c r="B1384" s="3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</row>
    <row r="1385" spans="1:17" x14ac:dyDescent="0.25">
      <c r="A1385" s="3"/>
      <c r="B1385" s="3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</row>
    <row r="1386" spans="1:17" x14ac:dyDescent="0.25">
      <c r="A1386" s="3"/>
      <c r="B1386" s="3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</row>
    <row r="1387" spans="1:17" x14ac:dyDescent="0.25">
      <c r="A1387" s="6" t="s">
        <v>16</v>
      </c>
      <c r="B1387" s="6" t="s">
        <v>15</v>
      </c>
      <c r="C1387" s="7">
        <f t="shared" ref="C1387:L1387" si="208">SUM(C1380:C1386)</f>
        <v>0</v>
      </c>
      <c r="D1387" s="7">
        <f t="shared" si="208"/>
        <v>0</v>
      </c>
      <c r="E1387" s="7">
        <f t="shared" si="208"/>
        <v>0</v>
      </c>
      <c r="F1387" s="7">
        <f t="shared" si="208"/>
        <v>0</v>
      </c>
      <c r="G1387" s="7">
        <f t="shared" si="208"/>
        <v>0</v>
      </c>
      <c r="H1387" s="7">
        <f t="shared" si="208"/>
        <v>0</v>
      </c>
      <c r="I1387" s="7">
        <f t="shared" si="208"/>
        <v>0</v>
      </c>
      <c r="J1387" s="7">
        <f t="shared" si="208"/>
        <v>0</v>
      </c>
      <c r="K1387" s="7">
        <f t="shared" si="208"/>
        <v>0</v>
      </c>
      <c r="L1387" s="7">
        <f t="shared" si="208"/>
        <v>0</v>
      </c>
      <c r="M1387" s="7">
        <f>M1386</f>
        <v>0</v>
      </c>
      <c r="N1387" s="7">
        <f>SUM(N1380:N1386)</f>
        <v>0</v>
      </c>
      <c r="O1387" s="7"/>
      <c r="P1387" s="7">
        <f>SUM(P1380:P1386)</f>
        <v>0</v>
      </c>
      <c r="Q1387" s="8"/>
    </row>
    <row r="1388" spans="1:17" x14ac:dyDescent="0.25">
      <c r="A1388" s="3"/>
      <c r="B1388" s="3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</row>
    <row r="1389" spans="1:17" x14ac:dyDescent="0.25">
      <c r="A1389" s="3"/>
      <c r="B1389" s="3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</row>
    <row r="1390" spans="1:17" x14ac:dyDescent="0.25">
      <c r="A1390" s="3"/>
      <c r="B1390" s="3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</row>
    <row r="1391" spans="1:17" x14ac:dyDescent="0.25">
      <c r="A1391" s="3"/>
      <c r="B1391" s="3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</row>
    <row r="1392" spans="1:17" x14ac:dyDescent="0.25">
      <c r="A1392" s="3"/>
      <c r="B1392" s="3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</row>
    <row r="1393" spans="1:17" x14ac:dyDescent="0.25">
      <c r="A1393" s="3"/>
      <c r="B1393" s="3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</row>
    <row r="1394" spans="1:17" x14ac:dyDescent="0.25">
      <c r="A1394" s="3"/>
      <c r="B1394" s="3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</row>
    <row r="1395" spans="1:17" x14ac:dyDescent="0.25">
      <c r="A1395" s="6" t="s">
        <v>17</v>
      </c>
      <c r="B1395" s="6" t="s">
        <v>15</v>
      </c>
      <c r="C1395" s="7">
        <f t="shared" ref="C1395:L1395" si="209">SUM(C1388:C1394)</f>
        <v>0</v>
      </c>
      <c r="D1395" s="7">
        <f t="shared" si="209"/>
        <v>0</v>
      </c>
      <c r="E1395" s="7">
        <f t="shared" si="209"/>
        <v>0</v>
      </c>
      <c r="F1395" s="7">
        <f t="shared" si="209"/>
        <v>0</v>
      </c>
      <c r="G1395" s="7">
        <f t="shared" si="209"/>
        <v>0</v>
      </c>
      <c r="H1395" s="7">
        <f t="shared" si="209"/>
        <v>0</v>
      </c>
      <c r="I1395" s="7">
        <f t="shared" si="209"/>
        <v>0</v>
      </c>
      <c r="J1395" s="7">
        <f t="shared" si="209"/>
        <v>0</v>
      </c>
      <c r="K1395" s="7">
        <f t="shared" si="209"/>
        <v>0</v>
      </c>
      <c r="L1395" s="7">
        <f t="shared" si="209"/>
        <v>0</v>
      </c>
      <c r="M1395" s="7">
        <f>M1394</f>
        <v>0</v>
      </c>
      <c r="N1395" s="7">
        <f>SUM(N1388:N1394)</f>
        <v>0</v>
      </c>
      <c r="O1395" s="7"/>
      <c r="P1395" s="7">
        <f>SUM(P1388:P1394)</f>
        <v>0</v>
      </c>
      <c r="Q1395" s="8"/>
    </row>
    <row r="1396" spans="1:17" x14ac:dyDescent="0.25">
      <c r="A1396" s="3"/>
      <c r="B1396" s="3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</row>
    <row r="1397" spans="1:17" x14ac:dyDescent="0.25">
      <c r="A1397" s="3"/>
      <c r="B1397" s="3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</row>
    <row r="1398" spans="1:17" x14ac:dyDescent="0.25">
      <c r="A1398" s="3"/>
      <c r="B1398" s="3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</row>
    <row r="1399" spans="1:17" x14ac:dyDescent="0.25">
      <c r="A1399" s="3"/>
      <c r="B1399" s="3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</row>
    <row r="1400" spans="1:17" x14ac:dyDescent="0.25">
      <c r="A1400" s="3"/>
      <c r="B1400" s="3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</row>
    <row r="1401" spans="1:17" x14ac:dyDescent="0.25">
      <c r="A1401" s="3"/>
      <c r="B1401" s="3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</row>
    <row r="1402" spans="1:17" x14ac:dyDescent="0.25">
      <c r="A1402" s="3"/>
      <c r="B1402" s="3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</row>
    <row r="1403" spans="1:17" x14ac:dyDescent="0.25">
      <c r="A1403" s="6" t="s">
        <v>18</v>
      </c>
      <c r="B1403" s="6" t="s">
        <v>15</v>
      </c>
      <c r="C1403" s="7">
        <f t="shared" ref="C1403:L1403" si="210">SUM(C1396:C1402)</f>
        <v>0</v>
      </c>
      <c r="D1403" s="7">
        <f t="shared" si="210"/>
        <v>0</v>
      </c>
      <c r="E1403" s="7">
        <f t="shared" si="210"/>
        <v>0</v>
      </c>
      <c r="F1403" s="7">
        <f t="shared" si="210"/>
        <v>0</v>
      </c>
      <c r="G1403" s="7">
        <f t="shared" si="210"/>
        <v>0</v>
      </c>
      <c r="H1403" s="7">
        <f t="shared" si="210"/>
        <v>0</v>
      </c>
      <c r="I1403" s="7">
        <f t="shared" si="210"/>
        <v>0</v>
      </c>
      <c r="J1403" s="7">
        <f t="shared" si="210"/>
        <v>0</v>
      </c>
      <c r="K1403" s="7">
        <f t="shared" si="210"/>
        <v>0</v>
      </c>
      <c r="L1403" s="7">
        <f t="shared" si="210"/>
        <v>0</v>
      </c>
      <c r="M1403" s="7">
        <f>M1402</f>
        <v>0</v>
      </c>
      <c r="N1403" s="7">
        <f>SUM(N1396:N1402)</f>
        <v>0</v>
      </c>
      <c r="O1403" s="7"/>
      <c r="P1403" s="7">
        <f>SUM(P1396:P1402)</f>
        <v>0</v>
      </c>
      <c r="Q1403" s="8"/>
    </row>
    <row r="1404" spans="1:17" x14ac:dyDescent="0.25">
      <c r="A1404" s="3"/>
      <c r="B1404" s="3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</row>
    <row r="1405" spans="1:17" x14ac:dyDescent="0.25">
      <c r="A1405" s="3"/>
      <c r="B1405" s="3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</row>
    <row r="1406" spans="1:17" x14ac:dyDescent="0.25">
      <c r="A1406" s="3"/>
      <c r="B1406" s="3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</row>
    <row r="1407" spans="1:17" x14ac:dyDescent="0.25">
      <c r="A1407" s="3"/>
      <c r="B1407" s="3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</row>
    <row r="1408" spans="1:17" x14ac:dyDescent="0.25">
      <c r="A1408" s="3"/>
      <c r="B1408" s="3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</row>
    <row r="1409" spans="1:17" x14ac:dyDescent="0.25">
      <c r="A1409" s="3"/>
      <c r="B1409" s="3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</row>
    <row r="1410" spans="1:17" x14ac:dyDescent="0.25">
      <c r="A1410" s="3"/>
      <c r="B1410" s="3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</row>
    <row r="1411" spans="1:17" x14ac:dyDescent="0.25">
      <c r="A1411" s="6" t="s">
        <v>19</v>
      </c>
      <c r="B1411" s="6" t="s">
        <v>15</v>
      </c>
      <c r="C1411" s="7">
        <f t="shared" ref="C1411:L1411" si="211">SUM(C1404:C1410)</f>
        <v>0</v>
      </c>
      <c r="D1411" s="7">
        <f t="shared" si="211"/>
        <v>0</v>
      </c>
      <c r="E1411" s="7">
        <f t="shared" si="211"/>
        <v>0</v>
      </c>
      <c r="F1411" s="7">
        <f t="shared" si="211"/>
        <v>0</v>
      </c>
      <c r="G1411" s="7">
        <f t="shared" si="211"/>
        <v>0</v>
      </c>
      <c r="H1411" s="7">
        <f t="shared" si="211"/>
        <v>0</v>
      </c>
      <c r="I1411" s="7">
        <f t="shared" si="211"/>
        <v>0</v>
      </c>
      <c r="J1411" s="7">
        <f t="shared" si="211"/>
        <v>0</v>
      </c>
      <c r="K1411" s="7">
        <f t="shared" si="211"/>
        <v>0</v>
      </c>
      <c r="L1411" s="7">
        <f t="shared" si="211"/>
        <v>0</v>
      </c>
      <c r="M1411" s="7">
        <f>M1410</f>
        <v>0</v>
      </c>
      <c r="N1411" s="7">
        <f>SUM(N1404:N1410)</f>
        <v>0</v>
      </c>
      <c r="O1411" s="7"/>
      <c r="P1411" s="7">
        <f>SUM(P1404:P1410)</f>
        <v>0</v>
      </c>
      <c r="Q1411" s="8"/>
    </row>
    <row r="1412" spans="1:17" x14ac:dyDescent="0.25">
      <c r="A1412" s="10" t="s">
        <v>15</v>
      </c>
      <c r="B1412" s="10" t="s">
        <v>20</v>
      </c>
      <c r="C1412" s="11">
        <f t="shared" ref="C1412:L1412" si="212">C1387+C1395+C1403+C1411</f>
        <v>0</v>
      </c>
      <c r="D1412" s="11">
        <f t="shared" si="212"/>
        <v>0</v>
      </c>
      <c r="E1412" s="11">
        <f t="shared" si="212"/>
        <v>0</v>
      </c>
      <c r="F1412" s="11">
        <f t="shared" si="212"/>
        <v>0</v>
      </c>
      <c r="G1412" s="11">
        <f t="shared" si="212"/>
        <v>0</v>
      </c>
      <c r="H1412" s="11">
        <f t="shared" si="212"/>
        <v>0</v>
      </c>
      <c r="I1412" s="11">
        <f t="shared" si="212"/>
        <v>0</v>
      </c>
      <c r="J1412" s="11">
        <f t="shared" si="212"/>
        <v>0</v>
      </c>
      <c r="K1412" s="11">
        <f t="shared" si="212"/>
        <v>0</v>
      </c>
      <c r="L1412" s="11">
        <f t="shared" si="212"/>
        <v>0</v>
      </c>
      <c r="M1412" s="11">
        <f>M1411</f>
        <v>0</v>
      </c>
      <c r="N1412" s="11">
        <f>N1387+N1395+N1403+N1411</f>
        <v>0</v>
      </c>
      <c r="O1412" s="11"/>
      <c r="P1412" s="11">
        <f>P1387+P1395+P1403+P1411</f>
        <v>0</v>
      </c>
      <c r="Q1412" s="9"/>
    </row>
    <row r="1413" spans="1:17" x14ac:dyDescent="0.25">
      <c r="B1413" s="3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</row>
    <row r="1414" spans="1:17" x14ac:dyDescent="0.25">
      <c r="A1414" s="3"/>
      <c r="B1414" s="3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</row>
    <row r="1415" spans="1:17" x14ac:dyDescent="0.25">
      <c r="A1415" s="3"/>
      <c r="B1415" s="3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</row>
    <row r="1416" spans="1:17" x14ac:dyDescent="0.25">
      <c r="A1416" s="3"/>
      <c r="B1416" s="3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</row>
    <row r="1417" spans="1:17" x14ac:dyDescent="0.25">
      <c r="A1417" s="3"/>
      <c r="B1417" s="3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</row>
    <row r="1418" spans="1:17" x14ac:dyDescent="0.25">
      <c r="A1418" s="3"/>
      <c r="B1418" s="3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</row>
    <row r="1419" spans="1:17" x14ac:dyDescent="0.25">
      <c r="A1419" s="3"/>
      <c r="B1419" s="3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</row>
    <row r="1420" spans="1:17" x14ac:dyDescent="0.25">
      <c r="A1420" s="6" t="s">
        <v>16</v>
      </c>
      <c r="B1420" s="6" t="s">
        <v>15</v>
      </c>
      <c r="C1420" s="7">
        <f t="shared" ref="C1420:L1420" si="213">SUM(C1413:C1419)</f>
        <v>0</v>
      </c>
      <c r="D1420" s="7">
        <f t="shared" si="213"/>
        <v>0</v>
      </c>
      <c r="E1420" s="7">
        <f t="shared" si="213"/>
        <v>0</v>
      </c>
      <c r="F1420" s="7">
        <f t="shared" si="213"/>
        <v>0</v>
      </c>
      <c r="G1420" s="7">
        <f t="shared" si="213"/>
        <v>0</v>
      </c>
      <c r="H1420" s="7">
        <f t="shared" si="213"/>
        <v>0</v>
      </c>
      <c r="I1420" s="7">
        <f t="shared" si="213"/>
        <v>0</v>
      </c>
      <c r="J1420" s="7">
        <f t="shared" si="213"/>
        <v>0</v>
      </c>
      <c r="K1420" s="7">
        <f t="shared" si="213"/>
        <v>0</v>
      </c>
      <c r="L1420" s="7">
        <f t="shared" si="213"/>
        <v>0</v>
      </c>
      <c r="M1420" s="7">
        <f>M1419</f>
        <v>0</v>
      </c>
      <c r="N1420" s="7">
        <f>SUM(N1413:N1419)</f>
        <v>0</v>
      </c>
      <c r="O1420" s="7"/>
      <c r="P1420" s="7">
        <f>SUM(P1413:P1419)</f>
        <v>0</v>
      </c>
      <c r="Q1420" s="8"/>
    </row>
    <row r="1421" spans="1:17" x14ac:dyDescent="0.25">
      <c r="A1421" s="3"/>
      <c r="B1421" s="3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</row>
    <row r="1422" spans="1:17" x14ac:dyDescent="0.25">
      <c r="A1422" s="3"/>
      <c r="B1422" s="3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</row>
    <row r="1423" spans="1:17" x14ac:dyDescent="0.25">
      <c r="A1423" s="3"/>
      <c r="B1423" s="3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</row>
    <row r="1424" spans="1:17" x14ac:dyDescent="0.25">
      <c r="A1424" s="3"/>
      <c r="B1424" s="3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</row>
    <row r="1425" spans="1:17" x14ac:dyDescent="0.25">
      <c r="A1425" s="3"/>
      <c r="B1425" s="3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</row>
    <row r="1426" spans="1:17" x14ac:dyDescent="0.25">
      <c r="A1426" s="3"/>
      <c r="B1426" s="3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</row>
    <row r="1427" spans="1:17" x14ac:dyDescent="0.25">
      <c r="A1427" s="3"/>
      <c r="B1427" s="3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</row>
    <row r="1428" spans="1:17" x14ac:dyDescent="0.25">
      <c r="A1428" s="6" t="s">
        <v>17</v>
      </c>
      <c r="B1428" s="6" t="s">
        <v>15</v>
      </c>
      <c r="C1428" s="7">
        <f t="shared" ref="C1428:L1428" si="214">SUM(C1421:C1427)</f>
        <v>0</v>
      </c>
      <c r="D1428" s="7">
        <f t="shared" si="214"/>
        <v>0</v>
      </c>
      <c r="E1428" s="7">
        <f t="shared" si="214"/>
        <v>0</v>
      </c>
      <c r="F1428" s="7">
        <f t="shared" si="214"/>
        <v>0</v>
      </c>
      <c r="G1428" s="7">
        <f t="shared" si="214"/>
        <v>0</v>
      </c>
      <c r="H1428" s="7">
        <f t="shared" si="214"/>
        <v>0</v>
      </c>
      <c r="I1428" s="7">
        <f t="shared" si="214"/>
        <v>0</v>
      </c>
      <c r="J1428" s="7">
        <f t="shared" si="214"/>
        <v>0</v>
      </c>
      <c r="K1428" s="7">
        <f t="shared" si="214"/>
        <v>0</v>
      </c>
      <c r="L1428" s="7">
        <f t="shared" si="214"/>
        <v>0</v>
      </c>
      <c r="M1428" s="7">
        <f>M1427</f>
        <v>0</v>
      </c>
      <c r="N1428" s="7">
        <f>SUM(N1421:N1427)</f>
        <v>0</v>
      </c>
      <c r="O1428" s="7"/>
      <c r="P1428" s="7">
        <f>SUM(P1421:P1427)</f>
        <v>0</v>
      </c>
      <c r="Q1428" s="8"/>
    </row>
    <row r="1429" spans="1:17" x14ac:dyDescent="0.25">
      <c r="A1429" s="3"/>
      <c r="B1429" s="3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</row>
    <row r="1430" spans="1:17" x14ac:dyDescent="0.25">
      <c r="A1430" s="3"/>
      <c r="B1430" s="3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</row>
    <row r="1431" spans="1:17" x14ac:dyDescent="0.25">
      <c r="A1431" s="3"/>
      <c r="B1431" s="3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</row>
    <row r="1432" spans="1:17" x14ac:dyDescent="0.25">
      <c r="A1432" s="3"/>
      <c r="B1432" s="3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</row>
    <row r="1433" spans="1:17" x14ac:dyDescent="0.25">
      <c r="A1433" s="3"/>
      <c r="B1433" s="3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</row>
    <row r="1434" spans="1:17" x14ac:dyDescent="0.25">
      <c r="A1434" s="3"/>
      <c r="B1434" s="3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</row>
    <row r="1435" spans="1:17" x14ac:dyDescent="0.25">
      <c r="A1435" s="3"/>
      <c r="B1435" s="3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</row>
    <row r="1436" spans="1:17" x14ac:dyDescent="0.25">
      <c r="A1436" s="6" t="s">
        <v>18</v>
      </c>
      <c r="B1436" s="6" t="s">
        <v>15</v>
      </c>
      <c r="C1436" s="7">
        <f t="shared" ref="C1436:L1436" si="215">SUM(C1429:C1435)</f>
        <v>0</v>
      </c>
      <c r="D1436" s="7">
        <f t="shared" si="215"/>
        <v>0</v>
      </c>
      <c r="E1436" s="7">
        <f t="shared" si="215"/>
        <v>0</v>
      </c>
      <c r="F1436" s="7">
        <f t="shared" si="215"/>
        <v>0</v>
      </c>
      <c r="G1436" s="7">
        <f t="shared" si="215"/>
        <v>0</v>
      </c>
      <c r="H1436" s="7">
        <f t="shared" si="215"/>
        <v>0</v>
      </c>
      <c r="I1436" s="7">
        <f t="shared" si="215"/>
        <v>0</v>
      </c>
      <c r="J1436" s="7">
        <f t="shared" si="215"/>
        <v>0</v>
      </c>
      <c r="K1436" s="7">
        <f t="shared" si="215"/>
        <v>0</v>
      </c>
      <c r="L1436" s="7">
        <f t="shared" si="215"/>
        <v>0</v>
      </c>
      <c r="M1436" s="7">
        <f>M1435</f>
        <v>0</v>
      </c>
      <c r="N1436" s="7">
        <f>SUM(N1429:N1435)</f>
        <v>0</v>
      </c>
      <c r="O1436" s="7"/>
      <c r="P1436" s="7">
        <f>SUM(P1429:P1435)</f>
        <v>0</v>
      </c>
      <c r="Q1436" s="8"/>
    </row>
    <row r="1437" spans="1:17" x14ac:dyDescent="0.25">
      <c r="A1437" s="3"/>
      <c r="B1437" s="3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</row>
    <row r="1438" spans="1:17" x14ac:dyDescent="0.25">
      <c r="A1438" s="3"/>
      <c r="B1438" s="3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</row>
    <row r="1439" spans="1:17" x14ac:dyDescent="0.25">
      <c r="A1439" s="3"/>
      <c r="B1439" s="3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</row>
    <row r="1440" spans="1:17" x14ac:dyDescent="0.25">
      <c r="A1440" s="3"/>
      <c r="B1440" s="3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</row>
    <row r="1441" spans="1:17" x14ac:dyDescent="0.25">
      <c r="A1441" s="3"/>
      <c r="B1441" s="3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</row>
    <row r="1442" spans="1:17" x14ac:dyDescent="0.25">
      <c r="A1442" s="3"/>
      <c r="B1442" s="3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</row>
    <row r="1443" spans="1:17" x14ac:dyDescent="0.25">
      <c r="A1443" s="3"/>
      <c r="B1443" s="3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</row>
    <row r="1444" spans="1:17" x14ac:dyDescent="0.25">
      <c r="A1444" s="6" t="s">
        <v>19</v>
      </c>
      <c r="B1444" s="6" t="s">
        <v>15</v>
      </c>
      <c r="C1444" s="7">
        <f t="shared" ref="C1444:L1444" si="216">SUM(C1437:C1443)</f>
        <v>0</v>
      </c>
      <c r="D1444" s="7">
        <f t="shared" si="216"/>
        <v>0</v>
      </c>
      <c r="E1444" s="7">
        <f t="shared" si="216"/>
        <v>0</v>
      </c>
      <c r="F1444" s="7">
        <f t="shared" si="216"/>
        <v>0</v>
      </c>
      <c r="G1444" s="7">
        <f t="shared" si="216"/>
        <v>0</v>
      </c>
      <c r="H1444" s="7">
        <f t="shared" si="216"/>
        <v>0</v>
      </c>
      <c r="I1444" s="7">
        <f t="shared" si="216"/>
        <v>0</v>
      </c>
      <c r="J1444" s="7">
        <f t="shared" si="216"/>
        <v>0</v>
      </c>
      <c r="K1444" s="7">
        <f t="shared" si="216"/>
        <v>0</v>
      </c>
      <c r="L1444" s="7">
        <f t="shared" si="216"/>
        <v>0</v>
      </c>
      <c r="M1444" s="7">
        <f>M1443</f>
        <v>0</v>
      </c>
      <c r="N1444" s="7">
        <f>SUM(N1437:N1443)</f>
        <v>0</v>
      </c>
      <c r="O1444" s="7"/>
      <c r="P1444" s="7">
        <f>SUM(P1437:P1443)</f>
        <v>0</v>
      </c>
      <c r="Q1444" s="8"/>
    </row>
    <row r="1445" spans="1:17" x14ac:dyDescent="0.25">
      <c r="A1445" s="10" t="s">
        <v>15</v>
      </c>
      <c r="B1445" s="10" t="s">
        <v>20</v>
      </c>
      <c r="C1445" s="11">
        <f t="shared" ref="C1445:L1445" si="217">C1420+C1428+C1436+C1444</f>
        <v>0</v>
      </c>
      <c r="D1445" s="11">
        <f t="shared" si="217"/>
        <v>0</v>
      </c>
      <c r="E1445" s="11">
        <f t="shared" si="217"/>
        <v>0</v>
      </c>
      <c r="F1445" s="11">
        <f t="shared" si="217"/>
        <v>0</v>
      </c>
      <c r="G1445" s="11">
        <f t="shared" si="217"/>
        <v>0</v>
      </c>
      <c r="H1445" s="11">
        <f t="shared" si="217"/>
        <v>0</v>
      </c>
      <c r="I1445" s="11">
        <f t="shared" si="217"/>
        <v>0</v>
      </c>
      <c r="J1445" s="11">
        <f t="shared" si="217"/>
        <v>0</v>
      </c>
      <c r="K1445" s="11">
        <f t="shared" si="217"/>
        <v>0</v>
      </c>
      <c r="L1445" s="11">
        <f t="shared" si="217"/>
        <v>0</v>
      </c>
      <c r="M1445" s="11">
        <f>M1444</f>
        <v>0</v>
      </c>
      <c r="N1445" s="11">
        <f>N1420+N1428+N1436+N1444</f>
        <v>0</v>
      </c>
      <c r="O1445" s="11"/>
      <c r="P1445" s="11">
        <f>P1420+P1428+P1436+P1444</f>
        <v>0</v>
      </c>
      <c r="Q1445" s="9"/>
    </row>
    <row r="1446" spans="1:17" x14ac:dyDescent="0.25">
      <c r="B1446" s="3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</row>
    <row r="1447" spans="1:17" x14ac:dyDescent="0.25">
      <c r="A1447" s="3"/>
      <c r="B1447" s="3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</row>
    <row r="1448" spans="1:17" x14ac:dyDescent="0.25">
      <c r="A1448" s="3"/>
      <c r="B1448" s="3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</row>
    <row r="1449" spans="1:17" x14ac:dyDescent="0.25">
      <c r="A1449" s="3"/>
      <c r="B1449" s="3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</row>
    <row r="1450" spans="1:17" x14ac:dyDescent="0.25">
      <c r="A1450" s="3"/>
      <c r="B1450" s="3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</row>
    <row r="1451" spans="1:17" x14ac:dyDescent="0.25">
      <c r="A1451" s="3"/>
      <c r="B1451" s="3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</row>
    <row r="1452" spans="1:17" x14ac:dyDescent="0.25">
      <c r="A1452" s="3"/>
      <c r="B1452" s="3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</row>
    <row r="1453" spans="1:17" x14ac:dyDescent="0.25">
      <c r="A1453" s="6" t="s">
        <v>16</v>
      </c>
      <c r="B1453" s="6" t="s">
        <v>15</v>
      </c>
      <c r="C1453" s="7">
        <f t="shared" ref="C1453:L1453" si="218">SUM(C1446:C1452)</f>
        <v>0</v>
      </c>
      <c r="D1453" s="7">
        <f t="shared" si="218"/>
        <v>0</v>
      </c>
      <c r="E1453" s="7">
        <f t="shared" si="218"/>
        <v>0</v>
      </c>
      <c r="F1453" s="7">
        <f t="shared" si="218"/>
        <v>0</v>
      </c>
      <c r="G1453" s="7">
        <f t="shared" si="218"/>
        <v>0</v>
      </c>
      <c r="H1453" s="7">
        <f t="shared" si="218"/>
        <v>0</v>
      </c>
      <c r="I1453" s="7">
        <f t="shared" si="218"/>
        <v>0</v>
      </c>
      <c r="J1453" s="7">
        <f t="shared" si="218"/>
        <v>0</v>
      </c>
      <c r="K1453" s="7">
        <f t="shared" si="218"/>
        <v>0</v>
      </c>
      <c r="L1453" s="7">
        <f t="shared" si="218"/>
        <v>0</v>
      </c>
      <c r="M1453" s="7">
        <f>M1452</f>
        <v>0</v>
      </c>
      <c r="N1453" s="7">
        <f>SUM(N1446:N1452)</f>
        <v>0</v>
      </c>
      <c r="O1453" s="7"/>
      <c r="P1453" s="7">
        <f>SUM(P1446:P1452)</f>
        <v>0</v>
      </c>
      <c r="Q1453" s="8"/>
    </row>
    <row r="1454" spans="1:17" x14ac:dyDescent="0.25">
      <c r="A1454" s="3"/>
      <c r="B1454" s="3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</row>
    <row r="1455" spans="1:17" x14ac:dyDescent="0.25">
      <c r="A1455" s="3"/>
      <c r="B1455" s="3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</row>
    <row r="1456" spans="1:17" x14ac:dyDescent="0.25">
      <c r="A1456" s="3"/>
      <c r="B1456" s="3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</row>
    <row r="1457" spans="1:17" x14ac:dyDescent="0.25">
      <c r="A1457" s="3"/>
      <c r="B1457" s="3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</row>
    <row r="1458" spans="1:17" x14ac:dyDescent="0.25">
      <c r="A1458" s="3"/>
      <c r="B1458" s="3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</row>
    <row r="1459" spans="1:17" x14ac:dyDescent="0.25">
      <c r="A1459" s="3"/>
      <c r="B1459" s="3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</row>
    <row r="1460" spans="1:17" x14ac:dyDescent="0.25">
      <c r="A1460" s="3"/>
      <c r="B1460" s="3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</row>
    <row r="1461" spans="1:17" x14ac:dyDescent="0.25">
      <c r="A1461" s="6" t="s">
        <v>17</v>
      </c>
      <c r="B1461" s="6" t="s">
        <v>15</v>
      </c>
      <c r="C1461" s="7">
        <f t="shared" ref="C1461:L1461" si="219">SUM(C1454:C1460)</f>
        <v>0</v>
      </c>
      <c r="D1461" s="7">
        <f t="shared" si="219"/>
        <v>0</v>
      </c>
      <c r="E1461" s="7">
        <f t="shared" si="219"/>
        <v>0</v>
      </c>
      <c r="F1461" s="7">
        <f t="shared" si="219"/>
        <v>0</v>
      </c>
      <c r="G1461" s="7">
        <f t="shared" si="219"/>
        <v>0</v>
      </c>
      <c r="H1461" s="7">
        <f t="shared" si="219"/>
        <v>0</v>
      </c>
      <c r="I1461" s="7">
        <f t="shared" si="219"/>
        <v>0</v>
      </c>
      <c r="J1461" s="7">
        <f t="shared" si="219"/>
        <v>0</v>
      </c>
      <c r="K1461" s="7">
        <f t="shared" si="219"/>
        <v>0</v>
      </c>
      <c r="L1461" s="7">
        <f t="shared" si="219"/>
        <v>0</v>
      </c>
      <c r="M1461" s="7">
        <f>M1460</f>
        <v>0</v>
      </c>
      <c r="N1461" s="7">
        <f>SUM(N1454:N1460)</f>
        <v>0</v>
      </c>
      <c r="O1461" s="7"/>
      <c r="P1461" s="7">
        <f>SUM(P1454:P1460)</f>
        <v>0</v>
      </c>
      <c r="Q1461" s="8"/>
    </row>
    <row r="1462" spans="1:17" x14ac:dyDescent="0.25">
      <c r="A1462" s="3"/>
      <c r="B1462" s="3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</row>
    <row r="1463" spans="1:17" x14ac:dyDescent="0.25">
      <c r="A1463" s="3"/>
      <c r="B1463" s="3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</row>
    <row r="1464" spans="1:17" x14ac:dyDescent="0.25">
      <c r="A1464" s="3"/>
      <c r="B1464" s="3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</row>
    <row r="1465" spans="1:17" x14ac:dyDescent="0.25">
      <c r="A1465" s="3"/>
      <c r="B1465" s="3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</row>
    <row r="1466" spans="1:17" x14ac:dyDescent="0.25">
      <c r="A1466" s="3"/>
      <c r="B1466" s="3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</row>
    <row r="1467" spans="1:17" x14ac:dyDescent="0.25">
      <c r="A1467" s="3"/>
      <c r="B1467" s="3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</row>
    <row r="1468" spans="1:17" x14ac:dyDescent="0.25">
      <c r="A1468" s="3"/>
      <c r="B1468" s="3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</row>
    <row r="1469" spans="1:17" x14ac:dyDescent="0.25">
      <c r="A1469" s="6" t="s">
        <v>18</v>
      </c>
      <c r="B1469" s="6" t="s">
        <v>15</v>
      </c>
      <c r="C1469" s="7">
        <f t="shared" ref="C1469:L1469" si="220">SUM(C1462:C1468)</f>
        <v>0</v>
      </c>
      <c r="D1469" s="7">
        <f t="shared" si="220"/>
        <v>0</v>
      </c>
      <c r="E1469" s="7">
        <f t="shared" si="220"/>
        <v>0</v>
      </c>
      <c r="F1469" s="7">
        <f t="shared" si="220"/>
        <v>0</v>
      </c>
      <c r="G1469" s="7">
        <f t="shared" si="220"/>
        <v>0</v>
      </c>
      <c r="H1469" s="7">
        <f t="shared" si="220"/>
        <v>0</v>
      </c>
      <c r="I1469" s="7">
        <f t="shared" si="220"/>
        <v>0</v>
      </c>
      <c r="J1469" s="7">
        <f t="shared" si="220"/>
        <v>0</v>
      </c>
      <c r="K1469" s="7">
        <f t="shared" si="220"/>
        <v>0</v>
      </c>
      <c r="L1469" s="7">
        <f t="shared" si="220"/>
        <v>0</v>
      </c>
      <c r="M1469" s="7">
        <f>M1468</f>
        <v>0</v>
      </c>
      <c r="N1469" s="7">
        <f>SUM(N1462:N1468)</f>
        <v>0</v>
      </c>
      <c r="O1469" s="7"/>
      <c r="P1469" s="7">
        <f>SUM(P1462:P1468)</f>
        <v>0</v>
      </c>
      <c r="Q1469" s="8"/>
    </row>
    <row r="1470" spans="1:17" x14ac:dyDescent="0.25">
      <c r="A1470" s="3"/>
      <c r="B1470" s="3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</row>
    <row r="1471" spans="1:17" x14ac:dyDescent="0.25">
      <c r="A1471" s="3"/>
      <c r="B1471" s="3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</row>
    <row r="1472" spans="1:17" x14ac:dyDescent="0.25">
      <c r="A1472" s="3"/>
      <c r="B1472" s="3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</row>
    <row r="1473" spans="1:17" x14ac:dyDescent="0.25">
      <c r="A1473" s="3"/>
      <c r="B1473" s="3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</row>
    <row r="1474" spans="1:17" x14ac:dyDescent="0.25">
      <c r="A1474" s="3"/>
      <c r="B1474" s="3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</row>
    <row r="1475" spans="1:17" x14ac:dyDescent="0.25">
      <c r="A1475" s="3"/>
      <c r="B1475" s="3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</row>
    <row r="1476" spans="1:17" x14ac:dyDescent="0.25">
      <c r="A1476" s="3"/>
      <c r="B1476" s="3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</row>
    <row r="1477" spans="1:17" x14ac:dyDescent="0.25">
      <c r="A1477" s="6" t="s">
        <v>19</v>
      </c>
      <c r="B1477" s="6" t="s">
        <v>15</v>
      </c>
      <c r="C1477" s="7">
        <f t="shared" ref="C1477:L1477" si="221">SUM(C1470:C1476)</f>
        <v>0</v>
      </c>
      <c r="D1477" s="7">
        <f t="shared" si="221"/>
        <v>0</v>
      </c>
      <c r="E1477" s="7">
        <f t="shared" si="221"/>
        <v>0</v>
      </c>
      <c r="F1477" s="7">
        <f t="shared" si="221"/>
        <v>0</v>
      </c>
      <c r="G1477" s="7">
        <f t="shared" si="221"/>
        <v>0</v>
      </c>
      <c r="H1477" s="7">
        <f t="shared" si="221"/>
        <v>0</v>
      </c>
      <c r="I1477" s="7">
        <f t="shared" si="221"/>
        <v>0</v>
      </c>
      <c r="J1477" s="7">
        <f t="shared" si="221"/>
        <v>0</v>
      </c>
      <c r="K1477" s="7">
        <f t="shared" si="221"/>
        <v>0</v>
      </c>
      <c r="L1477" s="7">
        <f t="shared" si="221"/>
        <v>0</v>
      </c>
      <c r="M1477" s="7">
        <f>M1476</f>
        <v>0</v>
      </c>
      <c r="N1477" s="7">
        <f>SUM(N1470:N1476)</f>
        <v>0</v>
      </c>
      <c r="O1477" s="7"/>
      <c r="P1477" s="7">
        <f>SUM(P1470:P1476)</f>
        <v>0</v>
      </c>
      <c r="Q1477" s="8"/>
    </row>
    <row r="1478" spans="1:17" x14ac:dyDescent="0.25">
      <c r="A1478" s="10" t="s">
        <v>15</v>
      </c>
      <c r="B1478" s="10" t="s">
        <v>20</v>
      </c>
      <c r="C1478" s="11">
        <f t="shared" ref="C1478:L1478" si="222">C1453+C1461+C1469+C1477</f>
        <v>0</v>
      </c>
      <c r="D1478" s="11">
        <f t="shared" si="222"/>
        <v>0</v>
      </c>
      <c r="E1478" s="11">
        <f t="shared" si="222"/>
        <v>0</v>
      </c>
      <c r="F1478" s="11">
        <f t="shared" si="222"/>
        <v>0</v>
      </c>
      <c r="G1478" s="11">
        <f t="shared" si="222"/>
        <v>0</v>
      </c>
      <c r="H1478" s="11">
        <f t="shared" si="222"/>
        <v>0</v>
      </c>
      <c r="I1478" s="11">
        <f t="shared" si="222"/>
        <v>0</v>
      </c>
      <c r="J1478" s="11">
        <f t="shared" si="222"/>
        <v>0</v>
      </c>
      <c r="K1478" s="11">
        <f t="shared" si="222"/>
        <v>0</v>
      </c>
      <c r="L1478" s="11">
        <f t="shared" si="222"/>
        <v>0</v>
      </c>
      <c r="M1478" s="11">
        <f>M1477</f>
        <v>0</v>
      </c>
      <c r="N1478" s="11">
        <f>N1453+N1461+N1469+N1477</f>
        <v>0</v>
      </c>
      <c r="O1478" s="11"/>
      <c r="P1478" s="11">
        <f>P1453+P1461+P1469+P1477</f>
        <v>0</v>
      </c>
      <c r="Q1478" s="9"/>
    </row>
    <row r="1479" spans="1:17" x14ac:dyDescent="0.25">
      <c r="B1479" s="3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</row>
    <row r="1480" spans="1:17" x14ac:dyDescent="0.25">
      <c r="A1480" s="3"/>
      <c r="B1480" s="3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</row>
    <row r="1481" spans="1:17" x14ac:dyDescent="0.25">
      <c r="A1481" s="3"/>
      <c r="B1481" s="3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</row>
    <row r="1482" spans="1:17" x14ac:dyDescent="0.25">
      <c r="A1482" s="3"/>
      <c r="B1482" s="3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</row>
    <row r="1483" spans="1:17" x14ac:dyDescent="0.25">
      <c r="A1483" s="3"/>
      <c r="B1483" s="3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</row>
    <row r="1484" spans="1:17" x14ac:dyDescent="0.25">
      <c r="A1484" s="3"/>
      <c r="B1484" s="3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</row>
    <row r="1485" spans="1:17" x14ac:dyDescent="0.25">
      <c r="A1485" s="3"/>
      <c r="B1485" s="3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</row>
    <row r="1486" spans="1:17" x14ac:dyDescent="0.25">
      <c r="A1486" s="6" t="s">
        <v>16</v>
      </c>
      <c r="B1486" s="6" t="s">
        <v>15</v>
      </c>
      <c r="C1486" s="7">
        <f t="shared" ref="C1486:L1486" si="223">SUM(C1479:C1485)</f>
        <v>0</v>
      </c>
      <c r="D1486" s="7">
        <f t="shared" si="223"/>
        <v>0</v>
      </c>
      <c r="E1486" s="7">
        <f t="shared" si="223"/>
        <v>0</v>
      </c>
      <c r="F1486" s="7">
        <f t="shared" si="223"/>
        <v>0</v>
      </c>
      <c r="G1486" s="7">
        <f t="shared" si="223"/>
        <v>0</v>
      </c>
      <c r="H1486" s="7">
        <f t="shared" si="223"/>
        <v>0</v>
      </c>
      <c r="I1486" s="7">
        <f t="shared" si="223"/>
        <v>0</v>
      </c>
      <c r="J1486" s="7">
        <f t="shared" si="223"/>
        <v>0</v>
      </c>
      <c r="K1486" s="7">
        <f t="shared" si="223"/>
        <v>0</v>
      </c>
      <c r="L1486" s="7">
        <f t="shared" si="223"/>
        <v>0</v>
      </c>
      <c r="M1486" s="7">
        <f>M1485</f>
        <v>0</v>
      </c>
      <c r="N1486" s="7">
        <f>SUM(N1479:N1485)</f>
        <v>0</v>
      </c>
      <c r="O1486" s="7"/>
      <c r="P1486" s="7">
        <f>SUM(P1479:P1485)</f>
        <v>0</v>
      </c>
      <c r="Q1486" s="8"/>
    </row>
    <row r="1487" spans="1:17" x14ac:dyDescent="0.25">
      <c r="A1487" s="3"/>
      <c r="B1487" s="3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</row>
    <row r="1488" spans="1:17" x14ac:dyDescent="0.25">
      <c r="A1488" s="3"/>
      <c r="B1488" s="3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</row>
    <row r="1489" spans="1:17" x14ac:dyDescent="0.25">
      <c r="A1489" s="3"/>
      <c r="B1489" s="3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</row>
    <row r="1490" spans="1:17" x14ac:dyDescent="0.25">
      <c r="A1490" s="3"/>
      <c r="B1490" s="3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</row>
    <row r="1491" spans="1:17" x14ac:dyDescent="0.25">
      <c r="A1491" s="3"/>
      <c r="B1491" s="3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</row>
    <row r="1492" spans="1:17" x14ac:dyDescent="0.25">
      <c r="A1492" s="3"/>
      <c r="B1492" s="3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</row>
    <row r="1493" spans="1:17" x14ac:dyDescent="0.25">
      <c r="A1493" s="3"/>
      <c r="B1493" s="3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</row>
    <row r="1494" spans="1:17" x14ac:dyDescent="0.25">
      <c r="A1494" s="6" t="s">
        <v>17</v>
      </c>
      <c r="B1494" s="6" t="s">
        <v>15</v>
      </c>
      <c r="C1494" s="7">
        <f t="shared" ref="C1494:L1494" si="224">SUM(C1487:C1493)</f>
        <v>0</v>
      </c>
      <c r="D1494" s="7">
        <f t="shared" si="224"/>
        <v>0</v>
      </c>
      <c r="E1494" s="7">
        <f t="shared" si="224"/>
        <v>0</v>
      </c>
      <c r="F1494" s="7">
        <f t="shared" si="224"/>
        <v>0</v>
      </c>
      <c r="G1494" s="7">
        <f t="shared" si="224"/>
        <v>0</v>
      </c>
      <c r="H1494" s="7">
        <f t="shared" si="224"/>
        <v>0</v>
      </c>
      <c r="I1494" s="7">
        <f t="shared" si="224"/>
        <v>0</v>
      </c>
      <c r="J1494" s="7">
        <f t="shared" si="224"/>
        <v>0</v>
      </c>
      <c r="K1494" s="7">
        <f t="shared" si="224"/>
        <v>0</v>
      </c>
      <c r="L1494" s="7">
        <f t="shared" si="224"/>
        <v>0</v>
      </c>
      <c r="M1494" s="7">
        <f>M1493</f>
        <v>0</v>
      </c>
      <c r="N1494" s="7">
        <f>SUM(N1487:N1493)</f>
        <v>0</v>
      </c>
      <c r="O1494" s="7"/>
      <c r="P1494" s="7">
        <f>SUM(P1487:P1493)</f>
        <v>0</v>
      </c>
      <c r="Q1494" s="8"/>
    </row>
    <row r="1495" spans="1:17" x14ac:dyDescent="0.25">
      <c r="A1495" s="3"/>
      <c r="B1495" s="3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</row>
    <row r="1496" spans="1:17" x14ac:dyDescent="0.25">
      <c r="A1496" s="3"/>
      <c r="B1496" s="3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</row>
    <row r="1497" spans="1:17" x14ac:dyDescent="0.25">
      <c r="A1497" s="3"/>
      <c r="B1497" s="3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</row>
    <row r="1498" spans="1:17" x14ac:dyDescent="0.25">
      <c r="A1498" s="3"/>
      <c r="B1498" s="3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</row>
    <row r="1499" spans="1:17" x14ac:dyDescent="0.25">
      <c r="A1499" s="3"/>
      <c r="B1499" s="3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</row>
    <row r="1500" spans="1:17" x14ac:dyDescent="0.25">
      <c r="A1500" s="3"/>
      <c r="B1500" s="3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</row>
    <row r="1501" spans="1:17" x14ac:dyDescent="0.25">
      <c r="A1501" s="3"/>
      <c r="B1501" s="3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</row>
    <row r="1502" spans="1:17" x14ac:dyDescent="0.25">
      <c r="A1502" s="6" t="s">
        <v>18</v>
      </c>
      <c r="B1502" s="6" t="s">
        <v>15</v>
      </c>
      <c r="C1502" s="7">
        <f t="shared" ref="C1502:L1502" si="225">SUM(C1495:C1501)</f>
        <v>0</v>
      </c>
      <c r="D1502" s="7">
        <f t="shared" si="225"/>
        <v>0</v>
      </c>
      <c r="E1502" s="7">
        <f t="shared" si="225"/>
        <v>0</v>
      </c>
      <c r="F1502" s="7">
        <f t="shared" si="225"/>
        <v>0</v>
      </c>
      <c r="G1502" s="7">
        <f t="shared" si="225"/>
        <v>0</v>
      </c>
      <c r="H1502" s="7">
        <f t="shared" si="225"/>
        <v>0</v>
      </c>
      <c r="I1502" s="7">
        <f t="shared" si="225"/>
        <v>0</v>
      </c>
      <c r="J1502" s="7">
        <f t="shared" si="225"/>
        <v>0</v>
      </c>
      <c r="K1502" s="7">
        <f t="shared" si="225"/>
        <v>0</v>
      </c>
      <c r="L1502" s="7">
        <f t="shared" si="225"/>
        <v>0</v>
      </c>
      <c r="M1502" s="7">
        <f>M1501</f>
        <v>0</v>
      </c>
      <c r="N1502" s="7">
        <f>SUM(N1495:N1501)</f>
        <v>0</v>
      </c>
      <c r="O1502" s="7"/>
      <c r="P1502" s="7">
        <f>SUM(P1495:P1501)</f>
        <v>0</v>
      </c>
      <c r="Q1502" s="8"/>
    </row>
    <row r="1503" spans="1:17" x14ac:dyDescent="0.25">
      <c r="A1503" s="3"/>
      <c r="B1503" s="3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</row>
    <row r="1504" spans="1:17" x14ac:dyDescent="0.25">
      <c r="A1504" s="3"/>
      <c r="B1504" s="3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</row>
    <row r="1505" spans="1:17" x14ac:dyDescent="0.25">
      <c r="A1505" s="3"/>
      <c r="B1505" s="3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</row>
    <row r="1506" spans="1:17" x14ac:dyDescent="0.25">
      <c r="A1506" s="3"/>
      <c r="B1506" s="3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</row>
    <row r="1507" spans="1:17" x14ac:dyDescent="0.25">
      <c r="A1507" s="3"/>
      <c r="B1507" s="3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</row>
    <row r="1508" spans="1:17" x14ac:dyDescent="0.25">
      <c r="A1508" s="3"/>
      <c r="B1508" s="3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</row>
    <row r="1509" spans="1:17" x14ac:dyDescent="0.25">
      <c r="A1509" s="3"/>
      <c r="B1509" s="3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</row>
    <row r="1510" spans="1:17" x14ac:dyDescent="0.25">
      <c r="A1510" s="6" t="s">
        <v>19</v>
      </c>
      <c r="B1510" s="6" t="s">
        <v>15</v>
      </c>
      <c r="C1510" s="7">
        <f t="shared" ref="C1510:L1510" si="226">SUM(C1503:C1509)</f>
        <v>0</v>
      </c>
      <c r="D1510" s="7">
        <f t="shared" si="226"/>
        <v>0</v>
      </c>
      <c r="E1510" s="7">
        <f t="shared" si="226"/>
        <v>0</v>
      </c>
      <c r="F1510" s="7">
        <f t="shared" si="226"/>
        <v>0</v>
      </c>
      <c r="G1510" s="7">
        <f t="shared" si="226"/>
        <v>0</v>
      </c>
      <c r="H1510" s="7">
        <f t="shared" si="226"/>
        <v>0</v>
      </c>
      <c r="I1510" s="7">
        <f t="shared" si="226"/>
        <v>0</v>
      </c>
      <c r="J1510" s="7">
        <f t="shared" si="226"/>
        <v>0</v>
      </c>
      <c r="K1510" s="7">
        <f t="shared" si="226"/>
        <v>0</v>
      </c>
      <c r="L1510" s="7">
        <f t="shared" si="226"/>
        <v>0</v>
      </c>
      <c r="M1510" s="7">
        <f>M1509</f>
        <v>0</v>
      </c>
      <c r="N1510" s="7">
        <f>SUM(N1503:N1509)</f>
        <v>0</v>
      </c>
      <c r="O1510" s="7"/>
      <c r="P1510" s="7">
        <f>SUM(P1503:P1509)</f>
        <v>0</v>
      </c>
      <c r="Q1510" s="8"/>
    </row>
    <row r="1511" spans="1:17" x14ac:dyDescent="0.25">
      <c r="A1511" s="10" t="s">
        <v>15</v>
      </c>
      <c r="B1511" s="10" t="s">
        <v>20</v>
      </c>
      <c r="C1511" s="11">
        <f t="shared" ref="C1511:L1511" si="227">C1486+C1494+C1502+C1510</f>
        <v>0</v>
      </c>
      <c r="D1511" s="11">
        <f t="shared" si="227"/>
        <v>0</v>
      </c>
      <c r="E1511" s="11">
        <f t="shared" si="227"/>
        <v>0</v>
      </c>
      <c r="F1511" s="11">
        <f t="shared" si="227"/>
        <v>0</v>
      </c>
      <c r="G1511" s="11">
        <f t="shared" si="227"/>
        <v>0</v>
      </c>
      <c r="H1511" s="11">
        <f t="shared" si="227"/>
        <v>0</v>
      </c>
      <c r="I1511" s="11">
        <f t="shared" si="227"/>
        <v>0</v>
      </c>
      <c r="J1511" s="11">
        <f t="shared" si="227"/>
        <v>0</v>
      </c>
      <c r="K1511" s="11">
        <f t="shared" si="227"/>
        <v>0</v>
      </c>
      <c r="L1511" s="11">
        <f t="shared" si="227"/>
        <v>0</v>
      </c>
      <c r="M1511" s="11">
        <f>M1510</f>
        <v>0</v>
      </c>
      <c r="N1511" s="11">
        <f>N1486+N1494+N1502+N1510</f>
        <v>0</v>
      </c>
      <c r="O1511" s="11"/>
      <c r="P1511" s="11">
        <f>P1486+P1494+P1502+P1510</f>
        <v>0</v>
      </c>
      <c r="Q1511" s="9"/>
    </row>
    <row r="1512" spans="1:17" x14ac:dyDescent="0.25">
      <c r="B1512" s="3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</row>
    <row r="1513" spans="1:17" x14ac:dyDescent="0.25">
      <c r="A1513" s="3"/>
      <c r="B1513" s="3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</row>
    <row r="1514" spans="1:17" x14ac:dyDescent="0.25">
      <c r="A1514" s="3"/>
      <c r="B1514" s="3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</row>
    <row r="1515" spans="1:17" x14ac:dyDescent="0.25">
      <c r="A1515" s="3"/>
      <c r="B1515" s="3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</row>
    <row r="1516" spans="1:17" x14ac:dyDescent="0.25">
      <c r="A1516" s="3"/>
      <c r="B1516" s="3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</row>
    <row r="1517" spans="1:17" x14ac:dyDescent="0.25">
      <c r="A1517" s="3"/>
      <c r="B1517" s="3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</row>
    <row r="1518" spans="1:17" x14ac:dyDescent="0.25">
      <c r="A1518" s="3"/>
      <c r="B1518" s="3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</row>
    <row r="1519" spans="1:17" x14ac:dyDescent="0.25">
      <c r="A1519" s="6" t="s">
        <v>16</v>
      </c>
      <c r="B1519" s="6" t="s">
        <v>15</v>
      </c>
      <c r="C1519" s="7">
        <f t="shared" ref="C1519:L1519" si="228">SUM(C1512:C1518)</f>
        <v>0</v>
      </c>
      <c r="D1519" s="7">
        <f t="shared" si="228"/>
        <v>0</v>
      </c>
      <c r="E1519" s="7">
        <f t="shared" si="228"/>
        <v>0</v>
      </c>
      <c r="F1519" s="7">
        <f t="shared" si="228"/>
        <v>0</v>
      </c>
      <c r="G1519" s="7">
        <f t="shared" si="228"/>
        <v>0</v>
      </c>
      <c r="H1519" s="7">
        <f t="shared" si="228"/>
        <v>0</v>
      </c>
      <c r="I1519" s="7">
        <f t="shared" si="228"/>
        <v>0</v>
      </c>
      <c r="J1519" s="7">
        <f t="shared" si="228"/>
        <v>0</v>
      </c>
      <c r="K1519" s="7">
        <f t="shared" si="228"/>
        <v>0</v>
      </c>
      <c r="L1519" s="7">
        <f t="shared" si="228"/>
        <v>0</v>
      </c>
      <c r="M1519" s="7">
        <f>M1518</f>
        <v>0</v>
      </c>
      <c r="N1519" s="7">
        <f>SUM(N1512:N1518)</f>
        <v>0</v>
      </c>
      <c r="O1519" s="7"/>
      <c r="P1519" s="7">
        <f>SUM(P1512:P1518)</f>
        <v>0</v>
      </c>
      <c r="Q1519" s="8"/>
    </row>
    <row r="1520" spans="1:17" x14ac:dyDescent="0.25">
      <c r="A1520" s="3"/>
      <c r="B1520" s="3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</row>
    <row r="1521" spans="1:17" x14ac:dyDescent="0.25">
      <c r="A1521" s="3"/>
      <c r="B1521" s="3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</row>
    <row r="1522" spans="1:17" x14ac:dyDescent="0.25">
      <c r="A1522" s="3"/>
      <c r="B1522" s="3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</row>
    <row r="1523" spans="1:17" x14ac:dyDescent="0.25">
      <c r="A1523" s="3"/>
      <c r="B1523" s="3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</row>
    <row r="1524" spans="1:17" x14ac:dyDescent="0.25">
      <c r="A1524" s="3"/>
      <c r="B1524" s="3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</row>
    <row r="1525" spans="1:17" x14ac:dyDescent="0.25">
      <c r="A1525" s="3"/>
      <c r="B1525" s="3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</row>
    <row r="1526" spans="1:17" x14ac:dyDescent="0.25">
      <c r="A1526" s="3"/>
      <c r="B1526" s="3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</row>
    <row r="1527" spans="1:17" x14ac:dyDescent="0.25">
      <c r="A1527" s="6" t="s">
        <v>17</v>
      </c>
      <c r="B1527" s="6" t="s">
        <v>15</v>
      </c>
      <c r="C1527" s="7">
        <f t="shared" ref="C1527:L1527" si="229">SUM(C1520:C1526)</f>
        <v>0</v>
      </c>
      <c r="D1527" s="7">
        <f t="shared" si="229"/>
        <v>0</v>
      </c>
      <c r="E1527" s="7">
        <f t="shared" si="229"/>
        <v>0</v>
      </c>
      <c r="F1527" s="7">
        <f t="shared" si="229"/>
        <v>0</v>
      </c>
      <c r="G1527" s="7">
        <f t="shared" si="229"/>
        <v>0</v>
      </c>
      <c r="H1527" s="7">
        <f t="shared" si="229"/>
        <v>0</v>
      </c>
      <c r="I1527" s="7">
        <f t="shared" si="229"/>
        <v>0</v>
      </c>
      <c r="J1527" s="7">
        <f t="shared" si="229"/>
        <v>0</v>
      </c>
      <c r="K1527" s="7">
        <f t="shared" si="229"/>
        <v>0</v>
      </c>
      <c r="L1527" s="7">
        <f t="shared" si="229"/>
        <v>0</v>
      </c>
      <c r="M1527" s="7">
        <f>M1526</f>
        <v>0</v>
      </c>
      <c r="N1527" s="7">
        <f>SUM(N1520:N1526)</f>
        <v>0</v>
      </c>
      <c r="O1527" s="7"/>
      <c r="P1527" s="7">
        <f>SUM(P1520:P1526)</f>
        <v>0</v>
      </c>
      <c r="Q1527" s="8"/>
    </row>
    <row r="1528" spans="1:17" x14ac:dyDescent="0.25">
      <c r="A1528" s="3"/>
      <c r="B1528" s="3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</row>
    <row r="1529" spans="1:17" x14ac:dyDescent="0.25">
      <c r="A1529" s="3"/>
      <c r="B1529" s="3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</row>
    <row r="1530" spans="1:17" x14ac:dyDescent="0.25">
      <c r="A1530" s="3"/>
      <c r="B1530" s="3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</row>
    <row r="1531" spans="1:17" x14ac:dyDescent="0.25">
      <c r="A1531" s="3"/>
      <c r="B1531" s="3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</row>
    <row r="1532" spans="1:17" x14ac:dyDescent="0.25">
      <c r="A1532" s="3"/>
      <c r="B1532" s="3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</row>
    <row r="1533" spans="1:17" x14ac:dyDescent="0.25">
      <c r="A1533" s="3"/>
      <c r="B1533" s="3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</row>
    <row r="1534" spans="1:17" x14ac:dyDescent="0.25">
      <c r="A1534" s="3"/>
      <c r="B1534" s="3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</row>
    <row r="1535" spans="1:17" x14ac:dyDescent="0.25">
      <c r="A1535" s="6" t="s">
        <v>18</v>
      </c>
      <c r="B1535" s="6" t="s">
        <v>15</v>
      </c>
      <c r="C1535" s="7">
        <f t="shared" ref="C1535:L1535" si="230">SUM(C1528:C1534)</f>
        <v>0</v>
      </c>
      <c r="D1535" s="7">
        <f t="shared" si="230"/>
        <v>0</v>
      </c>
      <c r="E1535" s="7">
        <f t="shared" si="230"/>
        <v>0</v>
      </c>
      <c r="F1535" s="7">
        <f t="shared" si="230"/>
        <v>0</v>
      </c>
      <c r="G1535" s="7">
        <f t="shared" si="230"/>
        <v>0</v>
      </c>
      <c r="H1535" s="7">
        <f t="shared" si="230"/>
        <v>0</v>
      </c>
      <c r="I1535" s="7">
        <f t="shared" si="230"/>
        <v>0</v>
      </c>
      <c r="J1535" s="7">
        <f t="shared" si="230"/>
        <v>0</v>
      </c>
      <c r="K1535" s="7">
        <f t="shared" si="230"/>
        <v>0</v>
      </c>
      <c r="L1535" s="7">
        <f t="shared" si="230"/>
        <v>0</v>
      </c>
      <c r="M1535" s="7">
        <f>M1534</f>
        <v>0</v>
      </c>
      <c r="N1535" s="7">
        <f>SUM(N1528:N1534)</f>
        <v>0</v>
      </c>
      <c r="O1535" s="7"/>
      <c r="P1535" s="7">
        <f>SUM(P1528:P1534)</f>
        <v>0</v>
      </c>
      <c r="Q1535" s="8"/>
    </row>
    <row r="1536" spans="1:17" x14ac:dyDescent="0.25">
      <c r="A1536" s="3"/>
      <c r="B1536" s="3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</row>
    <row r="1537" spans="1:17" x14ac:dyDescent="0.25">
      <c r="A1537" s="3"/>
      <c r="B1537" s="3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</row>
    <row r="1538" spans="1:17" x14ac:dyDescent="0.25">
      <c r="A1538" s="3"/>
      <c r="B1538" s="3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</row>
    <row r="1539" spans="1:17" x14ac:dyDescent="0.25">
      <c r="A1539" s="3"/>
      <c r="B1539" s="3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</row>
    <row r="1540" spans="1:17" x14ac:dyDescent="0.25">
      <c r="A1540" s="3"/>
      <c r="B1540" s="3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</row>
    <row r="1541" spans="1:17" x14ac:dyDescent="0.25">
      <c r="A1541" s="3"/>
      <c r="B1541" s="3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</row>
    <row r="1542" spans="1:17" x14ac:dyDescent="0.25">
      <c r="A1542" s="3"/>
      <c r="B1542" s="3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</row>
    <row r="1543" spans="1:17" x14ac:dyDescent="0.25">
      <c r="A1543" s="6" t="s">
        <v>19</v>
      </c>
      <c r="B1543" s="6" t="s">
        <v>15</v>
      </c>
      <c r="C1543" s="7">
        <f t="shared" ref="C1543:L1543" si="231">SUM(C1536:C1542)</f>
        <v>0</v>
      </c>
      <c r="D1543" s="7">
        <f t="shared" si="231"/>
        <v>0</v>
      </c>
      <c r="E1543" s="7">
        <f t="shared" si="231"/>
        <v>0</v>
      </c>
      <c r="F1543" s="7">
        <f t="shared" si="231"/>
        <v>0</v>
      </c>
      <c r="G1543" s="7">
        <f t="shared" si="231"/>
        <v>0</v>
      </c>
      <c r="H1543" s="7">
        <f t="shared" si="231"/>
        <v>0</v>
      </c>
      <c r="I1543" s="7">
        <f t="shared" si="231"/>
        <v>0</v>
      </c>
      <c r="J1543" s="7">
        <f t="shared" si="231"/>
        <v>0</v>
      </c>
      <c r="K1543" s="7">
        <f t="shared" si="231"/>
        <v>0</v>
      </c>
      <c r="L1543" s="7">
        <f t="shared" si="231"/>
        <v>0</v>
      </c>
      <c r="M1543" s="7">
        <f>M1542</f>
        <v>0</v>
      </c>
      <c r="N1543" s="7">
        <f>SUM(N1536:N1542)</f>
        <v>0</v>
      </c>
      <c r="O1543" s="7"/>
      <c r="P1543" s="7">
        <f>SUM(P1536:P1542)</f>
        <v>0</v>
      </c>
      <c r="Q1543" s="8"/>
    </row>
    <row r="1544" spans="1:17" x14ac:dyDescent="0.25">
      <c r="A1544" s="10" t="s">
        <v>15</v>
      </c>
      <c r="B1544" s="10" t="s">
        <v>20</v>
      </c>
      <c r="C1544" s="11">
        <f t="shared" ref="C1544:L1544" si="232">C1519+C1527+C1535+C1543</f>
        <v>0</v>
      </c>
      <c r="D1544" s="11">
        <f t="shared" si="232"/>
        <v>0</v>
      </c>
      <c r="E1544" s="11">
        <f t="shared" si="232"/>
        <v>0</v>
      </c>
      <c r="F1544" s="11">
        <f t="shared" si="232"/>
        <v>0</v>
      </c>
      <c r="G1544" s="11">
        <f t="shared" si="232"/>
        <v>0</v>
      </c>
      <c r="H1544" s="11">
        <f t="shared" si="232"/>
        <v>0</v>
      </c>
      <c r="I1544" s="11">
        <f t="shared" si="232"/>
        <v>0</v>
      </c>
      <c r="J1544" s="11">
        <f t="shared" si="232"/>
        <v>0</v>
      </c>
      <c r="K1544" s="11">
        <f t="shared" si="232"/>
        <v>0</v>
      </c>
      <c r="L1544" s="11">
        <f t="shared" si="232"/>
        <v>0</v>
      </c>
      <c r="M1544" s="11">
        <f>M1543</f>
        <v>0</v>
      </c>
      <c r="N1544" s="11">
        <f>N1519+N1527+N1535+N1543</f>
        <v>0</v>
      </c>
      <c r="O1544" s="11"/>
      <c r="P1544" s="11">
        <f>P1519+P1527+P1535+P1543</f>
        <v>0</v>
      </c>
      <c r="Q1544" s="9"/>
    </row>
    <row r="1545" spans="1:17" x14ac:dyDescent="0.25">
      <c r="B1545" s="3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</row>
    <row r="1546" spans="1:17" x14ac:dyDescent="0.25">
      <c r="A1546" s="3"/>
      <c r="B1546" s="3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</row>
    <row r="1547" spans="1:17" x14ac:dyDescent="0.25">
      <c r="A1547" s="3"/>
      <c r="B1547" s="3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</row>
    <row r="1548" spans="1:17" x14ac:dyDescent="0.25">
      <c r="A1548" s="3"/>
      <c r="B1548" s="3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</row>
    <row r="1549" spans="1:17" x14ac:dyDescent="0.25">
      <c r="A1549" s="3"/>
      <c r="B1549" s="3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</row>
    <row r="1550" spans="1:17" x14ac:dyDescent="0.25">
      <c r="A1550" s="3"/>
      <c r="B1550" s="3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</row>
    <row r="1551" spans="1:17" x14ac:dyDescent="0.25">
      <c r="A1551" s="3"/>
      <c r="B1551" s="3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</row>
    <row r="1552" spans="1:17" x14ac:dyDescent="0.25">
      <c r="A1552" s="6" t="s">
        <v>16</v>
      </c>
      <c r="B1552" s="6" t="s">
        <v>15</v>
      </c>
      <c r="C1552" s="7">
        <f t="shared" ref="C1552:L1552" si="233">SUM(C1545:C1551)</f>
        <v>0</v>
      </c>
      <c r="D1552" s="7">
        <f t="shared" si="233"/>
        <v>0</v>
      </c>
      <c r="E1552" s="7">
        <f t="shared" si="233"/>
        <v>0</v>
      </c>
      <c r="F1552" s="7">
        <f t="shared" si="233"/>
        <v>0</v>
      </c>
      <c r="G1552" s="7">
        <f t="shared" si="233"/>
        <v>0</v>
      </c>
      <c r="H1552" s="7">
        <f t="shared" si="233"/>
        <v>0</v>
      </c>
      <c r="I1552" s="7">
        <f t="shared" si="233"/>
        <v>0</v>
      </c>
      <c r="J1552" s="7">
        <f t="shared" si="233"/>
        <v>0</v>
      </c>
      <c r="K1552" s="7">
        <f t="shared" si="233"/>
        <v>0</v>
      </c>
      <c r="L1552" s="7">
        <f t="shared" si="233"/>
        <v>0</v>
      </c>
      <c r="M1552" s="7">
        <f>M1551</f>
        <v>0</v>
      </c>
      <c r="N1552" s="7">
        <f>SUM(N1545:N1551)</f>
        <v>0</v>
      </c>
      <c r="O1552" s="7"/>
      <c r="P1552" s="7">
        <f>SUM(P1545:P1551)</f>
        <v>0</v>
      </c>
      <c r="Q1552" s="8"/>
    </row>
    <row r="1553" spans="1:17" x14ac:dyDescent="0.25">
      <c r="A1553" s="3"/>
      <c r="B1553" s="3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</row>
    <row r="1554" spans="1:17" x14ac:dyDescent="0.25">
      <c r="A1554" s="3"/>
      <c r="B1554" s="3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</row>
    <row r="1555" spans="1:17" x14ac:dyDescent="0.25">
      <c r="A1555" s="3"/>
      <c r="B1555" s="3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</row>
    <row r="1556" spans="1:17" x14ac:dyDescent="0.25">
      <c r="A1556" s="3"/>
      <c r="B1556" s="3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</row>
    <row r="1557" spans="1:17" x14ac:dyDescent="0.25">
      <c r="A1557" s="3"/>
      <c r="B1557" s="3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</row>
    <row r="1558" spans="1:17" x14ac:dyDescent="0.25">
      <c r="A1558" s="3"/>
      <c r="B1558" s="3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</row>
    <row r="1559" spans="1:17" x14ac:dyDescent="0.25">
      <c r="A1559" s="3"/>
      <c r="B1559" s="3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</row>
    <row r="1560" spans="1:17" x14ac:dyDescent="0.25">
      <c r="A1560" s="6" t="s">
        <v>17</v>
      </c>
      <c r="B1560" s="6" t="s">
        <v>15</v>
      </c>
      <c r="C1560" s="7">
        <f t="shared" ref="C1560:L1560" si="234">SUM(C1553:C1559)</f>
        <v>0</v>
      </c>
      <c r="D1560" s="7">
        <f t="shared" si="234"/>
        <v>0</v>
      </c>
      <c r="E1560" s="7">
        <f t="shared" si="234"/>
        <v>0</v>
      </c>
      <c r="F1560" s="7">
        <f t="shared" si="234"/>
        <v>0</v>
      </c>
      <c r="G1560" s="7">
        <f t="shared" si="234"/>
        <v>0</v>
      </c>
      <c r="H1560" s="7">
        <f t="shared" si="234"/>
        <v>0</v>
      </c>
      <c r="I1560" s="7">
        <f t="shared" si="234"/>
        <v>0</v>
      </c>
      <c r="J1560" s="7">
        <f t="shared" si="234"/>
        <v>0</v>
      </c>
      <c r="K1560" s="7">
        <f t="shared" si="234"/>
        <v>0</v>
      </c>
      <c r="L1560" s="7">
        <f t="shared" si="234"/>
        <v>0</v>
      </c>
      <c r="M1560" s="7">
        <f>M1559</f>
        <v>0</v>
      </c>
      <c r="N1560" s="7">
        <f>SUM(N1553:N1559)</f>
        <v>0</v>
      </c>
      <c r="O1560" s="7"/>
      <c r="P1560" s="7">
        <f>SUM(P1553:P1559)</f>
        <v>0</v>
      </c>
      <c r="Q1560" s="8"/>
    </row>
    <row r="1561" spans="1:17" x14ac:dyDescent="0.25">
      <c r="A1561" s="3"/>
      <c r="B1561" s="3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</row>
    <row r="1562" spans="1:17" x14ac:dyDescent="0.25">
      <c r="A1562" s="3"/>
      <c r="B1562" s="3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</row>
    <row r="1563" spans="1:17" x14ac:dyDescent="0.25">
      <c r="A1563" s="3"/>
      <c r="B1563" s="3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</row>
    <row r="1564" spans="1:17" x14ac:dyDescent="0.25">
      <c r="A1564" s="3"/>
      <c r="B1564" s="3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</row>
    <row r="1565" spans="1:17" x14ac:dyDescent="0.25">
      <c r="A1565" s="3"/>
      <c r="B1565" s="3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</row>
    <row r="1566" spans="1:17" x14ac:dyDescent="0.25">
      <c r="A1566" s="3"/>
      <c r="B1566" s="3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</row>
    <row r="1567" spans="1:17" x14ac:dyDescent="0.25">
      <c r="A1567" s="3"/>
      <c r="B1567" s="3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</row>
    <row r="1568" spans="1:17" x14ac:dyDescent="0.25">
      <c r="A1568" s="6" t="s">
        <v>18</v>
      </c>
      <c r="B1568" s="6" t="s">
        <v>15</v>
      </c>
      <c r="C1568" s="7">
        <f t="shared" ref="C1568:L1568" si="235">SUM(C1561:C1567)</f>
        <v>0</v>
      </c>
      <c r="D1568" s="7">
        <f t="shared" si="235"/>
        <v>0</v>
      </c>
      <c r="E1568" s="7">
        <f t="shared" si="235"/>
        <v>0</v>
      </c>
      <c r="F1568" s="7">
        <f t="shared" si="235"/>
        <v>0</v>
      </c>
      <c r="G1568" s="7">
        <f t="shared" si="235"/>
        <v>0</v>
      </c>
      <c r="H1568" s="7">
        <f t="shared" si="235"/>
        <v>0</v>
      </c>
      <c r="I1568" s="7">
        <f t="shared" si="235"/>
        <v>0</v>
      </c>
      <c r="J1568" s="7">
        <f t="shared" si="235"/>
        <v>0</v>
      </c>
      <c r="K1568" s="7">
        <f t="shared" si="235"/>
        <v>0</v>
      </c>
      <c r="L1568" s="7">
        <f t="shared" si="235"/>
        <v>0</v>
      </c>
      <c r="M1568" s="7">
        <f>M1567</f>
        <v>0</v>
      </c>
      <c r="N1568" s="7">
        <f>SUM(N1561:N1567)</f>
        <v>0</v>
      </c>
      <c r="O1568" s="7"/>
      <c r="P1568" s="7">
        <f>SUM(P1561:P1567)</f>
        <v>0</v>
      </c>
      <c r="Q1568" s="8"/>
    </row>
    <row r="1569" spans="1:17" x14ac:dyDescent="0.25">
      <c r="A1569" s="3"/>
      <c r="B1569" s="3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</row>
    <row r="1570" spans="1:17" x14ac:dyDescent="0.25">
      <c r="A1570" s="3"/>
      <c r="B1570" s="3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</row>
    <row r="1571" spans="1:17" x14ac:dyDescent="0.25">
      <c r="A1571" s="3"/>
      <c r="B1571" s="3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</row>
    <row r="1572" spans="1:17" x14ac:dyDescent="0.25">
      <c r="A1572" s="3"/>
      <c r="B1572" s="3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</row>
    <row r="1573" spans="1:17" x14ac:dyDescent="0.25">
      <c r="A1573" s="3"/>
      <c r="B1573" s="3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</row>
    <row r="1574" spans="1:17" x14ac:dyDescent="0.25">
      <c r="A1574" s="3"/>
      <c r="B1574" s="3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</row>
    <row r="1575" spans="1:17" x14ac:dyDescent="0.25">
      <c r="A1575" s="3"/>
      <c r="B1575" s="3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</row>
    <row r="1576" spans="1:17" x14ac:dyDescent="0.25">
      <c r="A1576" s="6" t="s">
        <v>19</v>
      </c>
      <c r="B1576" s="6" t="s">
        <v>15</v>
      </c>
      <c r="C1576" s="7">
        <f t="shared" ref="C1576:L1576" si="236">SUM(C1569:C1575)</f>
        <v>0</v>
      </c>
      <c r="D1576" s="7">
        <f t="shared" si="236"/>
        <v>0</v>
      </c>
      <c r="E1576" s="7">
        <f t="shared" si="236"/>
        <v>0</v>
      </c>
      <c r="F1576" s="7">
        <f t="shared" si="236"/>
        <v>0</v>
      </c>
      <c r="G1576" s="7">
        <f t="shared" si="236"/>
        <v>0</v>
      </c>
      <c r="H1576" s="7">
        <f t="shared" si="236"/>
        <v>0</v>
      </c>
      <c r="I1576" s="7">
        <f t="shared" si="236"/>
        <v>0</v>
      </c>
      <c r="J1576" s="7">
        <f t="shared" si="236"/>
        <v>0</v>
      </c>
      <c r="K1576" s="7">
        <f t="shared" si="236"/>
        <v>0</v>
      </c>
      <c r="L1576" s="7">
        <f t="shared" si="236"/>
        <v>0</v>
      </c>
      <c r="M1576" s="7">
        <f>M1575</f>
        <v>0</v>
      </c>
      <c r="N1576" s="7">
        <f>SUM(N1569:N1575)</f>
        <v>0</v>
      </c>
      <c r="O1576" s="7"/>
      <c r="P1576" s="7">
        <f>SUM(P1569:P1575)</f>
        <v>0</v>
      </c>
      <c r="Q1576" s="8"/>
    </row>
    <row r="1577" spans="1:17" x14ac:dyDescent="0.25">
      <c r="A1577" s="10" t="s">
        <v>15</v>
      </c>
      <c r="B1577" s="10" t="s">
        <v>20</v>
      </c>
      <c r="C1577" s="11">
        <f t="shared" ref="C1577:L1577" si="237">C1552+C1560+C1568+C1576</f>
        <v>0</v>
      </c>
      <c r="D1577" s="11">
        <f t="shared" si="237"/>
        <v>0</v>
      </c>
      <c r="E1577" s="11">
        <f t="shared" si="237"/>
        <v>0</v>
      </c>
      <c r="F1577" s="11">
        <f t="shared" si="237"/>
        <v>0</v>
      </c>
      <c r="G1577" s="11">
        <f t="shared" si="237"/>
        <v>0</v>
      </c>
      <c r="H1577" s="11">
        <f t="shared" si="237"/>
        <v>0</v>
      </c>
      <c r="I1577" s="11">
        <f t="shared" si="237"/>
        <v>0</v>
      </c>
      <c r="J1577" s="11">
        <f t="shared" si="237"/>
        <v>0</v>
      </c>
      <c r="K1577" s="11">
        <f t="shared" si="237"/>
        <v>0</v>
      </c>
      <c r="L1577" s="11">
        <f t="shared" si="237"/>
        <v>0</v>
      </c>
      <c r="M1577" s="11">
        <f>M1576</f>
        <v>0</v>
      </c>
      <c r="N1577" s="11">
        <f>N1552+N1560+N1568+N1576</f>
        <v>0</v>
      </c>
      <c r="O1577" s="11"/>
      <c r="P1577" s="11">
        <f>P1552+P1560+P1568+P1576</f>
        <v>0</v>
      </c>
      <c r="Q1577" s="9"/>
    </row>
    <row r="1578" spans="1:17" x14ac:dyDescent="0.25">
      <c r="B1578" s="3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</row>
    <row r="1579" spans="1:17" x14ac:dyDescent="0.25">
      <c r="A1579" s="3"/>
      <c r="B1579" s="3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</row>
    <row r="1580" spans="1:17" x14ac:dyDescent="0.25">
      <c r="A1580" s="3"/>
      <c r="B1580" s="3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</row>
    <row r="1581" spans="1:17" x14ac:dyDescent="0.25">
      <c r="A1581" s="3"/>
      <c r="B1581" s="3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</row>
    <row r="1582" spans="1:17" x14ac:dyDescent="0.25">
      <c r="A1582" s="3"/>
      <c r="B1582" s="3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</row>
    <row r="1583" spans="1:17" x14ac:dyDescent="0.25">
      <c r="A1583" s="3"/>
      <c r="B1583" s="3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</row>
    <row r="1584" spans="1:17" x14ac:dyDescent="0.25">
      <c r="A1584" s="3"/>
      <c r="B1584" s="3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</row>
    <row r="1585" spans="1:17" x14ac:dyDescent="0.25">
      <c r="A1585" s="6" t="s">
        <v>16</v>
      </c>
      <c r="B1585" s="6" t="s">
        <v>15</v>
      </c>
      <c r="C1585" s="7">
        <f t="shared" ref="C1585:L1585" si="238">SUM(C1578:C1584)</f>
        <v>0</v>
      </c>
      <c r="D1585" s="7">
        <f t="shared" si="238"/>
        <v>0</v>
      </c>
      <c r="E1585" s="7">
        <f t="shared" si="238"/>
        <v>0</v>
      </c>
      <c r="F1585" s="7">
        <f t="shared" si="238"/>
        <v>0</v>
      </c>
      <c r="G1585" s="7">
        <f t="shared" si="238"/>
        <v>0</v>
      </c>
      <c r="H1585" s="7">
        <f t="shared" si="238"/>
        <v>0</v>
      </c>
      <c r="I1585" s="7">
        <f t="shared" si="238"/>
        <v>0</v>
      </c>
      <c r="J1585" s="7">
        <f t="shared" si="238"/>
        <v>0</v>
      </c>
      <c r="K1585" s="7">
        <f t="shared" si="238"/>
        <v>0</v>
      </c>
      <c r="L1585" s="7">
        <f t="shared" si="238"/>
        <v>0</v>
      </c>
      <c r="M1585" s="7">
        <f>M1584</f>
        <v>0</v>
      </c>
      <c r="N1585" s="7">
        <f>SUM(N1578:N1584)</f>
        <v>0</v>
      </c>
      <c r="O1585" s="7"/>
      <c r="P1585" s="7">
        <f>SUM(P1578:P1584)</f>
        <v>0</v>
      </c>
      <c r="Q1585" s="8"/>
    </row>
    <row r="1586" spans="1:17" x14ac:dyDescent="0.25">
      <c r="A1586" s="3"/>
      <c r="B1586" s="3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</row>
    <row r="1587" spans="1:17" x14ac:dyDescent="0.25">
      <c r="A1587" s="3"/>
      <c r="B1587" s="3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</row>
    <row r="1588" spans="1:17" x14ac:dyDescent="0.25">
      <c r="A1588" s="3"/>
      <c r="B1588" s="3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</row>
    <row r="1589" spans="1:17" x14ac:dyDescent="0.25">
      <c r="A1589" s="3"/>
      <c r="B1589" s="3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</row>
    <row r="1590" spans="1:17" x14ac:dyDescent="0.25">
      <c r="A1590" s="3"/>
      <c r="B1590" s="3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</row>
    <row r="1591" spans="1:17" x14ac:dyDescent="0.25">
      <c r="A1591" s="3"/>
      <c r="B1591" s="3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</row>
    <row r="1592" spans="1:17" x14ac:dyDescent="0.25">
      <c r="A1592" s="3"/>
      <c r="B1592" s="3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</row>
    <row r="1593" spans="1:17" x14ac:dyDescent="0.25">
      <c r="A1593" s="6" t="s">
        <v>17</v>
      </c>
      <c r="B1593" s="6" t="s">
        <v>15</v>
      </c>
      <c r="C1593" s="7">
        <f t="shared" ref="C1593:L1593" si="239">SUM(C1586:C1592)</f>
        <v>0</v>
      </c>
      <c r="D1593" s="7">
        <f t="shared" si="239"/>
        <v>0</v>
      </c>
      <c r="E1593" s="7">
        <f t="shared" si="239"/>
        <v>0</v>
      </c>
      <c r="F1593" s="7">
        <f t="shared" si="239"/>
        <v>0</v>
      </c>
      <c r="G1593" s="7">
        <f t="shared" si="239"/>
        <v>0</v>
      </c>
      <c r="H1593" s="7">
        <f t="shared" si="239"/>
        <v>0</v>
      </c>
      <c r="I1593" s="7">
        <f t="shared" si="239"/>
        <v>0</v>
      </c>
      <c r="J1593" s="7">
        <f t="shared" si="239"/>
        <v>0</v>
      </c>
      <c r="K1593" s="7">
        <f t="shared" si="239"/>
        <v>0</v>
      </c>
      <c r="L1593" s="7">
        <f t="shared" si="239"/>
        <v>0</v>
      </c>
      <c r="M1593" s="7">
        <f>M1592</f>
        <v>0</v>
      </c>
      <c r="N1593" s="7">
        <f>SUM(N1586:N1592)</f>
        <v>0</v>
      </c>
      <c r="O1593" s="7"/>
      <c r="P1593" s="7">
        <f>SUM(P1586:P1592)</f>
        <v>0</v>
      </c>
      <c r="Q1593" s="8"/>
    </row>
    <row r="1594" spans="1:17" x14ac:dyDescent="0.25">
      <c r="A1594" s="3"/>
      <c r="B1594" s="3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</row>
    <row r="1595" spans="1:17" x14ac:dyDescent="0.25">
      <c r="A1595" s="3"/>
      <c r="B1595" s="3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</row>
    <row r="1596" spans="1:17" x14ac:dyDescent="0.25">
      <c r="A1596" s="3"/>
      <c r="B1596" s="3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</row>
    <row r="1597" spans="1:17" x14ac:dyDescent="0.25">
      <c r="A1597" s="3"/>
      <c r="B1597" s="3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</row>
    <row r="1598" spans="1:17" x14ac:dyDescent="0.25">
      <c r="A1598" s="3"/>
      <c r="B1598" s="3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</row>
    <row r="1599" spans="1:17" x14ac:dyDescent="0.25">
      <c r="A1599" s="3"/>
      <c r="B1599" s="3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</row>
    <row r="1600" spans="1:17" x14ac:dyDescent="0.25">
      <c r="A1600" s="3"/>
      <c r="B1600" s="3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</row>
    <row r="1601" spans="1:17" x14ac:dyDescent="0.25">
      <c r="A1601" s="6" t="s">
        <v>18</v>
      </c>
      <c r="B1601" s="6" t="s">
        <v>15</v>
      </c>
      <c r="C1601" s="7">
        <f t="shared" ref="C1601:L1601" si="240">SUM(C1594:C1600)</f>
        <v>0</v>
      </c>
      <c r="D1601" s="7">
        <f t="shared" si="240"/>
        <v>0</v>
      </c>
      <c r="E1601" s="7">
        <f t="shared" si="240"/>
        <v>0</v>
      </c>
      <c r="F1601" s="7">
        <f t="shared" si="240"/>
        <v>0</v>
      </c>
      <c r="G1601" s="7">
        <f t="shared" si="240"/>
        <v>0</v>
      </c>
      <c r="H1601" s="7">
        <f t="shared" si="240"/>
        <v>0</v>
      </c>
      <c r="I1601" s="7">
        <f t="shared" si="240"/>
        <v>0</v>
      </c>
      <c r="J1601" s="7">
        <f t="shared" si="240"/>
        <v>0</v>
      </c>
      <c r="K1601" s="7">
        <f t="shared" si="240"/>
        <v>0</v>
      </c>
      <c r="L1601" s="7">
        <f t="shared" si="240"/>
        <v>0</v>
      </c>
      <c r="M1601" s="7">
        <f>M1600</f>
        <v>0</v>
      </c>
      <c r="N1601" s="7">
        <f>SUM(N1594:N1600)</f>
        <v>0</v>
      </c>
      <c r="O1601" s="7"/>
      <c r="P1601" s="7">
        <f>SUM(P1594:P1600)</f>
        <v>0</v>
      </c>
      <c r="Q1601" s="8"/>
    </row>
    <row r="1602" spans="1:17" x14ac:dyDescent="0.25">
      <c r="A1602" s="3"/>
      <c r="B1602" s="3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</row>
    <row r="1603" spans="1:17" x14ac:dyDescent="0.25">
      <c r="A1603" s="3"/>
      <c r="B1603" s="3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</row>
    <row r="1604" spans="1:17" x14ac:dyDescent="0.25">
      <c r="A1604" s="3"/>
      <c r="B1604" s="3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</row>
    <row r="1605" spans="1:17" x14ac:dyDescent="0.25">
      <c r="A1605" s="3"/>
      <c r="B1605" s="3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</row>
    <row r="1606" spans="1:17" x14ac:dyDescent="0.25">
      <c r="A1606" s="3"/>
      <c r="B1606" s="3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</row>
    <row r="1607" spans="1:17" x14ac:dyDescent="0.25">
      <c r="A1607" s="3"/>
      <c r="B1607" s="3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</row>
    <row r="1608" spans="1:17" x14ac:dyDescent="0.25">
      <c r="A1608" s="3"/>
      <c r="B1608" s="3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</row>
    <row r="1609" spans="1:17" x14ac:dyDescent="0.25">
      <c r="A1609" s="6" t="s">
        <v>19</v>
      </c>
      <c r="B1609" s="6" t="s">
        <v>15</v>
      </c>
      <c r="C1609" s="7">
        <f t="shared" ref="C1609:L1609" si="241">SUM(C1602:C1608)</f>
        <v>0</v>
      </c>
      <c r="D1609" s="7">
        <f t="shared" si="241"/>
        <v>0</v>
      </c>
      <c r="E1609" s="7">
        <f t="shared" si="241"/>
        <v>0</v>
      </c>
      <c r="F1609" s="7">
        <f t="shared" si="241"/>
        <v>0</v>
      </c>
      <c r="G1609" s="7">
        <f t="shared" si="241"/>
        <v>0</v>
      </c>
      <c r="H1609" s="7">
        <f t="shared" si="241"/>
        <v>0</v>
      </c>
      <c r="I1609" s="7">
        <f t="shared" si="241"/>
        <v>0</v>
      </c>
      <c r="J1609" s="7">
        <f t="shared" si="241"/>
        <v>0</v>
      </c>
      <c r="K1609" s="7">
        <f t="shared" si="241"/>
        <v>0</v>
      </c>
      <c r="L1609" s="7">
        <f t="shared" si="241"/>
        <v>0</v>
      </c>
      <c r="M1609" s="7">
        <f>M1608</f>
        <v>0</v>
      </c>
      <c r="N1609" s="7">
        <f>SUM(N1602:N1608)</f>
        <v>0</v>
      </c>
      <c r="O1609" s="7"/>
      <c r="P1609" s="7">
        <f>SUM(P1602:P1608)</f>
        <v>0</v>
      </c>
      <c r="Q1609" s="8"/>
    </row>
    <row r="1610" spans="1:17" x14ac:dyDescent="0.25">
      <c r="A1610" s="10" t="s">
        <v>15</v>
      </c>
      <c r="B1610" s="10" t="s">
        <v>20</v>
      </c>
      <c r="C1610" s="11">
        <f t="shared" ref="C1610:L1610" si="242">C1585+C1593+C1601+C1609</f>
        <v>0</v>
      </c>
      <c r="D1610" s="11">
        <f t="shared" si="242"/>
        <v>0</v>
      </c>
      <c r="E1610" s="11">
        <f t="shared" si="242"/>
        <v>0</v>
      </c>
      <c r="F1610" s="11">
        <f t="shared" si="242"/>
        <v>0</v>
      </c>
      <c r="G1610" s="11">
        <f t="shared" si="242"/>
        <v>0</v>
      </c>
      <c r="H1610" s="11">
        <f t="shared" si="242"/>
        <v>0</v>
      </c>
      <c r="I1610" s="11">
        <f t="shared" si="242"/>
        <v>0</v>
      </c>
      <c r="J1610" s="11">
        <f t="shared" si="242"/>
        <v>0</v>
      </c>
      <c r="K1610" s="11">
        <f t="shared" si="242"/>
        <v>0</v>
      </c>
      <c r="L1610" s="11">
        <f t="shared" si="242"/>
        <v>0</v>
      </c>
      <c r="M1610" s="11">
        <f>M1609</f>
        <v>0</v>
      </c>
      <c r="N1610" s="11">
        <f>N1585+N1593+N1601+N1609</f>
        <v>0</v>
      </c>
      <c r="O1610" s="11"/>
      <c r="P1610" s="11">
        <f>P1585+P1593+P1601+P1609</f>
        <v>0</v>
      </c>
      <c r="Q1610" s="9"/>
    </row>
    <row r="1611" spans="1:17" x14ac:dyDescent="0.25">
      <c r="B1611" s="3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</row>
    <row r="1612" spans="1:17" x14ac:dyDescent="0.25">
      <c r="A1612" s="3"/>
      <c r="B1612" s="3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</row>
    <row r="1613" spans="1:17" x14ac:dyDescent="0.25">
      <c r="A1613" s="3"/>
      <c r="B1613" s="3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</row>
    <row r="1614" spans="1:17" x14ac:dyDescent="0.25">
      <c r="A1614" s="3"/>
      <c r="B1614" s="3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</row>
    <row r="1615" spans="1:17" x14ac:dyDescent="0.25">
      <c r="A1615" s="3"/>
      <c r="B1615" s="3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</row>
    <row r="1616" spans="1:17" x14ac:dyDescent="0.25">
      <c r="A1616" s="3"/>
      <c r="B1616" s="3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</row>
    <row r="1617" spans="1:17" x14ac:dyDescent="0.25">
      <c r="A1617" s="3"/>
      <c r="B1617" s="3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</row>
    <row r="1618" spans="1:17" x14ac:dyDescent="0.25">
      <c r="A1618" s="6" t="s">
        <v>16</v>
      </c>
      <c r="B1618" s="6" t="s">
        <v>15</v>
      </c>
      <c r="C1618" s="7">
        <f t="shared" ref="C1618:L1618" si="243">SUM(C1611:C1617)</f>
        <v>0</v>
      </c>
      <c r="D1618" s="7">
        <f t="shared" si="243"/>
        <v>0</v>
      </c>
      <c r="E1618" s="7">
        <f t="shared" si="243"/>
        <v>0</v>
      </c>
      <c r="F1618" s="7">
        <f t="shared" si="243"/>
        <v>0</v>
      </c>
      <c r="G1618" s="7">
        <f t="shared" si="243"/>
        <v>0</v>
      </c>
      <c r="H1618" s="7">
        <f t="shared" si="243"/>
        <v>0</v>
      </c>
      <c r="I1618" s="7">
        <f t="shared" si="243"/>
        <v>0</v>
      </c>
      <c r="J1618" s="7">
        <f t="shared" si="243"/>
        <v>0</v>
      </c>
      <c r="K1618" s="7">
        <f t="shared" si="243"/>
        <v>0</v>
      </c>
      <c r="L1618" s="7">
        <f t="shared" si="243"/>
        <v>0</v>
      </c>
      <c r="M1618" s="7">
        <f>M1617</f>
        <v>0</v>
      </c>
      <c r="N1618" s="7">
        <f>SUM(N1611:N1617)</f>
        <v>0</v>
      </c>
      <c r="O1618" s="7"/>
      <c r="P1618" s="7">
        <f>SUM(P1611:P1617)</f>
        <v>0</v>
      </c>
      <c r="Q1618" s="8"/>
    </row>
    <row r="1619" spans="1:17" x14ac:dyDescent="0.25">
      <c r="A1619" s="3"/>
      <c r="B1619" s="3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</row>
    <row r="1620" spans="1:17" x14ac:dyDescent="0.25">
      <c r="A1620" s="3"/>
      <c r="B1620" s="3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</row>
    <row r="1621" spans="1:17" x14ac:dyDescent="0.25">
      <c r="A1621" s="3"/>
      <c r="B1621" s="3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</row>
    <row r="1622" spans="1:17" x14ac:dyDescent="0.25">
      <c r="A1622" s="3"/>
      <c r="B1622" s="3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</row>
    <row r="1623" spans="1:17" x14ac:dyDescent="0.25">
      <c r="A1623" s="3"/>
      <c r="B1623" s="3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</row>
    <row r="1624" spans="1:17" x14ac:dyDescent="0.25">
      <c r="A1624" s="3"/>
      <c r="B1624" s="3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</row>
    <row r="1625" spans="1:17" x14ac:dyDescent="0.25">
      <c r="A1625" s="3"/>
      <c r="B1625" s="3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</row>
    <row r="1626" spans="1:17" x14ac:dyDescent="0.25">
      <c r="A1626" s="6" t="s">
        <v>17</v>
      </c>
      <c r="B1626" s="6" t="s">
        <v>15</v>
      </c>
      <c r="C1626" s="7">
        <f t="shared" ref="C1626:L1626" si="244">SUM(C1619:C1625)</f>
        <v>0</v>
      </c>
      <c r="D1626" s="7">
        <f t="shared" si="244"/>
        <v>0</v>
      </c>
      <c r="E1626" s="7">
        <f t="shared" si="244"/>
        <v>0</v>
      </c>
      <c r="F1626" s="7">
        <f t="shared" si="244"/>
        <v>0</v>
      </c>
      <c r="G1626" s="7">
        <f t="shared" si="244"/>
        <v>0</v>
      </c>
      <c r="H1626" s="7">
        <f t="shared" si="244"/>
        <v>0</v>
      </c>
      <c r="I1626" s="7">
        <f t="shared" si="244"/>
        <v>0</v>
      </c>
      <c r="J1626" s="7">
        <f t="shared" si="244"/>
        <v>0</v>
      </c>
      <c r="K1626" s="7">
        <f t="shared" si="244"/>
        <v>0</v>
      </c>
      <c r="L1626" s="7">
        <f t="shared" si="244"/>
        <v>0</v>
      </c>
      <c r="M1626" s="7">
        <f>M1625</f>
        <v>0</v>
      </c>
      <c r="N1626" s="7">
        <f>SUM(N1619:N1625)</f>
        <v>0</v>
      </c>
      <c r="O1626" s="7"/>
      <c r="P1626" s="7">
        <f>SUM(P1619:P1625)</f>
        <v>0</v>
      </c>
      <c r="Q1626" s="8"/>
    </row>
    <row r="1627" spans="1:17" x14ac:dyDescent="0.25">
      <c r="A1627" s="3"/>
      <c r="B1627" s="3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</row>
    <row r="1628" spans="1:17" x14ac:dyDescent="0.25">
      <c r="A1628" s="3"/>
      <c r="B1628" s="3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</row>
    <row r="1629" spans="1:17" x14ac:dyDescent="0.25">
      <c r="A1629" s="3"/>
      <c r="B1629" s="3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</row>
    <row r="1630" spans="1:17" x14ac:dyDescent="0.25">
      <c r="A1630" s="3"/>
      <c r="B1630" s="3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</row>
    <row r="1631" spans="1:17" x14ac:dyDescent="0.25">
      <c r="A1631" s="3"/>
      <c r="B1631" s="3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</row>
    <row r="1632" spans="1:17" x14ac:dyDescent="0.25">
      <c r="A1632" s="3"/>
      <c r="B1632" s="3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</row>
    <row r="1633" spans="1:17" x14ac:dyDescent="0.25">
      <c r="A1633" s="3"/>
      <c r="B1633" s="3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</row>
    <row r="1634" spans="1:17" x14ac:dyDescent="0.25">
      <c r="A1634" s="6" t="s">
        <v>18</v>
      </c>
      <c r="B1634" s="6" t="s">
        <v>15</v>
      </c>
      <c r="C1634" s="7">
        <f t="shared" ref="C1634:L1634" si="245">SUM(C1627:C1633)</f>
        <v>0</v>
      </c>
      <c r="D1634" s="7">
        <f t="shared" si="245"/>
        <v>0</v>
      </c>
      <c r="E1634" s="7">
        <f t="shared" si="245"/>
        <v>0</v>
      </c>
      <c r="F1634" s="7">
        <f t="shared" si="245"/>
        <v>0</v>
      </c>
      <c r="G1634" s="7">
        <f t="shared" si="245"/>
        <v>0</v>
      </c>
      <c r="H1634" s="7">
        <f t="shared" si="245"/>
        <v>0</v>
      </c>
      <c r="I1634" s="7">
        <f t="shared" si="245"/>
        <v>0</v>
      </c>
      <c r="J1634" s="7">
        <f t="shared" si="245"/>
        <v>0</v>
      </c>
      <c r="K1634" s="7">
        <f t="shared" si="245"/>
        <v>0</v>
      </c>
      <c r="L1634" s="7">
        <f t="shared" si="245"/>
        <v>0</v>
      </c>
      <c r="M1634" s="7">
        <f>M1633</f>
        <v>0</v>
      </c>
      <c r="N1634" s="7">
        <f>SUM(N1627:N1633)</f>
        <v>0</v>
      </c>
      <c r="O1634" s="7"/>
      <c r="P1634" s="7">
        <f>SUM(P1627:P1633)</f>
        <v>0</v>
      </c>
      <c r="Q1634" s="8"/>
    </row>
    <row r="1635" spans="1:17" x14ac:dyDescent="0.25">
      <c r="A1635" s="3"/>
      <c r="B1635" s="3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</row>
    <row r="1636" spans="1:17" x14ac:dyDescent="0.25">
      <c r="A1636" s="3"/>
      <c r="B1636" s="3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</row>
    <row r="1637" spans="1:17" x14ac:dyDescent="0.25">
      <c r="A1637" s="3"/>
      <c r="B1637" s="3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</row>
    <row r="1638" spans="1:17" x14ac:dyDescent="0.25">
      <c r="A1638" s="3"/>
      <c r="B1638" s="3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</row>
    <row r="1639" spans="1:17" x14ac:dyDescent="0.25">
      <c r="A1639" s="3"/>
      <c r="B1639" s="3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</row>
    <row r="1640" spans="1:17" x14ac:dyDescent="0.25">
      <c r="A1640" s="3"/>
      <c r="B1640" s="3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</row>
    <row r="1641" spans="1:17" x14ac:dyDescent="0.25">
      <c r="A1641" s="3"/>
      <c r="B1641" s="3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</row>
    <row r="1642" spans="1:17" x14ac:dyDescent="0.25">
      <c r="A1642" s="6" t="s">
        <v>19</v>
      </c>
      <c r="B1642" s="6" t="s">
        <v>15</v>
      </c>
      <c r="C1642" s="7">
        <f t="shared" ref="C1642:L1642" si="246">SUM(C1635:C1641)</f>
        <v>0</v>
      </c>
      <c r="D1642" s="7">
        <f t="shared" si="246"/>
        <v>0</v>
      </c>
      <c r="E1642" s="7">
        <f t="shared" si="246"/>
        <v>0</v>
      </c>
      <c r="F1642" s="7">
        <f t="shared" si="246"/>
        <v>0</v>
      </c>
      <c r="G1642" s="7">
        <f t="shared" si="246"/>
        <v>0</v>
      </c>
      <c r="H1642" s="7">
        <f t="shared" si="246"/>
        <v>0</v>
      </c>
      <c r="I1642" s="7">
        <f t="shared" si="246"/>
        <v>0</v>
      </c>
      <c r="J1642" s="7">
        <f t="shared" si="246"/>
        <v>0</v>
      </c>
      <c r="K1642" s="7">
        <f t="shared" si="246"/>
        <v>0</v>
      </c>
      <c r="L1642" s="7">
        <f t="shared" si="246"/>
        <v>0</v>
      </c>
      <c r="M1642" s="7">
        <f>M1641</f>
        <v>0</v>
      </c>
      <c r="N1642" s="7">
        <f>SUM(N1635:N1641)</f>
        <v>0</v>
      </c>
      <c r="O1642" s="7"/>
      <c r="P1642" s="7">
        <f>SUM(P1635:P1641)</f>
        <v>0</v>
      </c>
      <c r="Q1642" s="8"/>
    </row>
    <row r="1643" spans="1:17" x14ac:dyDescent="0.25">
      <c r="A1643" s="10" t="s">
        <v>15</v>
      </c>
      <c r="B1643" s="10" t="s">
        <v>20</v>
      </c>
      <c r="C1643" s="11">
        <f t="shared" ref="C1643:L1643" si="247">C1618+C1626+C1634+C1642</f>
        <v>0</v>
      </c>
      <c r="D1643" s="11">
        <f t="shared" si="247"/>
        <v>0</v>
      </c>
      <c r="E1643" s="11">
        <f t="shared" si="247"/>
        <v>0</v>
      </c>
      <c r="F1643" s="11">
        <f t="shared" si="247"/>
        <v>0</v>
      </c>
      <c r="G1643" s="11">
        <f t="shared" si="247"/>
        <v>0</v>
      </c>
      <c r="H1643" s="11">
        <f t="shared" si="247"/>
        <v>0</v>
      </c>
      <c r="I1643" s="11">
        <f t="shared" si="247"/>
        <v>0</v>
      </c>
      <c r="J1643" s="11">
        <f t="shared" si="247"/>
        <v>0</v>
      </c>
      <c r="K1643" s="11">
        <f t="shared" si="247"/>
        <v>0</v>
      </c>
      <c r="L1643" s="11">
        <f t="shared" si="247"/>
        <v>0</v>
      </c>
      <c r="M1643" s="11">
        <f>M1642</f>
        <v>0</v>
      </c>
      <c r="N1643" s="11">
        <f>N1618+N1626+N1634+N1642</f>
        <v>0</v>
      </c>
      <c r="O1643" s="11"/>
      <c r="P1643" s="11">
        <f>P1618+P1626+P1634+P1642</f>
        <v>0</v>
      </c>
      <c r="Q1643" s="9"/>
    </row>
    <row r="1644" spans="1:17" x14ac:dyDescent="0.25">
      <c r="B1644" s="3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</row>
    <row r="1645" spans="1:17" x14ac:dyDescent="0.25">
      <c r="A1645" s="3"/>
      <c r="B1645" s="3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</row>
    <row r="1646" spans="1:17" x14ac:dyDescent="0.25">
      <c r="A1646" s="3"/>
      <c r="B1646" s="3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</row>
    <row r="1647" spans="1:17" x14ac:dyDescent="0.25">
      <c r="A1647" s="3"/>
      <c r="B1647" s="3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</row>
    <row r="1648" spans="1:17" x14ac:dyDescent="0.25">
      <c r="A1648" s="3"/>
      <c r="B1648" s="3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</row>
    <row r="1649" spans="1:17" x14ac:dyDescent="0.25">
      <c r="A1649" s="3"/>
      <c r="B1649" s="3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</row>
    <row r="1650" spans="1:17" x14ac:dyDescent="0.25">
      <c r="A1650" s="3"/>
      <c r="B1650" s="3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</row>
    <row r="1651" spans="1:17" x14ac:dyDescent="0.25">
      <c r="A1651" s="6" t="s">
        <v>16</v>
      </c>
      <c r="B1651" s="6" t="s">
        <v>15</v>
      </c>
      <c r="C1651" s="7">
        <f t="shared" ref="C1651:L1651" si="248">SUM(C1644:C1650)</f>
        <v>0</v>
      </c>
      <c r="D1651" s="7">
        <f t="shared" si="248"/>
        <v>0</v>
      </c>
      <c r="E1651" s="7">
        <f t="shared" si="248"/>
        <v>0</v>
      </c>
      <c r="F1651" s="7">
        <f t="shared" si="248"/>
        <v>0</v>
      </c>
      <c r="G1651" s="7">
        <f t="shared" si="248"/>
        <v>0</v>
      </c>
      <c r="H1651" s="7">
        <f t="shared" si="248"/>
        <v>0</v>
      </c>
      <c r="I1651" s="7">
        <f t="shared" si="248"/>
        <v>0</v>
      </c>
      <c r="J1651" s="7">
        <f t="shared" si="248"/>
        <v>0</v>
      </c>
      <c r="K1651" s="7">
        <f t="shared" si="248"/>
        <v>0</v>
      </c>
      <c r="L1651" s="7">
        <f t="shared" si="248"/>
        <v>0</v>
      </c>
      <c r="M1651" s="7">
        <f>M1650</f>
        <v>0</v>
      </c>
      <c r="N1651" s="7">
        <f>SUM(N1644:N1650)</f>
        <v>0</v>
      </c>
      <c r="O1651" s="7"/>
      <c r="P1651" s="7">
        <f>SUM(P1644:P1650)</f>
        <v>0</v>
      </c>
      <c r="Q1651" s="8"/>
    </row>
    <row r="1652" spans="1:17" x14ac:dyDescent="0.25">
      <c r="A1652" s="3"/>
      <c r="B1652" s="3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</row>
    <row r="1653" spans="1:17" x14ac:dyDescent="0.25">
      <c r="A1653" s="3"/>
      <c r="B1653" s="3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</row>
    <row r="1654" spans="1:17" x14ac:dyDescent="0.25">
      <c r="A1654" s="3"/>
      <c r="B1654" s="3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</row>
    <row r="1655" spans="1:17" x14ac:dyDescent="0.25">
      <c r="A1655" s="3"/>
      <c r="B1655" s="3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</row>
    <row r="1656" spans="1:17" x14ac:dyDescent="0.25">
      <c r="A1656" s="3"/>
      <c r="B1656" s="3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</row>
    <row r="1657" spans="1:17" x14ac:dyDescent="0.25">
      <c r="A1657" s="3"/>
      <c r="B1657" s="3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</row>
    <row r="1658" spans="1:17" x14ac:dyDescent="0.25">
      <c r="A1658" s="3"/>
      <c r="B1658" s="3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</row>
    <row r="1659" spans="1:17" x14ac:dyDescent="0.25">
      <c r="A1659" s="6" t="s">
        <v>17</v>
      </c>
      <c r="B1659" s="6" t="s">
        <v>15</v>
      </c>
      <c r="C1659" s="7">
        <f t="shared" ref="C1659:L1659" si="249">SUM(C1652:C1658)</f>
        <v>0</v>
      </c>
      <c r="D1659" s="7">
        <f t="shared" si="249"/>
        <v>0</v>
      </c>
      <c r="E1659" s="7">
        <f t="shared" si="249"/>
        <v>0</v>
      </c>
      <c r="F1659" s="7">
        <f t="shared" si="249"/>
        <v>0</v>
      </c>
      <c r="G1659" s="7">
        <f t="shared" si="249"/>
        <v>0</v>
      </c>
      <c r="H1659" s="7">
        <f t="shared" si="249"/>
        <v>0</v>
      </c>
      <c r="I1659" s="7">
        <f t="shared" si="249"/>
        <v>0</v>
      </c>
      <c r="J1659" s="7">
        <f t="shared" si="249"/>
        <v>0</v>
      </c>
      <c r="K1659" s="7">
        <f t="shared" si="249"/>
        <v>0</v>
      </c>
      <c r="L1659" s="7">
        <f t="shared" si="249"/>
        <v>0</v>
      </c>
      <c r="M1659" s="7">
        <f>M1658</f>
        <v>0</v>
      </c>
      <c r="N1659" s="7">
        <f>SUM(N1652:N1658)</f>
        <v>0</v>
      </c>
      <c r="O1659" s="7"/>
      <c r="P1659" s="7">
        <f>SUM(P1652:P1658)</f>
        <v>0</v>
      </c>
      <c r="Q1659" s="8"/>
    </row>
    <row r="1660" spans="1:17" x14ac:dyDescent="0.25">
      <c r="A1660" s="3"/>
      <c r="B1660" s="3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</row>
    <row r="1661" spans="1:17" x14ac:dyDescent="0.25">
      <c r="A1661" s="3"/>
      <c r="B1661" s="3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</row>
    <row r="1662" spans="1:17" x14ac:dyDescent="0.25">
      <c r="A1662" s="3"/>
      <c r="B1662" s="3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</row>
    <row r="1663" spans="1:17" x14ac:dyDescent="0.25">
      <c r="A1663" s="3"/>
      <c r="B1663" s="3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</row>
    <row r="1664" spans="1:17" x14ac:dyDescent="0.25">
      <c r="A1664" s="3"/>
      <c r="B1664" s="3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</row>
    <row r="1665" spans="1:17" x14ac:dyDescent="0.25">
      <c r="A1665" s="3"/>
      <c r="B1665" s="3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</row>
    <row r="1666" spans="1:17" x14ac:dyDescent="0.25">
      <c r="A1666" s="3"/>
      <c r="B1666" s="3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</row>
    <row r="1667" spans="1:17" x14ac:dyDescent="0.25">
      <c r="A1667" s="6" t="s">
        <v>18</v>
      </c>
      <c r="B1667" s="6" t="s">
        <v>15</v>
      </c>
      <c r="C1667" s="7">
        <f t="shared" ref="C1667:L1667" si="250">SUM(C1660:C1666)</f>
        <v>0</v>
      </c>
      <c r="D1667" s="7">
        <f t="shared" si="250"/>
        <v>0</v>
      </c>
      <c r="E1667" s="7">
        <f t="shared" si="250"/>
        <v>0</v>
      </c>
      <c r="F1667" s="7">
        <f t="shared" si="250"/>
        <v>0</v>
      </c>
      <c r="G1667" s="7">
        <f t="shared" si="250"/>
        <v>0</v>
      </c>
      <c r="H1667" s="7">
        <f t="shared" si="250"/>
        <v>0</v>
      </c>
      <c r="I1667" s="7">
        <f t="shared" si="250"/>
        <v>0</v>
      </c>
      <c r="J1667" s="7">
        <f t="shared" si="250"/>
        <v>0</v>
      </c>
      <c r="K1667" s="7">
        <f t="shared" si="250"/>
        <v>0</v>
      </c>
      <c r="L1667" s="7">
        <f t="shared" si="250"/>
        <v>0</v>
      </c>
      <c r="M1667" s="7">
        <f>M1666</f>
        <v>0</v>
      </c>
      <c r="N1667" s="7">
        <f>SUM(N1660:N1666)</f>
        <v>0</v>
      </c>
      <c r="O1667" s="7"/>
      <c r="P1667" s="7">
        <f>SUM(P1660:P1666)</f>
        <v>0</v>
      </c>
      <c r="Q1667" s="8"/>
    </row>
    <row r="1668" spans="1:17" x14ac:dyDescent="0.25">
      <c r="A1668" s="3"/>
      <c r="B1668" s="3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</row>
    <row r="1669" spans="1:17" x14ac:dyDescent="0.25">
      <c r="A1669" s="3"/>
      <c r="B1669" s="3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</row>
    <row r="1670" spans="1:17" x14ac:dyDescent="0.25">
      <c r="A1670" s="3"/>
      <c r="B1670" s="3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</row>
    <row r="1671" spans="1:17" x14ac:dyDescent="0.25">
      <c r="A1671" s="3"/>
      <c r="B1671" s="3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</row>
    <row r="1672" spans="1:17" x14ac:dyDescent="0.25">
      <c r="A1672" s="3"/>
      <c r="B1672" s="3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</row>
    <row r="1673" spans="1:17" x14ac:dyDescent="0.25">
      <c r="A1673" s="3"/>
      <c r="B1673" s="3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</row>
    <row r="1674" spans="1:17" x14ac:dyDescent="0.25">
      <c r="A1674" s="3"/>
      <c r="B1674" s="3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</row>
    <row r="1675" spans="1:17" x14ac:dyDescent="0.25">
      <c r="A1675" s="6" t="s">
        <v>19</v>
      </c>
      <c r="B1675" s="6" t="s">
        <v>15</v>
      </c>
      <c r="C1675" s="7">
        <f t="shared" ref="C1675:L1675" si="251">SUM(C1668:C1674)</f>
        <v>0</v>
      </c>
      <c r="D1675" s="7">
        <f t="shared" si="251"/>
        <v>0</v>
      </c>
      <c r="E1675" s="7">
        <f t="shared" si="251"/>
        <v>0</v>
      </c>
      <c r="F1675" s="7">
        <f t="shared" si="251"/>
        <v>0</v>
      </c>
      <c r="G1675" s="7">
        <f t="shared" si="251"/>
        <v>0</v>
      </c>
      <c r="H1675" s="7">
        <f t="shared" si="251"/>
        <v>0</v>
      </c>
      <c r="I1675" s="7">
        <f t="shared" si="251"/>
        <v>0</v>
      </c>
      <c r="J1675" s="7">
        <f t="shared" si="251"/>
        <v>0</v>
      </c>
      <c r="K1675" s="7">
        <f t="shared" si="251"/>
        <v>0</v>
      </c>
      <c r="L1675" s="7">
        <f t="shared" si="251"/>
        <v>0</v>
      </c>
      <c r="M1675" s="7">
        <f>M1674</f>
        <v>0</v>
      </c>
      <c r="N1675" s="7">
        <f>SUM(N1668:N1674)</f>
        <v>0</v>
      </c>
      <c r="O1675" s="7"/>
      <c r="P1675" s="7">
        <f>SUM(P1668:P1674)</f>
        <v>0</v>
      </c>
      <c r="Q1675" s="8"/>
    </row>
    <row r="1676" spans="1:17" x14ac:dyDescent="0.25">
      <c r="A1676" s="10" t="s">
        <v>15</v>
      </c>
      <c r="B1676" s="10" t="s">
        <v>20</v>
      </c>
      <c r="C1676" s="11">
        <f t="shared" ref="C1676:L1676" si="252">C1651+C1659+C1667+C1675</f>
        <v>0</v>
      </c>
      <c r="D1676" s="11">
        <f t="shared" si="252"/>
        <v>0</v>
      </c>
      <c r="E1676" s="11">
        <f t="shared" si="252"/>
        <v>0</v>
      </c>
      <c r="F1676" s="11">
        <f t="shared" si="252"/>
        <v>0</v>
      </c>
      <c r="G1676" s="11">
        <f t="shared" si="252"/>
        <v>0</v>
      </c>
      <c r="H1676" s="11">
        <f t="shared" si="252"/>
        <v>0</v>
      </c>
      <c r="I1676" s="11">
        <f t="shared" si="252"/>
        <v>0</v>
      </c>
      <c r="J1676" s="11">
        <f t="shared" si="252"/>
        <v>0</v>
      </c>
      <c r="K1676" s="11">
        <f t="shared" si="252"/>
        <v>0</v>
      </c>
      <c r="L1676" s="11">
        <f t="shared" si="252"/>
        <v>0</v>
      </c>
      <c r="M1676" s="11">
        <f>M1675</f>
        <v>0</v>
      </c>
      <c r="N1676" s="11">
        <f>N1651+N1659+N1667+N1675</f>
        <v>0</v>
      </c>
      <c r="O1676" s="11"/>
      <c r="P1676" s="11">
        <f>P1651+P1659+P1667+P1675</f>
        <v>0</v>
      </c>
      <c r="Q1676" s="9"/>
    </row>
    <row r="1677" spans="1:17" x14ac:dyDescent="0.25">
      <c r="B1677" s="3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</row>
    <row r="1678" spans="1:17" x14ac:dyDescent="0.25">
      <c r="A1678" s="3"/>
      <c r="B1678" s="3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</row>
    <row r="1679" spans="1:17" x14ac:dyDescent="0.25">
      <c r="A1679" s="3"/>
      <c r="B1679" s="3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</row>
    <row r="1680" spans="1:17" x14ac:dyDescent="0.25">
      <c r="A1680" s="3"/>
      <c r="B1680" s="3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</row>
    <row r="1681" spans="1:17" x14ac:dyDescent="0.25">
      <c r="A1681" s="3"/>
      <c r="B1681" s="3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</row>
    <row r="1682" spans="1:17" x14ac:dyDescent="0.25">
      <c r="A1682" s="3"/>
      <c r="B1682" s="3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</row>
    <row r="1683" spans="1:17" x14ac:dyDescent="0.25">
      <c r="A1683" s="3"/>
      <c r="B1683" s="3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</row>
    <row r="1684" spans="1:17" x14ac:dyDescent="0.25">
      <c r="A1684" s="6" t="s">
        <v>16</v>
      </c>
      <c r="B1684" s="6" t="s">
        <v>15</v>
      </c>
      <c r="C1684" s="7">
        <f t="shared" ref="C1684:L1684" si="253">SUM(C1677:C1683)</f>
        <v>0</v>
      </c>
      <c r="D1684" s="7">
        <f t="shared" si="253"/>
        <v>0</v>
      </c>
      <c r="E1684" s="7">
        <f t="shared" si="253"/>
        <v>0</v>
      </c>
      <c r="F1684" s="7">
        <f t="shared" si="253"/>
        <v>0</v>
      </c>
      <c r="G1684" s="7">
        <f t="shared" si="253"/>
        <v>0</v>
      </c>
      <c r="H1684" s="7">
        <f t="shared" si="253"/>
        <v>0</v>
      </c>
      <c r="I1684" s="7">
        <f t="shared" si="253"/>
        <v>0</v>
      </c>
      <c r="J1684" s="7">
        <f t="shared" si="253"/>
        <v>0</v>
      </c>
      <c r="K1684" s="7">
        <f t="shared" si="253"/>
        <v>0</v>
      </c>
      <c r="L1684" s="7">
        <f t="shared" si="253"/>
        <v>0</v>
      </c>
      <c r="M1684" s="7">
        <f>M1683</f>
        <v>0</v>
      </c>
      <c r="N1684" s="7">
        <f>SUM(N1677:N1683)</f>
        <v>0</v>
      </c>
      <c r="O1684" s="7"/>
      <c r="P1684" s="7">
        <f>SUM(P1677:P1683)</f>
        <v>0</v>
      </c>
      <c r="Q1684" s="8"/>
    </row>
    <row r="1685" spans="1:17" x14ac:dyDescent="0.25">
      <c r="A1685" s="3"/>
      <c r="B1685" s="3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</row>
    <row r="1686" spans="1:17" x14ac:dyDescent="0.25">
      <c r="A1686" s="3"/>
      <c r="B1686" s="3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</row>
    <row r="1687" spans="1:17" x14ac:dyDescent="0.25">
      <c r="A1687" s="3"/>
      <c r="B1687" s="3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</row>
    <row r="1688" spans="1:17" x14ac:dyDescent="0.25">
      <c r="A1688" s="3"/>
      <c r="B1688" s="3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</row>
    <row r="1689" spans="1:17" x14ac:dyDescent="0.25">
      <c r="A1689" s="3"/>
      <c r="B1689" s="3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</row>
    <row r="1690" spans="1:17" x14ac:dyDescent="0.25">
      <c r="A1690" s="3"/>
      <c r="B1690" s="3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</row>
    <row r="1691" spans="1:17" x14ac:dyDescent="0.25">
      <c r="A1691" s="3"/>
      <c r="B1691" s="3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</row>
    <row r="1692" spans="1:17" x14ac:dyDescent="0.25">
      <c r="A1692" s="6" t="s">
        <v>17</v>
      </c>
      <c r="B1692" s="6" t="s">
        <v>15</v>
      </c>
      <c r="C1692" s="7">
        <f t="shared" ref="C1692:L1692" si="254">SUM(C1685:C1691)</f>
        <v>0</v>
      </c>
      <c r="D1692" s="7">
        <f t="shared" si="254"/>
        <v>0</v>
      </c>
      <c r="E1692" s="7">
        <f t="shared" si="254"/>
        <v>0</v>
      </c>
      <c r="F1692" s="7">
        <f t="shared" si="254"/>
        <v>0</v>
      </c>
      <c r="G1692" s="7">
        <f t="shared" si="254"/>
        <v>0</v>
      </c>
      <c r="H1692" s="7">
        <f t="shared" si="254"/>
        <v>0</v>
      </c>
      <c r="I1692" s="7">
        <f t="shared" si="254"/>
        <v>0</v>
      </c>
      <c r="J1692" s="7">
        <f t="shared" si="254"/>
        <v>0</v>
      </c>
      <c r="K1692" s="7">
        <f t="shared" si="254"/>
        <v>0</v>
      </c>
      <c r="L1692" s="7">
        <f t="shared" si="254"/>
        <v>0</v>
      </c>
      <c r="M1692" s="7">
        <f>M1691</f>
        <v>0</v>
      </c>
      <c r="N1692" s="7">
        <f>SUM(N1685:N1691)</f>
        <v>0</v>
      </c>
      <c r="O1692" s="7"/>
      <c r="P1692" s="7">
        <f>SUM(P1685:P1691)</f>
        <v>0</v>
      </c>
      <c r="Q1692" s="8"/>
    </row>
    <row r="1693" spans="1:17" x14ac:dyDescent="0.25">
      <c r="A1693" s="3"/>
      <c r="B1693" s="3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</row>
    <row r="1694" spans="1:17" x14ac:dyDescent="0.25">
      <c r="A1694" s="3"/>
      <c r="B1694" s="3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</row>
    <row r="1695" spans="1:17" x14ac:dyDescent="0.25">
      <c r="A1695" s="3"/>
      <c r="B1695" s="3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</row>
    <row r="1696" spans="1:17" x14ac:dyDescent="0.25">
      <c r="A1696" s="3"/>
      <c r="B1696" s="3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</row>
    <row r="1697" spans="1:17" x14ac:dyDescent="0.25">
      <c r="A1697" s="3"/>
      <c r="B1697" s="3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</row>
    <row r="1698" spans="1:17" x14ac:dyDescent="0.25">
      <c r="A1698" s="3"/>
      <c r="B1698" s="3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</row>
    <row r="1699" spans="1:17" x14ac:dyDescent="0.25">
      <c r="A1699" s="3"/>
      <c r="B1699" s="3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</row>
    <row r="1700" spans="1:17" x14ac:dyDescent="0.25">
      <c r="A1700" s="6" t="s">
        <v>18</v>
      </c>
      <c r="B1700" s="6" t="s">
        <v>15</v>
      </c>
      <c r="C1700" s="7">
        <f t="shared" ref="C1700:L1700" si="255">SUM(C1693:C1699)</f>
        <v>0</v>
      </c>
      <c r="D1700" s="7">
        <f t="shared" si="255"/>
        <v>0</v>
      </c>
      <c r="E1700" s="7">
        <f t="shared" si="255"/>
        <v>0</v>
      </c>
      <c r="F1700" s="7">
        <f t="shared" si="255"/>
        <v>0</v>
      </c>
      <c r="G1700" s="7">
        <f t="shared" si="255"/>
        <v>0</v>
      </c>
      <c r="H1700" s="7">
        <f t="shared" si="255"/>
        <v>0</v>
      </c>
      <c r="I1700" s="7">
        <f t="shared" si="255"/>
        <v>0</v>
      </c>
      <c r="J1700" s="7">
        <f t="shared" si="255"/>
        <v>0</v>
      </c>
      <c r="K1700" s="7">
        <f t="shared" si="255"/>
        <v>0</v>
      </c>
      <c r="L1700" s="7">
        <f t="shared" si="255"/>
        <v>0</v>
      </c>
      <c r="M1700" s="7">
        <f>M1699</f>
        <v>0</v>
      </c>
      <c r="N1700" s="7">
        <f>SUM(N1693:N1699)</f>
        <v>0</v>
      </c>
      <c r="O1700" s="7"/>
      <c r="P1700" s="7">
        <f>SUM(P1693:P1699)</f>
        <v>0</v>
      </c>
      <c r="Q1700" s="8"/>
    </row>
    <row r="1701" spans="1:17" x14ac:dyDescent="0.25">
      <c r="A1701" s="3"/>
      <c r="B1701" s="3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</row>
    <row r="1702" spans="1:17" x14ac:dyDescent="0.25">
      <c r="A1702" s="3"/>
      <c r="B1702" s="3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</row>
    <row r="1703" spans="1:17" x14ac:dyDescent="0.25">
      <c r="A1703" s="3"/>
      <c r="B1703" s="3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</row>
    <row r="1704" spans="1:17" x14ac:dyDescent="0.25">
      <c r="A1704" s="3"/>
      <c r="B1704" s="3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</row>
    <row r="1705" spans="1:17" x14ac:dyDescent="0.25">
      <c r="A1705" s="3"/>
      <c r="B1705" s="3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</row>
    <row r="1706" spans="1:17" x14ac:dyDescent="0.25">
      <c r="A1706" s="3"/>
      <c r="B1706" s="3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</row>
    <row r="1707" spans="1:17" x14ac:dyDescent="0.25">
      <c r="A1707" s="3"/>
      <c r="B1707" s="3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</row>
    <row r="1708" spans="1:17" x14ac:dyDescent="0.25">
      <c r="A1708" s="6" t="s">
        <v>19</v>
      </c>
      <c r="B1708" s="6" t="s">
        <v>15</v>
      </c>
      <c r="C1708" s="7">
        <f t="shared" ref="C1708:L1708" si="256">SUM(C1701:C1707)</f>
        <v>0</v>
      </c>
      <c r="D1708" s="7">
        <f t="shared" si="256"/>
        <v>0</v>
      </c>
      <c r="E1708" s="7">
        <f t="shared" si="256"/>
        <v>0</v>
      </c>
      <c r="F1708" s="7">
        <f t="shared" si="256"/>
        <v>0</v>
      </c>
      <c r="G1708" s="7">
        <f t="shared" si="256"/>
        <v>0</v>
      </c>
      <c r="H1708" s="7">
        <f t="shared" si="256"/>
        <v>0</v>
      </c>
      <c r="I1708" s="7">
        <f t="shared" si="256"/>
        <v>0</v>
      </c>
      <c r="J1708" s="7">
        <f t="shared" si="256"/>
        <v>0</v>
      </c>
      <c r="K1708" s="7">
        <f t="shared" si="256"/>
        <v>0</v>
      </c>
      <c r="L1708" s="7">
        <f t="shared" si="256"/>
        <v>0</v>
      </c>
      <c r="M1708" s="7">
        <f>M1707</f>
        <v>0</v>
      </c>
      <c r="N1708" s="7">
        <f>SUM(N1701:N1707)</f>
        <v>0</v>
      </c>
      <c r="O1708" s="7"/>
      <c r="P1708" s="7">
        <f>SUM(P1701:P1707)</f>
        <v>0</v>
      </c>
      <c r="Q1708" s="8"/>
    </row>
    <row r="1709" spans="1:17" x14ac:dyDescent="0.25">
      <c r="A1709" s="10" t="s">
        <v>15</v>
      </c>
      <c r="B1709" s="10" t="s">
        <v>20</v>
      </c>
      <c r="C1709" s="11">
        <f t="shared" ref="C1709:L1709" si="257">C1684+C1692+C1700+C1708</f>
        <v>0</v>
      </c>
      <c r="D1709" s="11">
        <f t="shared" si="257"/>
        <v>0</v>
      </c>
      <c r="E1709" s="11">
        <f t="shared" si="257"/>
        <v>0</v>
      </c>
      <c r="F1709" s="11">
        <f t="shared" si="257"/>
        <v>0</v>
      </c>
      <c r="G1709" s="11">
        <f t="shared" si="257"/>
        <v>0</v>
      </c>
      <c r="H1709" s="11">
        <f t="shared" si="257"/>
        <v>0</v>
      </c>
      <c r="I1709" s="11">
        <f t="shared" si="257"/>
        <v>0</v>
      </c>
      <c r="J1709" s="11">
        <f t="shared" si="257"/>
        <v>0</v>
      </c>
      <c r="K1709" s="11">
        <f t="shared" si="257"/>
        <v>0</v>
      </c>
      <c r="L1709" s="11">
        <f t="shared" si="257"/>
        <v>0</v>
      </c>
      <c r="M1709" s="11">
        <f>M1708</f>
        <v>0</v>
      </c>
      <c r="N1709" s="11">
        <f>N1684+N1692+N1700+N1708</f>
        <v>0</v>
      </c>
      <c r="O1709" s="11"/>
      <c r="P1709" s="11">
        <f>P1684+P1692+P1700+P1708</f>
        <v>0</v>
      </c>
      <c r="Q1709" s="9"/>
    </row>
    <row r="1710" spans="1:17" x14ac:dyDescent="0.25">
      <c r="B1710" s="3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</row>
    <row r="1711" spans="1:17" x14ac:dyDescent="0.25">
      <c r="A1711" s="3"/>
      <c r="B1711" s="3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</row>
    <row r="1712" spans="1:17" x14ac:dyDescent="0.25">
      <c r="A1712" s="3"/>
      <c r="B1712" s="3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</row>
    <row r="1713" spans="1:17" x14ac:dyDescent="0.25">
      <c r="A1713" s="3"/>
      <c r="B1713" s="3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</row>
    <row r="1714" spans="1:17" x14ac:dyDescent="0.25">
      <c r="A1714" s="3"/>
      <c r="B1714" s="3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</row>
    <row r="1715" spans="1:17" x14ac:dyDescent="0.25">
      <c r="A1715" s="3"/>
      <c r="B1715" s="3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</row>
    <row r="1716" spans="1:17" x14ac:dyDescent="0.25">
      <c r="A1716" s="3"/>
      <c r="B1716" s="3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</row>
    <row r="1717" spans="1:17" x14ac:dyDescent="0.25">
      <c r="A1717" s="6" t="s">
        <v>16</v>
      </c>
      <c r="B1717" s="6" t="s">
        <v>15</v>
      </c>
      <c r="C1717" s="7">
        <f t="shared" ref="C1717:L1717" si="258">SUM(C1710:C1716)</f>
        <v>0</v>
      </c>
      <c r="D1717" s="7">
        <f t="shared" si="258"/>
        <v>0</v>
      </c>
      <c r="E1717" s="7">
        <f t="shared" si="258"/>
        <v>0</v>
      </c>
      <c r="F1717" s="7">
        <f t="shared" si="258"/>
        <v>0</v>
      </c>
      <c r="G1717" s="7">
        <f t="shared" si="258"/>
        <v>0</v>
      </c>
      <c r="H1717" s="7">
        <f t="shared" si="258"/>
        <v>0</v>
      </c>
      <c r="I1717" s="7">
        <f t="shared" si="258"/>
        <v>0</v>
      </c>
      <c r="J1717" s="7">
        <f t="shared" si="258"/>
        <v>0</v>
      </c>
      <c r="K1717" s="7">
        <f t="shared" si="258"/>
        <v>0</v>
      </c>
      <c r="L1717" s="7">
        <f t="shared" si="258"/>
        <v>0</v>
      </c>
      <c r="M1717" s="7">
        <f>M1716</f>
        <v>0</v>
      </c>
      <c r="N1717" s="7">
        <f>SUM(N1710:N1716)</f>
        <v>0</v>
      </c>
      <c r="O1717" s="7"/>
      <c r="P1717" s="7">
        <f>SUM(P1710:P1716)</f>
        <v>0</v>
      </c>
      <c r="Q1717" s="8"/>
    </row>
    <row r="1718" spans="1:17" x14ac:dyDescent="0.25">
      <c r="A1718" s="3"/>
      <c r="B1718" s="3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</row>
    <row r="1719" spans="1:17" x14ac:dyDescent="0.25">
      <c r="A1719" s="3"/>
      <c r="B1719" s="3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</row>
    <row r="1720" spans="1:17" x14ac:dyDescent="0.25">
      <c r="A1720" s="3"/>
      <c r="B1720" s="3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</row>
    <row r="1721" spans="1:17" x14ac:dyDescent="0.25">
      <c r="A1721" s="3"/>
      <c r="B1721" s="3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</row>
    <row r="1722" spans="1:17" x14ac:dyDescent="0.25">
      <c r="A1722" s="3"/>
      <c r="B1722" s="3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</row>
    <row r="1723" spans="1:17" x14ac:dyDescent="0.25">
      <c r="A1723" s="3"/>
      <c r="B1723" s="3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</row>
    <row r="1724" spans="1:17" x14ac:dyDescent="0.25">
      <c r="A1724" s="3"/>
      <c r="B1724" s="3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</row>
    <row r="1725" spans="1:17" x14ac:dyDescent="0.25">
      <c r="A1725" s="6" t="s">
        <v>17</v>
      </c>
      <c r="B1725" s="6" t="s">
        <v>15</v>
      </c>
      <c r="C1725" s="7">
        <f t="shared" ref="C1725:L1725" si="259">SUM(C1718:C1724)</f>
        <v>0</v>
      </c>
      <c r="D1725" s="7">
        <f t="shared" si="259"/>
        <v>0</v>
      </c>
      <c r="E1725" s="7">
        <f t="shared" si="259"/>
        <v>0</v>
      </c>
      <c r="F1725" s="7">
        <f t="shared" si="259"/>
        <v>0</v>
      </c>
      <c r="G1725" s="7">
        <f t="shared" si="259"/>
        <v>0</v>
      </c>
      <c r="H1725" s="7">
        <f t="shared" si="259"/>
        <v>0</v>
      </c>
      <c r="I1725" s="7">
        <f t="shared" si="259"/>
        <v>0</v>
      </c>
      <c r="J1725" s="7">
        <f t="shared" si="259"/>
        <v>0</v>
      </c>
      <c r="K1725" s="7">
        <f t="shared" si="259"/>
        <v>0</v>
      </c>
      <c r="L1725" s="7">
        <f t="shared" si="259"/>
        <v>0</v>
      </c>
      <c r="M1725" s="7">
        <f>M1724</f>
        <v>0</v>
      </c>
      <c r="N1725" s="7">
        <f>SUM(N1718:N1724)</f>
        <v>0</v>
      </c>
      <c r="O1725" s="7"/>
      <c r="P1725" s="7">
        <f>SUM(P1718:P1724)</f>
        <v>0</v>
      </c>
      <c r="Q1725" s="8"/>
    </row>
    <row r="1726" spans="1:17" x14ac:dyDescent="0.25">
      <c r="A1726" s="3"/>
      <c r="B1726" s="3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</row>
    <row r="1727" spans="1:17" x14ac:dyDescent="0.25">
      <c r="A1727" s="3"/>
      <c r="B1727" s="3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</row>
    <row r="1728" spans="1:17" x14ac:dyDescent="0.25">
      <c r="A1728" s="3"/>
      <c r="B1728" s="3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</row>
    <row r="1729" spans="1:17" x14ac:dyDescent="0.25">
      <c r="A1729" s="3"/>
      <c r="B1729" s="3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</row>
    <row r="1730" spans="1:17" x14ac:dyDescent="0.25">
      <c r="A1730" s="3"/>
      <c r="B1730" s="3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</row>
    <row r="1731" spans="1:17" x14ac:dyDescent="0.25">
      <c r="A1731" s="3"/>
      <c r="B1731" s="3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</row>
    <row r="1732" spans="1:17" x14ac:dyDescent="0.25">
      <c r="A1732" s="3"/>
      <c r="B1732" s="3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</row>
    <row r="1733" spans="1:17" x14ac:dyDescent="0.25">
      <c r="A1733" s="6" t="s">
        <v>18</v>
      </c>
      <c r="B1733" s="6" t="s">
        <v>15</v>
      </c>
      <c r="C1733" s="7">
        <f t="shared" ref="C1733:L1733" si="260">SUM(C1726:C1732)</f>
        <v>0</v>
      </c>
      <c r="D1733" s="7">
        <f t="shared" si="260"/>
        <v>0</v>
      </c>
      <c r="E1733" s="7">
        <f t="shared" si="260"/>
        <v>0</v>
      </c>
      <c r="F1733" s="7">
        <f t="shared" si="260"/>
        <v>0</v>
      </c>
      <c r="G1733" s="7">
        <f t="shared" si="260"/>
        <v>0</v>
      </c>
      <c r="H1733" s="7">
        <f t="shared" si="260"/>
        <v>0</v>
      </c>
      <c r="I1733" s="7">
        <f t="shared" si="260"/>
        <v>0</v>
      </c>
      <c r="J1733" s="7">
        <f t="shared" si="260"/>
        <v>0</v>
      </c>
      <c r="K1733" s="7">
        <f t="shared" si="260"/>
        <v>0</v>
      </c>
      <c r="L1733" s="7">
        <f t="shared" si="260"/>
        <v>0</v>
      </c>
      <c r="M1733" s="7">
        <f>M1732</f>
        <v>0</v>
      </c>
      <c r="N1733" s="7">
        <f>SUM(N1726:N1732)</f>
        <v>0</v>
      </c>
      <c r="O1733" s="7"/>
      <c r="P1733" s="7">
        <f>SUM(P1726:P1732)</f>
        <v>0</v>
      </c>
      <c r="Q1733" s="8"/>
    </row>
    <row r="1734" spans="1:17" x14ac:dyDescent="0.25">
      <c r="A1734" s="3"/>
      <c r="B1734" s="3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</row>
    <row r="1735" spans="1:17" x14ac:dyDescent="0.25">
      <c r="A1735" s="3"/>
      <c r="B1735" s="3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</row>
    <row r="1736" spans="1:17" x14ac:dyDescent="0.25">
      <c r="A1736" s="3"/>
      <c r="B1736" s="3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</row>
    <row r="1737" spans="1:17" x14ac:dyDescent="0.25">
      <c r="A1737" s="3"/>
      <c r="B1737" s="3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</row>
    <row r="1738" spans="1:17" x14ac:dyDescent="0.25">
      <c r="A1738" s="3"/>
      <c r="B1738" s="3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</row>
    <row r="1739" spans="1:17" x14ac:dyDescent="0.25">
      <c r="A1739" s="3"/>
      <c r="B1739" s="3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</row>
    <row r="1740" spans="1:17" x14ac:dyDescent="0.25">
      <c r="A1740" s="3"/>
      <c r="B1740" s="3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</row>
    <row r="1741" spans="1:17" x14ac:dyDescent="0.25">
      <c r="A1741" s="6" t="s">
        <v>19</v>
      </c>
      <c r="B1741" s="6" t="s">
        <v>15</v>
      </c>
      <c r="C1741" s="7">
        <f t="shared" ref="C1741:L1741" si="261">SUM(C1734:C1740)</f>
        <v>0</v>
      </c>
      <c r="D1741" s="7">
        <f t="shared" si="261"/>
        <v>0</v>
      </c>
      <c r="E1741" s="7">
        <f t="shared" si="261"/>
        <v>0</v>
      </c>
      <c r="F1741" s="7">
        <f t="shared" si="261"/>
        <v>0</v>
      </c>
      <c r="G1741" s="7">
        <f t="shared" si="261"/>
        <v>0</v>
      </c>
      <c r="H1741" s="7">
        <f t="shared" si="261"/>
        <v>0</v>
      </c>
      <c r="I1741" s="7">
        <f t="shared" si="261"/>
        <v>0</v>
      </c>
      <c r="J1741" s="7">
        <f t="shared" si="261"/>
        <v>0</v>
      </c>
      <c r="K1741" s="7">
        <f t="shared" si="261"/>
        <v>0</v>
      </c>
      <c r="L1741" s="7">
        <f t="shared" si="261"/>
        <v>0</v>
      </c>
      <c r="M1741" s="7">
        <f>M1740</f>
        <v>0</v>
      </c>
      <c r="N1741" s="7">
        <f>SUM(N1734:N1740)</f>
        <v>0</v>
      </c>
      <c r="O1741" s="7"/>
      <c r="P1741" s="7">
        <f>SUM(P1734:P1740)</f>
        <v>0</v>
      </c>
      <c r="Q1741" s="8"/>
    </row>
    <row r="1742" spans="1:17" x14ac:dyDescent="0.25">
      <c r="A1742" s="10" t="s">
        <v>15</v>
      </c>
      <c r="B1742" s="10" t="s">
        <v>20</v>
      </c>
      <c r="C1742" s="11">
        <f t="shared" ref="C1742:L1742" si="262">C1717+C1725+C1733+C1741</f>
        <v>0</v>
      </c>
      <c r="D1742" s="11">
        <f t="shared" si="262"/>
        <v>0</v>
      </c>
      <c r="E1742" s="11">
        <f t="shared" si="262"/>
        <v>0</v>
      </c>
      <c r="F1742" s="11">
        <f t="shared" si="262"/>
        <v>0</v>
      </c>
      <c r="G1742" s="11">
        <f t="shared" si="262"/>
        <v>0</v>
      </c>
      <c r="H1742" s="11">
        <f t="shared" si="262"/>
        <v>0</v>
      </c>
      <c r="I1742" s="11">
        <f t="shared" si="262"/>
        <v>0</v>
      </c>
      <c r="J1742" s="11">
        <f t="shared" si="262"/>
        <v>0</v>
      </c>
      <c r="K1742" s="11">
        <f t="shared" si="262"/>
        <v>0</v>
      </c>
      <c r="L1742" s="11">
        <f t="shared" si="262"/>
        <v>0</v>
      </c>
      <c r="M1742" s="11">
        <f>M1741</f>
        <v>0</v>
      </c>
      <c r="N1742" s="11">
        <f>N1717+N1725+N1733+N1741</f>
        <v>0</v>
      </c>
      <c r="O1742" s="11"/>
      <c r="P1742" s="11">
        <f>P1717+P1725+P1733+P1741</f>
        <v>0</v>
      </c>
      <c r="Q1742" s="9"/>
    </row>
    <row r="1743" spans="1:17" x14ac:dyDescent="0.25">
      <c r="B1743" s="3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</row>
    <row r="1744" spans="1:17" x14ac:dyDescent="0.25">
      <c r="A1744" s="3"/>
      <c r="B1744" s="3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</row>
    <row r="1745" spans="1:17" x14ac:dyDescent="0.25">
      <c r="A1745" s="3"/>
      <c r="B1745" s="3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</row>
    <row r="1746" spans="1:17" x14ac:dyDescent="0.25">
      <c r="A1746" s="3"/>
      <c r="B1746" s="3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</row>
    <row r="1747" spans="1:17" x14ac:dyDescent="0.25">
      <c r="A1747" s="3"/>
      <c r="B1747" s="3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</row>
    <row r="1748" spans="1:17" x14ac:dyDescent="0.25">
      <c r="A1748" s="3"/>
      <c r="B1748" s="3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</row>
    <row r="1749" spans="1:17" x14ac:dyDescent="0.25">
      <c r="A1749" s="3"/>
      <c r="B1749" s="3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</row>
    <row r="1750" spans="1:17" x14ac:dyDescent="0.25">
      <c r="A1750" s="6" t="s">
        <v>16</v>
      </c>
      <c r="B1750" s="6" t="s">
        <v>15</v>
      </c>
      <c r="C1750" s="7">
        <f t="shared" ref="C1750:L1750" si="263">SUM(C1743:C1749)</f>
        <v>0</v>
      </c>
      <c r="D1750" s="7">
        <f t="shared" si="263"/>
        <v>0</v>
      </c>
      <c r="E1750" s="7">
        <f t="shared" si="263"/>
        <v>0</v>
      </c>
      <c r="F1750" s="7">
        <f t="shared" si="263"/>
        <v>0</v>
      </c>
      <c r="G1750" s="7">
        <f t="shared" si="263"/>
        <v>0</v>
      </c>
      <c r="H1750" s="7">
        <f t="shared" si="263"/>
        <v>0</v>
      </c>
      <c r="I1750" s="7">
        <f t="shared" si="263"/>
        <v>0</v>
      </c>
      <c r="J1750" s="7">
        <f t="shared" si="263"/>
        <v>0</v>
      </c>
      <c r="K1750" s="7">
        <f t="shared" si="263"/>
        <v>0</v>
      </c>
      <c r="L1750" s="7">
        <f t="shared" si="263"/>
        <v>0</v>
      </c>
      <c r="M1750" s="7">
        <f>M1749</f>
        <v>0</v>
      </c>
      <c r="N1750" s="7">
        <f>SUM(N1743:N1749)</f>
        <v>0</v>
      </c>
      <c r="O1750" s="7"/>
      <c r="P1750" s="7">
        <f>SUM(P1743:P1749)</f>
        <v>0</v>
      </c>
      <c r="Q1750" s="8"/>
    </row>
    <row r="1751" spans="1:17" x14ac:dyDescent="0.25">
      <c r="A1751" s="3"/>
      <c r="B1751" s="3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</row>
    <row r="1752" spans="1:17" x14ac:dyDescent="0.25">
      <c r="A1752" s="3"/>
      <c r="B1752" s="3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</row>
    <row r="1753" spans="1:17" x14ac:dyDescent="0.25">
      <c r="A1753" s="3"/>
      <c r="B1753" s="3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</row>
    <row r="1754" spans="1:17" x14ac:dyDescent="0.25">
      <c r="A1754" s="3"/>
      <c r="B1754" s="3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</row>
    <row r="1755" spans="1:17" x14ac:dyDescent="0.25">
      <c r="A1755" s="3"/>
      <c r="B1755" s="3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</row>
    <row r="1756" spans="1:17" x14ac:dyDescent="0.25">
      <c r="A1756" s="3"/>
      <c r="B1756" s="3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</row>
    <row r="1757" spans="1:17" x14ac:dyDescent="0.25">
      <c r="A1757" s="3"/>
      <c r="B1757" s="3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</row>
    <row r="1758" spans="1:17" x14ac:dyDescent="0.25">
      <c r="A1758" s="6" t="s">
        <v>17</v>
      </c>
      <c r="B1758" s="6" t="s">
        <v>15</v>
      </c>
      <c r="C1758" s="7">
        <f t="shared" ref="C1758:L1758" si="264">SUM(C1751:C1757)</f>
        <v>0</v>
      </c>
      <c r="D1758" s="7">
        <f t="shared" si="264"/>
        <v>0</v>
      </c>
      <c r="E1758" s="7">
        <f t="shared" si="264"/>
        <v>0</v>
      </c>
      <c r="F1758" s="7">
        <f t="shared" si="264"/>
        <v>0</v>
      </c>
      <c r="G1758" s="7">
        <f t="shared" si="264"/>
        <v>0</v>
      </c>
      <c r="H1758" s="7">
        <f t="shared" si="264"/>
        <v>0</v>
      </c>
      <c r="I1758" s="7">
        <f t="shared" si="264"/>
        <v>0</v>
      </c>
      <c r="J1758" s="7">
        <f t="shared" si="264"/>
        <v>0</v>
      </c>
      <c r="K1758" s="7">
        <f t="shared" si="264"/>
        <v>0</v>
      </c>
      <c r="L1758" s="7">
        <f t="shared" si="264"/>
        <v>0</v>
      </c>
      <c r="M1758" s="7">
        <f>M1757</f>
        <v>0</v>
      </c>
      <c r="N1758" s="7">
        <f>SUM(N1751:N1757)</f>
        <v>0</v>
      </c>
      <c r="O1758" s="7"/>
      <c r="P1758" s="7">
        <f>SUM(P1751:P1757)</f>
        <v>0</v>
      </c>
      <c r="Q1758" s="8"/>
    </row>
    <row r="1759" spans="1:17" x14ac:dyDescent="0.25">
      <c r="A1759" s="3"/>
      <c r="B1759" s="3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</row>
    <row r="1760" spans="1:17" x14ac:dyDescent="0.25">
      <c r="A1760" s="3"/>
      <c r="B1760" s="3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</row>
    <row r="1761" spans="1:17" x14ac:dyDescent="0.25">
      <c r="A1761" s="3"/>
      <c r="B1761" s="3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</row>
    <row r="1762" spans="1:17" x14ac:dyDescent="0.25">
      <c r="A1762" s="3"/>
      <c r="B1762" s="3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</row>
    <row r="1763" spans="1:17" x14ac:dyDescent="0.25">
      <c r="A1763" s="3"/>
      <c r="B1763" s="3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</row>
    <row r="1764" spans="1:17" x14ac:dyDescent="0.25">
      <c r="A1764" s="3"/>
      <c r="B1764" s="3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</row>
    <row r="1765" spans="1:17" x14ac:dyDescent="0.25">
      <c r="A1765" s="3"/>
      <c r="B1765" s="3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</row>
    <row r="1766" spans="1:17" x14ac:dyDescent="0.25">
      <c r="A1766" s="6" t="s">
        <v>18</v>
      </c>
      <c r="B1766" s="6" t="s">
        <v>15</v>
      </c>
      <c r="C1766" s="7">
        <f t="shared" ref="C1766:L1766" si="265">SUM(C1759:C1765)</f>
        <v>0</v>
      </c>
      <c r="D1766" s="7">
        <f t="shared" si="265"/>
        <v>0</v>
      </c>
      <c r="E1766" s="7">
        <f t="shared" si="265"/>
        <v>0</v>
      </c>
      <c r="F1766" s="7">
        <f t="shared" si="265"/>
        <v>0</v>
      </c>
      <c r="G1766" s="7">
        <f t="shared" si="265"/>
        <v>0</v>
      </c>
      <c r="H1766" s="7">
        <f t="shared" si="265"/>
        <v>0</v>
      </c>
      <c r="I1766" s="7">
        <f t="shared" si="265"/>
        <v>0</v>
      </c>
      <c r="J1766" s="7">
        <f t="shared" si="265"/>
        <v>0</v>
      </c>
      <c r="K1766" s="7">
        <f t="shared" si="265"/>
        <v>0</v>
      </c>
      <c r="L1766" s="7">
        <f t="shared" si="265"/>
        <v>0</v>
      </c>
      <c r="M1766" s="7">
        <f>M1765</f>
        <v>0</v>
      </c>
      <c r="N1766" s="7">
        <f>SUM(N1759:N1765)</f>
        <v>0</v>
      </c>
      <c r="O1766" s="7"/>
      <c r="P1766" s="7">
        <f>SUM(P1759:P1765)</f>
        <v>0</v>
      </c>
      <c r="Q1766" s="8"/>
    </row>
    <row r="1767" spans="1:17" x14ac:dyDescent="0.25">
      <c r="A1767" s="3"/>
      <c r="B1767" s="3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</row>
    <row r="1768" spans="1:17" x14ac:dyDescent="0.25">
      <c r="A1768" s="3"/>
      <c r="B1768" s="3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</row>
    <row r="1769" spans="1:17" x14ac:dyDescent="0.25">
      <c r="A1769" s="3"/>
      <c r="B1769" s="3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</row>
    <row r="1770" spans="1:17" x14ac:dyDescent="0.25">
      <c r="A1770" s="3"/>
      <c r="B1770" s="3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</row>
    <row r="1771" spans="1:17" x14ac:dyDescent="0.25">
      <c r="A1771" s="3"/>
      <c r="B1771" s="3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</row>
    <row r="1772" spans="1:17" x14ac:dyDescent="0.25">
      <c r="A1772" s="3"/>
      <c r="B1772" s="3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</row>
    <row r="1773" spans="1:17" x14ac:dyDescent="0.25">
      <c r="A1773" s="3"/>
      <c r="B1773" s="3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</row>
    <row r="1774" spans="1:17" x14ac:dyDescent="0.25">
      <c r="A1774" s="6" t="s">
        <v>19</v>
      </c>
      <c r="B1774" s="6" t="s">
        <v>15</v>
      </c>
      <c r="C1774" s="7">
        <f t="shared" ref="C1774:L1774" si="266">SUM(C1767:C1773)</f>
        <v>0</v>
      </c>
      <c r="D1774" s="7">
        <f t="shared" si="266"/>
        <v>0</v>
      </c>
      <c r="E1774" s="7">
        <f t="shared" si="266"/>
        <v>0</v>
      </c>
      <c r="F1774" s="7">
        <f t="shared" si="266"/>
        <v>0</v>
      </c>
      <c r="G1774" s="7">
        <f t="shared" si="266"/>
        <v>0</v>
      </c>
      <c r="H1774" s="7">
        <f t="shared" si="266"/>
        <v>0</v>
      </c>
      <c r="I1774" s="7">
        <f t="shared" si="266"/>
        <v>0</v>
      </c>
      <c r="J1774" s="7">
        <f t="shared" si="266"/>
        <v>0</v>
      </c>
      <c r="K1774" s="7">
        <f t="shared" si="266"/>
        <v>0</v>
      </c>
      <c r="L1774" s="7">
        <f t="shared" si="266"/>
        <v>0</v>
      </c>
      <c r="M1774" s="7">
        <f>M1773</f>
        <v>0</v>
      </c>
      <c r="N1774" s="7">
        <f>SUM(N1767:N1773)</f>
        <v>0</v>
      </c>
      <c r="O1774" s="7"/>
      <c r="P1774" s="7">
        <f>SUM(P1767:P1773)</f>
        <v>0</v>
      </c>
      <c r="Q1774" s="8"/>
    </row>
    <row r="1775" spans="1:17" x14ac:dyDescent="0.25">
      <c r="A1775" s="10" t="s">
        <v>15</v>
      </c>
      <c r="B1775" s="10" t="s">
        <v>20</v>
      </c>
      <c r="C1775" s="11">
        <f t="shared" ref="C1775:L1775" si="267">C1750+C1758+C1766+C1774</f>
        <v>0</v>
      </c>
      <c r="D1775" s="11">
        <f t="shared" si="267"/>
        <v>0</v>
      </c>
      <c r="E1775" s="11">
        <f t="shared" si="267"/>
        <v>0</v>
      </c>
      <c r="F1775" s="11">
        <f t="shared" si="267"/>
        <v>0</v>
      </c>
      <c r="G1775" s="11">
        <f t="shared" si="267"/>
        <v>0</v>
      </c>
      <c r="H1775" s="11">
        <f t="shared" si="267"/>
        <v>0</v>
      </c>
      <c r="I1775" s="11">
        <f t="shared" si="267"/>
        <v>0</v>
      </c>
      <c r="J1775" s="11">
        <f t="shared" si="267"/>
        <v>0</v>
      </c>
      <c r="K1775" s="11">
        <f t="shared" si="267"/>
        <v>0</v>
      </c>
      <c r="L1775" s="11">
        <f t="shared" si="267"/>
        <v>0</v>
      </c>
      <c r="M1775" s="11">
        <f>M1774</f>
        <v>0</v>
      </c>
      <c r="N1775" s="11">
        <f>N1750+N1758+N1766+N1774</f>
        <v>0</v>
      </c>
      <c r="O1775" s="11"/>
      <c r="P1775" s="11">
        <f>P1750+P1758+P1766+P1774</f>
        <v>0</v>
      </c>
      <c r="Q1775" s="9"/>
    </row>
    <row r="1776" spans="1:17" x14ac:dyDescent="0.25">
      <c r="B1776" s="3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</row>
    <row r="1777" spans="1:17" x14ac:dyDescent="0.25">
      <c r="A1777" s="3"/>
      <c r="B1777" s="3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</row>
    <row r="1778" spans="1:17" x14ac:dyDescent="0.25">
      <c r="A1778" s="3"/>
      <c r="B1778" s="3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</row>
    <row r="1779" spans="1:17" x14ac:dyDescent="0.25">
      <c r="A1779" s="3"/>
      <c r="B1779" s="3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</row>
    <row r="1780" spans="1:17" x14ac:dyDescent="0.25">
      <c r="A1780" s="3"/>
      <c r="B1780" s="3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</row>
    <row r="1781" spans="1:17" x14ac:dyDescent="0.25">
      <c r="A1781" s="3"/>
      <c r="B1781" s="3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</row>
    <row r="1782" spans="1:17" x14ac:dyDescent="0.25">
      <c r="A1782" s="3"/>
      <c r="B1782" s="3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</row>
    <row r="1783" spans="1:17" x14ac:dyDescent="0.25">
      <c r="A1783" s="6" t="s">
        <v>16</v>
      </c>
      <c r="B1783" s="6" t="s">
        <v>15</v>
      </c>
      <c r="C1783" s="7">
        <f t="shared" ref="C1783:L1783" si="268">SUM(C1776:C1782)</f>
        <v>0</v>
      </c>
      <c r="D1783" s="7">
        <f t="shared" si="268"/>
        <v>0</v>
      </c>
      <c r="E1783" s="7">
        <f t="shared" si="268"/>
        <v>0</v>
      </c>
      <c r="F1783" s="7">
        <f t="shared" si="268"/>
        <v>0</v>
      </c>
      <c r="G1783" s="7">
        <f t="shared" si="268"/>
        <v>0</v>
      </c>
      <c r="H1783" s="7">
        <f t="shared" si="268"/>
        <v>0</v>
      </c>
      <c r="I1783" s="7">
        <f t="shared" si="268"/>
        <v>0</v>
      </c>
      <c r="J1783" s="7">
        <f t="shared" si="268"/>
        <v>0</v>
      </c>
      <c r="K1783" s="7">
        <f t="shared" si="268"/>
        <v>0</v>
      </c>
      <c r="L1783" s="7">
        <f t="shared" si="268"/>
        <v>0</v>
      </c>
      <c r="M1783" s="7">
        <f>M1782</f>
        <v>0</v>
      </c>
      <c r="N1783" s="7">
        <f>SUM(N1776:N1782)</f>
        <v>0</v>
      </c>
      <c r="O1783" s="7"/>
      <c r="P1783" s="7">
        <f>SUM(P1776:P1782)</f>
        <v>0</v>
      </c>
      <c r="Q1783" s="8"/>
    </row>
    <row r="1784" spans="1:17" x14ac:dyDescent="0.25">
      <c r="A1784" s="3"/>
      <c r="B1784" s="3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</row>
    <row r="1785" spans="1:17" x14ac:dyDescent="0.25">
      <c r="A1785" s="3"/>
      <c r="B1785" s="3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</row>
    <row r="1786" spans="1:17" x14ac:dyDescent="0.25">
      <c r="A1786" s="3"/>
      <c r="B1786" s="3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</row>
    <row r="1787" spans="1:17" x14ac:dyDescent="0.25">
      <c r="A1787" s="3"/>
      <c r="B1787" s="3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</row>
    <row r="1788" spans="1:17" x14ac:dyDescent="0.25">
      <c r="A1788" s="3"/>
      <c r="B1788" s="3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</row>
    <row r="1789" spans="1:17" x14ac:dyDescent="0.25">
      <c r="A1789" s="3"/>
      <c r="B1789" s="3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</row>
    <row r="1790" spans="1:17" x14ac:dyDescent="0.25">
      <c r="A1790" s="3"/>
      <c r="B1790" s="3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</row>
    <row r="1791" spans="1:17" x14ac:dyDescent="0.25">
      <c r="A1791" s="6" t="s">
        <v>17</v>
      </c>
      <c r="B1791" s="6" t="s">
        <v>15</v>
      </c>
      <c r="C1791" s="7">
        <f t="shared" ref="C1791:L1791" si="269">SUM(C1784:C1790)</f>
        <v>0</v>
      </c>
      <c r="D1791" s="7">
        <f t="shared" si="269"/>
        <v>0</v>
      </c>
      <c r="E1791" s="7">
        <f t="shared" si="269"/>
        <v>0</v>
      </c>
      <c r="F1791" s="7">
        <f t="shared" si="269"/>
        <v>0</v>
      </c>
      <c r="G1791" s="7">
        <f t="shared" si="269"/>
        <v>0</v>
      </c>
      <c r="H1791" s="7">
        <f t="shared" si="269"/>
        <v>0</v>
      </c>
      <c r="I1791" s="7">
        <f t="shared" si="269"/>
        <v>0</v>
      </c>
      <c r="J1791" s="7">
        <f t="shared" si="269"/>
        <v>0</v>
      </c>
      <c r="K1791" s="7">
        <f t="shared" si="269"/>
        <v>0</v>
      </c>
      <c r="L1791" s="7">
        <f t="shared" si="269"/>
        <v>0</v>
      </c>
      <c r="M1791" s="7">
        <f>M1790</f>
        <v>0</v>
      </c>
      <c r="N1791" s="7">
        <f>SUM(N1784:N1790)</f>
        <v>0</v>
      </c>
      <c r="O1791" s="7"/>
      <c r="P1791" s="7">
        <f>SUM(P1784:P1790)</f>
        <v>0</v>
      </c>
      <c r="Q1791" s="8"/>
    </row>
    <row r="1792" spans="1:17" x14ac:dyDescent="0.25">
      <c r="A1792" s="3"/>
      <c r="B1792" s="3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</row>
    <row r="1793" spans="1:17" x14ac:dyDescent="0.25">
      <c r="A1793" s="3"/>
      <c r="B1793" s="3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</row>
    <row r="1794" spans="1:17" x14ac:dyDescent="0.25">
      <c r="A1794" s="3"/>
      <c r="B1794" s="3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</row>
    <row r="1795" spans="1:17" x14ac:dyDescent="0.25">
      <c r="A1795" s="3"/>
      <c r="B1795" s="3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</row>
    <row r="1796" spans="1:17" x14ac:dyDescent="0.25">
      <c r="A1796" s="3"/>
      <c r="B1796" s="3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</row>
    <row r="1797" spans="1:17" x14ac:dyDescent="0.25">
      <c r="A1797" s="3"/>
      <c r="B1797" s="3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</row>
    <row r="1798" spans="1:17" x14ac:dyDescent="0.25">
      <c r="A1798" s="3"/>
      <c r="B1798" s="3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</row>
    <row r="1799" spans="1:17" x14ac:dyDescent="0.25">
      <c r="A1799" s="6" t="s">
        <v>18</v>
      </c>
      <c r="B1799" s="6" t="s">
        <v>15</v>
      </c>
      <c r="C1799" s="7">
        <f t="shared" ref="C1799:L1799" si="270">SUM(C1792:C1798)</f>
        <v>0</v>
      </c>
      <c r="D1799" s="7">
        <f t="shared" si="270"/>
        <v>0</v>
      </c>
      <c r="E1799" s="7">
        <f t="shared" si="270"/>
        <v>0</v>
      </c>
      <c r="F1799" s="7">
        <f t="shared" si="270"/>
        <v>0</v>
      </c>
      <c r="G1799" s="7">
        <f t="shared" si="270"/>
        <v>0</v>
      </c>
      <c r="H1799" s="7">
        <f t="shared" si="270"/>
        <v>0</v>
      </c>
      <c r="I1799" s="7">
        <f t="shared" si="270"/>
        <v>0</v>
      </c>
      <c r="J1799" s="7">
        <f t="shared" si="270"/>
        <v>0</v>
      </c>
      <c r="K1799" s="7">
        <f t="shared" si="270"/>
        <v>0</v>
      </c>
      <c r="L1799" s="7">
        <f t="shared" si="270"/>
        <v>0</v>
      </c>
      <c r="M1799" s="7">
        <f>M1798</f>
        <v>0</v>
      </c>
      <c r="N1799" s="7">
        <f>SUM(N1792:N1798)</f>
        <v>0</v>
      </c>
      <c r="O1799" s="7"/>
      <c r="P1799" s="7">
        <f>SUM(P1792:P1798)</f>
        <v>0</v>
      </c>
      <c r="Q1799" s="8"/>
    </row>
    <row r="1800" spans="1:17" x14ac:dyDescent="0.25">
      <c r="A1800" s="3"/>
      <c r="B1800" s="3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</row>
    <row r="1801" spans="1:17" x14ac:dyDescent="0.25">
      <c r="A1801" s="3"/>
      <c r="B1801" s="3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</row>
    <row r="1802" spans="1:17" x14ac:dyDescent="0.25">
      <c r="A1802" s="3"/>
      <c r="B1802" s="3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</row>
    <row r="1803" spans="1:17" x14ac:dyDescent="0.25">
      <c r="A1803" s="3"/>
      <c r="B1803" s="3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</row>
    <row r="1804" spans="1:17" x14ac:dyDescent="0.25">
      <c r="A1804" s="3"/>
      <c r="B1804" s="3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</row>
    <row r="1805" spans="1:17" x14ac:dyDescent="0.25">
      <c r="A1805" s="3"/>
      <c r="B1805" s="3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</row>
    <row r="1806" spans="1:17" x14ac:dyDescent="0.25">
      <c r="A1806" s="3"/>
      <c r="B1806" s="3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</row>
    <row r="1807" spans="1:17" x14ac:dyDescent="0.25">
      <c r="A1807" s="6" t="s">
        <v>19</v>
      </c>
      <c r="B1807" s="6" t="s">
        <v>15</v>
      </c>
      <c r="C1807" s="7">
        <f t="shared" ref="C1807:L1807" si="271">SUM(C1800:C1806)</f>
        <v>0</v>
      </c>
      <c r="D1807" s="7">
        <f t="shared" si="271"/>
        <v>0</v>
      </c>
      <c r="E1807" s="7">
        <f t="shared" si="271"/>
        <v>0</v>
      </c>
      <c r="F1807" s="7">
        <f t="shared" si="271"/>
        <v>0</v>
      </c>
      <c r="G1807" s="7">
        <f t="shared" si="271"/>
        <v>0</v>
      </c>
      <c r="H1807" s="7">
        <f t="shared" si="271"/>
        <v>0</v>
      </c>
      <c r="I1807" s="7">
        <f t="shared" si="271"/>
        <v>0</v>
      </c>
      <c r="J1807" s="7">
        <f t="shared" si="271"/>
        <v>0</v>
      </c>
      <c r="K1807" s="7">
        <f t="shared" si="271"/>
        <v>0</v>
      </c>
      <c r="L1807" s="7">
        <f t="shared" si="271"/>
        <v>0</v>
      </c>
      <c r="M1807" s="7">
        <f>M1806</f>
        <v>0</v>
      </c>
      <c r="N1807" s="7">
        <f>SUM(N1800:N1806)</f>
        <v>0</v>
      </c>
      <c r="O1807" s="7"/>
      <c r="P1807" s="7">
        <f>SUM(P1800:P1806)</f>
        <v>0</v>
      </c>
      <c r="Q1807" s="8"/>
    </row>
    <row r="1808" spans="1:17" x14ac:dyDescent="0.25">
      <c r="A1808" s="10" t="s">
        <v>15</v>
      </c>
      <c r="B1808" s="10" t="s">
        <v>20</v>
      </c>
      <c r="C1808" s="11">
        <f t="shared" ref="C1808:L1808" si="272">C1783+C1791+C1799+C1807</f>
        <v>0</v>
      </c>
      <c r="D1808" s="11">
        <f t="shared" si="272"/>
        <v>0</v>
      </c>
      <c r="E1808" s="11">
        <f t="shared" si="272"/>
        <v>0</v>
      </c>
      <c r="F1808" s="11">
        <f t="shared" si="272"/>
        <v>0</v>
      </c>
      <c r="G1808" s="11">
        <f t="shared" si="272"/>
        <v>0</v>
      </c>
      <c r="H1808" s="11">
        <f t="shared" si="272"/>
        <v>0</v>
      </c>
      <c r="I1808" s="11">
        <f t="shared" si="272"/>
        <v>0</v>
      </c>
      <c r="J1808" s="11">
        <f t="shared" si="272"/>
        <v>0</v>
      </c>
      <c r="K1808" s="11">
        <f t="shared" si="272"/>
        <v>0</v>
      </c>
      <c r="L1808" s="11">
        <f t="shared" si="272"/>
        <v>0</v>
      </c>
      <c r="M1808" s="11">
        <f>M1807</f>
        <v>0</v>
      </c>
      <c r="N1808" s="11">
        <f>N1783+N1791+N1799+N1807</f>
        <v>0</v>
      </c>
      <c r="O1808" s="11"/>
      <c r="P1808" s="11">
        <f>P1783+P1791+P1799+P1807</f>
        <v>0</v>
      </c>
      <c r="Q1808" s="9"/>
    </row>
    <row r="1809" spans="1:17" x14ac:dyDescent="0.25">
      <c r="B1809" s="3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</row>
    <row r="1810" spans="1:17" x14ac:dyDescent="0.25">
      <c r="A1810" s="3"/>
      <c r="B1810" s="3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</row>
    <row r="1811" spans="1:17" x14ac:dyDescent="0.25">
      <c r="A1811" s="3"/>
      <c r="B1811" s="3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</row>
    <row r="1812" spans="1:17" x14ac:dyDescent="0.25">
      <c r="A1812" s="3"/>
      <c r="B1812" s="3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</row>
    <row r="1813" spans="1:17" x14ac:dyDescent="0.25">
      <c r="A1813" s="3"/>
      <c r="B1813" s="3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</row>
    <row r="1814" spans="1:17" x14ac:dyDescent="0.25">
      <c r="A1814" s="3"/>
      <c r="B1814" s="3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</row>
    <row r="1815" spans="1:17" x14ac:dyDescent="0.25">
      <c r="A1815" s="3"/>
      <c r="B1815" s="3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</row>
    <row r="1816" spans="1:17" x14ac:dyDescent="0.25">
      <c r="A1816" s="6" t="s">
        <v>16</v>
      </c>
      <c r="B1816" s="6" t="s">
        <v>15</v>
      </c>
      <c r="C1816" s="7">
        <f t="shared" ref="C1816:L1816" si="273">SUM(C1809:C1815)</f>
        <v>0</v>
      </c>
      <c r="D1816" s="7">
        <f t="shared" si="273"/>
        <v>0</v>
      </c>
      <c r="E1816" s="7">
        <f t="shared" si="273"/>
        <v>0</v>
      </c>
      <c r="F1816" s="7">
        <f t="shared" si="273"/>
        <v>0</v>
      </c>
      <c r="G1816" s="7">
        <f t="shared" si="273"/>
        <v>0</v>
      </c>
      <c r="H1816" s="7">
        <f t="shared" si="273"/>
        <v>0</v>
      </c>
      <c r="I1816" s="7">
        <f t="shared" si="273"/>
        <v>0</v>
      </c>
      <c r="J1816" s="7">
        <f t="shared" si="273"/>
        <v>0</v>
      </c>
      <c r="K1816" s="7">
        <f t="shared" si="273"/>
        <v>0</v>
      </c>
      <c r="L1816" s="7">
        <f t="shared" si="273"/>
        <v>0</v>
      </c>
      <c r="M1816" s="7">
        <f>M1815</f>
        <v>0</v>
      </c>
      <c r="N1816" s="7">
        <f>SUM(N1809:N1815)</f>
        <v>0</v>
      </c>
      <c r="O1816" s="7"/>
      <c r="P1816" s="7">
        <f>SUM(P1809:P1815)</f>
        <v>0</v>
      </c>
      <c r="Q1816" s="8"/>
    </row>
    <row r="1817" spans="1:17" x14ac:dyDescent="0.25">
      <c r="A1817" s="3"/>
      <c r="B1817" s="3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</row>
    <row r="1818" spans="1:17" x14ac:dyDescent="0.25">
      <c r="A1818" s="3"/>
      <c r="B1818" s="3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</row>
    <row r="1819" spans="1:17" x14ac:dyDescent="0.25">
      <c r="A1819" s="3"/>
      <c r="B1819" s="3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</row>
    <row r="1820" spans="1:17" x14ac:dyDescent="0.25">
      <c r="A1820" s="3"/>
      <c r="B1820" s="3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</row>
    <row r="1821" spans="1:17" x14ac:dyDescent="0.25">
      <c r="A1821" s="3"/>
      <c r="B1821" s="3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</row>
    <row r="1822" spans="1:17" x14ac:dyDescent="0.25">
      <c r="A1822" s="3"/>
      <c r="B1822" s="3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</row>
    <row r="1823" spans="1:17" x14ac:dyDescent="0.25">
      <c r="A1823" s="3"/>
      <c r="B1823" s="3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</row>
    <row r="1824" spans="1:17" x14ac:dyDescent="0.25">
      <c r="A1824" s="6" t="s">
        <v>17</v>
      </c>
      <c r="B1824" s="6" t="s">
        <v>15</v>
      </c>
      <c r="C1824" s="7">
        <f t="shared" ref="C1824:L1824" si="274">SUM(C1817:C1823)</f>
        <v>0</v>
      </c>
      <c r="D1824" s="7">
        <f t="shared" si="274"/>
        <v>0</v>
      </c>
      <c r="E1824" s="7">
        <f t="shared" si="274"/>
        <v>0</v>
      </c>
      <c r="F1824" s="7">
        <f t="shared" si="274"/>
        <v>0</v>
      </c>
      <c r="G1824" s="7">
        <f t="shared" si="274"/>
        <v>0</v>
      </c>
      <c r="H1824" s="7">
        <f t="shared" si="274"/>
        <v>0</v>
      </c>
      <c r="I1824" s="7">
        <f t="shared" si="274"/>
        <v>0</v>
      </c>
      <c r="J1824" s="7">
        <f t="shared" si="274"/>
        <v>0</v>
      </c>
      <c r="K1824" s="7">
        <f t="shared" si="274"/>
        <v>0</v>
      </c>
      <c r="L1824" s="7">
        <f t="shared" si="274"/>
        <v>0</v>
      </c>
      <c r="M1824" s="7">
        <f>M1823</f>
        <v>0</v>
      </c>
      <c r="N1824" s="7">
        <f>SUM(N1817:N1823)</f>
        <v>0</v>
      </c>
      <c r="O1824" s="7"/>
      <c r="P1824" s="7">
        <f>SUM(P1817:P1823)</f>
        <v>0</v>
      </c>
      <c r="Q1824" s="8"/>
    </row>
    <row r="1825" spans="1:17" x14ac:dyDescent="0.25">
      <c r="A1825" s="3"/>
      <c r="B1825" s="3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</row>
    <row r="1826" spans="1:17" x14ac:dyDescent="0.25">
      <c r="A1826" s="3"/>
      <c r="B1826" s="3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</row>
    <row r="1827" spans="1:17" x14ac:dyDescent="0.25">
      <c r="A1827" s="3"/>
      <c r="B1827" s="3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</row>
    <row r="1828" spans="1:17" x14ac:dyDescent="0.25">
      <c r="A1828" s="3"/>
      <c r="B1828" s="3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</row>
    <row r="1829" spans="1:17" x14ac:dyDescent="0.25">
      <c r="A1829" s="3"/>
      <c r="B1829" s="3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</row>
    <row r="1830" spans="1:17" x14ac:dyDescent="0.25">
      <c r="A1830" s="3"/>
      <c r="B1830" s="3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</row>
    <row r="1831" spans="1:17" x14ac:dyDescent="0.25">
      <c r="A1831" s="3"/>
      <c r="B1831" s="3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</row>
    <row r="1832" spans="1:17" x14ac:dyDescent="0.25">
      <c r="A1832" s="6" t="s">
        <v>18</v>
      </c>
      <c r="B1832" s="6" t="s">
        <v>15</v>
      </c>
      <c r="C1832" s="7">
        <f t="shared" ref="C1832:L1832" si="275">SUM(C1825:C1831)</f>
        <v>0</v>
      </c>
      <c r="D1832" s="7">
        <f t="shared" si="275"/>
        <v>0</v>
      </c>
      <c r="E1832" s="7">
        <f t="shared" si="275"/>
        <v>0</v>
      </c>
      <c r="F1832" s="7">
        <f t="shared" si="275"/>
        <v>0</v>
      </c>
      <c r="G1832" s="7">
        <f t="shared" si="275"/>
        <v>0</v>
      </c>
      <c r="H1832" s="7">
        <f t="shared" si="275"/>
        <v>0</v>
      </c>
      <c r="I1832" s="7">
        <f t="shared" si="275"/>
        <v>0</v>
      </c>
      <c r="J1832" s="7">
        <f t="shared" si="275"/>
        <v>0</v>
      </c>
      <c r="K1832" s="7">
        <f t="shared" si="275"/>
        <v>0</v>
      </c>
      <c r="L1832" s="7">
        <f t="shared" si="275"/>
        <v>0</v>
      </c>
      <c r="M1832" s="7">
        <f>M1831</f>
        <v>0</v>
      </c>
      <c r="N1832" s="7">
        <f>SUM(N1825:N1831)</f>
        <v>0</v>
      </c>
      <c r="O1832" s="7"/>
      <c r="P1832" s="7">
        <f>SUM(P1825:P1831)</f>
        <v>0</v>
      </c>
      <c r="Q1832" s="8"/>
    </row>
    <row r="1833" spans="1:17" x14ac:dyDescent="0.25">
      <c r="A1833" s="3"/>
      <c r="B1833" s="3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</row>
    <row r="1834" spans="1:17" x14ac:dyDescent="0.25">
      <c r="A1834" s="3"/>
      <c r="B1834" s="3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</row>
    <row r="1835" spans="1:17" x14ac:dyDescent="0.25">
      <c r="A1835" s="3"/>
      <c r="B1835" s="3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</row>
    <row r="1836" spans="1:17" x14ac:dyDescent="0.25">
      <c r="A1836" s="3"/>
      <c r="B1836" s="3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</row>
    <row r="1837" spans="1:17" x14ac:dyDescent="0.25">
      <c r="A1837" s="3"/>
      <c r="B1837" s="3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</row>
    <row r="1838" spans="1:17" x14ac:dyDescent="0.25">
      <c r="A1838" s="3"/>
      <c r="B1838" s="3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</row>
    <row r="1839" spans="1:17" x14ac:dyDescent="0.25">
      <c r="A1839" s="3"/>
      <c r="B1839" s="3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</row>
    <row r="1840" spans="1:17" x14ac:dyDescent="0.25">
      <c r="A1840" s="6" t="s">
        <v>19</v>
      </c>
      <c r="B1840" s="6" t="s">
        <v>15</v>
      </c>
      <c r="C1840" s="7">
        <f t="shared" ref="C1840:L1840" si="276">SUM(C1833:C1839)</f>
        <v>0</v>
      </c>
      <c r="D1840" s="7">
        <f t="shared" si="276"/>
        <v>0</v>
      </c>
      <c r="E1840" s="7">
        <f t="shared" si="276"/>
        <v>0</v>
      </c>
      <c r="F1840" s="7">
        <f t="shared" si="276"/>
        <v>0</v>
      </c>
      <c r="G1840" s="7">
        <f t="shared" si="276"/>
        <v>0</v>
      </c>
      <c r="H1840" s="7">
        <f t="shared" si="276"/>
        <v>0</v>
      </c>
      <c r="I1840" s="7">
        <f t="shared" si="276"/>
        <v>0</v>
      </c>
      <c r="J1840" s="7">
        <f t="shared" si="276"/>
        <v>0</v>
      </c>
      <c r="K1840" s="7">
        <f t="shared" si="276"/>
        <v>0</v>
      </c>
      <c r="L1840" s="7">
        <f t="shared" si="276"/>
        <v>0</v>
      </c>
      <c r="M1840" s="7">
        <f>M1839</f>
        <v>0</v>
      </c>
      <c r="N1840" s="7">
        <f>SUM(N1833:N1839)</f>
        <v>0</v>
      </c>
      <c r="O1840" s="7"/>
      <c r="P1840" s="7">
        <f>SUM(P1833:P1839)</f>
        <v>0</v>
      </c>
      <c r="Q1840" s="8"/>
    </row>
    <row r="1841" spans="1:17" x14ac:dyDescent="0.25">
      <c r="A1841" s="10" t="s">
        <v>15</v>
      </c>
      <c r="B1841" s="10" t="s">
        <v>20</v>
      </c>
      <c r="C1841" s="11">
        <f t="shared" ref="C1841:L1841" si="277">C1816+C1824+C1832+C1840</f>
        <v>0</v>
      </c>
      <c r="D1841" s="11">
        <f t="shared" si="277"/>
        <v>0</v>
      </c>
      <c r="E1841" s="11">
        <f t="shared" si="277"/>
        <v>0</v>
      </c>
      <c r="F1841" s="11">
        <f t="shared" si="277"/>
        <v>0</v>
      </c>
      <c r="G1841" s="11">
        <f t="shared" si="277"/>
        <v>0</v>
      </c>
      <c r="H1841" s="11">
        <f t="shared" si="277"/>
        <v>0</v>
      </c>
      <c r="I1841" s="11">
        <f t="shared" si="277"/>
        <v>0</v>
      </c>
      <c r="J1841" s="11">
        <f t="shared" si="277"/>
        <v>0</v>
      </c>
      <c r="K1841" s="11">
        <f t="shared" si="277"/>
        <v>0</v>
      </c>
      <c r="L1841" s="11">
        <f t="shared" si="277"/>
        <v>0</v>
      </c>
      <c r="M1841" s="11">
        <f>M1840</f>
        <v>0</v>
      </c>
      <c r="N1841" s="11">
        <f>N1816+N1824+N1832+N1840</f>
        <v>0</v>
      </c>
      <c r="O1841" s="11"/>
      <c r="P1841" s="11">
        <f>P1816+P1824+P1832+P1840</f>
        <v>0</v>
      </c>
      <c r="Q1841" s="9"/>
    </row>
    <row r="1842" spans="1:17" x14ac:dyDescent="0.25">
      <c r="B1842" s="3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</row>
    <row r="1843" spans="1:17" x14ac:dyDescent="0.25">
      <c r="A1843" s="3"/>
      <c r="B1843" s="3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</row>
    <row r="1844" spans="1:17" x14ac:dyDescent="0.25">
      <c r="A1844" s="3"/>
      <c r="B1844" s="3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</row>
    <row r="1845" spans="1:17" x14ac:dyDescent="0.25">
      <c r="A1845" s="3"/>
      <c r="B1845" s="3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</row>
    <row r="1846" spans="1:17" x14ac:dyDescent="0.25">
      <c r="A1846" s="3"/>
      <c r="B1846" s="3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</row>
    <row r="1847" spans="1:17" x14ac:dyDescent="0.25">
      <c r="A1847" s="3"/>
      <c r="B1847" s="3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</row>
    <row r="1848" spans="1:17" x14ac:dyDescent="0.25">
      <c r="A1848" s="3"/>
      <c r="B1848" s="3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</row>
    <row r="1849" spans="1:17" x14ac:dyDescent="0.25">
      <c r="A1849" s="6" t="s">
        <v>16</v>
      </c>
      <c r="B1849" s="6" t="s">
        <v>15</v>
      </c>
      <c r="C1849" s="7">
        <f t="shared" ref="C1849:L1849" si="278">SUM(C1842:C1848)</f>
        <v>0</v>
      </c>
      <c r="D1849" s="7">
        <f t="shared" si="278"/>
        <v>0</v>
      </c>
      <c r="E1849" s="7">
        <f t="shared" si="278"/>
        <v>0</v>
      </c>
      <c r="F1849" s="7">
        <f t="shared" si="278"/>
        <v>0</v>
      </c>
      <c r="G1849" s="7">
        <f t="shared" si="278"/>
        <v>0</v>
      </c>
      <c r="H1849" s="7">
        <f t="shared" si="278"/>
        <v>0</v>
      </c>
      <c r="I1849" s="7">
        <f t="shared" si="278"/>
        <v>0</v>
      </c>
      <c r="J1849" s="7">
        <f t="shared" si="278"/>
        <v>0</v>
      </c>
      <c r="K1849" s="7">
        <f t="shared" si="278"/>
        <v>0</v>
      </c>
      <c r="L1849" s="7">
        <f t="shared" si="278"/>
        <v>0</v>
      </c>
      <c r="M1849" s="7">
        <f>M1848</f>
        <v>0</v>
      </c>
      <c r="N1849" s="7">
        <f>SUM(N1842:N1848)</f>
        <v>0</v>
      </c>
      <c r="O1849" s="7"/>
      <c r="P1849" s="7">
        <f>SUM(P1842:P1848)</f>
        <v>0</v>
      </c>
      <c r="Q1849" s="8"/>
    </row>
    <row r="1850" spans="1:17" x14ac:dyDescent="0.25">
      <c r="A1850" s="3"/>
      <c r="B1850" s="3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</row>
    <row r="1851" spans="1:17" x14ac:dyDescent="0.25">
      <c r="A1851" s="3"/>
      <c r="B1851" s="3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</row>
    <row r="1852" spans="1:17" x14ac:dyDescent="0.25">
      <c r="A1852" s="3"/>
      <c r="B1852" s="3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</row>
    <row r="1853" spans="1:17" x14ac:dyDescent="0.25">
      <c r="A1853" s="3"/>
      <c r="B1853" s="3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</row>
    <row r="1854" spans="1:17" x14ac:dyDescent="0.25">
      <c r="A1854" s="3"/>
      <c r="B1854" s="3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</row>
    <row r="1855" spans="1:17" x14ac:dyDescent="0.25">
      <c r="A1855" s="3"/>
      <c r="B1855" s="3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</row>
    <row r="1856" spans="1:17" x14ac:dyDescent="0.25">
      <c r="A1856" s="3"/>
      <c r="B1856" s="3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</row>
    <row r="1857" spans="1:17" x14ac:dyDescent="0.25">
      <c r="A1857" s="6" t="s">
        <v>17</v>
      </c>
      <c r="B1857" s="6" t="s">
        <v>15</v>
      </c>
      <c r="C1857" s="7">
        <f t="shared" ref="C1857:L1857" si="279">SUM(C1850:C1856)</f>
        <v>0</v>
      </c>
      <c r="D1857" s="7">
        <f t="shared" si="279"/>
        <v>0</v>
      </c>
      <c r="E1857" s="7">
        <f t="shared" si="279"/>
        <v>0</v>
      </c>
      <c r="F1857" s="7">
        <f t="shared" si="279"/>
        <v>0</v>
      </c>
      <c r="G1857" s="7">
        <f t="shared" si="279"/>
        <v>0</v>
      </c>
      <c r="H1857" s="7">
        <f t="shared" si="279"/>
        <v>0</v>
      </c>
      <c r="I1857" s="7">
        <f t="shared" si="279"/>
        <v>0</v>
      </c>
      <c r="J1857" s="7">
        <f t="shared" si="279"/>
        <v>0</v>
      </c>
      <c r="K1857" s="7">
        <f t="shared" si="279"/>
        <v>0</v>
      </c>
      <c r="L1857" s="7">
        <f t="shared" si="279"/>
        <v>0</v>
      </c>
      <c r="M1857" s="7">
        <f>M1856</f>
        <v>0</v>
      </c>
      <c r="N1857" s="7">
        <f>SUM(N1850:N1856)</f>
        <v>0</v>
      </c>
      <c r="O1857" s="7"/>
      <c r="P1857" s="7">
        <f>SUM(P1850:P1856)</f>
        <v>0</v>
      </c>
      <c r="Q1857" s="8"/>
    </row>
    <row r="1858" spans="1:17" x14ac:dyDescent="0.25">
      <c r="A1858" s="3"/>
      <c r="B1858" s="3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</row>
    <row r="1859" spans="1:17" x14ac:dyDescent="0.25">
      <c r="A1859" s="3"/>
      <c r="B1859" s="3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</row>
    <row r="1860" spans="1:17" x14ac:dyDescent="0.25">
      <c r="A1860" s="3"/>
      <c r="B1860" s="3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</row>
    <row r="1861" spans="1:17" x14ac:dyDescent="0.25">
      <c r="A1861" s="3"/>
      <c r="B1861" s="3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</row>
    <row r="1862" spans="1:17" x14ac:dyDescent="0.25">
      <c r="A1862" s="3"/>
      <c r="B1862" s="3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</row>
    <row r="1863" spans="1:17" x14ac:dyDescent="0.25">
      <c r="A1863" s="3"/>
      <c r="B1863" s="3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</row>
    <row r="1864" spans="1:17" x14ac:dyDescent="0.25">
      <c r="A1864" s="3"/>
      <c r="B1864" s="3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</row>
    <row r="1865" spans="1:17" x14ac:dyDescent="0.25">
      <c r="A1865" s="6" t="s">
        <v>18</v>
      </c>
      <c r="B1865" s="6" t="s">
        <v>15</v>
      </c>
      <c r="C1865" s="7">
        <f t="shared" ref="C1865:L1865" si="280">SUM(C1858:C1864)</f>
        <v>0</v>
      </c>
      <c r="D1865" s="7">
        <f t="shared" si="280"/>
        <v>0</v>
      </c>
      <c r="E1865" s="7">
        <f t="shared" si="280"/>
        <v>0</v>
      </c>
      <c r="F1865" s="7">
        <f t="shared" si="280"/>
        <v>0</v>
      </c>
      <c r="G1865" s="7">
        <f t="shared" si="280"/>
        <v>0</v>
      </c>
      <c r="H1865" s="7">
        <f t="shared" si="280"/>
        <v>0</v>
      </c>
      <c r="I1865" s="7">
        <f t="shared" si="280"/>
        <v>0</v>
      </c>
      <c r="J1865" s="7">
        <f t="shared" si="280"/>
        <v>0</v>
      </c>
      <c r="K1865" s="7">
        <f t="shared" si="280"/>
        <v>0</v>
      </c>
      <c r="L1865" s="7">
        <f t="shared" si="280"/>
        <v>0</v>
      </c>
      <c r="M1865" s="7">
        <f>M1864</f>
        <v>0</v>
      </c>
      <c r="N1865" s="7">
        <f>SUM(N1858:N1864)</f>
        <v>0</v>
      </c>
      <c r="O1865" s="7"/>
      <c r="P1865" s="7">
        <f>SUM(P1858:P1864)</f>
        <v>0</v>
      </c>
      <c r="Q1865" s="8"/>
    </row>
    <row r="1866" spans="1:17" x14ac:dyDescent="0.25">
      <c r="A1866" s="3"/>
      <c r="B1866" s="3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</row>
    <row r="1867" spans="1:17" x14ac:dyDescent="0.25">
      <c r="A1867" s="3"/>
      <c r="B1867" s="3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</row>
    <row r="1868" spans="1:17" x14ac:dyDescent="0.25">
      <c r="A1868" s="3"/>
      <c r="B1868" s="3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</row>
    <row r="1869" spans="1:17" x14ac:dyDescent="0.25">
      <c r="A1869" s="3"/>
      <c r="B1869" s="3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</row>
    <row r="1870" spans="1:17" x14ac:dyDescent="0.25">
      <c r="A1870" s="3"/>
      <c r="B1870" s="3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</row>
    <row r="1871" spans="1:17" x14ac:dyDescent="0.25">
      <c r="A1871" s="3"/>
      <c r="B1871" s="3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</row>
    <row r="1872" spans="1:17" x14ac:dyDescent="0.25">
      <c r="A1872" s="3"/>
      <c r="B1872" s="3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</row>
    <row r="1873" spans="1:17" x14ac:dyDescent="0.25">
      <c r="A1873" s="6" t="s">
        <v>19</v>
      </c>
      <c r="B1873" s="6" t="s">
        <v>15</v>
      </c>
      <c r="C1873" s="7">
        <f t="shared" ref="C1873:L1873" si="281">SUM(C1866:C1872)</f>
        <v>0</v>
      </c>
      <c r="D1873" s="7">
        <f t="shared" si="281"/>
        <v>0</v>
      </c>
      <c r="E1873" s="7">
        <f t="shared" si="281"/>
        <v>0</v>
      </c>
      <c r="F1873" s="7">
        <f t="shared" si="281"/>
        <v>0</v>
      </c>
      <c r="G1873" s="7">
        <f t="shared" si="281"/>
        <v>0</v>
      </c>
      <c r="H1873" s="7">
        <f t="shared" si="281"/>
        <v>0</v>
      </c>
      <c r="I1873" s="7">
        <f t="shared" si="281"/>
        <v>0</v>
      </c>
      <c r="J1873" s="7">
        <f t="shared" si="281"/>
        <v>0</v>
      </c>
      <c r="K1873" s="7">
        <f t="shared" si="281"/>
        <v>0</v>
      </c>
      <c r="L1873" s="7">
        <f t="shared" si="281"/>
        <v>0</v>
      </c>
      <c r="M1873" s="7">
        <f>M1872</f>
        <v>0</v>
      </c>
      <c r="N1873" s="7">
        <f>SUM(N1866:N1872)</f>
        <v>0</v>
      </c>
      <c r="O1873" s="7"/>
      <c r="P1873" s="7">
        <f>SUM(P1866:P1872)</f>
        <v>0</v>
      </c>
      <c r="Q1873" s="8"/>
    </row>
    <row r="1874" spans="1:17" x14ac:dyDescent="0.25">
      <c r="A1874" s="10" t="s">
        <v>15</v>
      </c>
      <c r="B1874" s="10" t="s">
        <v>20</v>
      </c>
      <c r="C1874" s="11">
        <f t="shared" ref="C1874:L1874" si="282">C1849+C1857+C1865+C1873</f>
        <v>0</v>
      </c>
      <c r="D1874" s="11">
        <f t="shared" si="282"/>
        <v>0</v>
      </c>
      <c r="E1874" s="11">
        <f t="shared" si="282"/>
        <v>0</v>
      </c>
      <c r="F1874" s="11">
        <f t="shared" si="282"/>
        <v>0</v>
      </c>
      <c r="G1874" s="11">
        <f t="shared" si="282"/>
        <v>0</v>
      </c>
      <c r="H1874" s="11">
        <f t="shared" si="282"/>
        <v>0</v>
      </c>
      <c r="I1874" s="11">
        <f t="shared" si="282"/>
        <v>0</v>
      </c>
      <c r="J1874" s="11">
        <f t="shared" si="282"/>
        <v>0</v>
      </c>
      <c r="K1874" s="11">
        <f t="shared" si="282"/>
        <v>0</v>
      </c>
      <c r="L1874" s="11">
        <f t="shared" si="282"/>
        <v>0</v>
      </c>
      <c r="M1874" s="11">
        <f>M1873</f>
        <v>0</v>
      </c>
      <c r="N1874" s="11">
        <f>N1849+N1857+N1865+N1873</f>
        <v>0</v>
      </c>
      <c r="O1874" s="11"/>
      <c r="P1874" s="11">
        <f>P1849+P1857+P1865+P1873</f>
        <v>0</v>
      </c>
      <c r="Q1874" s="9"/>
    </row>
    <row r="1875" spans="1:17" x14ac:dyDescent="0.25">
      <c r="B1875" s="3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</row>
    <row r="1876" spans="1:17" x14ac:dyDescent="0.25">
      <c r="A1876" s="3"/>
      <c r="B1876" s="3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</row>
    <row r="1877" spans="1:17" x14ac:dyDescent="0.25">
      <c r="A1877" s="3"/>
      <c r="B1877" s="3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</row>
    <row r="1878" spans="1:17" x14ac:dyDescent="0.25">
      <c r="A1878" s="3"/>
      <c r="B1878" s="3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</row>
    <row r="1879" spans="1:17" x14ac:dyDescent="0.25">
      <c r="A1879" s="3"/>
      <c r="B1879" s="3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</row>
    <row r="1880" spans="1:17" x14ac:dyDescent="0.25">
      <c r="A1880" s="3"/>
      <c r="B1880" s="3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</row>
    <row r="1881" spans="1:17" x14ac:dyDescent="0.25">
      <c r="A1881" s="3"/>
      <c r="B1881" s="3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</row>
    <row r="1882" spans="1:17" x14ac:dyDescent="0.25">
      <c r="A1882" s="6" t="s">
        <v>16</v>
      </c>
      <c r="B1882" s="6" t="s">
        <v>15</v>
      </c>
      <c r="C1882" s="7">
        <f t="shared" ref="C1882:L1882" si="283">SUM(C1875:C1881)</f>
        <v>0</v>
      </c>
      <c r="D1882" s="7">
        <f t="shared" si="283"/>
        <v>0</v>
      </c>
      <c r="E1882" s="7">
        <f t="shared" si="283"/>
        <v>0</v>
      </c>
      <c r="F1882" s="7">
        <f t="shared" si="283"/>
        <v>0</v>
      </c>
      <c r="G1882" s="7">
        <f t="shared" si="283"/>
        <v>0</v>
      </c>
      <c r="H1882" s="7">
        <f t="shared" si="283"/>
        <v>0</v>
      </c>
      <c r="I1882" s="7">
        <f t="shared" si="283"/>
        <v>0</v>
      </c>
      <c r="J1882" s="7">
        <f t="shared" si="283"/>
        <v>0</v>
      </c>
      <c r="K1882" s="7">
        <f t="shared" si="283"/>
        <v>0</v>
      </c>
      <c r="L1882" s="7">
        <f t="shared" si="283"/>
        <v>0</v>
      </c>
      <c r="M1882" s="7">
        <f>M1881</f>
        <v>0</v>
      </c>
      <c r="N1882" s="7">
        <f>SUM(N1875:N1881)</f>
        <v>0</v>
      </c>
      <c r="O1882" s="7"/>
      <c r="P1882" s="7">
        <f>SUM(P1875:P1881)</f>
        <v>0</v>
      </c>
      <c r="Q1882" s="8"/>
    </row>
    <row r="1883" spans="1:17" x14ac:dyDescent="0.25">
      <c r="A1883" s="3"/>
      <c r="B1883" s="3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</row>
    <row r="1884" spans="1:17" x14ac:dyDescent="0.25">
      <c r="A1884" s="3"/>
      <c r="B1884" s="3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</row>
    <row r="1885" spans="1:17" x14ac:dyDescent="0.25">
      <c r="A1885" s="3"/>
      <c r="B1885" s="3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</row>
    <row r="1886" spans="1:17" x14ac:dyDescent="0.25">
      <c r="A1886" s="3"/>
      <c r="B1886" s="3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</row>
    <row r="1887" spans="1:17" x14ac:dyDescent="0.25">
      <c r="A1887" s="3"/>
      <c r="B1887" s="3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</row>
    <row r="1888" spans="1:17" x14ac:dyDescent="0.25">
      <c r="A1888" s="3"/>
      <c r="B1888" s="3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</row>
    <row r="1889" spans="1:17" x14ac:dyDescent="0.25">
      <c r="A1889" s="3"/>
      <c r="B1889" s="3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</row>
    <row r="1890" spans="1:17" x14ac:dyDescent="0.25">
      <c r="A1890" s="6" t="s">
        <v>17</v>
      </c>
      <c r="B1890" s="6" t="s">
        <v>15</v>
      </c>
      <c r="C1890" s="7">
        <f t="shared" ref="C1890:L1890" si="284">SUM(C1883:C1889)</f>
        <v>0</v>
      </c>
      <c r="D1890" s="7">
        <f t="shared" si="284"/>
        <v>0</v>
      </c>
      <c r="E1890" s="7">
        <f t="shared" si="284"/>
        <v>0</v>
      </c>
      <c r="F1890" s="7">
        <f t="shared" si="284"/>
        <v>0</v>
      </c>
      <c r="G1890" s="7">
        <f t="shared" si="284"/>
        <v>0</v>
      </c>
      <c r="H1890" s="7">
        <f t="shared" si="284"/>
        <v>0</v>
      </c>
      <c r="I1890" s="7">
        <f t="shared" si="284"/>
        <v>0</v>
      </c>
      <c r="J1890" s="7">
        <f t="shared" si="284"/>
        <v>0</v>
      </c>
      <c r="K1890" s="7">
        <f t="shared" si="284"/>
        <v>0</v>
      </c>
      <c r="L1890" s="7">
        <f t="shared" si="284"/>
        <v>0</v>
      </c>
      <c r="M1890" s="7">
        <f>M1889</f>
        <v>0</v>
      </c>
      <c r="N1890" s="7">
        <f>SUM(N1883:N1889)</f>
        <v>0</v>
      </c>
      <c r="O1890" s="7"/>
      <c r="P1890" s="7">
        <f>SUM(P1883:P1889)</f>
        <v>0</v>
      </c>
      <c r="Q1890" s="8"/>
    </row>
    <row r="1891" spans="1:17" x14ac:dyDescent="0.25">
      <c r="A1891" s="3"/>
      <c r="B1891" s="3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</row>
    <row r="1892" spans="1:17" x14ac:dyDescent="0.25">
      <c r="A1892" s="3"/>
      <c r="B1892" s="3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</row>
    <row r="1893" spans="1:17" x14ac:dyDescent="0.25">
      <c r="A1893" s="3"/>
      <c r="B1893" s="3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</row>
    <row r="1894" spans="1:17" x14ac:dyDescent="0.25">
      <c r="A1894" s="3"/>
      <c r="B1894" s="3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</row>
    <row r="1895" spans="1:17" x14ac:dyDescent="0.25">
      <c r="A1895" s="3"/>
      <c r="B1895" s="3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</row>
    <row r="1896" spans="1:17" x14ac:dyDescent="0.25">
      <c r="A1896" s="3"/>
      <c r="B1896" s="3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</row>
    <row r="1897" spans="1:17" x14ac:dyDescent="0.25">
      <c r="A1897" s="3"/>
      <c r="B1897" s="3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</row>
    <row r="1898" spans="1:17" x14ac:dyDescent="0.25">
      <c r="A1898" s="6" t="s">
        <v>18</v>
      </c>
      <c r="B1898" s="6" t="s">
        <v>15</v>
      </c>
      <c r="C1898" s="7">
        <f t="shared" ref="C1898:L1898" si="285">SUM(C1891:C1897)</f>
        <v>0</v>
      </c>
      <c r="D1898" s="7">
        <f t="shared" si="285"/>
        <v>0</v>
      </c>
      <c r="E1898" s="7">
        <f t="shared" si="285"/>
        <v>0</v>
      </c>
      <c r="F1898" s="7">
        <f t="shared" si="285"/>
        <v>0</v>
      </c>
      <c r="G1898" s="7">
        <f t="shared" si="285"/>
        <v>0</v>
      </c>
      <c r="H1898" s="7">
        <f t="shared" si="285"/>
        <v>0</v>
      </c>
      <c r="I1898" s="7">
        <f t="shared" si="285"/>
        <v>0</v>
      </c>
      <c r="J1898" s="7">
        <f t="shared" si="285"/>
        <v>0</v>
      </c>
      <c r="K1898" s="7">
        <f t="shared" si="285"/>
        <v>0</v>
      </c>
      <c r="L1898" s="7">
        <f t="shared" si="285"/>
        <v>0</v>
      </c>
      <c r="M1898" s="7">
        <f>M1897</f>
        <v>0</v>
      </c>
      <c r="N1898" s="7">
        <f>SUM(N1891:N1897)</f>
        <v>0</v>
      </c>
      <c r="O1898" s="7"/>
      <c r="P1898" s="7">
        <f>SUM(P1891:P1897)</f>
        <v>0</v>
      </c>
      <c r="Q1898" s="8"/>
    </row>
    <row r="1899" spans="1:17" x14ac:dyDescent="0.25">
      <c r="A1899" s="3"/>
      <c r="B1899" s="3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</row>
    <row r="1900" spans="1:17" x14ac:dyDescent="0.25">
      <c r="A1900" s="3"/>
      <c r="B1900" s="3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</row>
    <row r="1901" spans="1:17" x14ac:dyDescent="0.25">
      <c r="A1901" s="3"/>
      <c r="B1901" s="3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</row>
    <row r="1902" spans="1:17" x14ac:dyDescent="0.25">
      <c r="A1902" s="3"/>
      <c r="B1902" s="3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</row>
    <row r="1903" spans="1:17" x14ac:dyDescent="0.25">
      <c r="A1903" s="3"/>
      <c r="B1903" s="3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</row>
    <row r="1904" spans="1:17" x14ac:dyDescent="0.25">
      <c r="A1904" s="3"/>
      <c r="B1904" s="3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</row>
    <row r="1905" spans="1:17" x14ac:dyDescent="0.25">
      <c r="A1905" s="3"/>
      <c r="B1905" s="3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</row>
    <row r="1906" spans="1:17" x14ac:dyDescent="0.25">
      <c r="A1906" s="6" t="s">
        <v>19</v>
      </c>
      <c r="B1906" s="6" t="s">
        <v>15</v>
      </c>
      <c r="C1906" s="7">
        <f t="shared" ref="C1906:L1906" si="286">SUM(C1899:C1905)</f>
        <v>0</v>
      </c>
      <c r="D1906" s="7">
        <f t="shared" si="286"/>
        <v>0</v>
      </c>
      <c r="E1906" s="7">
        <f t="shared" si="286"/>
        <v>0</v>
      </c>
      <c r="F1906" s="7">
        <f t="shared" si="286"/>
        <v>0</v>
      </c>
      <c r="G1906" s="7">
        <f t="shared" si="286"/>
        <v>0</v>
      </c>
      <c r="H1906" s="7">
        <f t="shared" si="286"/>
        <v>0</v>
      </c>
      <c r="I1906" s="7">
        <f t="shared" si="286"/>
        <v>0</v>
      </c>
      <c r="J1906" s="7">
        <f t="shared" si="286"/>
        <v>0</v>
      </c>
      <c r="K1906" s="7">
        <f t="shared" si="286"/>
        <v>0</v>
      </c>
      <c r="L1906" s="7">
        <f t="shared" si="286"/>
        <v>0</v>
      </c>
      <c r="M1906" s="7">
        <f>M1905</f>
        <v>0</v>
      </c>
      <c r="N1906" s="7">
        <f>SUM(N1899:N1905)</f>
        <v>0</v>
      </c>
      <c r="O1906" s="7"/>
      <c r="P1906" s="7">
        <f>SUM(P1899:P1905)</f>
        <v>0</v>
      </c>
      <c r="Q1906" s="8"/>
    </row>
    <row r="1907" spans="1:17" x14ac:dyDescent="0.25">
      <c r="A1907" s="10" t="s">
        <v>15</v>
      </c>
      <c r="B1907" s="10" t="s">
        <v>20</v>
      </c>
      <c r="C1907" s="11">
        <f t="shared" ref="C1907:L1907" si="287">C1882+C1890+C1898+C1906</f>
        <v>0</v>
      </c>
      <c r="D1907" s="11">
        <f t="shared" si="287"/>
        <v>0</v>
      </c>
      <c r="E1907" s="11">
        <f t="shared" si="287"/>
        <v>0</v>
      </c>
      <c r="F1907" s="11">
        <f t="shared" si="287"/>
        <v>0</v>
      </c>
      <c r="G1907" s="11">
        <f t="shared" si="287"/>
        <v>0</v>
      </c>
      <c r="H1907" s="11">
        <f t="shared" si="287"/>
        <v>0</v>
      </c>
      <c r="I1907" s="11">
        <f t="shared" si="287"/>
        <v>0</v>
      </c>
      <c r="J1907" s="11">
        <f t="shared" si="287"/>
        <v>0</v>
      </c>
      <c r="K1907" s="11">
        <f t="shared" si="287"/>
        <v>0</v>
      </c>
      <c r="L1907" s="11">
        <f t="shared" si="287"/>
        <v>0</v>
      </c>
      <c r="M1907" s="11">
        <f>M1906</f>
        <v>0</v>
      </c>
      <c r="N1907" s="11">
        <f>N1882+N1890+N1898+N1906</f>
        <v>0</v>
      </c>
      <c r="O1907" s="11"/>
      <c r="P1907" s="11">
        <f>P1882+P1890+P1898+P1906</f>
        <v>0</v>
      </c>
      <c r="Q1907" s="9"/>
    </row>
    <row r="1908" spans="1:17" x14ac:dyDescent="0.25">
      <c r="B1908" s="3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</row>
    <row r="1909" spans="1:17" x14ac:dyDescent="0.25">
      <c r="A1909" s="3"/>
      <c r="B1909" s="3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</row>
    <row r="1910" spans="1:17" x14ac:dyDescent="0.25">
      <c r="A1910" s="3"/>
      <c r="B1910" s="3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</row>
    <row r="1911" spans="1:17" x14ac:dyDescent="0.25">
      <c r="A1911" s="3"/>
      <c r="B1911" s="3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</row>
    <row r="1912" spans="1:17" x14ac:dyDescent="0.25">
      <c r="A1912" s="3"/>
      <c r="B1912" s="3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</row>
    <row r="1913" spans="1:17" x14ac:dyDescent="0.25">
      <c r="A1913" s="3"/>
      <c r="B1913" s="3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</row>
    <row r="1914" spans="1:17" x14ac:dyDescent="0.25">
      <c r="A1914" s="3"/>
      <c r="B1914" s="3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</row>
    <row r="1915" spans="1:17" x14ac:dyDescent="0.25">
      <c r="A1915" s="6" t="s">
        <v>16</v>
      </c>
      <c r="B1915" s="6" t="s">
        <v>15</v>
      </c>
      <c r="C1915" s="7">
        <f t="shared" ref="C1915:L1915" si="288">SUM(C1908:C1914)</f>
        <v>0</v>
      </c>
      <c r="D1915" s="7">
        <f t="shared" si="288"/>
        <v>0</v>
      </c>
      <c r="E1915" s="7">
        <f t="shared" si="288"/>
        <v>0</v>
      </c>
      <c r="F1915" s="7">
        <f t="shared" si="288"/>
        <v>0</v>
      </c>
      <c r="G1915" s="7">
        <f t="shared" si="288"/>
        <v>0</v>
      </c>
      <c r="H1915" s="7">
        <f t="shared" si="288"/>
        <v>0</v>
      </c>
      <c r="I1915" s="7">
        <f t="shared" si="288"/>
        <v>0</v>
      </c>
      <c r="J1915" s="7">
        <f t="shared" si="288"/>
        <v>0</v>
      </c>
      <c r="K1915" s="7">
        <f t="shared" si="288"/>
        <v>0</v>
      </c>
      <c r="L1915" s="7">
        <f t="shared" si="288"/>
        <v>0</v>
      </c>
      <c r="M1915" s="7">
        <f>M1914</f>
        <v>0</v>
      </c>
      <c r="N1915" s="7">
        <f>SUM(N1908:N1914)</f>
        <v>0</v>
      </c>
      <c r="O1915" s="7"/>
      <c r="P1915" s="7">
        <f>SUM(P1908:P1914)</f>
        <v>0</v>
      </c>
      <c r="Q1915" s="8"/>
    </row>
    <row r="1916" spans="1:17" x14ac:dyDescent="0.25">
      <c r="A1916" s="3"/>
      <c r="B1916" s="3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</row>
    <row r="1917" spans="1:17" x14ac:dyDescent="0.25">
      <c r="A1917" s="3"/>
      <c r="B1917" s="3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</row>
    <row r="1918" spans="1:17" x14ac:dyDescent="0.25">
      <c r="A1918" s="3"/>
      <c r="B1918" s="3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</row>
    <row r="1919" spans="1:17" x14ac:dyDescent="0.25">
      <c r="A1919" s="3"/>
      <c r="B1919" s="3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</row>
    <row r="1920" spans="1:17" x14ac:dyDescent="0.25">
      <c r="A1920" s="3"/>
      <c r="B1920" s="3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</row>
    <row r="1921" spans="1:17" x14ac:dyDescent="0.25">
      <c r="A1921" s="3"/>
      <c r="B1921" s="3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</row>
    <row r="1922" spans="1:17" x14ac:dyDescent="0.25">
      <c r="A1922" s="3"/>
      <c r="B1922" s="3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</row>
    <row r="1923" spans="1:17" x14ac:dyDescent="0.25">
      <c r="A1923" s="6" t="s">
        <v>17</v>
      </c>
      <c r="B1923" s="6" t="s">
        <v>15</v>
      </c>
      <c r="C1923" s="7">
        <f t="shared" ref="C1923:L1923" si="289">SUM(C1916:C1922)</f>
        <v>0</v>
      </c>
      <c r="D1923" s="7">
        <f t="shared" si="289"/>
        <v>0</v>
      </c>
      <c r="E1923" s="7">
        <f t="shared" si="289"/>
        <v>0</v>
      </c>
      <c r="F1923" s="7">
        <f t="shared" si="289"/>
        <v>0</v>
      </c>
      <c r="G1923" s="7">
        <f t="shared" si="289"/>
        <v>0</v>
      </c>
      <c r="H1923" s="7">
        <f t="shared" si="289"/>
        <v>0</v>
      </c>
      <c r="I1923" s="7">
        <f t="shared" si="289"/>
        <v>0</v>
      </c>
      <c r="J1923" s="7">
        <f t="shared" si="289"/>
        <v>0</v>
      </c>
      <c r="K1923" s="7">
        <f t="shared" si="289"/>
        <v>0</v>
      </c>
      <c r="L1923" s="7">
        <f t="shared" si="289"/>
        <v>0</v>
      </c>
      <c r="M1923" s="7">
        <f>M1922</f>
        <v>0</v>
      </c>
      <c r="N1923" s="7">
        <f>SUM(N1916:N1922)</f>
        <v>0</v>
      </c>
      <c r="O1923" s="7"/>
      <c r="P1923" s="7">
        <f>SUM(P1916:P1922)</f>
        <v>0</v>
      </c>
      <c r="Q1923" s="8"/>
    </row>
    <row r="1924" spans="1:17" x14ac:dyDescent="0.25">
      <c r="A1924" s="3"/>
      <c r="B1924" s="3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</row>
    <row r="1925" spans="1:17" x14ac:dyDescent="0.25">
      <c r="A1925" s="3"/>
      <c r="B1925" s="3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</row>
    <row r="1926" spans="1:17" x14ac:dyDescent="0.25">
      <c r="A1926" s="3"/>
      <c r="B1926" s="3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</row>
    <row r="1927" spans="1:17" x14ac:dyDescent="0.25">
      <c r="A1927" s="3"/>
      <c r="B1927" s="3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</row>
    <row r="1928" spans="1:17" x14ac:dyDescent="0.25">
      <c r="A1928" s="3"/>
      <c r="B1928" s="3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</row>
    <row r="1929" spans="1:17" x14ac:dyDescent="0.25">
      <c r="A1929" s="3"/>
      <c r="B1929" s="3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</row>
    <row r="1930" spans="1:17" x14ac:dyDescent="0.25">
      <c r="A1930" s="3"/>
      <c r="B1930" s="3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</row>
    <row r="1931" spans="1:17" x14ac:dyDescent="0.25">
      <c r="A1931" s="6" t="s">
        <v>18</v>
      </c>
      <c r="B1931" s="6" t="s">
        <v>15</v>
      </c>
      <c r="C1931" s="7">
        <f t="shared" ref="C1931:L1931" si="290">SUM(C1924:C1930)</f>
        <v>0</v>
      </c>
      <c r="D1931" s="7">
        <f t="shared" si="290"/>
        <v>0</v>
      </c>
      <c r="E1931" s="7">
        <f t="shared" si="290"/>
        <v>0</v>
      </c>
      <c r="F1931" s="7">
        <f t="shared" si="290"/>
        <v>0</v>
      </c>
      <c r="G1931" s="7">
        <f t="shared" si="290"/>
        <v>0</v>
      </c>
      <c r="H1931" s="7">
        <f t="shared" si="290"/>
        <v>0</v>
      </c>
      <c r="I1931" s="7">
        <f t="shared" si="290"/>
        <v>0</v>
      </c>
      <c r="J1931" s="7">
        <f t="shared" si="290"/>
        <v>0</v>
      </c>
      <c r="K1931" s="7">
        <f t="shared" si="290"/>
        <v>0</v>
      </c>
      <c r="L1931" s="7">
        <f t="shared" si="290"/>
        <v>0</v>
      </c>
      <c r="M1931" s="7">
        <f>M1930</f>
        <v>0</v>
      </c>
      <c r="N1931" s="7">
        <f>SUM(N1924:N1930)</f>
        <v>0</v>
      </c>
      <c r="O1931" s="7"/>
      <c r="P1931" s="7">
        <f>SUM(P1924:P1930)</f>
        <v>0</v>
      </c>
      <c r="Q1931" s="8"/>
    </row>
    <row r="1932" spans="1:17" x14ac:dyDescent="0.25">
      <c r="A1932" s="3"/>
      <c r="B1932" s="3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</row>
    <row r="1933" spans="1:17" x14ac:dyDescent="0.25">
      <c r="A1933" s="3"/>
      <c r="B1933" s="3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</row>
    <row r="1934" spans="1:17" x14ac:dyDescent="0.25">
      <c r="A1934" s="3"/>
      <c r="B1934" s="3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</row>
    <row r="1935" spans="1:17" x14ac:dyDescent="0.25">
      <c r="A1935" s="3"/>
      <c r="B1935" s="3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</row>
    <row r="1936" spans="1:17" x14ac:dyDescent="0.25">
      <c r="A1936" s="3"/>
      <c r="B1936" s="3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</row>
    <row r="1937" spans="1:17" x14ac:dyDescent="0.25">
      <c r="A1937" s="3"/>
      <c r="B1937" s="3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</row>
    <row r="1938" spans="1:17" x14ac:dyDescent="0.25">
      <c r="A1938" s="3"/>
      <c r="B1938" s="3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</row>
    <row r="1939" spans="1:17" x14ac:dyDescent="0.25">
      <c r="A1939" s="6" t="s">
        <v>19</v>
      </c>
      <c r="B1939" s="6" t="s">
        <v>15</v>
      </c>
      <c r="C1939" s="7">
        <f t="shared" ref="C1939:L1939" si="291">SUM(C1932:C1938)</f>
        <v>0</v>
      </c>
      <c r="D1939" s="7">
        <f t="shared" si="291"/>
        <v>0</v>
      </c>
      <c r="E1939" s="7">
        <f t="shared" si="291"/>
        <v>0</v>
      </c>
      <c r="F1939" s="7">
        <f t="shared" si="291"/>
        <v>0</v>
      </c>
      <c r="G1939" s="7">
        <f t="shared" si="291"/>
        <v>0</v>
      </c>
      <c r="H1939" s="7">
        <f t="shared" si="291"/>
        <v>0</v>
      </c>
      <c r="I1939" s="7">
        <f t="shared" si="291"/>
        <v>0</v>
      </c>
      <c r="J1939" s="7">
        <f t="shared" si="291"/>
        <v>0</v>
      </c>
      <c r="K1939" s="7">
        <f t="shared" si="291"/>
        <v>0</v>
      </c>
      <c r="L1939" s="7">
        <f t="shared" si="291"/>
        <v>0</v>
      </c>
      <c r="M1939" s="7">
        <f>M1938</f>
        <v>0</v>
      </c>
      <c r="N1939" s="7">
        <f>SUM(N1932:N1938)</f>
        <v>0</v>
      </c>
      <c r="O1939" s="7"/>
      <c r="P1939" s="7">
        <f>SUM(P1932:P1938)</f>
        <v>0</v>
      </c>
      <c r="Q1939" s="8"/>
    </row>
    <row r="1940" spans="1:17" x14ac:dyDescent="0.25">
      <c r="A1940" s="10" t="s">
        <v>15</v>
      </c>
      <c r="B1940" s="10" t="s">
        <v>20</v>
      </c>
      <c r="C1940" s="11">
        <f t="shared" ref="C1940:L1940" si="292">C1915+C1923+C1931+C1939</f>
        <v>0</v>
      </c>
      <c r="D1940" s="11">
        <f t="shared" si="292"/>
        <v>0</v>
      </c>
      <c r="E1940" s="11">
        <f t="shared" si="292"/>
        <v>0</v>
      </c>
      <c r="F1940" s="11">
        <f t="shared" si="292"/>
        <v>0</v>
      </c>
      <c r="G1940" s="11">
        <f t="shared" si="292"/>
        <v>0</v>
      </c>
      <c r="H1940" s="11">
        <f t="shared" si="292"/>
        <v>0</v>
      </c>
      <c r="I1940" s="11">
        <f t="shared" si="292"/>
        <v>0</v>
      </c>
      <c r="J1940" s="11">
        <f t="shared" si="292"/>
        <v>0</v>
      </c>
      <c r="K1940" s="11">
        <f t="shared" si="292"/>
        <v>0</v>
      </c>
      <c r="L1940" s="11">
        <f t="shared" si="292"/>
        <v>0</v>
      </c>
      <c r="M1940" s="11">
        <f>M1939</f>
        <v>0</v>
      </c>
      <c r="N1940" s="11">
        <f>N1915+N1923+N1931+N1939</f>
        <v>0</v>
      </c>
      <c r="O1940" s="11"/>
      <c r="P1940" s="11">
        <f>P1915+P1923+P1931+P1939</f>
        <v>0</v>
      </c>
      <c r="Q1940" s="9"/>
    </row>
    <row r="1941" spans="1:17" x14ac:dyDescent="0.25">
      <c r="B1941" s="3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</row>
    <row r="1942" spans="1:17" x14ac:dyDescent="0.25">
      <c r="A1942" s="3"/>
      <c r="B1942" s="3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</row>
    <row r="1943" spans="1:17" x14ac:dyDescent="0.25">
      <c r="A1943" s="3"/>
      <c r="B1943" s="3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</row>
    <row r="1944" spans="1:17" x14ac:dyDescent="0.25">
      <c r="A1944" s="3"/>
      <c r="B1944" s="3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</row>
    <row r="1945" spans="1:17" x14ac:dyDescent="0.25">
      <c r="A1945" s="3"/>
      <c r="B1945" s="3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</row>
    <row r="1946" spans="1:17" x14ac:dyDescent="0.25">
      <c r="A1946" s="3"/>
      <c r="B1946" s="3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</row>
    <row r="1947" spans="1:17" x14ac:dyDescent="0.25">
      <c r="A1947" s="3"/>
      <c r="B1947" s="3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</row>
    <row r="1948" spans="1:17" x14ac:dyDescent="0.25">
      <c r="A1948" s="6" t="s">
        <v>16</v>
      </c>
      <c r="B1948" s="6" t="s">
        <v>15</v>
      </c>
      <c r="C1948" s="7">
        <f t="shared" ref="C1948:L1948" si="293">SUM(C1941:C1947)</f>
        <v>0</v>
      </c>
      <c r="D1948" s="7">
        <f t="shared" si="293"/>
        <v>0</v>
      </c>
      <c r="E1948" s="7">
        <f t="shared" si="293"/>
        <v>0</v>
      </c>
      <c r="F1948" s="7">
        <f t="shared" si="293"/>
        <v>0</v>
      </c>
      <c r="G1948" s="7">
        <f t="shared" si="293"/>
        <v>0</v>
      </c>
      <c r="H1948" s="7">
        <f t="shared" si="293"/>
        <v>0</v>
      </c>
      <c r="I1948" s="7">
        <f t="shared" si="293"/>
        <v>0</v>
      </c>
      <c r="J1948" s="7">
        <f t="shared" si="293"/>
        <v>0</v>
      </c>
      <c r="K1948" s="7">
        <f t="shared" si="293"/>
        <v>0</v>
      </c>
      <c r="L1948" s="7">
        <f t="shared" si="293"/>
        <v>0</v>
      </c>
      <c r="M1948" s="7">
        <f>M1947</f>
        <v>0</v>
      </c>
      <c r="N1948" s="7">
        <f>SUM(N1941:N1947)</f>
        <v>0</v>
      </c>
      <c r="O1948" s="7"/>
      <c r="P1948" s="7">
        <f>SUM(P1941:P1947)</f>
        <v>0</v>
      </c>
      <c r="Q1948" s="8"/>
    </row>
    <row r="1949" spans="1:17" x14ac:dyDescent="0.25">
      <c r="A1949" s="3"/>
      <c r="B1949" s="3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</row>
    <row r="1950" spans="1:17" x14ac:dyDescent="0.25">
      <c r="A1950" s="3"/>
      <c r="B1950" s="3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</row>
    <row r="1951" spans="1:17" x14ac:dyDescent="0.25">
      <c r="A1951" s="3"/>
      <c r="B1951" s="3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</row>
    <row r="1952" spans="1:17" x14ac:dyDescent="0.25">
      <c r="A1952" s="3"/>
      <c r="B1952" s="3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</row>
    <row r="1953" spans="1:17" x14ac:dyDescent="0.25">
      <c r="A1953" s="3"/>
      <c r="B1953" s="3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</row>
    <row r="1954" spans="1:17" x14ac:dyDescent="0.25">
      <c r="A1954" s="3"/>
      <c r="B1954" s="3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</row>
    <row r="1955" spans="1:17" x14ac:dyDescent="0.25">
      <c r="A1955" s="3"/>
      <c r="B1955" s="3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</row>
    <row r="1956" spans="1:17" x14ac:dyDescent="0.25">
      <c r="A1956" s="6" t="s">
        <v>17</v>
      </c>
      <c r="B1956" s="6" t="s">
        <v>15</v>
      </c>
      <c r="C1956" s="7">
        <f t="shared" ref="C1956:L1956" si="294">SUM(C1949:C1955)</f>
        <v>0</v>
      </c>
      <c r="D1956" s="7">
        <f t="shared" si="294"/>
        <v>0</v>
      </c>
      <c r="E1956" s="7">
        <f t="shared" si="294"/>
        <v>0</v>
      </c>
      <c r="F1956" s="7">
        <f t="shared" si="294"/>
        <v>0</v>
      </c>
      <c r="G1956" s="7">
        <f t="shared" si="294"/>
        <v>0</v>
      </c>
      <c r="H1956" s="7">
        <f t="shared" si="294"/>
        <v>0</v>
      </c>
      <c r="I1956" s="7">
        <f t="shared" si="294"/>
        <v>0</v>
      </c>
      <c r="J1956" s="7">
        <f t="shared" si="294"/>
        <v>0</v>
      </c>
      <c r="K1956" s="7">
        <f t="shared" si="294"/>
        <v>0</v>
      </c>
      <c r="L1956" s="7">
        <f t="shared" si="294"/>
        <v>0</v>
      </c>
      <c r="M1956" s="7">
        <f>M1955</f>
        <v>0</v>
      </c>
      <c r="N1956" s="7">
        <f>SUM(N1949:N1955)</f>
        <v>0</v>
      </c>
      <c r="O1956" s="7"/>
      <c r="P1956" s="7">
        <f>SUM(P1949:P1955)</f>
        <v>0</v>
      </c>
      <c r="Q1956" s="8"/>
    </row>
    <row r="1957" spans="1:17" x14ac:dyDescent="0.25">
      <c r="A1957" s="3"/>
      <c r="B1957" s="3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</row>
    <row r="1958" spans="1:17" x14ac:dyDescent="0.25">
      <c r="A1958" s="3"/>
      <c r="B1958" s="3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</row>
    <row r="1959" spans="1:17" x14ac:dyDescent="0.25">
      <c r="A1959" s="3"/>
      <c r="B1959" s="3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</row>
    <row r="1960" spans="1:17" x14ac:dyDescent="0.25">
      <c r="A1960" s="3"/>
      <c r="B1960" s="3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</row>
    <row r="1961" spans="1:17" x14ac:dyDescent="0.25">
      <c r="A1961" s="3"/>
      <c r="B1961" s="3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</row>
    <row r="1962" spans="1:17" x14ac:dyDescent="0.25">
      <c r="A1962" s="3"/>
      <c r="B1962" s="3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</row>
    <row r="1963" spans="1:17" x14ac:dyDescent="0.25">
      <c r="A1963" s="3"/>
      <c r="B1963" s="3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</row>
    <row r="1964" spans="1:17" x14ac:dyDescent="0.25">
      <c r="A1964" s="6" t="s">
        <v>18</v>
      </c>
      <c r="B1964" s="6" t="s">
        <v>15</v>
      </c>
      <c r="C1964" s="7">
        <f t="shared" ref="C1964:L1964" si="295">SUM(C1957:C1963)</f>
        <v>0</v>
      </c>
      <c r="D1964" s="7">
        <f t="shared" si="295"/>
        <v>0</v>
      </c>
      <c r="E1964" s="7">
        <f t="shared" si="295"/>
        <v>0</v>
      </c>
      <c r="F1964" s="7">
        <f t="shared" si="295"/>
        <v>0</v>
      </c>
      <c r="G1964" s="7">
        <f t="shared" si="295"/>
        <v>0</v>
      </c>
      <c r="H1964" s="7">
        <f t="shared" si="295"/>
        <v>0</v>
      </c>
      <c r="I1964" s="7">
        <f t="shared" si="295"/>
        <v>0</v>
      </c>
      <c r="J1964" s="7">
        <f t="shared" si="295"/>
        <v>0</v>
      </c>
      <c r="K1964" s="7">
        <f t="shared" si="295"/>
        <v>0</v>
      </c>
      <c r="L1964" s="7">
        <f t="shared" si="295"/>
        <v>0</v>
      </c>
      <c r="M1964" s="7">
        <f>M1963</f>
        <v>0</v>
      </c>
      <c r="N1964" s="7">
        <f>SUM(N1957:N1963)</f>
        <v>0</v>
      </c>
      <c r="O1964" s="7"/>
      <c r="P1964" s="7">
        <f>SUM(P1957:P1963)</f>
        <v>0</v>
      </c>
      <c r="Q1964" s="8"/>
    </row>
    <row r="1965" spans="1:17" x14ac:dyDescent="0.25">
      <c r="A1965" s="3"/>
      <c r="B1965" s="3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</row>
    <row r="1966" spans="1:17" x14ac:dyDescent="0.25">
      <c r="A1966" s="3"/>
      <c r="B1966" s="3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</row>
    <row r="1967" spans="1:17" x14ac:dyDescent="0.25">
      <c r="A1967" s="3"/>
      <c r="B1967" s="3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</row>
    <row r="1968" spans="1:17" x14ac:dyDescent="0.25">
      <c r="A1968" s="3"/>
      <c r="B1968" s="3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</row>
    <row r="1969" spans="1:17" x14ac:dyDescent="0.25">
      <c r="A1969" s="3"/>
      <c r="B1969" s="3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</row>
    <row r="1970" spans="1:17" x14ac:dyDescent="0.25">
      <c r="A1970" s="3"/>
      <c r="B1970" s="3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</row>
    <row r="1971" spans="1:17" x14ac:dyDescent="0.25">
      <c r="A1971" s="3"/>
      <c r="B1971" s="3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</row>
    <row r="1972" spans="1:17" x14ac:dyDescent="0.25">
      <c r="A1972" s="6" t="s">
        <v>19</v>
      </c>
      <c r="B1972" s="6" t="s">
        <v>15</v>
      </c>
      <c r="C1972" s="7">
        <f t="shared" ref="C1972:L1972" si="296">SUM(C1965:C1971)</f>
        <v>0</v>
      </c>
      <c r="D1972" s="7">
        <f t="shared" si="296"/>
        <v>0</v>
      </c>
      <c r="E1972" s="7">
        <f t="shared" si="296"/>
        <v>0</v>
      </c>
      <c r="F1972" s="7">
        <f t="shared" si="296"/>
        <v>0</v>
      </c>
      <c r="G1972" s="7">
        <f t="shared" si="296"/>
        <v>0</v>
      </c>
      <c r="H1972" s="7">
        <f t="shared" si="296"/>
        <v>0</v>
      </c>
      <c r="I1972" s="7">
        <f t="shared" si="296"/>
        <v>0</v>
      </c>
      <c r="J1972" s="7">
        <f t="shared" si="296"/>
        <v>0</v>
      </c>
      <c r="K1972" s="7">
        <f t="shared" si="296"/>
        <v>0</v>
      </c>
      <c r="L1972" s="7">
        <f t="shared" si="296"/>
        <v>0</v>
      </c>
      <c r="M1972" s="7">
        <f>M1971</f>
        <v>0</v>
      </c>
      <c r="N1972" s="7">
        <f>SUM(N1965:N1971)</f>
        <v>0</v>
      </c>
      <c r="O1972" s="7"/>
      <c r="P1972" s="7">
        <f>SUM(P1965:P1971)</f>
        <v>0</v>
      </c>
      <c r="Q1972" s="8"/>
    </row>
    <row r="1973" spans="1:17" x14ac:dyDescent="0.25">
      <c r="A1973" s="10" t="s">
        <v>15</v>
      </c>
      <c r="B1973" s="10" t="s">
        <v>20</v>
      </c>
      <c r="C1973" s="11">
        <f t="shared" ref="C1973:L1973" si="297">C1948+C1956+C1964+C1972</f>
        <v>0</v>
      </c>
      <c r="D1973" s="11">
        <f t="shared" si="297"/>
        <v>0</v>
      </c>
      <c r="E1973" s="11">
        <f t="shared" si="297"/>
        <v>0</v>
      </c>
      <c r="F1973" s="11">
        <f t="shared" si="297"/>
        <v>0</v>
      </c>
      <c r="G1973" s="11">
        <f t="shared" si="297"/>
        <v>0</v>
      </c>
      <c r="H1973" s="11">
        <f t="shared" si="297"/>
        <v>0</v>
      </c>
      <c r="I1973" s="11">
        <f t="shared" si="297"/>
        <v>0</v>
      </c>
      <c r="J1973" s="11">
        <f t="shared" si="297"/>
        <v>0</v>
      </c>
      <c r="K1973" s="11">
        <f t="shared" si="297"/>
        <v>0</v>
      </c>
      <c r="L1973" s="11">
        <f t="shared" si="297"/>
        <v>0</v>
      </c>
      <c r="M1973" s="11">
        <f>M1972</f>
        <v>0</v>
      </c>
      <c r="N1973" s="11">
        <f>N1948+N1956+N1964+N1972</f>
        <v>0</v>
      </c>
      <c r="O1973" s="11"/>
      <c r="P1973" s="11">
        <f>P1948+P1956+P1964+P1972</f>
        <v>0</v>
      </c>
      <c r="Q1973" s="9"/>
    </row>
    <row r="1974" spans="1:17" x14ac:dyDescent="0.25">
      <c r="B1974" s="3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</row>
    <row r="1975" spans="1:17" x14ac:dyDescent="0.25">
      <c r="A1975" s="3"/>
      <c r="B1975" s="3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</row>
    <row r="1976" spans="1:17" x14ac:dyDescent="0.25">
      <c r="A1976" s="3"/>
      <c r="B1976" s="3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</row>
    <row r="1977" spans="1:17" x14ac:dyDescent="0.25">
      <c r="A1977" s="3"/>
      <c r="B1977" s="3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</row>
    <row r="1978" spans="1:17" x14ac:dyDescent="0.25">
      <c r="A1978" s="3"/>
      <c r="B1978" s="3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</row>
    <row r="1979" spans="1:17" x14ac:dyDescent="0.25">
      <c r="A1979" s="3"/>
      <c r="B1979" s="3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</row>
    <row r="1980" spans="1:17" x14ac:dyDescent="0.25">
      <c r="A1980" s="3"/>
      <c r="B1980" s="3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</row>
    <row r="1981" spans="1:17" x14ac:dyDescent="0.25">
      <c r="A1981" s="6" t="s">
        <v>16</v>
      </c>
      <c r="B1981" s="6" t="s">
        <v>15</v>
      </c>
      <c r="C1981" s="7">
        <f t="shared" ref="C1981:L1981" si="298">SUM(C1974:C1980)</f>
        <v>0</v>
      </c>
      <c r="D1981" s="7">
        <f t="shared" si="298"/>
        <v>0</v>
      </c>
      <c r="E1981" s="7">
        <f t="shared" si="298"/>
        <v>0</v>
      </c>
      <c r="F1981" s="7">
        <f t="shared" si="298"/>
        <v>0</v>
      </c>
      <c r="G1981" s="7">
        <f t="shared" si="298"/>
        <v>0</v>
      </c>
      <c r="H1981" s="7">
        <f t="shared" si="298"/>
        <v>0</v>
      </c>
      <c r="I1981" s="7">
        <f t="shared" si="298"/>
        <v>0</v>
      </c>
      <c r="J1981" s="7">
        <f t="shared" si="298"/>
        <v>0</v>
      </c>
      <c r="K1981" s="7">
        <f t="shared" si="298"/>
        <v>0</v>
      </c>
      <c r="L1981" s="7">
        <f t="shared" si="298"/>
        <v>0</v>
      </c>
      <c r="M1981" s="7">
        <f>M1980</f>
        <v>0</v>
      </c>
      <c r="N1981" s="7">
        <f>SUM(N1974:N1980)</f>
        <v>0</v>
      </c>
      <c r="O1981" s="7"/>
      <c r="P1981" s="7">
        <f>SUM(P1974:P1980)</f>
        <v>0</v>
      </c>
      <c r="Q1981" s="8"/>
    </row>
    <row r="1982" spans="1:17" x14ac:dyDescent="0.25">
      <c r="A1982" s="3"/>
      <c r="B1982" s="3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</row>
    <row r="1983" spans="1:17" x14ac:dyDescent="0.25">
      <c r="A1983" s="3"/>
      <c r="B1983" s="3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</row>
    <row r="1984" spans="1:17" x14ac:dyDescent="0.25">
      <c r="A1984" s="3"/>
      <c r="B1984" s="3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</row>
    <row r="1985" spans="1:17" x14ac:dyDescent="0.25">
      <c r="A1985" s="3"/>
      <c r="B1985" s="3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</row>
    <row r="1986" spans="1:17" x14ac:dyDescent="0.25">
      <c r="A1986" s="3"/>
      <c r="B1986" s="3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</row>
    <row r="1987" spans="1:17" x14ac:dyDescent="0.25">
      <c r="A1987" s="3"/>
      <c r="B1987" s="3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</row>
    <row r="1988" spans="1:17" x14ac:dyDescent="0.25">
      <c r="A1988" s="3"/>
      <c r="B1988" s="3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</row>
    <row r="1989" spans="1:17" x14ac:dyDescent="0.25">
      <c r="A1989" s="6" t="s">
        <v>17</v>
      </c>
      <c r="B1989" s="6" t="s">
        <v>15</v>
      </c>
      <c r="C1989" s="7">
        <f t="shared" ref="C1989:L1989" si="299">SUM(C1982:C1988)</f>
        <v>0</v>
      </c>
      <c r="D1989" s="7">
        <f t="shared" si="299"/>
        <v>0</v>
      </c>
      <c r="E1989" s="7">
        <f t="shared" si="299"/>
        <v>0</v>
      </c>
      <c r="F1989" s="7">
        <f t="shared" si="299"/>
        <v>0</v>
      </c>
      <c r="G1989" s="7">
        <f t="shared" si="299"/>
        <v>0</v>
      </c>
      <c r="H1989" s="7">
        <f t="shared" si="299"/>
        <v>0</v>
      </c>
      <c r="I1989" s="7">
        <f t="shared" si="299"/>
        <v>0</v>
      </c>
      <c r="J1989" s="7">
        <f t="shared" si="299"/>
        <v>0</v>
      </c>
      <c r="K1989" s="7">
        <f t="shared" si="299"/>
        <v>0</v>
      </c>
      <c r="L1989" s="7">
        <f t="shared" si="299"/>
        <v>0</v>
      </c>
      <c r="M1989" s="7">
        <f>M1988</f>
        <v>0</v>
      </c>
      <c r="N1989" s="7">
        <f>SUM(N1982:N1988)</f>
        <v>0</v>
      </c>
      <c r="O1989" s="7"/>
      <c r="P1989" s="7">
        <f>SUM(P1982:P1988)</f>
        <v>0</v>
      </c>
      <c r="Q1989" s="8"/>
    </row>
    <row r="1990" spans="1:17" x14ac:dyDescent="0.25">
      <c r="A1990" s="3"/>
      <c r="B1990" s="3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</row>
    <row r="1991" spans="1:17" x14ac:dyDescent="0.25">
      <c r="A1991" s="3"/>
      <c r="B1991" s="3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</row>
    <row r="1992" spans="1:17" x14ac:dyDescent="0.25">
      <c r="A1992" s="3"/>
      <c r="B1992" s="3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</row>
    <row r="1993" spans="1:17" x14ac:dyDescent="0.25">
      <c r="A1993" s="3"/>
      <c r="B1993" s="3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</row>
    <row r="1994" spans="1:17" x14ac:dyDescent="0.25">
      <c r="A1994" s="3"/>
      <c r="B1994" s="3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</row>
    <row r="1995" spans="1:17" x14ac:dyDescent="0.25">
      <c r="A1995" s="3"/>
      <c r="B1995" s="3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</row>
    <row r="1996" spans="1:17" x14ac:dyDescent="0.25">
      <c r="A1996" s="3"/>
      <c r="B1996" s="3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</row>
    <row r="1997" spans="1:17" x14ac:dyDescent="0.25">
      <c r="A1997" s="6" t="s">
        <v>18</v>
      </c>
      <c r="B1997" s="6" t="s">
        <v>15</v>
      </c>
      <c r="C1997" s="7">
        <f t="shared" ref="C1997:L1997" si="300">SUM(C1990:C1996)</f>
        <v>0</v>
      </c>
      <c r="D1997" s="7">
        <f t="shared" si="300"/>
        <v>0</v>
      </c>
      <c r="E1997" s="7">
        <f t="shared" si="300"/>
        <v>0</v>
      </c>
      <c r="F1997" s="7">
        <f t="shared" si="300"/>
        <v>0</v>
      </c>
      <c r="G1997" s="7">
        <f t="shared" si="300"/>
        <v>0</v>
      </c>
      <c r="H1997" s="7">
        <f t="shared" si="300"/>
        <v>0</v>
      </c>
      <c r="I1997" s="7">
        <f t="shared" si="300"/>
        <v>0</v>
      </c>
      <c r="J1997" s="7">
        <f t="shared" si="300"/>
        <v>0</v>
      </c>
      <c r="K1997" s="7">
        <f t="shared" si="300"/>
        <v>0</v>
      </c>
      <c r="L1997" s="7">
        <f t="shared" si="300"/>
        <v>0</v>
      </c>
      <c r="M1997" s="7">
        <f>M1996</f>
        <v>0</v>
      </c>
      <c r="N1997" s="7">
        <f>SUM(N1990:N1996)</f>
        <v>0</v>
      </c>
      <c r="O1997" s="7"/>
      <c r="P1997" s="7">
        <f>SUM(P1990:P1996)</f>
        <v>0</v>
      </c>
      <c r="Q1997" s="8"/>
    </row>
    <row r="1998" spans="1:17" x14ac:dyDescent="0.25">
      <c r="A1998" s="3"/>
      <c r="B1998" s="3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</row>
    <row r="1999" spans="1:17" x14ac:dyDescent="0.25">
      <c r="A1999" s="3"/>
      <c r="B1999" s="3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</row>
    <row r="2000" spans="1:17" x14ac:dyDescent="0.25">
      <c r="A2000" s="3"/>
      <c r="B2000" s="3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</row>
    <row r="2001" spans="1:17" x14ac:dyDescent="0.25">
      <c r="A2001" s="3"/>
      <c r="B2001" s="3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</row>
    <row r="2002" spans="1:17" x14ac:dyDescent="0.25">
      <c r="A2002" s="3"/>
      <c r="B2002" s="3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</row>
    <row r="2003" spans="1:17" x14ac:dyDescent="0.25">
      <c r="A2003" s="3"/>
      <c r="B2003" s="3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</row>
    <row r="2004" spans="1:17" x14ac:dyDescent="0.25">
      <c r="A2004" s="3"/>
      <c r="B2004" s="3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</row>
    <row r="2005" spans="1:17" x14ac:dyDescent="0.25">
      <c r="A2005" s="6" t="s">
        <v>19</v>
      </c>
      <c r="B2005" s="6" t="s">
        <v>15</v>
      </c>
      <c r="C2005" s="7">
        <f t="shared" ref="C2005:L2005" si="301">SUM(C1998:C2004)</f>
        <v>0</v>
      </c>
      <c r="D2005" s="7">
        <f t="shared" si="301"/>
        <v>0</v>
      </c>
      <c r="E2005" s="7">
        <f t="shared" si="301"/>
        <v>0</v>
      </c>
      <c r="F2005" s="7">
        <f t="shared" si="301"/>
        <v>0</v>
      </c>
      <c r="G2005" s="7">
        <f t="shared" si="301"/>
        <v>0</v>
      </c>
      <c r="H2005" s="7">
        <f t="shared" si="301"/>
        <v>0</v>
      </c>
      <c r="I2005" s="7">
        <f t="shared" si="301"/>
        <v>0</v>
      </c>
      <c r="J2005" s="7">
        <f t="shared" si="301"/>
        <v>0</v>
      </c>
      <c r="K2005" s="7">
        <f t="shared" si="301"/>
        <v>0</v>
      </c>
      <c r="L2005" s="7">
        <f t="shared" si="301"/>
        <v>0</v>
      </c>
      <c r="M2005" s="7">
        <f>M2004</f>
        <v>0</v>
      </c>
      <c r="N2005" s="7">
        <f>SUM(N1998:N2004)</f>
        <v>0</v>
      </c>
      <c r="O2005" s="7"/>
      <c r="P2005" s="7">
        <f>SUM(P1998:P2004)</f>
        <v>0</v>
      </c>
      <c r="Q2005" s="8"/>
    </row>
    <row r="2006" spans="1:17" x14ac:dyDescent="0.25">
      <c r="A2006" s="10" t="s">
        <v>15</v>
      </c>
      <c r="B2006" s="10" t="s">
        <v>20</v>
      </c>
      <c r="C2006" s="11">
        <f t="shared" ref="C2006:L2006" si="302">C1981+C1989+C1997+C2005</f>
        <v>0</v>
      </c>
      <c r="D2006" s="11">
        <f t="shared" si="302"/>
        <v>0</v>
      </c>
      <c r="E2006" s="11">
        <f t="shared" si="302"/>
        <v>0</v>
      </c>
      <c r="F2006" s="11">
        <f t="shared" si="302"/>
        <v>0</v>
      </c>
      <c r="G2006" s="11">
        <f t="shared" si="302"/>
        <v>0</v>
      </c>
      <c r="H2006" s="11">
        <f t="shared" si="302"/>
        <v>0</v>
      </c>
      <c r="I2006" s="11">
        <f t="shared" si="302"/>
        <v>0</v>
      </c>
      <c r="J2006" s="11">
        <f t="shared" si="302"/>
        <v>0</v>
      </c>
      <c r="K2006" s="11">
        <f t="shared" si="302"/>
        <v>0</v>
      </c>
      <c r="L2006" s="11">
        <f t="shared" si="302"/>
        <v>0</v>
      </c>
      <c r="M2006" s="11">
        <f>M2005</f>
        <v>0</v>
      </c>
      <c r="N2006" s="11">
        <f>N1981+N1989+N1997+N2005</f>
        <v>0</v>
      </c>
      <c r="O2006" s="11"/>
      <c r="P2006" s="11">
        <f>P1981+P1989+P1997+P2005</f>
        <v>0</v>
      </c>
      <c r="Q2006" s="9"/>
    </row>
    <row r="2007" spans="1:17" x14ac:dyDescent="0.25">
      <c r="B2007" s="3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</row>
    <row r="2008" spans="1:17" x14ac:dyDescent="0.25">
      <c r="A2008" s="3"/>
      <c r="B2008" s="3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</row>
    <row r="2009" spans="1:17" x14ac:dyDescent="0.25">
      <c r="A2009" s="3"/>
      <c r="B2009" s="3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</row>
    <row r="2010" spans="1:17" x14ac:dyDescent="0.25">
      <c r="A2010" s="3"/>
      <c r="B2010" s="3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</row>
    <row r="2011" spans="1:17" x14ac:dyDescent="0.25">
      <c r="A2011" s="3"/>
      <c r="B2011" s="3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</row>
    <row r="2012" spans="1:17" x14ac:dyDescent="0.25">
      <c r="A2012" s="3"/>
      <c r="B2012" s="3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</row>
    <row r="2013" spans="1:17" x14ac:dyDescent="0.25">
      <c r="A2013" s="3"/>
      <c r="B2013" s="3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</row>
    <row r="2014" spans="1:17" x14ac:dyDescent="0.25">
      <c r="A2014" s="6" t="s">
        <v>16</v>
      </c>
      <c r="B2014" s="6" t="s">
        <v>15</v>
      </c>
      <c r="C2014" s="7">
        <f t="shared" ref="C2014:L2014" si="303">SUM(C2007:C2013)</f>
        <v>0</v>
      </c>
      <c r="D2014" s="7">
        <f t="shared" si="303"/>
        <v>0</v>
      </c>
      <c r="E2014" s="7">
        <f t="shared" si="303"/>
        <v>0</v>
      </c>
      <c r="F2014" s="7">
        <f t="shared" si="303"/>
        <v>0</v>
      </c>
      <c r="G2014" s="7">
        <f t="shared" si="303"/>
        <v>0</v>
      </c>
      <c r="H2014" s="7">
        <f t="shared" si="303"/>
        <v>0</v>
      </c>
      <c r="I2014" s="7">
        <f t="shared" si="303"/>
        <v>0</v>
      </c>
      <c r="J2014" s="7">
        <f t="shared" si="303"/>
        <v>0</v>
      </c>
      <c r="K2014" s="7">
        <f t="shared" si="303"/>
        <v>0</v>
      </c>
      <c r="L2014" s="7">
        <f t="shared" si="303"/>
        <v>0</v>
      </c>
      <c r="M2014" s="7">
        <f>M2013</f>
        <v>0</v>
      </c>
      <c r="N2014" s="7">
        <f>SUM(N2007:N2013)</f>
        <v>0</v>
      </c>
      <c r="O2014" s="7"/>
      <c r="P2014" s="7">
        <f>SUM(P2007:P2013)</f>
        <v>0</v>
      </c>
      <c r="Q2014" s="8"/>
    </row>
    <row r="2015" spans="1:17" x14ac:dyDescent="0.25">
      <c r="A2015" s="3"/>
      <c r="B2015" s="3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</row>
    <row r="2016" spans="1:17" x14ac:dyDescent="0.25">
      <c r="A2016" s="3"/>
      <c r="B2016" s="3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</row>
    <row r="2017" spans="1:17" x14ac:dyDescent="0.25">
      <c r="A2017" s="3"/>
      <c r="B2017" s="3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</row>
    <row r="2018" spans="1:17" x14ac:dyDescent="0.25">
      <c r="A2018" s="3"/>
      <c r="B2018" s="3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</row>
    <row r="2019" spans="1:17" x14ac:dyDescent="0.25">
      <c r="A2019" s="3"/>
      <c r="B2019" s="3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</row>
    <row r="2020" spans="1:17" x14ac:dyDescent="0.25">
      <c r="A2020" s="3"/>
      <c r="B2020" s="3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</row>
    <row r="2021" spans="1:17" x14ac:dyDescent="0.25">
      <c r="A2021" s="3"/>
      <c r="B2021" s="3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</row>
    <row r="2022" spans="1:17" x14ac:dyDescent="0.25">
      <c r="A2022" s="6" t="s">
        <v>17</v>
      </c>
      <c r="B2022" s="6" t="s">
        <v>15</v>
      </c>
      <c r="C2022" s="7">
        <f t="shared" ref="C2022:L2022" si="304">SUM(C2015:C2021)</f>
        <v>0</v>
      </c>
      <c r="D2022" s="7">
        <f t="shared" si="304"/>
        <v>0</v>
      </c>
      <c r="E2022" s="7">
        <f t="shared" si="304"/>
        <v>0</v>
      </c>
      <c r="F2022" s="7">
        <f t="shared" si="304"/>
        <v>0</v>
      </c>
      <c r="G2022" s="7">
        <f t="shared" si="304"/>
        <v>0</v>
      </c>
      <c r="H2022" s="7">
        <f t="shared" si="304"/>
        <v>0</v>
      </c>
      <c r="I2022" s="7">
        <f t="shared" si="304"/>
        <v>0</v>
      </c>
      <c r="J2022" s="7">
        <f t="shared" si="304"/>
        <v>0</v>
      </c>
      <c r="K2022" s="7">
        <f t="shared" si="304"/>
        <v>0</v>
      </c>
      <c r="L2022" s="7">
        <f t="shared" si="304"/>
        <v>0</v>
      </c>
      <c r="M2022" s="7">
        <f>M2021</f>
        <v>0</v>
      </c>
      <c r="N2022" s="7">
        <f>SUM(N2015:N2021)</f>
        <v>0</v>
      </c>
      <c r="O2022" s="7"/>
      <c r="P2022" s="7">
        <f>SUM(P2015:P2021)</f>
        <v>0</v>
      </c>
      <c r="Q2022" s="8"/>
    </row>
    <row r="2023" spans="1:17" x14ac:dyDescent="0.25">
      <c r="A2023" s="3"/>
      <c r="B2023" s="3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</row>
    <row r="2024" spans="1:17" x14ac:dyDescent="0.25">
      <c r="A2024" s="3"/>
      <c r="B2024" s="3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</row>
    <row r="2025" spans="1:17" x14ac:dyDescent="0.25">
      <c r="A2025" s="3"/>
      <c r="B2025" s="3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</row>
    <row r="2026" spans="1:17" x14ac:dyDescent="0.25">
      <c r="A2026" s="3"/>
      <c r="B2026" s="3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</row>
    <row r="2027" spans="1:17" x14ac:dyDescent="0.25">
      <c r="A2027" s="3"/>
      <c r="B2027" s="3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</row>
    <row r="2028" spans="1:17" x14ac:dyDescent="0.25">
      <c r="A2028" s="3"/>
      <c r="B2028" s="3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</row>
    <row r="2029" spans="1:17" x14ac:dyDescent="0.25">
      <c r="A2029" s="3"/>
      <c r="B2029" s="3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</row>
    <row r="2030" spans="1:17" x14ac:dyDescent="0.25">
      <c r="A2030" s="6" t="s">
        <v>18</v>
      </c>
      <c r="B2030" s="6" t="s">
        <v>15</v>
      </c>
      <c r="C2030" s="7">
        <f t="shared" ref="C2030:L2030" si="305">SUM(C2023:C2029)</f>
        <v>0</v>
      </c>
      <c r="D2030" s="7">
        <f t="shared" si="305"/>
        <v>0</v>
      </c>
      <c r="E2030" s="7">
        <f t="shared" si="305"/>
        <v>0</v>
      </c>
      <c r="F2030" s="7">
        <f t="shared" si="305"/>
        <v>0</v>
      </c>
      <c r="G2030" s="7">
        <f t="shared" si="305"/>
        <v>0</v>
      </c>
      <c r="H2030" s="7">
        <f t="shared" si="305"/>
        <v>0</v>
      </c>
      <c r="I2030" s="7">
        <f t="shared" si="305"/>
        <v>0</v>
      </c>
      <c r="J2030" s="7">
        <f t="shared" si="305"/>
        <v>0</v>
      </c>
      <c r="K2030" s="7">
        <f t="shared" si="305"/>
        <v>0</v>
      </c>
      <c r="L2030" s="7">
        <f t="shared" si="305"/>
        <v>0</v>
      </c>
      <c r="M2030" s="7">
        <f>M2029</f>
        <v>0</v>
      </c>
      <c r="N2030" s="7">
        <f>SUM(N2023:N2029)</f>
        <v>0</v>
      </c>
      <c r="O2030" s="7"/>
      <c r="P2030" s="7">
        <f>SUM(P2023:P2029)</f>
        <v>0</v>
      </c>
      <c r="Q2030" s="8"/>
    </row>
    <row r="2031" spans="1:17" x14ac:dyDescent="0.25">
      <c r="A2031" s="3"/>
      <c r="B2031" s="3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</row>
    <row r="2032" spans="1:17" x14ac:dyDescent="0.25">
      <c r="A2032" s="3"/>
      <c r="B2032" s="3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</row>
    <row r="2033" spans="1:17" x14ac:dyDescent="0.25">
      <c r="A2033" s="3"/>
      <c r="B2033" s="3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</row>
    <row r="2034" spans="1:17" x14ac:dyDescent="0.25">
      <c r="A2034" s="3"/>
      <c r="B2034" s="3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</row>
    <row r="2035" spans="1:17" x14ac:dyDescent="0.25">
      <c r="A2035" s="3"/>
      <c r="B2035" s="3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</row>
    <row r="2036" spans="1:17" x14ac:dyDescent="0.25">
      <c r="A2036" s="3"/>
      <c r="B2036" s="3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</row>
    <row r="2037" spans="1:17" x14ac:dyDescent="0.25">
      <c r="A2037" s="3"/>
      <c r="B2037" s="3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</row>
    <row r="2038" spans="1:17" x14ac:dyDescent="0.25">
      <c r="A2038" s="6" t="s">
        <v>19</v>
      </c>
      <c r="B2038" s="6" t="s">
        <v>15</v>
      </c>
      <c r="C2038" s="7">
        <f t="shared" ref="C2038:L2038" si="306">SUM(C2031:C2037)</f>
        <v>0</v>
      </c>
      <c r="D2038" s="7">
        <f t="shared" si="306"/>
        <v>0</v>
      </c>
      <c r="E2038" s="7">
        <f t="shared" si="306"/>
        <v>0</v>
      </c>
      <c r="F2038" s="7">
        <f t="shared" si="306"/>
        <v>0</v>
      </c>
      <c r="G2038" s="7">
        <f t="shared" si="306"/>
        <v>0</v>
      </c>
      <c r="H2038" s="7">
        <f t="shared" si="306"/>
        <v>0</v>
      </c>
      <c r="I2038" s="7">
        <f t="shared" si="306"/>
        <v>0</v>
      </c>
      <c r="J2038" s="7">
        <f t="shared" si="306"/>
        <v>0</v>
      </c>
      <c r="K2038" s="7">
        <f t="shared" si="306"/>
        <v>0</v>
      </c>
      <c r="L2038" s="7">
        <f t="shared" si="306"/>
        <v>0</v>
      </c>
      <c r="M2038" s="7">
        <f>M2037</f>
        <v>0</v>
      </c>
      <c r="N2038" s="7">
        <f>SUM(N2031:N2037)</f>
        <v>0</v>
      </c>
      <c r="O2038" s="7"/>
      <c r="P2038" s="7">
        <f>SUM(P2031:P2037)</f>
        <v>0</v>
      </c>
      <c r="Q2038" s="8"/>
    </row>
    <row r="2039" spans="1:17" x14ac:dyDescent="0.25">
      <c r="A2039" s="10" t="s">
        <v>15</v>
      </c>
      <c r="B2039" s="10" t="s">
        <v>20</v>
      </c>
      <c r="C2039" s="11">
        <f t="shared" ref="C2039:L2039" si="307">C2014+C2022+C2030+C2038</f>
        <v>0</v>
      </c>
      <c r="D2039" s="11">
        <f t="shared" si="307"/>
        <v>0</v>
      </c>
      <c r="E2039" s="11">
        <f t="shared" si="307"/>
        <v>0</v>
      </c>
      <c r="F2039" s="11">
        <f t="shared" si="307"/>
        <v>0</v>
      </c>
      <c r="G2039" s="11">
        <f t="shared" si="307"/>
        <v>0</v>
      </c>
      <c r="H2039" s="11">
        <f t="shared" si="307"/>
        <v>0</v>
      </c>
      <c r="I2039" s="11">
        <f t="shared" si="307"/>
        <v>0</v>
      </c>
      <c r="J2039" s="11">
        <f t="shared" si="307"/>
        <v>0</v>
      </c>
      <c r="K2039" s="11">
        <f t="shared" si="307"/>
        <v>0</v>
      </c>
      <c r="L2039" s="11">
        <f t="shared" si="307"/>
        <v>0</v>
      </c>
      <c r="M2039" s="11">
        <f>M2038</f>
        <v>0</v>
      </c>
      <c r="N2039" s="11">
        <f>N2014+N2022+N2030+N2038</f>
        <v>0</v>
      </c>
      <c r="O2039" s="11"/>
      <c r="P2039" s="11">
        <f>P2014+P2022+P2030+P2038</f>
        <v>0</v>
      </c>
      <c r="Q2039" s="9"/>
    </row>
    <row r="2040" spans="1:17" x14ac:dyDescent="0.25">
      <c r="B2040" s="3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</row>
    <row r="2041" spans="1:17" x14ac:dyDescent="0.25">
      <c r="A2041" s="3"/>
      <c r="B2041" s="3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</row>
    <row r="2042" spans="1:17" x14ac:dyDescent="0.25">
      <c r="A2042" s="3"/>
      <c r="B2042" s="3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</row>
    <row r="2043" spans="1:17" x14ac:dyDescent="0.25">
      <c r="A2043" s="3"/>
      <c r="B2043" s="3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</row>
    <row r="2044" spans="1:17" x14ac:dyDescent="0.25">
      <c r="A2044" s="3"/>
      <c r="B2044" s="3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</row>
    <row r="2045" spans="1:17" x14ac:dyDescent="0.25">
      <c r="A2045" s="3"/>
      <c r="B2045" s="3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</row>
    <row r="2046" spans="1:17" x14ac:dyDescent="0.25">
      <c r="A2046" s="3"/>
      <c r="B2046" s="3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</row>
    <row r="2047" spans="1:17" x14ac:dyDescent="0.25">
      <c r="A2047" s="6" t="s">
        <v>16</v>
      </c>
      <c r="B2047" s="6" t="s">
        <v>15</v>
      </c>
      <c r="C2047" s="7">
        <f t="shared" ref="C2047:L2047" si="308">SUM(C2040:C2046)</f>
        <v>0</v>
      </c>
      <c r="D2047" s="7">
        <f t="shared" si="308"/>
        <v>0</v>
      </c>
      <c r="E2047" s="7">
        <f t="shared" si="308"/>
        <v>0</v>
      </c>
      <c r="F2047" s="7">
        <f t="shared" si="308"/>
        <v>0</v>
      </c>
      <c r="G2047" s="7">
        <f t="shared" si="308"/>
        <v>0</v>
      </c>
      <c r="H2047" s="7">
        <f t="shared" si="308"/>
        <v>0</v>
      </c>
      <c r="I2047" s="7">
        <f t="shared" si="308"/>
        <v>0</v>
      </c>
      <c r="J2047" s="7">
        <f t="shared" si="308"/>
        <v>0</v>
      </c>
      <c r="K2047" s="7">
        <f t="shared" si="308"/>
        <v>0</v>
      </c>
      <c r="L2047" s="7">
        <f t="shared" si="308"/>
        <v>0</v>
      </c>
      <c r="M2047" s="7">
        <f>M2046</f>
        <v>0</v>
      </c>
      <c r="N2047" s="7">
        <f>SUM(N2040:N2046)</f>
        <v>0</v>
      </c>
      <c r="O2047" s="7"/>
      <c r="P2047" s="7">
        <f>SUM(P2040:P2046)</f>
        <v>0</v>
      </c>
      <c r="Q2047" s="8"/>
    </row>
    <row r="2048" spans="1:17" x14ac:dyDescent="0.25">
      <c r="A2048" s="3"/>
      <c r="B2048" s="3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</row>
    <row r="2049" spans="1:17" x14ac:dyDescent="0.25">
      <c r="A2049" s="3"/>
      <c r="B2049" s="3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</row>
    <row r="2050" spans="1:17" x14ac:dyDescent="0.25">
      <c r="A2050" s="3"/>
      <c r="B2050" s="3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</row>
    <row r="2051" spans="1:17" x14ac:dyDescent="0.25">
      <c r="A2051" s="3"/>
      <c r="B2051" s="3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</row>
    <row r="2052" spans="1:17" x14ac:dyDescent="0.25">
      <c r="A2052" s="3"/>
      <c r="B2052" s="3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</row>
    <row r="2053" spans="1:17" x14ac:dyDescent="0.25">
      <c r="A2053" s="3"/>
      <c r="B2053" s="3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</row>
    <row r="2054" spans="1:17" x14ac:dyDescent="0.25">
      <c r="A2054" s="3"/>
      <c r="B2054" s="3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</row>
    <row r="2055" spans="1:17" x14ac:dyDescent="0.25">
      <c r="A2055" s="6" t="s">
        <v>17</v>
      </c>
      <c r="B2055" s="6" t="s">
        <v>15</v>
      </c>
      <c r="C2055" s="7">
        <f t="shared" ref="C2055:L2055" si="309">SUM(C2048:C2054)</f>
        <v>0</v>
      </c>
      <c r="D2055" s="7">
        <f t="shared" si="309"/>
        <v>0</v>
      </c>
      <c r="E2055" s="7">
        <f t="shared" si="309"/>
        <v>0</v>
      </c>
      <c r="F2055" s="7">
        <f t="shared" si="309"/>
        <v>0</v>
      </c>
      <c r="G2055" s="7">
        <f t="shared" si="309"/>
        <v>0</v>
      </c>
      <c r="H2055" s="7">
        <f t="shared" si="309"/>
        <v>0</v>
      </c>
      <c r="I2055" s="7">
        <f t="shared" si="309"/>
        <v>0</v>
      </c>
      <c r="J2055" s="7">
        <f t="shared" si="309"/>
        <v>0</v>
      </c>
      <c r="K2055" s="7">
        <f t="shared" si="309"/>
        <v>0</v>
      </c>
      <c r="L2055" s="7">
        <f t="shared" si="309"/>
        <v>0</v>
      </c>
      <c r="M2055" s="7">
        <f>M2054</f>
        <v>0</v>
      </c>
      <c r="N2055" s="7">
        <f>SUM(N2048:N2054)</f>
        <v>0</v>
      </c>
      <c r="O2055" s="7"/>
      <c r="P2055" s="7">
        <f>SUM(P2048:P2054)</f>
        <v>0</v>
      </c>
      <c r="Q2055" s="8"/>
    </row>
    <row r="2056" spans="1:17" x14ac:dyDescent="0.25">
      <c r="A2056" s="3"/>
      <c r="B2056" s="3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</row>
    <row r="2057" spans="1:17" x14ac:dyDescent="0.25">
      <c r="A2057" s="3"/>
      <c r="B2057" s="3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</row>
    <row r="2058" spans="1:17" x14ac:dyDescent="0.25">
      <c r="A2058" s="3"/>
      <c r="B2058" s="3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</row>
    <row r="2059" spans="1:17" x14ac:dyDescent="0.25">
      <c r="A2059" s="3"/>
      <c r="B2059" s="3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</row>
    <row r="2060" spans="1:17" x14ac:dyDescent="0.25">
      <c r="A2060" s="3"/>
      <c r="B2060" s="3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</row>
    <row r="2061" spans="1:17" x14ac:dyDescent="0.25">
      <c r="A2061" s="3"/>
      <c r="B2061" s="3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</row>
    <row r="2062" spans="1:17" x14ac:dyDescent="0.25">
      <c r="A2062" s="3"/>
      <c r="B2062" s="3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</row>
    <row r="2063" spans="1:17" x14ac:dyDescent="0.25">
      <c r="A2063" s="6" t="s">
        <v>18</v>
      </c>
      <c r="B2063" s="6" t="s">
        <v>15</v>
      </c>
      <c r="C2063" s="7">
        <f t="shared" ref="C2063:L2063" si="310">SUM(C2056:C2062)</f>
        <v>0</v>
      </c>
      <c r="D2063" s="7">
        <f t="shared" si="310"/>
        <v>0</v>
      </c>
      <c r="E2063" s="7">
        <f t="shared" si="310"/>
        <v>0</v>
      </c>
      <c r="F2063" s="7">
        <f t="shared" si="310"/>
        <v>0</v>
      </c>
      <c r="G2063" s="7">
        <f t="shared" si="310"/>
        <v>0</v>
      </c>
      <c r="H2063" s="7">
        <f t="shared" si="310"/>
        <v>0</v>
      </c>
      <c r="I2063" s="7">
        <f t="shared" si="310"/>
        <v>0</v>
      </c>
      <c r="J2063" s="7">
        <f t="shared" si="310"/>
        <v>0</v>
      </c>
      <c r="K2063" s="7">
        <f t="shared" si="310"/>
        <v>0</v>
      </c>
      <c r="L2063" s="7">
        <f t="shared" si="310"/>
        <v>0</v>
      </c>
      <c r="M2063" s="7">
        <f>M2062</f>
        <v>0</v>
      </c>
      <c r="N2063" s="7">
        <f>SUM(N2056:N2062)</f>
        <v>0</v>
      </c>
      <c r="O2063" s="7"/>
      <c r="P2063" s="7">
        <f>SUM(P2056:P2062)</f>
        <v>0</v>
      </c>
      <c r="Q2063" s="8"/>
    </row>
    <row r="2064" spans="1:17" x14ac:dyDescent="0.25">
      <c r="A2064" s="3"/>
      <c r="B2064" s="3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</row>
    <row r="2065" spans="1:17" x14ac:dyDescent="0.25">
      <c r="A2065" s="3"/>
      <c r="B2065" s="3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</row>
    <row r="2066" spans="1:17" x14ac:dyDescent="0.25">
      <c r="A2066" s="3"/>
      <c r="B2066" s="3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</row>
    <row r="2067" spans="1:17" x14ac:dyDescent="0.25">
      <c r="A2067" s="3"/>
      <c r="B2067" s="3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</row>
    <row r="2068" spans="1:17" x14ac:dyDescent="0.25">
      <c r="A2068" s="3"/>
      <c r="B2068" s="3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</row>
    <row r="2069" spans="1:17" x14ac:dyDescent="0.25">
      <c r="A2069" s="3"/>
      <c r="B2069" s="3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</row>
    <row r="2070" spans="1:17" x14ac:dyDescent="0.25">
      <c r="A2070" s="3"/>
      <c r="B2070" s="3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</row>
    <row r="2071" spans="1:17" x14ac:dyDescent="0.25">
      <c r="A2071" s="6" t="s">
        <v>19</v>
      </c>
      <c r="B2071" s="6" t="s">
        <v>15</v>
      </c>
      <c r="C2071" s="7">
        <f t="shared" ref="C2071:L2071" si="311">SUM(C2064:C2070)</f>
        <v>0</v>
      </c>
      <c r="D2071" s="7">
        <f t="shared" si="311"/>
        <v>0</v>
      </c>
      <c r="E2071" s="7">
        <f t="shared" si="311"/>
        <v>0</v>
      </c>
      <c r="F2071" s="7">
        <f t="shared" si="311"/>
        <v>0</v>
      </c>
      <c r="G2071" s="7">
        <f t="shared" si="311"/>
        <v>0</v>
      </c>
      <c r="H2071" s="7">
        <f t="shared" si="311"/>
        <v>0</v>
      </c>
      <c r="I2071" s="7">
        <f t="shared" si="311"/>
        <v>0</v>
      </c>
      <c r="J2071" s="7">
        <f t="shared" si="311"/>
        <v>0</v>
      </c>
      <c r="K2071" s="7">
        <f t="shared" si="311"/>
        <v>0</v>
      </c>
      <c r="L2071" s="7">
        <f t="shared" si="311"/>
        <v>0</v>
      </c>
      <c r="M2071" s="7">
        <f>M2070</f>
        <v>0</v>
      </c>
      <c r="N2071" s="7">
        <f>SUM(N2064:N2070)</f>
        <v>0</v>
      </c>
      <c r="O2071" s="7"/>
      <c r="P2071" s="7">
        <f>SUM(P2064:P2070)</f>
        <v>0</v>
      </c>
      <c r="Q2071" s="8"/>
    </row>
    <row r="2072" spans="1:17" x14ac:dyDescent="0.25">
      <c r="A2072" s="10" t="s">
        <v>15</v>
      </c>
      <c r="B2072" s="10" t="s">
        <v>20</v>
      </c>
      <c r="C2072" s="11">
        <f t="shared" ref="C2072:L2072" si="312">C2047+C2055+C2063+C2071</f>
        <v>0</v>
      </c>
      <c r="D2072" s="11">
        <f t="shared" si="312"/>
        <v>0</v>
      </c>
      <c r="E2072" s="11">
        <f t="shared" si="312"/>
        <v>0</v>
      </c>
      <c r="F2072" s="11">
        <f t="shared" si="312"/>
        <v>0</v>
      </c>
      <c r="G2072" s="11">
        <f t="shared" si="312"/>
        <v>0</v>
      </c>
      <c r="H2072" s="11">
        <f t="shared" si="312"/>
        <v>0</v>
      </c>
      <c r="I2072" s="11">
        <f t="shared" si="312"/>
        <v>0</v>
      </c>
      <c r="J2072" s="11">
        <f t="shared" si="312"/>
        <v>0</v>
      </c>
      <c r="K2072" s="11">
        <f t="shared" si="312"/>
        <v>0</v>
      </c>
      <c r="L2072" s="11">
        <f t="shared" si="312"/>
        <v>0</v>
      </c>
      <c r="M2072" s="11">
        <f>M2071</f>
        <v>0</v>
      </c>
      <c r="N2072" s="11">
        <f>N2047+N2055+N2063+N2071</f>
        <v>0</v>
      </c>
      <c r="O2072" s="11"/>
      <c r="P2072" s="11">
        <f>P2047+P2055+P2063+P2071</f>
        <v>0</v>
      </c>
      <c r="Q2072" s="9"/>
    </row>
    <row r="2073" spans="1:17" x14ac:dyDescent="0.25">
      <c r="B2073" s="3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</row>
    <row r="2074" spans="1:17" x14ac:dyDescent="0.25">
      <c r="A2074" s="3"/>
      <c r="B2074" s="3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</row>
    <row r="2075" spans="1:17" x14ac:dyDescent="0.25">
      <c r="A2075" s="3"/>
      <c r="B2075" s="3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</row>
    <row r="2076" spans="1:17" x14ac:dyDescent="0.25">
      <c r="A2076" s="3"/>
      <c r="B2076" s="3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</row>
    <row r="2077" spans="1:17" x14ac:dyDescent="0.25">
      <c r="A2077" s="3"/>
      <c r="B2077" s="3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</row>
    <row r="2078" spans="1:17" x14ac:dyDescent="0.25">
      <c r="A2078" s="3"/>
      <c r="B2078" s="3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</row>
    <row r="2079" spans="1:17" x14ac:dyDescent="0.25">
      <c r="A2079" s="3"/>
      <c r="B2079" s="3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</row>
    <row r="2080" spans="1:17" x14ac:dyDescent="0.25">
      <c r="A2080" s="6" t="s">
        <v>16</v>
      </c>
      <c r="B2080" s="6" t="s">
        <v>15</v>
      </c>
      <c r="C2080" s="7">
        <f t="shared" ref="C2080:L2080" si="313">SUM(C2073:C2079)</f>
        <v>0</v>
      </c>
      <c r="D2080" s="7">
        <f t="shared" si="313"/>
        <v>0</v>
      </c>
      <c r="E2080" s="7">
        <f t="shared" si="313"/>
        <v>0</v>
      </c>
      <c r="F2080" s="7">
        <f t="shared" si="313"/>
        <v>0</v>
      </c>
      <c r="G2080" s="7">
        <f t="shared" si="313"/>
        <v>0</v>
      </c>
      <c r="H2080" s="7">
        <f t="shared" si="313"/>
        <v>0</v>
      </c>
      <c r="I2080" s="7">
        <f t="shared" si="313"/>
        <v>0</v>
      </c>
      <c r="J2080" s="7">
        <f t="shared" si="313"/>
        <v>0</v>
      </c>
      <c r="K2080" s="7">
        <f t="shared" si="313"/>
        <v>0</v>
      </c>
      <c r="L2080" s="7">
        <f t="shared" si="313"/>
        <v>0</v>
      </c>
      <c r="M2080" s="7">
        <f>M2079</f>
        <v>0</v>
      </c>
      <c r="N2080" s="7">
        <f>SUM(N2073:N2079)</f>
        <v>0</v>
      </c>
      <c r="O2080" s="7"/>
      <c r="P2080" s="7">
        <f>SUM(P2073:P2079)</f>
        <v>0</v>
      </c>
      <c r="Q2080" s="8"/>
    </row>
    <row r="2081" spans="1:17" x14ac:dyDescent="0.25">
      <c r="A2081" s="3"/>
      <c r="B2081" s="3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</row>
    <row r="2082" spans="1:17" x14ac:dyDescent="0.25">
      <c r="A2082" s="3"/>
      <c r="B2082" s="3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</row>
    <row r="2083" spans="1:17" x14ac:dyDescent="0.25">
      <c r="A2083" s="3"/>
      <c r="B2083" s="3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</row>
    <row r="2084" spans="1:17" x14ac:dyDescent="0.25">
      <c r="A2084" s="3"/>
      <c r="B2084" s="3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</row>
    <row r="2085" spans="1:17" x14ac:dyDescent="0.25">
      <c r="A2085" s="3"/>
      <c r="B2085" s="3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</row>
    <row r="2086" spans="1:17" x14ac:dyDescent="0.25">
      <c r="A2086" s="3"/>
      <c r="B2086" s="3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</row>
    <row r="2087" spans="1:17" x14ac:dyDescent="0.25">
      <c r="A2087" s="3"/>
      <c r="B2087" s="3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</row>
    <row r="2088" spans="1:17" x14ac:dyDescent="0.25">
      <c r="A2088" s="6" t="s">
        <v>17</v>
      </c>
      <c r="B2088" s="6" t="s">
        <v>15</v>
      </c>
      <c r="C2088" s="7">
        <f t="shared" ref="C2088:L2088" si="314">SUM(C2081:C2087)</f>
        <v>0</v>
      </c>
      <c r="D2088" s="7">
        <f t="shared" si="314"/>
        <v>0</v>
      </c>
      <c r="E2088" s="7">
        <f t="shared" si="314"/>
        <v>0</v>
      </c>
      <c r="F2088" s="7">
        <f t="shared" si="314"/>
        <v>0</v>
      </c>
      <c r="G2088" s="7">
        <f t="shared" si="314"/>
        <v>0</v>
      </c>
      <c r="H2088" s="7">
        <f t="shared" si="314"/>
        <v>0</v>
      </c>
      <c r="I2088" s="7">
        <f t="shared" si="314"/>
        <v>0</v>
      </c>
      <c r="J2088" s="7">
        <f t="shared" si="314"/>
        <v>0</v>
      </c>
      <c r="K2088" s="7">
        <f t="shared" si="314"/>
        <v>0</v>
      </c>
      <c r="L2088" s="7">
        <f t="shared" si="314"/>
        <v>0</v>
      </c>
      <c r="M2088" s="7">
        <f>M2087</f>
        <v>0</v>
      </c>
      <c r="N2088" s="7">
        <f>SUM(N2081:N2087)</f>
        <v>0</v>
      </c>
      <c r="O2088" s="7"/>
      <c r="P2088" s="7">
        <f>SUM(P2081:P2087)</f>
        <v>0</v>
      </c>
      <c r="Q2088" s="8"/>
    </row>
    <row r="2089" spans="1:17" x14ac:dyDescent="0.25">
      <c r="A2089" s="3"/>
      <c r="B2089" s="3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</row>
    <row r="2090" spans="1:17" x14ac:dyDescent="0.25">
      <c r="A2090" s="3"/>
      <c r="B2090" s="3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</row>
    <row r="2091" spans="1:17" x14ac:dyDescent="0.25">
      <c r="A2091" s="3"/>
      <c r="B2091" s="3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</row>
    <row r="2092" spans="1:17" x14ac:dyDescent="0.25">
      <c r="A2092" s="3"/>
      <c r="B2092" s="3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</row>
    <row r="2093" spans="1:17" x14ac:dyDescent="0.25">
      <c r="A2093" s="3"/>
      <c r="B2093" s="3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</row>
    <row r="2094" spans="1:17" x14ac:dyDescent="0.25">
      <c r="A2094" s="3"/>
      <c r="B2094" s="3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</row>
    <row r="2095" spans="1:17" x14ac:dyDescent="0.25">
      <c r="A2095" s="3"/>
      <c r="B2095" s="3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</row>
    <row r="2096" spans="1:17" x14ac:dyDescent="0.25">
      <c r="A2096" s="6" t="s">
        <v>18</v>
      </c>
      <c r="B2096" s="6" t="s">
        <v>15</v>
      </c>
      <c r="C2096" s="7">
        <f t="shared" ref="C2096:L2096" si="315">SUM(C2089:C2095)</f>
        <v>0</v>
      </c>
      <c r="D2096" s="7">
        <f t="shared" si="315"/>
        <v>0</v>
      </c>
      <c r="E2096" s="7">
        <f t="shared" si="315"/>
        <v>0</v>
      </c>
      <c r="F2096" s="7">
        <f t="shared" si="315"/>
        <v>0</v>
      </c>
      <c r="G2096" s="7">
        <f t="shared" si="315"/>
        <v>0</v>
      </c>
      <c r="H2096" s="7">
        <f t="shared" si="315"/>
        <v>0</v>
      </c>
      <c r="I2096" s="7">
        <f t="shared" si="315"/>
        <v>0</v>
      </c>
      <c r="J2096" s="7">
        <f t="shared" si="315"/>
        <v>0</v>
      </c>
      <c r="K2096" s="7">
        <f t="shared" si="315"/>
        <v>0</v>
      </c>
      <c r="L2096" s="7">
        <f t="shared" si="315"/>
        <v>0</v>
      </c>
      <c r="M2096" s="7">
        <f>M2095</f>
        <v>0</v>
      </c>
      <c r="N2096" s="7">
        <f>SUM(N2089:N2095)</f>
        <v>0</v>
      </c>
      <c r="O2096" s="7"/>
      <c r="P2096" s="7">
        <f>SUM(P2089:P2095)</f>
        <v>0</v>
      </c>
      <c r="Q2096" s="8"/>
    </row>
    <row r="2097" spans="1:17" x14ac:dyDescent="0.25">
      <c r="A2097" s="3"/>
      <c r="B2097" s="3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</row>
    <row r="2098" spans="1:17" x14ac:dyDescent="0.25">
      <c r="A2098" s="3"/>
      <c r="B2098" s="3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</row>
    <row r="2099" spans="1:17" x14ac:dyDescent="0.25">
      <c r="A2099" s="3"/>
      <c r="B2099" s="3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</row>
    <row r="2100" spans="1:17" x14ac:dyDescent="0.25">
      <c r="A2100" s="3"/>
      <c r="B2100" s="3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</row>
    <row r="2101" spans="1:17" x14ac:dyDescent="0.25">
      <c r="A2101" s="3"/>
      <c r="B2101" s="3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</row>
    <row r="2102" spans="1:17" x14ac:dyDescent="0.25">
      <c r="A2102" s="3"/>
      <c r="B2102" s="3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</row>
    <row r="2103" spans="1:17" x14ac:dyDescent="0.25">
      <c r="A2103" s="3"/>
      <c r="B2103" s="3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</row>
    <row r="2104" spans="1:17" x14ac:dyDescent="0.25">
      <c r="A2104" s="6" t="s">
        <v>19</v>
      </c>
      <c r="B2104" s="6" t="s">
        <v>15</v>
      </c>
      <c r="C2104" s="7">
        <f t="shared" ref="C2104:L2104" si="316">SUM(C2097:C2103)</f>
        <v>0</v>
      </c>
      <c r="D2104" s="7">
        <f t="shared" si="316"/>
        <v>0</v>
      </c>
      <c r="E2104" s="7">
        <f t="shared" si="316"/>
        <v>0</v>
      </c>
      <c r="F2104" s="7">
        <f t="shared" si="316"/>
        <v>0</v>
      </c>
      <c r="G2104" s="7">
        <f t="shared" si="316"/>
        <v>0</v>
      </c>
      <c r="H2104" s="7">
        <f t="shared" si="316"/>
        <v>0</v>
      </c>
      <c r="I2104" s="7">
        <f t="shared" si="316"/>
        <v>0</v>
      </c>
      <c r="J2104" s="7">
        <f t="shared" si="316"/>
        <v>0</v>
      </c>
      <c r="K2104" s="7">
        <f t="shared" si="316"/>
        <v>0</v>
      </c>
      <c r="L2104" s="7">
        <f t="shared" si="316"/>
        <v>0</v>
      </c>
      <c r="M2104" s="7">
        <f>M2103</f>
        <v>0</v>
      </c>
      <c r="N2104" s="7">
        <f>SUM(N2097:N2103)</f>
        <v>0</v>
      </c>
      <c r="O2104" s="7"/>
      <c r="P2104" s="7">
        <f>SUM(P2097:P2103)</f>
        <v>0</v>
      </c>
      <c r="Q2104" s="8"/>
    </row>
    <row r="2105" spans="1:17" x14ac:dyDescent="0.25">
      <c r="A2105" s="10" t="s">
        <v>15</v>
      </c>
      <c r="B2105" s="10" t="s">
        <v>20</v>
      </c>
      <c r="C2105" s="11">
        <f t="shared" ref="C2105:L2105" si="317">C2080+C2088+C2096+C2104</f>
        <v>0</v>
      </c>
      <c r="D2105" s="11">
        <f t="shared" si="317"/>
        <v>0</v>
      </c>
      <c r="E2105" s="11">
        <f t="shared" si="317"/>
        <v>0</v>
      </c>
      <c r="F2105" s="11">
        <f t="shared" si="317"/>
        <v>0</v>
      </c>
      <c r="G2105" s="11">
        <f t="shared" si="317"/>
        <v>0</v>
      </c>
      <c r="H2105" s="11">
        <f t="shared" si="317"/>
        <v>0</v>
      </c>
      <c r="I2105" s="11">
        <f t="shared" si="317"/>
        <v>0</v>
      </c>
      <c r="J2105" s="11">
        <f t="shared" si="317"/>
        <v>0</v>
      </c>
      <c r="K2105" s="11">
        <f t="shared" si="317"/>
        <v>0</v>
      </c>
      <c r="L2105" s="11">
        <f t="shared" si="317"/>
        <v>0</v>
      </c>
      <c r="M2105" s="11">
        <f>M2104</f>
        <v>0</v>
      </c>
      <c r="N2105" s="11">
        <f>N2080+N2088+N2096+N2104</f>
        <v>0</v>
      </c>
      <c r="O2105" s="11"/>
      <c r="P2105" s="11">
        <f>P2080+P2088+P2096+P2104</f>
        <v>0</v>
      </c>
      <c r="Q2105" s="9"/>
    </row>
    <row r="2106" spans="1:17" x14ac:dyDescent="0.25">
      <c r="B2106" s="3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</row>
    <row r="2107" spans="1:17" x14ac:dyDescent="0.25">
      <c r="A2107" s="3"/>
      <c r="B2107" s="3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</row>
    <row r="2108" spans="1:17" x14ac:dyDescent="0.25">
      <c r="A2108" s="3"/>
      <c r="B2108" s="3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</row>
    <row r="2109" spans="1:17" x14ac:dyDescent="0.25">
      <c r="A2109" s="3"/>
      <c r="B2109" s="3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</row>
    <row r="2110" spans="1:17" x14ac:dyDescent="0.25">
      <c r="A2110" s="3"/>
      <c r="B2110" s="3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</row>
    <row r="2111" spans="1:17" x14ac:dyDescent="0.25">
      <c r="A2111" s="3"/>
      <c r="B2111" s="3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</row>
    <row r="2112" spans="1:17" x14ac:dyDescent="0.25">
      <c r="A2112" s="3"/>
      <c r="B2112" s="3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</row>
    <row r="2113" spans="1:17" x14ac:dyDescent="0.25">
      <c r="A2113" s="6" t="s">
        <v>16</v>
      </c>
      <c r="B2113" s="6" t="s">
        <v>15</v>
      </c>
      <c r="C2113" s="7">
        <f t="shared" ref="C2113:L2113" si="318">SUM(C2106:C2112)</f>
        <v>0</v>
      </c>
      <c r="D2113" s="7">
        <f t="shared" si="318"/>
        <v>0</v>
      </c>
      <c r="E2113" s="7">
        <f t="shared" si="318"/>
        <v>0</v>
      </c>
      <c r="F2113" s="7">
        <f t="shared" si="318"/>
        <v>0</v>
      </c>
      <c r="G2113" s="7">
        <f t="shared" si="318"/>
        <v>0</v>
      </c>
      <c r="H2113" s="7">
        <f t="shared" si="318"/>
        <v>0</v>
      </c>
      <c r="I2113" s="7">
        <f t="shared" si="318"/>
        <v>0</v>
      </c>
      <c r="J2113" s="7">
        <f t="shared" si="318"/>
        <v>0</v>
      </c>
      <c r="K2113" s="7">
        <f t="shared" si="318"/>
        <v>0</v>
      </c>
      <c r="L2113" s="7">
        <f t="shared" si="318"/>
        <v>0</v>
      </c>
      <c r="M2113" s="7">
        <f>M2112</f>
        <v>0</v>
      </c>
      <c r="N2113" s="7">
        <f>SUM(N2106:N2112)</f>
        <v>0</v>
      </c>
      <c r="O2113" s="7"/>
      <c r="P2113" s="7">
        <f>SUM(P2106:P2112)</f>
        <v>0</v>
      </c>
      <c r="Q2113" s="8"/>
    </row>
    <row r="2114" spans="1:17" x14ac:dyDescent="0.25">
      <c r="A2114" s="3"/>
      <c r="B2114" s="3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</row>
    <row r="2115" spans="1:17" x14ac:dyDescent="0.25">
      <c r="A2115" s="3"/>
      <c r="B2115" s="3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</row>
    <row r="2116" spans="1:17" x14ac:dyDescent="0.25">
      <c r="A2116" s="3"/>
      <c r="B2116" s="3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</row>
    <row r="2117" spans="1:17" x14ac:dyDescent="0.25">
      <c r="A2117" s="3"/>
      <c r="B2117" s="3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</row>
    <row r="2118" spans="1:17" x14ac:dyDescent="0.25">
      <c r="A2118" s="3"/>
      <c r="B2118" s="3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</row>
    <row r="2119" spans="1:17" x14ac:dyDescent="0.25">
      <c r="A2119" s="3"/>
      <c r="B2119" s="3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</row>
    <row r="2120" spans="1:17" x14ac:dyDescent="0.25">
      <c r="A2120" s="3"/>
      <c r="B2120" s="3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</row>
    <row r="2121" spans="1:17" x14ac:dyDescent="0.25">
      <c r="A2121" s="6" t="s">
        <v>17</v>
      </c>
      <c r="B2121" s="6" t="s">
        <v>15</v>
      </c>
      <c r="C2121" s="7">
        <f t="shared" ref="C2121:L2121" si="319">SUM(C2114:C2120)</f>
        <v>0</v>
      </c>
      <c r="D2121" s="7">
        <f t="shared" si="319"/>
        <v>0</v>
      </c>
      <c r="E2121" s="7">
        <f t="shared" si="319"/>
        <v>0</v>
      </c>
      <c r="F2121" s="7">
        <f t="shared" si="319"/>
        <v>0</v>
      </c>
      <c r="G2121" s="7">
        <f t="shared" si="319"/>
        <v>0</v>
      </c>
      <c r="H2121" s="7">
        <f t="shared" si="319"/>
        <v>0</v>
      </c>
      <c r="I2121" s="7">
        <f t="shared" si="319"/>
        <v>0</v>
      </c>
      <c r="J2121" s="7">
        <f t="shared" si="319"/>
        <v>0</v>
      </c>
      <c r="K2121" s="7">
        <f t="shared" si="319"/>
        <v>0</v>
      </c>
      <c r="L2121" s="7">
        <f t="shared" si="319"/>
        <v>0</v>
      </c>
      <c r="M2121" s="7">
        <f>M2120</f>
        <v>0</v>
      </c>
      <c r="N2121" s="7">
        <f>SUM(N2114:N2120)</f>
        <v>0</v>
      </c>
      <c r="O2121" s="7"/>
      <c r="P2121" s="7">
        <f>SUM(P2114:P2120)</f>
        <v>0</v>
      </c>
      <c r="Q2121" s="8"/>
    </row>
    <row r="2122" spans="1:17" x14ac:dyDescent="0.25">
      <c r="A2122" s="3"/>
      <c r="B2122" s="3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</row>
    <row r="2123" spans="1:17" x14ac:dyDescent="0.25">
      <c r="A2123" s="3"/>
      <c r="B2123" s="3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</row>
    <row r="2124" spans="1:17" x14ac:dyDescent="0.25">
      <c r="A2124" s="3"/>
      <c r="B2124" s="3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</row>
    <row r="2125" spans="1:17" x14ac:dyDescent="0.25">
      <c r="A2125" s="3"/>
      <c r="B2125" s="3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</row>
    <row r="2126" spans="1:17" x14ac:dyDescent="0.25">
      <c r="A2126" s="3"/>
      <c r="B2126" s="3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</row>
    <row r="2127" spans="1:17" x14ac:dyDescent="0.25">
      <c r="A2127" s="3"/>
      <c r="B2127" s="3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</row>
    <row r="2128" spans="1:17" x14ac:dyDescent="0.25">
      <c r="A2128" s="3"/>
      <c r="B2128" s="3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</row>
    <row r="2129" spans="1:17" x14ac:dyDescent="0.25">
      <c r="A2129" s="6" t="s">
        <v>18</v>
      </c>
      <c r="B2129" s="6" t="s">
        <v>15</v>
      </c>
      <c r="C2129" s="7">
        <f t="shared" ref="C2129:L2129" si="320">SUM(C2122:C2128)</f>
        <v>0</v>
      </c>
      <c r="D2129" s="7">
        <f t="shared" si="320"/>
        <v>0</v>
      </c>
      <c r="E2129" s="7">
        <f t="shared" si="320"/>
        <v>0</v>
      </c>
      <c r="F2129" s="7">
        <f t="shared" si="320"/>
        <v>0</v>
      </c>
      <c r="G2129" s="7">
        <f t="shared" si="320"/>
        <v>0</v>
      </c>
      <c r="H2129" s="7">
        <f t="shared" si="320"/>
        <v>0</v>
      </c>
      <c r="I2129" s="7">
        <f t="shared" si="320"/>
        <v>0</v>
      </c>
      <c r="J2129" s="7">
        <f t="shared" si="320"/>
        <v>0</v>
      </c>
      <c r="K2129" s="7">
        <f t="shared" si="320"/>
        <v>0</v>
      </c>
      <c r="L2129" s="7">
        <f t="shared" si="320"/>
        <v>0</v>
      </c>
      <c r="M2129" s="7">
        <f>M2128</f>
        <v>0</v>
      </c>
      <c r="N2129" s="7">
        <f>SUM(N2122:N2128)</f>
        <v>0</v>
      </c>
      <c r="O2129" s="7"/>
      <c r="P2129" s="7">
        <f>SUM(P2122:P2128)</f>
        <v>0</v>
      </c>
      <c r="Q2129" s="8"/>
    </row>
    <row r="2130" spans="1:17" x14ac:dyDescent="0.25">
      <c r="A2130" s="3"/>
      <c r="B2130" s="3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</row>
    <row r="2131" spans="1:17" x14ac:dyDescent="0.25">
      <c r="A2131" s="3"/>
      <c r="B2131" s="3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</row>
    <row r="2132" spans="1:17" x14ac:dyDescent="0.25">
      <c r="A2132" s="3"/>
      <c r="B2132" s="3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</row>
    <row r="2133" spans="1:17" x14ac:dyDescent="0.25">
      <c r="A2133" s="3"/>
      <c r="B2133" s="3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</row>
    <row r="2134" spans="1:17" x14ac:dyDescent="0.25">
      <c r="A2134" s="3"/>
      <c r="B2134" s="3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</row>
    <row r="2135" spans="1:17" x14ac:dyDescent="0.25">
      <c r="A2135" s="3"/>
      <c r="B2135" s="3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</row>
    <row r="2136" spans="1:17" x14ac:dyDescent="0.25">
      <c r="A2136" s="3"/>
      <c r="B2136" s="3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</row>
    <row r="2137" spans="1:17" x14ac:dyDescent="0.25">
      <c r="A2137" s="6" t="s">
        <v>19</v>
      </c>
      <c r="B2137" s="6" t="s">
        <v>15</v>
      </c>
      <c r="C2137" s="7">
        <f t="shared" ref="C2137:L2137" si="321">SUM(C2130:C2136)</f>
        <v>0</v>
      </c>
      <c r="D2137" s="7">
        <f t="shared" si="321"/>
        <v>0</v>
      </c>
      <c r="E2137" s="7">
        <f t="shared" si="321"/>
        <v>0</v>
      </c>
      <c r="F2137" s="7">
        <f t="shared" si="321"/>
        <v>0</v>
      </c>
      <c r="G2137" s="7">
        <f t="shared" si="321"/>
        <v>0</v>
      </c>
      <c r="H2137" s="7">
        <f t="shared" si="321"/>
        <v>0</v>
      </c>
      <c r="I2137" s="7">
        <f t="shared" si="321"/>
        <v>0</v>
      </c>
      <c r="J2137" s="7">
        <f t="shared" si="321"/>
        <v>0</v>
      </c>
      <c r="K2137" s="7">
        <f t="shared" si="321"/>
        <v>0</v>
      </c>
      <c r="L2137" s="7">
        <f t="shared" si="321"/>
        <v>0</v>
      </c>
      <c r="M2137" s="7">
        <f>M2136</f>
        <v>0</v>
      </c>
      <c r="N2137" s="7">
        <f>SUM(N2130:N2136)</f>
        <v>0</v>
      </c>
      <c r="O2137" s="7"/>
      <c r="P2137" s="7">
        <f>SUM(P2130:P2136)</f>
        <v>0</v>
      </c>
      <c r="Q2137" s="8"/>
    </row>
    <row r="2138" spans="1:17" x14ac:dyDescent="0.25">
      <c r="A2138" s="10" t="s">
        <v>15</v>
      </c>
      <c r="B2138" s="10" t="s">
        <v>20</v>
      </c>
      <c r="C2138" s="11">
        <f t="shared" ref="C2138:L2138" si="322">C2113+C2121+C2129+C2137</f>
        <v>0</v>
      </c>
      <c r="D2138" s="11">
        <f t="shared" si="322"/>
        <v>0</v>
      </c>
      <c r="E2138" s="11">
        <f t="shared" si="322"/>
        <v>0</v>
      </c>
      <c r="F2138" s="11">
        <f t="shared" si="322"/>
        <v>0</v>
      </c>
      <c r="G2138" s="11">
        <f t="shared" si="322"/>
        <v>0</v>
      </c>
      <c r="H2138" s="11">
        <f t="shared" si="322"/>
        <v>0</v>
      </c>
      <c r="I2138" s="11">
        <f t="shared" si="322"/>
        <v>0</v>
      </c>
      <c r="J2138" s="11">
        <f t="shared" si="322"/>
        <v>0</v>
      </c>
      <c r="K2138" s="11">
        <f t="shared" si="322"/>
        <v>0</v>
      </c>
      <c r="L2138" s="11">
        <f t="shared" si="322"/>
        <v>0</v>
      </c>
      <c r="M2138" s="11">
        <f>M2137</f>
        <v>0</v>
      </c>
      <c r="N2138" s="11">
        <f>N2113+N2121+N2129+N2137</f>
        <v>0</v>
      </c>
      <c r="O2138" s="11"/>
      <c r="P2138" s="11">
        <f>P2113+P2121+P2129+P2137</f>
        <v>0</v>
      </c>
      <c r="Q2138" s="9"/>
    </row>
    <row r="2139" spans="1:17" x14ac:dyDescent="0.25">
      <c r="B2139" s="3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</row>
    <row r="2140" spans="1:17" x14ac:dyDescent="0.25">
      <c r="A2140" s="3"/>
      <c r="B2140" s="3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</row>
    <row r="2141" spans="1:17" x14ac:dyDescent="0.25">
      <c r="A2141" s="3"/>
      <c r="B2141" s="3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</row>
    <row r="2142" spans="1:17" x14ac:dyDescent="0.25">
      <c r="A2142" s="3"/>
      <c r="B2142" s="3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</row>
    <row r="2143" spans="1:17" x14ac:dyDescent="0.25">
      <c r="A2143" s="3"/>
      <c r="B2143" s="3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</row>
    <row r="2144" spans="1:17" x14ac:dyDescent="0.25">
      <c r="A2144" s="3"/>
      <c r="B2144" s="3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</row>
    <row r="2145" spans="1:17" x14ac:dyDescent="0.25">
      <c r="A2145" s="3"/>
      <c r="B2145" s="3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</row>
    <row r="2146" spans="1:17" x14ac:dyDescent="0.25">
      <c r="A2146" s="6" t="s">
        <v>16</v>
      </c>
      <c r="B2146" s="6" t="s">
        <v>15</v>
      </c>
      <c r="C2146" s="7">
        <f t="shared" ref="C2146:L2146" si="323">SUM(C2139:C2145)</f>
        <v>0</v>
      </c>
      <c r="D2146" s="7">
        <f t="shared" si="323"/>
        <v>0</v>
      </c>
      <c r="E2146" s="7">
        <f t="shared" si="323"/>
        <v>0</v>
      </c>
      <c r="F2146" s="7">
        <f t="shared" si="323"/>
        <v>0</v>
      </c>
      <c r="G2146" s="7">
        <f t="shared" si="323"/>
        <v>0</v>
      </c>
      <c r="H2146" s="7">
        <f t="shared" si="323"/>
        <v>0</v>
      </c>
      <c r="I2146" s="7">
        <f t="shared" si="323"/>
        <v>0</v>
      </c>
      <c r="J2146" s="7">
        <f t="shared" si="323"/>
        <v>0</v>
      </c>
      <c r="K2146" s="7">
        <f t="shared" si="323"/>
        <v>0</v>
      </c>
      <c r="L2146" s="7">
        <f t="shared" si="323"/>
        <v>0</v>
      </c>
      <c r="M2146" s="7">
        <f>M2145</f>
        <v>0</v>
      </c>
      <c r="N2146" s="7">
        <f>SUM(N2139:N2145)</f>
        <v>0</v>
      </c>
      <c r="O2146" s="7"/>
      <c r="P2146" s="7">
        <f>SUM(P2139:P2145)</f>
        <v>0</v>
      </c>
      <c r="Q2146" s="8"/>
    </row>
    <row r="2147" spans="1:17" x14ac:dyDescent="0.25">
      <c r="A2147" s="3"/>
      <c r="B2147" s="3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</row>
    <row r="2148" spans="1:17" x14ac:dyDescent="0.25">
      <c r="A2148" s="3"/>
      <c r="B2148" s="3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</row>
    <row r="2149" spans="1:17" x14ac:dyDescent="0.25">
      <c r="A2149" s="3"/>
      <c r="B2149" s="3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</row>
    <row r="2150" spans="1:17" x14ac:dyDescent="0.25">
      <c r="A2150" s="3"/>
      <c r="B2150" s="3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</row>
    <row r="2151" spans="1:17" x14ac:dyDescent="0.25">
      <c r="A2151" s="3"/>
      <c r="B2151" s="3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</row>
    <row r="2152" spans="1:17" x14ac:dyDescent="0.25">
      <c r="A2152" s="3"/>
      <c r="B2152" s="3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</row>
    <row r="2153" spans="1:17" x14ac:dyDescent="0.25">
      <c r="A2153" s="3"/>
      <c r="B2153" s="3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</row>
    <row r="2154" spans="1:17" x14ac:dyDescent="0.25">
      <c r="A2154" s="6" t="s">
        <v>17</v>
      </c>
      <c r="B2154" s="6" t="s">
        <v>15</v>
      </c>
      <c r="C2154" s="7">
        <f t="shared" ref="C2154:L2154" si="324">SUM(C2147:C2153)</f>
        <v>0</v>
      </c>
      <c r="D2154" s="7">
        <f t="shared" si="324"/>
        <v>0</v>
      </c>
      <c r="E2154" s="7">
        <f t="shared" si="324"/>
        <v>0</v>
      </c>
      <c r="F2154" s="7">
        <f t="shared" si="324"/>
        <v>0</v>
      </c>
      <c r="G2154" s="7">
        <f t="shared" si="324"/>
        <v>0</v>
      </c>
      <c r="H2154" s="7">
        <f t="shared" si="324"/>
        <v>0</v>
      </c>
      <c r="I2154" s="7">
        <f t="shared" si="324"/>
        <v>0</v>
      </c>
      <c r="J2154" s="7">
        <f t="shared" si="324"/>
        <v>0</v>
      </c>
      <c r="K2154" s="7">
        <f t="shared" si="324"/>
        <v>0</v>
      </c>
      <c r="L2154" s="7">
        <f t="shared" si="324"/>
        <v>0</v>
      </c>
      <c r="M2154" s="7">
        <f>M2153</f>
        <v>0</v>
      </c>
      <c r="N2154" s="7">
        <f>SUM(N2147:N2153)</f>
        <v>0</v>
      </c>
      <c r="O2154" s="7"/>
      <c r="P2154" s="7">
        <f>SUM(P2147:P2153)</f>
        <v>0</v>
      </c>
      <c r="Q2154" s="8"/>
    </row>
    <row r="2155" spans="1:17" x14ac:dyDescent="0.25">
      <c r="A2155" s="3"/>
      <c r="B2155" s="3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</row>
    <row r="2156" spans="1:17" x14ac:dyDescent="0.25">
      <c r="A2156" s="3"/>
      <c r="B2156" s="3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</row>
    <row r="2157" spans="1:17" x14ac:dyDescent="0.25">
      <c r="A2157" s="3"/>
      <c r="B2157" s="3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</row>
    <row r="2158" spans="1:17" x14ac:dyDescent="0.25">
      <c r="A2158" s="3"/>
      <c r="B2158" s="3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</row>
    <row r="2159" spans="1:17" x14ac:dyDescent="0.25">
      <c r="A2159" s="3"/>
      <c r="B2159" s="3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</row>
    <row r="2160" spans="1:17" x14ac:dyDescent="0.25">
      <c r="A2160" s="3"/>
      <c r="B2160" s="3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</row>
    <row r="2161" spans="1:17" x14ac:dyDescent="0.25">
      <c r="A2161" s="3"/>
      <c r="B2161" s="3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</row>
    <row r="2162" spans="1:17" x14ac:dyDescent="0.25">
      <c r="A2162" s="6" t="s">
        <v>18</v>
      </c>
      <c r="B2162" s="6" t="s">
        <v>15</v>
      </c>
      <c r="C2162" s="7">
        <f t="shared" ref="C2162:L2162" si="325">SUM(C2155:C2161)</f>
        <v>0</v>
      </c>
      <c r="D2162" s="7">
        <f t="shared" si="325"/>
        <v>0</v>
      </c>
      <c r="E2162" s="7">
        <f t="shared" si="325"/>
        <v>0</v>
      </c>
      <c r="F2162" s="7">
        <f t="shared" si="325"/>
        <v>0</v>
      </c>
      <c r="G2162" s="7">
        <f t="shared" si="325"/>
        <v>0</v>
      </c>
      <c r="H2162" s="7">
        <f t="shared" si="325"/>
        <v>0</v>
      </c>
      <c r="I2162" s="7">
        <f t="shared" si="325"/>
        <v>0</v>
      </c>
      <c r="J2162" s="7">
        <f t="shared" si="325"/>
        <v>0</v>
      </c>
      <c r="K2162" s="7">
        <f t="shared" si="325"/>
        <v>0</v>
      </c>
      <c r="L2162" s="7">
        <f t="shared" si="325"/>
        <v>0</v>
      </c>
      <c r="M2162" s="7">
        <f>M2161</f>
        <v>0</v>
      </c>
      <c r="N2162" s="7">
        <f>SUM(N2155:N2161)</f>
        <v>0</v>
      </c>
      <c r="O2162" s="7"/>
      <c r="P2162" s="7">
        <f>SUM(P2155:P2161)</f>
        <v>0</v>
      </c>
      <c r="Q2162" s="8"/>
    </row>
    <row r="2163" spans="1:17" x14ac:dyDescent="0.25">
      <c r="A2163" s="3"/>
      <c r="B2163" s="3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</row>
    <row r="2164" spans="1:17" x14ac:dyDescent="0.25">
      <c r="A2164" s="3"/>
      <c r="B2164" s="3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</row>
    <row r="2165" spans="1:17" x14ac:dyDescent="0.25">
      <c r="A2165" s="3"/>
      <c r="B2165" s="3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</row>
    <row r="2166" spans="1:17" x14ac:dyDescent="0.25">
      <c r="A2166" s="3"/>
      <c r="B2166" s="3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</row>
    <row r="2167" spans="1:17" x14ac:dyDescent="0.25">
      <c r="A2167" s="3"/>
      <c r="B2167" s="3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</row>
    <row r="2168" spans="1:17" x14ac:dyDescent="0.25">
      <c r="A2168" s="3"/>
      <c r="B2168" s="3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</row>
    <row r="2169" spans="1:17" x14ac:dyDescent="0.25">
      <c r="A2169" s="3"/>
      <c r="B2169" s="3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</row>
    <row r="2170" spans="1:17" x14ac:dyDescent="0.25">
      <c r="A2170" s="6" t="s">
        <v>19</v>
      </c>
      <c r="B2170" s="6" t="s">
        <v>15</v>
      </c>
      <c r="C2170" s="7">
        <f t="shared" ref="C2170:L2170" si="326">SUM(C2163:C2169)</f>
        <v>0</v>
      </c>
      <c r="D2170" s="7">
        <f t="shared" si="326"/>
        <v>0</v>
      </c>
      <c r="E2170" s="7">
        <f t="shared" si="326"/>
        <v>0</v>
      </c>
      <c r="F2170" s="7">
        <f t="shared" si="326"/>
        <v>0</v>
      </c>
      <c r="G2170" s="7">
        <f t="shared" si="326"/>
        <v>0</v>
      </c>
      <c r="H2170" s="7">
        <f t="shared" si="326"/>
        <v>0</v>
      </c>
      <c r="I2170" s="7">
        <f t="shared" si="326"/>
        <v>0</v>
      </c>
      <c r="J2170" s="7">
        <f t="shared" si="326"/>
        <v>0</v>
      </c>
      <c r="K2170" s="7">
        <f t="shared" si="326"/>
        <v>0</v>
      </c>
      <c r="L2170" s="7">
        <f t="shared" si="326"/>
        <v>0</v>
      </c>
      <c r="M2170" s="7">
        <f>M2169</f>
        <v>0</v>
      </c>
      <c r="N2170" s="7">
        <f>SUM(N2163:N2169)</f>
        <v>0</v>
      </c>
      <c r="O2170" s="7"/>
      <c r="P2170" s="7">
        <f>SUM(P2163:P2169)</f>
        <v>0</v>
      </c>
      <c r="Q2170" s="8"/>
    </row>
    <row r="2171" spans="1:17" x14ac:dyDescent="0.25">
      <c r="A2171" s="10" t="s">
        <v>15</v>
      </c>
      <c r="B2171" s="10" t="s">
        <v>20</v>
      </c>
      <c r="C2171" s="11">
        <f t="shared" ref="C2171:L2171" si="327">C2146+C2154+C2162+C2170</f>
        <v>0</v>
      </c>
      <c r="D2171" s="11">
        <f t="shared" si="327"/>
        <v>0</v>
      </c>
      <c r="E2171" s="11">
        <f t="shared" si="327"/>
        <v>0</v>
      </c>
      <c r="F2171" s="11">
        <f t="shared" si="327"/>
        <v>0</v>
      </c>
      <c r="G2171" s="11">
        <f t="shared" si="327"/>
        <v>0</v>
      </c>
      <c r="H2171" s="11">
        <f t="shared" si="327"/>
        <v>0</v>
      </c>
      <c r="I2171" s="11">
        <f t="shared" si="327"/>
        <v>0</v>
      </c>
      <c r="J2171" s="11">
        <f t="shared" si="327"/>
        <v>0</v>
      </c>
      <c r="K2171" s="11">
        <f t="shared" si="327"/>
        <v>0</v>
      </c>
      <c r="L2171" s="11">
        <f t="shared" si="327"/>
        <v>0</v>
      </c>
      <c r="M2171" s="11">
        <f>M2170</f>
        <v>0</v>
      </c>
      <c r="N2171" s="11">
        <f>N2146+N2154+N2162+N2170</f>
        <v>0</v>
      </c>
      <c r="O2171" s="11"/>
      <c r="P2171" s="11">
        <f>P2146+P2154+P2162+P2170</f>
        <v>0</v>
      </c>
      <c r="Q2171" s="9"/>
    </row>
    <row r="2172" spans="1:17" x14ac:dyDescent="0.25">
      <c r="B2172" s="3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</row>
    <row r="2173" spans="1:17" x14ac:dyDescent="0.25">
      <c r="A2173" s="3"/>
      <c r="B2173" s="3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</row>
    <row r="2174" spans="1:17" x14ac:dyDescent="0.25">
      <c r="A2174" s="3"/>
      <c r="B2174" s="3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</row>
    <row r="2175" spans="1:17" x14ac:dyDescent="0.25">
      <c r="A2175" s="3"/>
      <c r="B2175" s="3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</row>
    <row r="2176" spans="1:17" x14ac:dyDescent="0.25">
      <c r="A2176" s="3"/>
      <c r="B2176" s="3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</row>
    <row r="2177" spans="1:17" x14ac:dyDescent="0.25">
      <c r="A2177" s="3"/>
      <c r="B2177" s="3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</row>
    <row r="2178" spans="1:17" x14ac:dyDescent="0.25">
      <c r="A2178" s="3"/>
      <c r="B2178" s="3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</row>
    <row r="2179" spans="1:17" x14ac:dyDescent="0.25">
      <c r="A2179" s="6" t="s">
        <v>16</v>
      </c>
      <c r="B2179" s="6" t="s">
        <v>15</v>
      </c>
      <c r="C2179" s="7">
        <f t="shared" ref="C2179:L2179" si="328">SUM(C2172:C2178)</f>
        <v>0</v>
      </c>
      <c r="D2179" s="7">
        <f t="shared" si="328"/>
        <v>0</v>
      </c>
      <c r="E2179" s="7">
        <f t="shared" si="328"/>
        <v>0</v>
      </c>
      <c r="F2179" s="7">
        <f t="shared" si="328"/>
        <v>0</v>
      </c>
      <c r="G2179" s="7">
        <f t="shared" si="328"/>
        <v>0</v>
      </c>
      <c r="H2179" s="7">
        <f t="shared" si="328"/>
        <v>0</v>
      </c>
      <c r="I2179" s="7">
        <f t="shared" si="328"/>
        <v>0</v>
      </c>
      <c r="J2179" s="7">
        <f t="shared" si="328"/>
        <v>0</v>
      </c>
      <c r="K2179" s="7">
        <f t="shared" si="328"/>
        <v>0</v>
      </c>
      <c r="L2179" s="7">
        <f t="shared" si="328"/>
        <v>0</v>
      </c>
      <c r="M2179" s="7">
        <f>M2178</f>
        <v>0</v>
      </c>
      <c r="N2179" s="7">
        <f>SUM(N2172:N2178)</f>
        <v>0</v>
      </c>
      <c r="O2179" s="7"/>
      <c r="P2179" s="7">
        <f>SUM(P2172:P2178)</f>
        <v>0</v>
      </c>
      <c r="Q2179" s="8"/>
    </row>
    <row r="2180" spans="1:17" x14ac:dyDescent="0.25">
      <c r="A2180" s="3"/>
      <c r="B2180" s="3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</row>
    <row r="2181" spans="1:17" x14ac:dyDescent="0.25">
      <c r="A2181" s="3"/>
      <c r="B2181" s="3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</row>
    <row r="2182" spans="1:17" x14ac:dyDescent="0.25">
      <c r="A2182" s="3"/>
      <c r="B2182" s="3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</row>
    <row r="2183" spans="1:17" x14ac:dyDescent="0.25">
      <c r="A2183" s="3"/>
      <c r="B2183" s="3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</row>
    <row r="2184" spans="1:17" x14ac:dyDescent="0.25">
      <c r="A2184" s="3"/>
      <c r="B2184" s="3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</row>
    <row r="2185" spans="1:17" x14ac:dyDescent="0.25">
      <c r="A2185" s="3"/>
      <c r="B2185" s="3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</row>
    <row r="2186" spans="1:17" x14ac:dyDescent="0.25">
      <c r="A2186" s="3"/>
      <c r="B2186" s="3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</row>
    <row r="2187" spans="1:17" x14ac:dyDescent="0.25">
      <c r="A2187" s="6" t="s">
        <v>17</v>
      </c>
      <c r="B2187" s="6" t="s">
        <v>15</v>
      </c>
      <c r="C2187" s="7">
        <f t="shared" ref="C2187:L2187" si="329">SUM(C2180:C2186)</f>
        <v>0</v>
      </c>
      <c r="D2187" s="7">
        <f t="shared" si="329"/>
        <v>0</v>
      </c>
      <c r="E2187" s="7">
        <f t="shared" si="329"/>
        <v>0</v>
      </c>
      <c r="F2187" s="7">
        <f t="shared" si="329"/>
        <v>0</v>
      </c>
      <c r="G2187" s="7">
        <f t="shared" si="329"/>
        <v>0</v>
      </c>
      <c r="H2187" s="7">
        <f t="shared" si="329"/>
        <v>0</v>
      </c>
      <c r="I2187" s="7">
        <f t="shared" si="329"/>
        <v>0</v>
      </c>
      <c r="J2187" s="7">
        <f t="shared" si="329"/>
        <v>0</v>
      </c>
      <c r="K2187" s="7">
        <f t="shared" si="329"/>
        <v>0</v>
      </c>
      <c r="L2187" s="7">
        <f t="shared" si="329"/>
        <v>0</v>
      </c>
      <c r="M2187" s="7">
        <f>M2186</f>
        <v>0</v>
      </c>
      <c r="N2187" s="7">
        <f>SUM(N2180:N2186)</f>
        <v>0</v>
      </c>
      <c r="O2187" s="7"/>
      <c r="P2187" s="7">
        <f>SUM(P2180:P2186)</f>
        <v>0</v>
      </c>
      <c r="Q2187" s="8"/>
    </row>
    <row r="2188" spans="1:17" x14ac:dyDescent="0.25">
      <c r="A2188" s="3"/>
      <c r="B2188" s="3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</row>
    <row r="2189" spans="1:17" x14ac:dyDescent="0.25">
      <c r="A2189" s="3"/>
      <c r="B2189" s="3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</row>
    <row r="2190" spans="1:17" x14ac:dyDescent="0.25">
      <c r="A2190" s="3"/>
      <c r="B2190" s="3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</row>
    <row r="2191" spans="1:17" x14ac:dyDescent="0.25">
      <c r="A2191" s="3"/>
      <c r="B2191" s="3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</row>
    <row r="2192" spans="1:17" x14ac:dyDescent="0.25">
      <c r="A2192" s="3"/>
      <c r="B2192" s="3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</row>
    <row r="2193" spans="1:17" x14ac:dyDescent="0.25">
      <c r="A2193" s="3"/>
      <c r="B2193" s="3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</row>
    <row r="2194" spans="1:17" x14ac:dyDescent="0.25">
      <c r="A2194" s="3"/>
      <c r="B2194" s="3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</row>
    <row r="2195" spans="1:17" x14ac:dyDescent="0.25">
      <c r="A2195" s="6" t="s">
        <v>18</v>
      </c>
      <c r="B2195" s="6" t="s">
        <v>15</v>
      </c>
      <c r="C2195" s="7">
        <f t="shared" ref="C2195:L2195" si="330">SUM(C2188:C2194)</f>
        <v>0</v>
      </c>
      <c r="D2195" s="7">
        <f t="shared" si="330"/>
        <v>0</v>
      </c>
      <c r="E2195" s="7">
        <f t="shared" si="330"/>
        <v>0</v>
      </c>
      <c r="F2195" s="7">
        <f t="shared" si="330"/>
        <v>0</v>
      </c>
      <c r="G2195" s="7">
        <f t="shared" si="330"/>
        <v>0</v>
      </c>
      <c r="H2195" s="7">
        <f t="shared" si="330"/>
        <v>0</v>
      </c>
      <c r="I2195" s="7">
        <f t="shared" si="330"/>
        <v>0</v>
      </c>
      <c r="J2195" s="7">
        <f t="shared" si="330"/>
        <v>0</v>
      </c>
      <c r="K2195" s="7">
        <f t="shared" si="330"/>
        <v>0</v>
      </c>
      <c r="L2195" s="7">
        <f t="shared" si="330"/>
        <v>0</v>
      </c>
      <c r="M2195" s="7">
        <f>M2194</f>
        <v>0</v>
      </c>
      <c r="N2195" s="7">
        <f>SUM(N2188:N2194)</f>
        <v>0</v>
      </c>
      <c r="O2195" s="7"/>
      <c r="P2195" s="7">
        <f>SUM(P2188:P2194)</f>
        <v>0</v>
      </c>
      <c r="Q2195" s="8"/>
    </row>
    <row r="2196" spans="1:17" x14ac:dyDescent="0.25">
      <c r="A2196" s="3"/>
      <c r="B2196" s="3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</row>
    <row r="2197" spans="1:17" x14ac:dyDescent="0.25">
      <c r="A2197" s="3"/>
      <c r="B2197" s="3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</row>
    <row r="2198" spans="1:17" x14ac:dyDescent="0.25">
      <c r="A2198" s="3"/>
      <c r="B2198" s="3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</row>
    <row r="2199" spans="1:17" x14ac:dyDescent="0.25">
      <c r="A2199" s="3"/>
      <c r="B2199" s="3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</row>
    <row r="2200" spans="1:17" x14ac:dyDescent="0.25">
      <c r="A2200" s="3"/>
      <c r="B2200" s="3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</row>
    <row r="2201" spans="1:17" x14ac:dyDescent="0.25">
      <c r="A2201" s="3"/>
      <c r="B2201" s="3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</row>
    <row r="2202" spans="1:17" x14ac:dyDescent="0.25">
      <c r="A2202" s="3"/>
      <c r="B2202" s="3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</row>
    <row r="2203" spans="1:17" x14ac:dyDescent="0.25">
      <c r="A2203" s="6" t="s">
        <v>19</v>
      </c>
      <c r="B2203" s="6" t="s">
        <v>15</v>
      </c>
      <c r="C2203" s="7">
        <f t="shared" ref="C2203:L2203" si="331">SUM(C2196:C2202)</f>
        <v>0</v>
      </c>
      <c r="D2203" s="7">
        <f t="shared" si="331"/>
        <v>0</v>
      </c>
      <c r="E2203" s="7">
        <f t="shared" si="331"/>
        <v>0</v>
      </c>
      <c r="F2203" s="7">
        <f t="shared" si="331"/>
        <v>0</v>
      </c>
      <c r="G2203" s="7">
        <f t="shared" si="331"/>
        <v>0</v>
      </c>
      <c r="H2203" s="7">
        <f t="shared" si="331"/>
        <v>0</v>
      </c>
      <c r="I2203" s="7">
        <f t="shared" si="331"/>
        <v>0</v>
      </c>
      <c r="J2203" s="7">
        <f t="shared" si="331"/>
        <v>0</v>
      </c>
      <c r="K2203" s="7">
        <f t="shared" si="331"/>
        <v>0</v>
      </c>
      <c r="L2203" s="7">
        <f t="shared" si="331"/>
        <v>0</v>
      </c>
      <c r="M2203" s="7">
        <f>M2202</f>
        <v>0</v>
      </c>
      <c r="N2203" s="7">
        <f>SUM(N2196:N2202)</f>
        <v>0</v>
      </c>
      <c r="O2203" s="7"/>
      <c r="P2203" s="7">
        <f>SUM(P2196:P2202)</f>
        <v>0</v>
      </c>
      <c r="Q2203" s="8"/>
    </row>
    <row r="2204" spans="1:17" x14ac:dyDescent="0.25">
      <c r="A2204" s="10" t="s">
        <v>15</v>
      </c>
      <c r="B2204" s="10" t="s">
        <v>20</v>
      </c>
      <c r="C2204" s="11">
        <f t="shared" ref="C2204:L2204" si="332">C2179+C2187+C2195+C2203</f>
        <v>0</v>
      </c>
      <c r="D2204" s="11">
        <f t="shared" si="332"/>
        <v>0</v>
      </c>
      <c r="E2204" s="11">
        <f t="shared" si="332"/>
        <v>0</v>
      </c>
      <c r="F2204" s="11">
        <f t="shared" si="332"/>
        <v>0</v>
      </c>
      <c r="G2204" s="11">
        <f t="shared" si="332"/>
        <v>0</v>
      </c>
      <c r="H2204" s="11">
        <f t="shared" si="332"/>
        <v>0</v>
      </c>
      <c r="I2204" s="11">
        <f t="shared" si="332"/>
        <v>0</v>
      </c>
      <c r="J2204" s="11">
        <f t="shared" si="332"/>
        <v>0</v>
      </c>
      <c r="K2204" s="11">
        <f t="shared" si="332"/>
        <v>0</v>
      </c>
      <c r="L2204" s="11">
        <f t="shared" si="332"/>
        <v>0</v>
      </c>
      <c r="M2204" s="11">
        <f>M2203</f>
        <v>0</v>
      </c>
      <c r="N2204" s="11">
        <f>N2179+N2187+N2195+N2203</f>
        <v>0</v>
      </c>
      <c r="O2204" s="11"/>
      <c r="P2204" s="11">
        <f>P2179+P2187+P2195+P2203</f>
        <v>0</v>
      </c>
      <c r="Q2204" s="9"/>
    </row>
    <row r="2205" spans="1:17" x14ac:dyDescent="0.25">
      <c r="B2205" s="3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</row>
    <row r="2206" spans="1:17" x14ac:dyDescent="0.25">
      <c r="A2206" s="3"/>
      <c r="B2206" s="3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</row>
    <row r="2207" spans="1:17" x14ac:dyDescent="0.25">
      <c r="A2207" s="3"/>
      <c r="B2207" s="3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</row>
    <row r="2208" spans="1:17" x14ac:dyDescent="0.25">
      <c r="A2208" s="3"/>
      <c r="B2208" s="3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</row>
    <row r="2209" spans="1:17" x14ac:dyDescent="0.25">
      <c r="A2209" s="3"/>
      <c r="B2209" s="3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</row>
    <row r="2210" spans="1:17" x14ac:dyDescent="0.25">
      <c r="A2210" s="3"/>
      <c r="B2210" s="3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</row>
    <row r="2211" spans="1:17" x14ac:dyDescent="0.25">
      <c r="A2211" s="3"/>
      <c r="B2211" s="3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</row>
    <row r="2212" spans="1:17" x14ac:dyDescent="0.25">
      <c r="A2212" s="6" t="s">
        <v>16</v>
      </c>
      <c r="B2212" s="6" t="s">
        <v>15</v>
      </c>
      <c r="C2212" s="7">
        <f t="shared" ref="C2212:L2212" si="333">SUM(C2205:C2211)</f>
        <v>0</v>
      </c>
      <c r="D2212" s="7">
        <f t="shared" si="333"/>
        <v>0</v>
      </c>
      <c r="E2212" s="7">
        <f t="shared" si="333"/>
        <v>0</v>
      </c>
      <c r="F2212" s="7">
        <f t="shared" si="333"/>
        <v>0</v>
      </c>
      <c r="G2212" s="7">
        <f t="shared" si="333"/>
        <v>0</v>
      </c>
      <c r="H2212" s="7">
        <f t="shared" si="333"/>
        <v>0</v>
      </c>
      <c r="I2212" s="7">
        <f t="shared" si="333"/>
        <v>0</v>
      </c>
      <c r="J2212" s="7">
        <f t="shared" si="333"/>
        <v>0</v>
      </c>
      <c r="K2212" s="7">
        <f t="shared" si="333"/>
        <v>0</v>
      </c>
      <c r="L2212" s="7">
        <f t="shared" si="333"/>
        <v>0</v>
      </c>
      <c r="M2212" s="7">
        <f>M2211</f>
        <v>0</v>
      </c>
      <c r="N2212" s="7">
        <f>SUM(N2205:N2211)</f>
        <v>0</v>
      </c>
      <c r="O2212" s="7"/>
      <c r="P2212" s="7">
        <f>SUM(P2205:P2211)</f>
        <v>0</v>
      </c>
      <c r="Q2212" s="8"/>
    </row>
    <row r="2213" spans="1:17" x14ac:dyDescent="0.25">
      <c r="A2213" s="3"/>
      <c r="B2213" s="3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</row>
    <row r="2214" spans="1:17" x14ac:dyDescent="0.25">
      <c r="A2214" s="3"/>
      <c r="B2214" s="3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</row>
    <row r="2215" spans="1:17" x14ac:dyDescent="0.25">
      <c r="A2215" s="3"/>
      <c r="B2215" s="3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</row>
    <row r="2216" spans="1:17" x14ac:dyDescent="0.25">
      <c r="A2216" s="3"/>
      <c r="B2216" s="3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</row>
    <row r="2217" spans="1:17" x14ac:dyDescent="0.25">
      <c r="A2217" s="3"/>
      <c r="B2217" s="3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</row>
    <row r="2218" spans="1:17" x14ac:dyDescent="0.25">
      <c r="A2218" s="3"/>
      <c r="B2218" s="3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</row>
    <row r="2219" spans="1:17" x14ac:dyDescent="0.25">
      <c r="A2219" s="3"/>
      <c r="B2219" s="3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</row>
    <row r="2220" spans="1:17" x14ac:dyDescent="0.25">
      <c r="A2220" s="6" t="s">
        <v>17</v>
      </c>
      <c r="B2220" s="6" t="s">
        <v>15</v>
      </c>
      <c r="C2220" s="7">
        <f t="shared" ref="C2220:L2220" si="334">SUM(C2213:C2219)</f>
        <v>0</v>
      </c>
      <c r="D2220" s="7">
        <f t="shared" si="334"/>
        <v>0</v>
      </c>
      <c r="E2220" s="7">
        <f t="shared" si="334"/>
        <v>0</v>
      </c>
      <c r="F2220" s="7">
        <f t="shared" si="334"/>
        <v>0</v>
      </c>
      <c r="G2220" s="7">
        <f t="shared" si="334"/>
        <v>0</v>
      </c>
      <c r="H2220" s="7">
        <f t="shared" si="334"/>
        <v>0</v>
      </c>
      <c r="I2220" s="7">
        <f t="shared" si="334"/>
        <v>0</v>
      </c>
      <c r="J2220" s="7">
        <f t="shared" si="334"/>
        <v>0</v>
      </c>
      <c r="K2220" s="7">
        <f t="shared" si="334"/>
        <v>0</v>
      </c>
      <c r="L2220" s="7">
        <f t="shared" si="334"/>
        <v>0</v>
      </c>
      <c r="M2220" s="7">
        <f>M2219</f>
        <v>0</v>
      </c>
      <c r="N2220" s="7">
        <f>SUM(N2213:N2219)</f>
        <v>0</v>
      </c>
      <c r="O2220" s="7"/>
      <c r="P2220" s="7">
        <f>SUM(P2213:P2219)</f>
        <v>0</v>
      </c>
      <c r="Q2220" s="8"/>
    </row>
    <row r="2221" spans="1:17" x14ac:dyDescent="0.25">
      <c r="A2221" s="3"/>
      <c r="B2221" s="3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</row>
    <row r="2222" spans="1:17" x14ac:dyDescent="0.25">
      <c r="A2222" s="3"/>
      <c r="B2222" s="3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</row>
    <row r="2223" spans="1:17" x14ac:dyDescent="0.25">
      <c r="A2223" s="3"/>
      <c r="B2223" s="3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</row>
    <row r="2224" spans="1:17" x14ac:dyDescent="0.25">
      <c r="A2224" s="3"/>
      <c r="B2224" s="3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</row>
    <row r="2225" spans="1:17" x14ac:dyDescent="0.25">
      <c r="A2225" s="3"/>
      <c r="B2225" s="3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</row>
    <row r="2226" spans="1:17" x14ac:dyDescent="0.25">
      <c r="A2226" s="3"/>
      <c r="B2226" s="3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</row>
    <row r="2227" spans="1:17" x14ac:dyDescent="0.25">
      <c r="A2227" s="3"/>
      <c r="B2227" s="3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</row>
    <row r="2228" spans="1:17" x14ac:dyDescent="0.25">
      <c r="A2228" s="6" t="s">
        <v>18</v>
      </c>
      <c r="B2228" s="6" t="s">
        <v>15</v>
      </c>
      <c r="C2228" s="7">
        <f t="shared" ref="C2228:L2228" si="335">SUM(C2221:C2227)</f>
        <v>0</v>
      </c>
      <c r="D2228" s="7">
        <f t="shared" si="335"/>
        <v>0</v>
      </c>
      <c r="E2228" s="7">
        <f t="shared" si="335"/>
        <v>0</v>
      </c>
      <c r="F2228" s="7">
        <f t="shared" si="335"/>
        <v>0</v>
      </c>
      <c r="G2228" s="7">
        <f t="shared" si="335"/>
        <v>0</v>
      </c>
      <c r="H2228" s="7">
        <f t="shared" si="335"/>
        <v>0</v>
      </c>
      <c r="I2228" s="7">
        <f t="shared" si="335"/>
        <v>0</v>
      </c>
      <c r="J2228" s="7">
        <f t="shared" si="335"/>
        <v>0</v>
      </c>
      <c r="K2228" s="7">
        <f t="shared" si="335"/>
        <v>0</v>
      </c>
      <c r="L2228" s="7">
        <f t="shared" si="335"/>
        <v>0</v>
      </c>
      <c r="M2228" s="7">
        <f>M2227</f>
        <v>0</v>
      </c>
      <c r="N2228" s="7">
        <f>SUM(N2221:N2227)</f>
        <v>0</v>
      </c>
      <c r="O2228" s="7"/>
      <c r="P2228" s="7">
        <f>SUM(P2221:P2227)</f>
        <v>0</v>
      </c>
      <c r="Q2228" s="8"/>
    </row>
    <row r="2229" spans="1:17" x14ac:dyDescent="0.25">
      <c r="A2229" s="3"/>
      <c r="B2229" s="3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</row>
    <row r="2230" spans="1:17" x14ac:dyDescent="0.25">
      <c r="A2230" s="3"/>
      <c r="B2230" s="3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</row>
    <row r="2231" spans="1:17" x14ac:dyDescent="0.25">
      <c r="A2231" s="3"/>
      <c r="B2231" s="3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</row>
    <row r="2232" spans="1:17" x14ac:dyDescent="0.25">
      <c r="A2232" s="3"/>
      <c r="B2232" s="3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</row>
    <row r="2233" spans="1:17" x14ac:dyDescent="0.25">
      <c r="A2233" s="3"/>
      <c r="B2233" s="3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</row>
    <row r="2234" spans="1:17" x14ac:dyDescent="0.25">
      <c r="A2234" s="3"/>
      <c r="B2234" s="3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</row>
    <row r="2235" spans="1:17" x14ac:dyDescent="0.25">
      <c r="A2235" s="3"/>
      <c r="B2235" s="3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</row>
    <row r="2236" spans="1:17" x14ac:dyDescent="0.25">
      <c r="A2236" s="6" t="s">
        <v>19</v>
      </c>
      <c r="B2236" s="6" t="s">
        <v>15</v>
      </c>
      <c r="C2236" s="7">
        <f t="shared" ref="C2236:L2236" si="336">SUM(C2229:C2235)</f>
        <v>0</v>
      </c>
      <c r="D2236" s="7">
        <f t="shared" si="336"/>
        <v>0</v>
      </c>
      <c r="E2236" s="7">
        <f t="shared" si="336"/>
        <v>0</v>
      </c>
      <c r="F2236" s="7">
        <f t="shared" si="336"/>
        <v>0</v>
      </c>
      <c r="G2236" s="7">
        <f t="shared" si="336"/>
        <v>0</v>
      </c>
      <c r="H2236" s="7">
        <f t="shared" si="336"/>
        <v>0</v>
      </c>
      <c r="I2236" s="7">
        <f t="shared" si="336"/>
        <v>0</v>
      </c>
      <c r="J2236" s="7">
        <f t="shared" si="336"/>
        <v>0</v>
      </c>
      <c r="K2236" s="7">
        <f t="shared" si="336"/>
        <v>0</v>
      </c>
      <c r="L2236" s="7">
        <f t="shared" si="336"/>
        <v>0</v>
      </c>
      <c r="M2236" s="7">
        <f>M2235</f>
        <v>0</v>
      </c>
      <c r="N2236" s="7">
        <f>SUM(N2229:N2235)</f>
        <v>0</v>
      </c>
      <c r="O2236" s="7"/>
      <c r="P2236" s="7">
        <f>SUM(P2229:P2235)</f>
        <v>0</v>
      </c>
      <c r="Q2236" s="8"/>
    </row>
    <row r="2237" spans="1:17" x14ac:dyDescent="0.25">
      <c r="A2237" s="10" t="s">
        <v>15</v>
      </c>
      <c r="B2237" s="10" t="s">
        <v>20</v>
      </c>
      <c r="C2237" s="11">
        <f t="shared" ref="C2237:L2237" si="337">C2212+C2220+C2228+C2236</f>
        <v>0</v>
      </c>
      <c r="D2237" s="11">
        <f t="shared" si="337"/>
        <v>0</v>
      </c>
      <c r="E2237" s="11">
        <f t="shared" si="337"/>
        <v>0</v>
      </c>
      <c r="F2237" s="11">
        <f t="shared" si="337"/>
        <v>0</v>
      </c>
      <c r="G2237" s="11">
        <f t="shared" si="337"/>
        <v>0</v>
      </c>
      <c r="H2237" s="11">
        <f t="shared" si="337"/>
        <v>0</v>
      </c>
      <c r="I2237" s="11">
        <f t="shared" si="337"/>
        <v>0</v>
      </c>
      <c r="J2237" s="11">
        <f t="shared" si="337"/>
        <v>0</v>
      </c>
      <c r="K2237" s="11">
        <f t="shared" si="337"/>
        <v>0</v>
      </c>
      <c r="L2237" s="11">
        <f t="shared" si="337"/>
        <v>0</v>
      </c>
      <c r="M2237" s="11">
        <f>M2236</f>
        <v>0</v>
      </c>
      <c r="N2237" s="11">
        <f>N2212+N2220+N2228+N2236</f>
        <v>0</v>
      </c>
      <c r="O2237" s="11"/>
      <c r="P2237" s="11">
        <f>P2212+P2220+P2228+P2236</f>
        <v>0</v>
      </c>
      <c r="Q2237" s="9"/>
    </row>
    <row r="2238" spans="1:17" x14ac:dyDescent="0.25">
      <c r="B2238" s="3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</row>
    <row r="2239" spans="1:17" x14ac:dyDescent="0.25">
      <c r="A2239" s="3"/>
      <c r="B2239" s="3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</row>
    <row r="2240" spans="1:17" x14ac:dyDescent="0.25">
      <c r="A2240" s="3"/>
      <c r="B2240" s="3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</row>
    <row r="2241" spans="1:17" x14ac:dyDescent="0.25">
      <c r="A2241" s="3"/>
      <c r="B2241" s="3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</row>
    <row r="2242" spans="1:17" x14ac:dyDescent="0.25">
      <c r="A2242" s="3"/>
      <c r="B2242" s="3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</row>
    <row r="2243" spans="1:17" x14ac:dyDescent="0.25">
      <c r="A2243" s="3"/>
      <c r="B2243" s="3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</row>
    <row r="2244" spans="1:17" x14ac:dyDescent="0.25">
      <c r="A2244" s="3"/>
      <c r="B2244" s="3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</row>
    <row r="2245" spans="1:17" x14ac:dyDescent="0.25">
      <c r="A2245" s="6" t="s">
        <v>16</v>
      </c>
      <c r="B2245" s="6" t="s">
        <v>15</v>
      </c>
      <c r="C2245" s="7">
        <f t="shared" ref="C2245:L2245" si="338">SUM(C2238:C2244)</f>
        <v>0</v>
      </c>
      <c r="D2245" s="7">
        <f t="shared" si="338"/>
        <v>0</v>
      </c>
      <c r="E2245" s="7">
        <f t="shared" si="338"/>
        <v>0</v>
      </c>
      <c r="F2245" s="7">
        <f t="shared" si="338"/>
        <v>0</v>
      </c>
      <c r="G2245" s="7">
        <f t="shared" si="338"/>
        <v>0</v>
      </c>
      <c r="H2245" s="7">
        <f t="shared" si="338"/>
        <v>0</v>
      </c>
      <c r="I2245" s="7">
        <f t="shared" si="338"/>
        <v>0</v>
      </c>
      <c r="J2245" s="7">
        <f t="shared" si="338"/>
        <v>0</v>
      </c>
      <c r="K2245" s="7">
        <f t="shared" si="338"/>
        <v>0</v>
      </c>
      <c r="L2245" s="7">
        <f t="shared" si="338"/>
        <v>0</v>
      </c>
      <c r="M2245" s="7">
        <f>M2244</f>
        <v>0</v>
      </c>
      <c r="N2245" s="7">
        <f>SUM(N2238:N2244)</f>
        <v>0</v>
      </c>
      <c r="O2245" s="7"/>
      <c r="P2245" s="7">
        <f>SUM(P2238:P2244)</f>
        <v>0</v>
      </c>
      <c r="Q2245" s="8"/>
    </row>
    <row r="2246" spans="1:17" x14ac:dyDescent="0.25">
      <c r="A2246" s="3"/>
      <c r="B2246" s="3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</row>
    <row r="2247" spans="1:17" x14ac:dyDescent="0.25">
      <c r="A2247" s="3"/>
      <c r="B2247" s="3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</row>
    <row r="2248" spans="1:17" x14ac:dyDescent="0.25">
      <c r="A2248" s="3"/>
      <c r="B2248" s="3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</row>
    <row r="2249" spans="1:17" x14ac:dyDescent="0.25">
      <c r="A2249" s="3"/>
      <c r="B2249" s="3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</row>
    <row r="2250" spans="1:17" x14ac:dyDescent="0.25">
      <c r="A2250" s="3"/>
      <c r="B2250" s="3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</row>
    <row r="2251" spans="1:17" x14ac:dyDescent="0.25">
      <c r="A2251" s="3"/>
      <c r="B2251" s="3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</row>
    <row r="2252" spans="1:17" x14ac:dyDescent="0.25">
      <c r="A2252" s="3"/>
      <c r="B2252" s="3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</row>
    <row r="2253" spans="1:17" x14ac:dyDescent="0.25">
      <c r="A2253" s="6" t="s">
        <v>17</v>
      </c>
      <c r="B2253" s="6" t="s">
        <v>15</v>
      </c>
      <c r="C2253" s="7">
        <f t="shared" ref="C2253:L2253" si="339">SUM(C2246:C2252)</f>
        <v>0</v>
      </c>
      <c r="D2253" s="7">
        <f t="shared" si="339"/>
        <v>0</v>
      </c>
      <c r="E2253" s="7">
        <f t="shared" si="339"/>
        <v>0</v>
      </c>
      <c r="F2253" s="7">
        <f t="shared" si="339"/>
        <v>0</v>
      </c>
      <c r="G2253" s="7">
        <f t="shared" si="339"/>
        <v>0</v>
      </c>
      <c r="H2253" s="7">
        <f t="shared" si="339"/>
        <v>0</v>
      </c>
      <c r="I2253" s="7">
        <f t="shared" si="339"/>
        <v>0</v>
      </c>
      <c r="J2253" s="7">
        <f t="shared" si="339"/>
        <v>0</v>
      </c>
      <c r="K2253" s="7">
        <f t="shared" si="339"/>
        <v>0</v>
      </c>
      <c r="L2253" s="7">
        <f t="shared" si="339"/>
        <v>0</v>
      </c>
      <c r="M2253" s="7">
        <f>M2252</f>
        <v>0</v>
      </c>
      <c r="N2253" s="7">
        <f>SUM(N2246:N2252)</f>
        <v>0</v>
      </c>
      <c r="O2253" s="7"/>
      <c r="P2253" s="7">
        <f>SUM(P2246:P2252)</f>
        <v>0</v>
      </c>
      <c r="Q2253" s="8"/>
    </row>
    <row r="2254" spans="1:17" x14ac:dyDescent="0.25">
      <c r="A2254" s="3"/>
      <c r="B2254" s="3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</row>
    <row r="2255" spans="1:17" x14ac:dyDescent="0.25">
      <c r="A2255" s="3"/>
      <c r="B2255" s="3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</row>
    <row r="2256" spans="1:17" x14ac:dyDescent="0.25">
      <c r="A2256" s="3"/>
      <c r="B2256" s="3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</row>
    <row r="2257" spans="1:17" x14ac:dyDescent="0.25">
      <c r="A2257" s="3"/>
      <c r="B2257" s="3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</row>
    <row r="2258" spans="1:17" x14ac:dyDescent="0.25">
      <c r="A2258" s="3"/>
      <c r="B2258" s="3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</row>
    <row r="2259" spans="1:17" x14ac:dyDescent="0.25">
      <c r="A2259" s="3"/>
      <c r="B2259" s="3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</row>
    <row r="2260" spans="1:17" x14ac:dyDescent="0.25">
      <c r="A2260" s="3"/>
      <c r="B2260" s="3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</row>
    <row r="2261" spans="1:17" x14ac:dyDescent="0.25">
      <c r="A2261" s="6" t="s">
        <v>18</v>
      </c>
      <c r="B2261" s="6" t="s">
        <v>15</v>
      </c>
      <c r="C2261" s="7">
        <f t="shared" ref="C2261:L2261" si="340">SUM(C2254:C2260)</f>
        <v>0</v>
      </c>
      <c r="D2261" s="7">
        <f t="shared" si="340"/>
        <v>0</v>
      </c>
      <c r="E2261" s="7">
        <f t="shared" si="340"/>
        <v>0</v>
      </c>
      <c r="F2261" s="7">
        <f t="shared" si="340"/>
        <v>0</v>
      </c>
      <c r="G2261" s="7">
        <f t="shared" si="340"/>
        <v>0</v>
      </c>
      <c r="H2261" s="7">
        <f t="shared" si="340"/>
        <v>0</v>
      </c>
      <c r="I2261" s="7">
        <f t="shared" si="340"/>
        <v>0</v>
      </c>
      <c r="J2261" s="7">
        <f t="shared" si="340"/>
        <v>0</v>
      </c>
      <c r="K2261" s="7">
        <f t="shared" si="340"/>
        <v>0</v>
      </c>
      <c r="L2261" s="7">
        <f t="shared" si="340"/>
        <v>0</v>
      </c>
      <c r="M2261" s="7">
        <f>M2260</f>
        <v>0</v>
      </c>
      <c r="N2261" s="7">
        <f>SUM(N2254:N2260)</f>
        <v>0</v>
      </c>
      <c r="O2261" s="7"/>
      <c r="P2261" s="7">
        <f>SUM(P2254:P2260)</f>
        <v>0</v>
      </c>
      <c r="Q2261" s="8"/>
    </row>
    <row r="2262" spans="1:17" x14ac:dyDescent="0.25">
      <c r="A2262" s="3"/>
      <c r="B2262" s="3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</row>
    <row r="2263" spans="1:17" x14ac:dyDescent="0.25">
      <c r="A2263" s="3"/>
      <c r="B2263" s="3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</row>
    <row r="2264" spans="1:17" x14ac:dyDescent="0.25">
      <c r="A2264" s="3"/>
      <c r="B2264" s="3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</row>
    <row r="2265" spans="1:17" x14ac:dyDescent="0.25">
      <c r="A2265" s="3"/>
      <c r="B2265" s="3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</row>
    <row r="2266" spans="1:17" x14ac:dyDescent="0.25">
      <c r="A2266" s="3"/>
      <c r="B2266" s="3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</row>
    <row r="2267" spans="1:17" x14ac:dyDescent="0.25">
      <c r="A2267" s="3"/>
      <c r="B2267" s="3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</row>
    <row r="2268" spans="1:17" x14ac:dyDescent="0.25">
      <c r="A2268" s="3"/>
      <c r="B2268" s="3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</row>
    <row r="2269" spans="1:17" x14ac:dyDescent="0.25">
      <c r="A2269" s="6" t="s">
        <v>19</v>
      </c>
      <c r="B2269" s="6" t="s">
        <v>15</v>
      </c>
      <c r="C2269" s="7">
        <f t="shared" ref="C2269:L2269" si="341">SUM(C2262:C2268)</f>
        <v>0</v>
      </c>
      <c r="D2269" s="7">
        <f t="shared" si="341"/>
        <v>0</v>
      </c>
      <c r="E2269" s="7">
        <f t="shared" si="341"/>
        <v>0</v>
      </c>
      <c r="F2269" s="7">
        <f t="shared" si="341"/>
        <v>0</v>
      </c>
      <c r="G2269" s="7">
        <f t="shared" si="341"/>
        <v>0</v>
      </c>
      <c r="H2269" s="7">
        <f t="shared" si="341"/>
        <v>0</v>
      </c>
      <c r="I2269" s="7">
        <f t="shared" si="341"/>
        <v>0</v>
      </c>
      <c r="J2269" s="7">
        <f t="shared" si="341"/>
        <v>0</v>
      </c>
      <c r="K2269" s="7">
        <f t="shared" si="341"/>
        <v>0</v>
      </c>
      <c r="L2269" s="7">
        <f t="shared" si="341"/>
        <v>0</v>
      </c>
      <c r="M2269" s="7">
        <f>M2268</f>
        <v>0</v>
      </c>
      <c r="N2269" s="7">
        <f>SUM(N2262:N2268)</f>
        <v>0</v>
      </c>
      <c r="O2269" s="7"/>
      <c r="P2269" s="7">
        <f>SUM(P2262:P2268)</f>
        <v>0</v>
      </c>
      <c r="Q2269" s="8"/>
    </row>
    <row r="2270" spans="1:17" x14ac:dyDescent="0.25">
      <c r="A2270" s="10" t="s">
        <v>15</v>
      </c>
      <c r="B2270" s="10" t="s">
        <v>20</v>
      </c>
      <c r="C2270" s="11">
        <f t="shared" ref="C2270:L2270" si="342">C2245+C2253+C2261+C2269</f>
        <v>0</v>
      </c>
      <c r="D2270" s="11">
        <f t="shared" si="342"/>
        <v>0</v>
      </c>
      <c r="E2270" s="11">
        <f t="shared" si="342"/>
        <v>0</v>
      </c>
      <c r="F2270" s="11">
        <f t="shared" si="342"/>
        <v>0</v>
      </c>
      <c r="G2270" s="11">
        <f t="shared" si="342"/>
        <v>0</v>
      </c>
      <c r="H2270" s="11">
        <f t="shared" si="342"/>
        <v>0</v>
      </c>
      <c r="I2270" s="11">
        <f t="shared" si="342"/>
        <v>0</v>
      </c>
      <c r="J2270" s="11">
        <f t="shared" si="342"/>
        <v>0</v>
      </c>
      <c r="K2270" s="11">
        <f t="shared" si="342"/>
        <v>0</v>
      </c>
      <c r="L2270" s="11">
        <f t="shared" si="342"/>
        <v>0</v>
      </c>
      <c r="M2270" s="11">
        <f>M2269</f>
        <v>0</v>
      </c>
      <c r="N2270" s="11">
        <f>N2245+N2253+N2261+N2269</f>
        <v>0</v>
      </c>
      <c r="O2270" s="11"/>
      <c r="P2270" s="11">
        <f>P2245+P2253+P2261+P2269</f>
        <v>0</v>
      </c>
      <c r="Q2270" s="9"/>
    </row>
    <row r="2271" spans="1:17" x14ac:dyDescent="0.25">
      <c r="B2271" s="3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</row>
    <row r="2272" spans="1:17" x14ac:dyDescent="0.25">
      <c r="A2272" s="3"/>
      <c r="B2272" s="3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</row>
    <row r="2273" spans="1:17" x14ac:dyDescent="0.25">
      <c r="A2273" s="3"/>
      <c r="B2273" s="3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</row>
    <row r="2274" spans="1:17" x14ac:dyDescent="0.25">
      <c r="A2274" s="3"/>
      <c r="B2274" s="3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</row>
    <row r="2275" spans="1:17" x14ac:dyDescent="0.25">
      <c r="A2275" s="3"/>
      <c r="B2275" s="3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</row>
    <row r="2276" spans="1:17" x14ac:dyDescent="0.25">
      <c r="A2276" s="3"/>
      <c r="B2276" s="3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</row>
    <row r="2277" spans="1:17" x14ac:dyDescent="0.25">
      <c r="A2277" s="3"/>
      <c r="B2277" s="3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</row>
    <row r="2278" spans="1:17" x14ac:dyDescent="0.25">
      <c r="A2278" s="6" t="s">
        <v>16</v>
      </c>
      <c r="B2278" s="6" t="s">
        <v>15</v>
      </c>
      <c r="C2278" s="7">
        <f t="shared" ref="C2278:L2278" si="343">SUM(C2271:C2277)</f>
        <v>0</v>
      </c>
      <c r="D2278" s="7">
        <f t="shared" si="343"/>
        <v>0</v>
      </c>
      <c r="E2278" s="7">
        <f t="shared" si="343"/>
        <v>0</v>
      </c>
      <c r="F2278" s="7">
        <f t="shared" si="343"/>
        <v>0</v>
      </c>
      <c r="G2278" s="7">
        <f t="shared" si="343"/>
        <v>0</v>
      </c>
      <c r="H2278" s="7">
        <f t="shared" si="343"/>
        <v>0</v>
      </c>
      <c r="I2278" s="7">
        <f t="shared" si="343"/>
        <v>0</v>
      </c>
      <c r="J2278" s="7">
        <f t="shared" si="343"/>
        <v>0</v>
      </c>
      <c r="K2278" s="7">
        <f t="shared" si="343"/>
        <v>0</v>
      </c>
      <c r="L2278" s="7">
        <f t="shared" si="343"/>
        <v>0</v>
      </c>
      <c r="M2278" s="7">
        <f>M2277</f>
        <v>0</v>
      </c>
      <c r="N2278" s="7">
        <f>SUM(N2271:N2277)</f>
        <v>0</v>
      </c>
      <c r="O2278" s="7"/>
      <c r="P2278" s="7">
        <f>SUM(P2271:P2277)</f>
        <v>0</v>
      </c>
      <c r="Q2278" s="8"/>
    </row>
    <row r="2279" spans="1:17" x14ac:dyDescent="0.25">
      <c r="A2279" s="3"/>
      <c r="B2279" s="3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</row>
    <row r="2280" spans="1:17" x14ac:dyDescent="0.25">
      <c r="A2280" s="3"/>
      <c r="B2280" s="3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</row>
    <row r="2281" spans="1:17" x14ac:dyDescent="0.25">
      <c r="A2281" s="3"/>
      <c r="B2281" s="3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</row>
    <row r="2282" spans="1:17" x14ac:dyDescent="0.25">
      <c r="A2282" s="3"/>
      <c r="B2282" s="3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</row>
    <row r="2283" spans="1:17" x14ac:dyDescent="0.25">
      <c r="A2283" s="3"/>
      <c r="B2283" s="3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</row>
    <row r="2284" spans="1:17" x14ac:dyDescent="0.25">
      <c r="A2284" s="3"/>
      <c r="B2284" s="3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</row>
    <row r="2285" spans="1:17" x14ac:dyDescent="0.25">
      <c r="A2285" s="3"/>
      <c r="B2285" s="3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</row>
    <row r="2286" spans="1:17" x14ac:dyDescent="0.25">
      <c r="A2286" s="6" t="s">
        <v>17</v>
      </c>
      <c r="B2286" s="6" t="s">
        <v>15</v>
      </c>
      <c r="C2286" s="7">
        <f t="shared" ref="C2286:L2286" si="344">SUM(C2279:C2285)</f>
        <v>0</v>
      </c>
      <c r="D2286" s="7">
        <f t="shared" si="344"/>
        <v>0</v>
      </c>
      <c r="E2286" s="7">
        <f t="shared" si="344"/>
        <v>0</v>
      </c>
      <c r="F2286" s="7">
        <f t="shared" si="344"/>
        <v>0</v>
      </c>
      <c r="G2286" s="7">
        <f t="shared" si="344"/>
        <v>0</v>
      </c>
      <c r="H2286" s="7">
        <f t="shared" si="344"/>
        <v>0</v>
      </c>
      <c r="I2286" s="7">
        <f t="shared" si="344"/>
        <v>0</v>
      </c>
      <c r="J2286" s="7">
        <f t="shared" si="344"/>
        <v>0</v>
      </c>
      <c r="K2286" s="7">
        <f t="shared" si="344"/>
        <v>0</v>
      </c>
      <c r="L2286" s="7">
        <f t="shared" si="344"/>
        <v>0</v>
      </c>
      <c r="M2286" s="7">
        <f>M2285</f>
        <v>0</v>
      </c>
      <c r="N2286" s="7">
        <f>SUM(N2279:N2285)</f>
        <v>0</v>
      </c>
      <c r="O2286" s="7"/>
      <c r="P2286" s="7">
        <f>SUM(P2279:P2285)</f>
        <v>0</v>
      </c>
      <c r="Q2286" s="8"/>
    </row>
    <row r="2287" spans="1:17" x14ac:dyDescent="0.25">
      <c r="A2287" s="3"/>
      <c r="B2287" s="3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</row>
    <row r="2288" spans="1:17" x14ac:dyDescent="0.25">
      <c r="A2288" s="3"/>
      <c r="B2288" s="3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</row>
    <row r="2289" spans="1:17" x14ac:dyDescent="0.25">
      <c r="A2289" s="3"/>
      <c r="B2289" s="3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</row>
    <row r="2290" spans="1:17" x14ac:dyDescent="0.25">
      <c r="A2290" s="3"/>
      <c r="B2290" s="3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</row>
    <row r="2291" spans="1:17" x14ac:dyDescent="0.25">
      <c r="A2291" s="3"/>
      <c r="B2291" s="3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</row>
    <row r="2292" spans="1:17" x14ac:dyDescent="0.25">
      <c r="A2292" s="3"/>
      <c r="B2292" s="3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</row>
    <row r="2293" spans="1:17" x14ac:dyDescent="0.25">
      <c r="A2293" s="3"/>
      <c r="B2293" s="3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</row>
    <row r="2294" spans="1:17" x14ac:dyDescent="0.25">
      <c r="A2294" s="6" t="s">
        <v>18</v>
      </c>
      <c r="B2294" s="6" t="s">
        <v>15</v>
      </c>
      <c r="C2294" s="7">
        <f t="shared" ref="C2294:L2294" si="345">SUM(C2287:C2293)</f>
        <v>0</v>
      </c>
      <c r="D2294" s="7">
        <f t="shared" si="345"/>
        <v>0</v>
      </c>
      <c r="E2294" s="7">
        <f t="shared" si="345"/>
        <v>0</v>
      </c>
      <c r="F2294" s="7">
        <f t="shared" si="345"/>
        <v>0</v>
      </c>
      <c r="G2294" s="7">
        <f t="shared" si="345"/>
        <v>0</v>
      </c>
      <c r="H2294" s="7">
        <f t="shared" si="345"/>
        <v>0</v>
      </c>
      <c r="I2294" s="7">
        <f t="shared" si="345"/>
        <v>0</v>
      </c>
      <c r="J2294" s="7">
        <f t="shared" si="345"/>
        <v>0</v>
      </c>
      <c r="K2294" s="7">
        <f t="shared" si="345"/>
        <v>0</v>
      </c>
      <c r="L2294" s="7">
        <f t="shared" si="345"/>
        <v>0</v>
      </c>
      <c r="M2294" s="7">
        <f>M2293</f>
        <v>0</v>
      </c>
      <c r="N2294" s="7">
        <f>SUM(N2287:N2293)</f>
        <v>0</v>
      </c>
      <c r="O2294" s="7"/>
      <c r="P2294" s="7">
        <f>SUM(P2287:P2293)</f>
        <v>0</v>
      </c>
      <c r="Q2294" s="8"/>
    </row>
    <row r="2295" spans="1:17" x14ac:dyDescent="0.25">
      <c r="A2295" s="3"/>
      <c r="B2295" s="3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</row>
    <row r="2296" spans="1:17" x14ac:dyDescent="0.25">
      <c r="A2296" s="3"/>
      <c r="B2296" s="3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</row>
    <row r="2297" spans="1:17" x14ac:dyDescent="0.25">
      <c r="A2297" s="3"/>
      <c r="B2297" s="3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</row>
    <row r="2298" spans="1:17" x14ac:dyDescent="0.25">
      <c r="A2298" s="3"/>
      <c r="B2298" s="3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</row>
    <row r="2299" spans="1:17" x14ac:dyDescent="0.25">
      <c r="A2299" s="3"/>
      <c r="B2299" s="3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</row>
    <row r="2300" spans="1:17" x14ac:dyDescent="0.25">
      <c r="A2300" s="3"/>
      <c r="B2300" s="3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</row>
    <row r="2301" spans="1:17" x14ac:dyDescent="0.25">
      <c r="A2301" s="3"/>
      <c r="B2301" s="3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</row>
    <row r="2302" spans="1:17" x14ac:dyDescent="0.25">
      <c r="A2302" s="6" t="s">
        <v>19</v>
      </c>
      <c r="B2302" s="6" t="s">
        <v>15</v>
      </c>
      <c r="C2302" s="7">
        <f t="shared" ref="C2302:L2302" si="346">SUM(C2295:C2301)</f>
        <v>0</v>
      </c>
      <c r="D2302" s="7">
        <f t="shared" si="346"/>
        <v>0</v>
      </c>
      <c r="E2302" s="7">
        <f t="shared" si="346"/>
        <v>0</v>
      </c>
      <c r="F2302" s="7">
        <f t="shared" si="346"/>
        <v>0</v>
      </c>
      <c r="G2302" s="7">
        <f t="shared" si="346"/>
        <v>0</v>
      </c>
      <c r="H2302" s="7">
        <f t="shared" si="346"/>
        <v>0</v>
      </c>
      <c r="I2302" s="7">
        <f t="shared" si="346"/>
        <v>0</v>
      </c>
      <c r="J2302" s="7">
        <f t="shared" si="346"/>
        <v>0</v>
      </c>
      <c r="K2302" s="7">
        <f t="shared" si="346"/>
        <v>0</v>
      </c>
      <c r="L2302" s="7">
        <f t="shared" si="346"/>
        <v>0</v>
      </c>
      <c r="M2302" s="7">
        <f>M2301</f>
        <v>0</v>
      </c>
      <c r="N2302" s="7">
        <f>SUM(N2295:N2301)</f>
        <v>0</v>
      </c>
      <c r="O2302" s="7"/>
      <c r="P2302" s="7">
        <f>SUM(P2295:P2301)</f>
        <v>0</v>
      </c>
      <c r="Q2302" s="8"/>
    </row>
    <row r="2303" spans="1:17" x14ac:dyDescent="0.25">
      <c r="A2303" s="10" t="s">
        <v>15</v>
      </c>
      <c r="B2303" s="10" t="s">
        <v>20</v>
      </c>
      <c r="C2303" s="11">
        <f t="shared" ref="C2303:L2303" si="347">C2278+C2286+C2294+C2302</f>
        <v>0</v>
      </c>
      <c r="D2303" s="11">
        <f t="shared" si="347"/>
        <v>0</v>
      </c>
      <c r="E2303" s="11">
        <f t="shared" si="347"/>
        <v>0</v>
      </c>
      <c r="F2303" s="11">
        <f t="shared" si="347"/>
        <v>0</v>
      </c>
      <c r="G2303" s="11">
        <f t="shared" si="347"/>
        <v>0</v>
      </c>
      <c r="H2303" s="11">
        <f t="shared" si="347"/>
        <v>0</v>
      </c>
      <c r="I2303" s="11">
        <f t="shared" si="347"/>
        <v>0</v>
      </c>
      <c r="J2303" s="11">
        <f t="shared" si="347"/>
        <v>0</v>
      </c>
      <c r="K2303" s="11">
        <f t="shared" si="347"/>
        <v>0</v>
      </c>
      <c r="L2303" s="11">
        <f t="shared" si="347"/>
        <v>0</v>
      </c>
      <c r="M2303" s="11">
        <f>M2302</f>
        <v>0</v>
      </c>
      <c r="N2303" s="11">
        <f>N2278+N2286+N2294+N2302</f>
        <v>0</v>
      </c>
      <c r="O2303" s="11"/>
      <c r="P2303" s="11">
        <f>P2278+P2286+P2294+P2302</f>
        <v>0</v>
      </c>
      <c r="Q2303" s="9"/>
    </row>
    <row r="2304" spans="1:17" x14ac:dyDescent="0.25">
      <c r="B2304" s="3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</row>
    <row r="2305" spans="1:17" x14ac:dyDescent="0.25">
      <c r="A2305" s="3"/>
      <c r="B2305" s="3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</row>
    <row r="2306" spans="1:17" x14ac:dyDescent="0.25">
      <c r="A2306" s="3"/>
      <c r="B2306" s="3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</row>
    <row r="2307" spans="1:17" x14ac:dyDescent="0.25">
      <c r="A2307" s="3"/>
      <c r="B2307" s="3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</row>
    <row r="2308" spans="1:17" x14ac:dyDescent="0.25">
      <c r="A2308" s="3"/>
      <c r="B2308" s="3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</row>
    <row r="2309" spans="1:17" x14ac:dyDescent="0.25">
      <c r="A2309" s="3"/>
      <c r="B2309" s="3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</row>
    <row r="2310" spans="1:17" x14ac:dyDescent="0.25">
      <c r="A2310" s="3"/>
      <c r="B2310" s="3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</row>
    <row r="2311" spans="1:17" x14ac:dyDescent="0.25">
      <c r="A2311" s="6" t="s">
        <v>16</v>
      </c>
      <c r="B2311" s="6" t="s">
        <v>15</v>
      </c>
      <c r="C2311" s="7">
        <f t="shared" ref="C2311:L2311" si="348">SUM(C2304:C2310)</f>
        <v>0</v>
      </c>
      <c r="D2311" s="7">
        <f t="shared" si="348"/>
        <v>0</v>
      </c>
      <c r="E2311" s="7">
        <f t="shared" si="348"/>
        <v>0</v>
      </c>
      <c r="F2311" s="7">
        <f t="shared" si="348"/>
        <v>0</v>
      </c>
      <c r="G2311" s="7">
        <f t="shared" si="348"/>
        <v>0</v>
      </c>
      <c r="H2311" s="7">
        <f t="shared" si="348"/>
        <v>0</v>
      </c>
      <c r="I2311" s="7">
        <f t="shared" si="348"/>
        <v>0</v>
      </c>
      <c r="J2311" s="7">
        <f t="shared" si="348"/>
        <v>0</v>
      </c>
      <c r="K2311" s="7">
        <f t="shared" si="348"/>
        <v>0</v>
      </c>
      <c r="L2311" s="7">
        <f t="shared" si="348"/>
        <v>0</v>
      </c>
      <c r="M2311" s="7">
        <f>M2310</f>
        <v>0</v>
      </c>
      <c r="N2311" s="7">
        <f>SUM(N2304:N2310)</f>
        <v>0</v>
      </c>
      <c r="O2311" s="7"/>
      <c r="P2311" s="7">
        <f>SUM(P2304:P2310)</f>
        <v>0</v>
      </c>
      <c r="Q2311" s="8"/>
    </row>
    <row r="2312" spans="1:17" x14ac:dyDescent="0.25">
      <c r="A2312" s="3"/>
      <c r="B2312" s="3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</row>
    <row r="2313" spans="1:17" x14ac:dyDescent="0.25">
      <c r="A2313" s="3"/>
      <c r="B2313" s="3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</row>
    <row r="2314" spans="1:17" x14ac:dyDescent="0.25">
      <c r="A2314" s="3"/>
      <c r="B2314" s="3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</row>
    <row r="2315" spans="1:17" x14ac:dyDescent="0.25">
      <c r="A2315" s="3"/>
      <c r="B2315" s="3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</row>
    <row r="2316" spans="1:17" x14ac:dyDescent="0.25">
      <c r="A2316" s="3"/>
      <c r="B2316" s="3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</row>
    <row r="2317" spans="1:17" x14ac:dyDescent="0.25">
      <c r="A2317" s="3"/>
      <c r="B2317" s="3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</row>
    <row r="2318" spans="1:17" x14ac:dyDescent="0.25">
      <c r="A2318" s="3"/>
      <c r="B2318" s="3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</row>
    <row r="2319" spans="1:17" x14ac:dyDescent="0.25">
      <c r="A2319" s="6" t="s">
        <v>17</v>
      </c>
      <c r="B2319" s="6" t="s">
        <v>15</v>
      </c>
      <c r="C2319" s="7">
        <f t="shared" ref="C2319:L2319" si="349">SUM(C2312:C2318)</f>
        <v>0</v>
      </c>
      <c r="D2319" s="7">
        <f t="shared" si="349"/>
        <v>0</v>
      </c>
      <c r="E2319" s="7">
        <f t="shared" si="349"/>
        <v>0</v>
      </c>
      <c r="F2319" s="7">
        <f t="shared" si="349"/>
        <v>0</v>
      </c>
      <c r="G2319" s="7">
        <f t="shared" si="349"/>
        <v>0</v>
      </c>
      <c r="H2319" s="7">
        <f t="shared" si="349"/>
        <v>0</v>
      </c>
      <c r="I2319" s="7">
        <f t="shared" si="349"/>
        <v>0</v>
      </c>
      <c r="J2319" s="7">
        <f t="shared" si="349"/>
        <v>0</v>
      </c>
      <c r="K2319" s="7">
        <f t="shared" si="349"/>
        <v>0</v>
      </c>
      <c r="L2319" s="7">
        <f t="shared" si="349"/>
        <v>0</v>
      </c>
      <c r="M2319" s="7">
        <f>M2318</f>
        <v>0</v>
      </c>
      <c r="N2319" s="7">
        <f>SUM(N2312:N2318)</f>
        <v>0</v>
      </c>
      <c r="O2319" s="7"/>
      <c r="P2319" s="7">
        <f>SUM(P2312:P2318)</f>
        <v>0</v>
      </c>
      <c r="Q2319" s="8"/>
    </row>
    <row r="2320" spans="1:17" x14ac:dyDescent="0.25">
      <c r="A2320" s="3"/>
      <c r="B2320" s="3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</row>
    <row r="2321" spans="1:17" x14ac:dyDescent="0.25">
      <c r="A2321" s="3"/>
      <c r="B2321" s="3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</row>
    <row r="2322" spans="1:17" x14ac:dyDescent="0.25">
      <c r="A2322" s="3"/>
      <c r="B2322" s="3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</row>
    <row r="2323" spans="1:17" x14ac:dyDescent="0.25">
      <c r="A2323" s="3"/>
      <c r="B2323" s="3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</row>
    <row r="2324" spans="1:17" x14ac:dyDescent="0.25">
      <c r="A2324" s="3"/>
      <c r="B2324" s="3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</row>
    <row r="2325" spans="1:17" x14ac:dyDescent="0.25">
      <c r="A2325" s="3"/>
      <c r="B2325" s="3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</row>
    <row r="2326" spans="1:17" x14ac:dyDescent="0.25">
      <c r="A2326" s="3"/>
      <c r="B2326" s="3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</row>
    <row r="2327" spans="1:17" x14ac:dyDescent="0.25">
      <c r="A2327" s="6" t="s">
        <v>18</v>
      </c>
      <c r="B2327" s="6" t="s">
        <v>15</v>
      </c>
      <c r="C2327" s="7">
        <f t="shared" ref="C2327:L2327" si="350">SUM(C2320:C2326)</f>
        <v>0</v>
      </c>
      <c r="D2327" s="7">
        <f t="shared" si="350"/>
        <v>0</v>
      </c>
      <c r="E2327" s="7">
        <f t="shared" si="350"/>
        <v>0</v>
      </c>
      <c r="F2327" s="7">
        <f t="shared" si="350"/>
        <v>0</v>
      </c>
      <c r="G2327" s="7">
        <f t="shared" si="350"/>
        <v>0</v>
      </c>
      <c r="H2327" s="7">
        <f t="shared" si="350"/>
        <v>0</v>
      </c>
      <c r="I2327" s="7">
        <f t="shared" si="350"/>
        <v>0</v>
      </c>
      <c r="J2327" s="7">
        <f t="shared" si="350"/>
        <v>0</v>
      </c>
      <c r="K2327" s="7">
        <f t="shared" si="350"/>
        <v>0</v>
      </c>
      <c r="L2327" s="7">
        <f t="shared" si="350"/>
        <v>0</v>
      </c>
      <c r="M2327" s="7">
        <f>M2326</f>
        <v>0</v>
      </c>
      <c r="N2327" s="7">
        <f>SUM(N2320:N2326)</f>
        <v>0</v>
      </c>
      <c r="O2327" s="7"/>
      <c r="P2327" s="7">
        <f>SUM(P2320:P2326)</f>
        <v>0</v>
      </c>
      <c r="Q2327" s="8"/>
    </row>
    <row r="2328" spans="1:17" x14ac:dyDescent="0.25">
      <c r="A2328" s="3"/>
      <c r="B2328" s="3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</row>
    <row r="2329" spans="1:17" x14ac:dyDescent="0.25">
      <c r="A2329" s="3"/>
      <c r="B2329" s="3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</row>
    <row r="2330" spans="1:17" x14ac:dyDescent="0.25">
      <c r="A2330" s="3"/>
      <c r="B2330" s="3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</row>
    <row r="2331" spans="1:17" x14ac:dyDescent="0.25">
      <c r="A2331" s="3"/>
      <c r="B2331" s="3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</row>
    <row r="2332" spans="1:17" x14ac:dyDescent="0.25">
      <c r="A2332" s="3"/>
      <c r="B2332" s="3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</row>
    <row r="2333" spans="1:17" x14ac:dyDescent="0.25">
      <c r="A2333" s="3"/>
      <c r="B2333" s="3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</row>
    <row r="2334" spans="1:17" x14ac:dyDescent="0.25">
      <c r="A2334" s="3"/>
      <c r="B2334" s="3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</row>
    <row r="2335" spans="1:17" x14ac:dyDescent="0.25">
      <c r="A2335" s="6" t="s">
        <v>19</v>
      </c>
      <c r="B2335" s="6" t="s">
        <v>15</v>
      </c>
      <c r="C2335" s="7">
        <f t="shared" ref="C2335:L2335" si="351">SUM(C2328:C2334)</f>
        <v>0</v>
      </c>
      <c r="D2335" s="7">
        <f t="shared" si="351"/>
        <v>0</v>
      </c>
      <c r="E2335" s="7">
        <f t="shared" si="351"/>
        <v>0</v>
      </c>
      <c r="F2335" s="7">
        <f t="shared" si="351"/>
        <v>0</v>
      </c>
      <c r="G2335" s="7">
        <f t="shared" si="351"/>
        <v>0</v>
      </c>
      <c r="H2335" s="7">
        <f t="shared" si="351"/>
        <v>0</v>
      </c>
      <c r="I2335" s="7">
        <f t="shared" si="351"/>
        <v>0</v>
      </c>
      <c r="J2335" s="7">
        <f t="shared" si="351"/>
        <v>0</v>
      </c>
      <c r="K2335" s="7">
        <f t="shared" si="351"/>
        <v>0</v>
      </c>
      <c r="L2335" s="7">
        <f t="shared" si="351"/>
        <v>0</v>
      </c>
      <c r="M2335" s="7">
        <f>M2334</f>
        <v>0</v>
      </c>
      <c r="N2335" s="7">
        <f>SUM(N2328:N2334)</f>
        <v>0</v>
      </c>
      <c r="O2335" s="7"/>
      <c r="P2335" s="7">
        <f>SUM(P2328:P2334)</f>
        <v>0</v>
      </c>
      <c r="Q2335" s="8"/>
    </row>
    <row r="2336" spans="1:17" x14ac:dyDescent="0.25">
      <c r="A2336" s="10" t="s">
        <v>15</v>
      </c>
      <c r="B2336" s="10" t="s">
        <v>20</v>
      </c>
      <c r="C2336" s="11">
        <f t="shared" ref="C2336:L2336" si="352">C2311+C2319+C2327+C2335</f>
        <v>0</v>
      </c>
      <c r="D2336" s="11">
        <f t="shared" si="352"/>
        <v>0</v>
      </c>
      <c r="E2336" s="11">
        <f t="shared" si="352"/>
        <v>0</v>
      </c>
      <c r="F2336" s="11">
        <f t="shared" si="352"/>
        <v>0</v>
      </c>
      <c r="G2336" s="11">
        <f t="shared" si="352"/>
        <v>0</v>
      </c>
      <c r="H2336" s="11">
        <f t="shared" si="352"/>
        <v>0</v>
      </c>
      <c r="I2336" s="11">
        <f t="shared" si="352"/>
        <v>0</v>
      </c>
      <c r="J2336" s="11">
        <f t="shared" si="352"/>
        <v>0</v>
      </c>
      <c r="K2336" s="11">
        <f t="shared" si="352"/>
        <v>0</v>
      </c>
      <c r="L2336" s="11">
        <f t="shared" si="352"/>
        <v>0</v>
      </c>
      <c r="M2336" s="11">
        <f>M2335</f>
        <v>0</v>
      </c>
      <c r="N2336" s="11">
        <f>N2311+N2319+N2327+N2335</f>
        <v>0</v>
      </c>
      <c r="O2336" s="11"/>
      <c r="P2336" s="11">
        <f>P2311+P2319+P2327+P2335</f>
        <v>0</v>
      </c>
      <c r="Q2336" s="9"/>
    </row>
    <row r="2337" spans="1:17" x14ac:dyDescent="0.25">
      <c r="A2337" s="3"/>
      <c r="B2337" s="3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</row>
    <row r="2338" spans="1:17" x14ac:dyDescent="0.25">
      <c r="A2338" s="3"/>
      <c r="B2338" s="3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</row>
    <row r="2339" spans="1:17" x14ac:dyDescent="0.25">
      <c r="A2339" s="3"/>
      <c r="B2339" s="3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</row>
    <row r="2340" spans="1:17" x14ac:dyDescent="0.25">
      <c r="A2340" s="3"/>
      <c r="B2340" s="3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</row>
    <row r="2341" spans="1:17" x14ac:dyDescent="0.25">
      <c r="A2341" s="3"/>
      <c r="B2341" s="3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</row>
    <row r="2342" spans="1:17" x14ac:dyDescent="0.25">
      <c r="A2342" s="6" t="s">
        <v>19</v>
      </c>
      <c r="B2342" s="6" t="s">
        <v>15</v>
      </c>
      <c r="C2342" s="7">
        <f t="shared" ref="C2342:L2342" si="353">SUM(C2335:C2341)</f>
        <v>0</v>
      </c>
      <c r="D2342" s="7">
        <f t="shared" si="353"/>
        <v>0</v>
      </c>
      <c r="E2342" s="7">
        <f t="shared" si="353"/>
        <v>0</v>
      </c>
      <c r="F2342" s="7">
        <f t="shared" si="353"/>
        <v>0</v>
      </c>
      <c r="G2342" s="7">
        <f t="shared" si="353"/>
        <v>0</v>
      </c>
      <c r="H2342" s="7">
        <f t="shared" si="353"/>
        <v>0</v>
      </c>
      <c r="I2342" s="7">
        <f t="shared" si="353"/>
        <v>0</v>
      </c>
      <c r="J2342" s="7">
        <f t="shared" si="353"/>
        <v>0</v>
      </c>
      <c r="K2342" s="7">
        <f t="shared" si="353"/>
        <v>0</v>
      </c>
      <c r="L2342" s="7">
        <f t="shared" si="353"/>
        <v>0</v>
      </c>
      <c r="M2342" s="7">
        <f>M2341</f>
        <v>0</v>
      </c>
      <c r="N2342" s="7">
        <f>SUM(N2335:N2341)</f>
        <v>0</v>
      </c>
      <c r="O2342" s="7"/>
      <c r="P2342" s="7">
        <f>SUM(P2335:P2341)</f>
        <v>0</v>
      </c>
      <c r="Q2342" s="8"/>
    </row>
    <row r="2343" spans="1:17" x14ac:dyDescent="0.25">
      <c r="A2343" s="10" t="s">
        <v>15</v>
      </c>
      <c r="B2343" s="10" t="s">
        <v>20</v>
      </c>
      <c r="C2343" s="11">
        <f t="shared" ref="C2343:L2343" si="354">C2318+C2326+C2334+C2342</f>
        <v>0</v>
      </c>
      <c r="D2343" s="11">
        <f t="shared" si="354"/>
        <v>0</v>
      </c>
      <c r="E2343" s="11">
        <f t="shared" si="354"/>
        <v>0</v>
      </c>
      <c r="F2343" s="11">
        <f t="shared" si="354"/>
        <v>0</v>
      </c>
      <c r="G2343" s="11">
        <f t="shared" si="354"/>
        <v>0</v>
      </c>
      <c r="H2343" s="11">
        <f t="shared" si="354"/>
        <v>0</v>
      </c>
      <c r="I2343" s="11">
        <f t="shared" si="354"/>
        <v>0</v>
      </c>
      <c r="J2343" s="11">
        <f t="shared" si="354"/>
        <v>0</v>
      </c>
      <c r="K2343" s="11">
        <f t="shared" si="354"/>
        <v>0</v>
      </c>
      <c r="L2343" s="11">
        <f t="shared" si="354"/>
        <v>0</v>
      </c>
      <c r="M2343" s="11">
        <f>M2342</f>
        <v>0</v>
      </c>
      <c r="N2343" s="11">
        <f>N2318+N2326+N2334+N2342</f>
        <v>0</v>
      </c>
      <c r="O2343" s="11"/>
      <c r="P2343" s="11">
        <f>P2318+P2326+P2334+P2342</f>
        <v>0</v>
      </c>
      <c r="Q2343" s="9"/>
    </row>
    <row r="2344" spans="1:17" x14ac:dyDescent="0.25">
      <c r="B2344" s="3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</row>
    <row r="2345" spans="1:17" x14ac:dyDescent="0.25">
      <c r="A2345" s="3"/>
      <c r="B2345" s="3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</row>
    <row r="2346" spans="1:17" x14ac:dyDescent="0.25">
      <c r="A2346" s="3"/>
      <c r="B2346" s="3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</row>
    <row r="2347" spans="1:17" x14ac:dyDescent="0.25">
      <c r="A2347" s="3"/>
      <c r="B2347" s="3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</row>
    <row r="2348" spans="1:17" x14ac:dyDescent="0.25">
      <c r="A2348" s="3"/>
      <c r="B2348" s="3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</row>
    <row r="2349" spans="1:17" x14ac:dyDescent="0.25">
      <c r="A2349" s="3"/>
      <c r="B2349" s="3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</row>
    <row r="2350" spans="1:17" x14ac:dyDescent="0.25">
      <c r="A2350" s="3"/>
      <c r="B2350" s="3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</row>
    <row r="2351" spans="1:17" x14ac:dyDescent="0.25">
      <c r="A2351" s="6" t="s">
        <v>16</v>
      </c>
      <c r="B2351" s="6" t="s">
        <v>15</v>
      </c>
      <c r="C2351" s="7">
        <f t="shared" ref="C2351:L2351" si="355">SUM(C2344:C2350)</f>
        <v>0</v>
      </c>
      <c r="D2351" s="7">
        <f t="shared" si="355"/>
        <v>0</v>
      </c>
      <c r="E2351" s="7">
        <f t="shared" si="355"/>
        <v>0</v>
      </c>
      <c r="F2351" s="7">
        <f t="shared" si="355"/>
        <v>0</v>
      </c>
      <c r="G2351" s="7">
        <f t="shared" si="355"/>
        <v>0</v>
      </c>
      <c r="H2351" s="7">
        <f t="shared" si="355"/>
        <v>0</v>
      </c>
      <c r="I2351" s="7">
        <f t="shared" si="355"/>
        <v>0</v>
      </c>
      <c r="J2351" s="7">
        <f t="shared" si="355"/>
        <v>0</v>
      </c>
      <c r="K2351" s="7">
        <f t="shared" si="355"/>
        <v>0</v>
      </c>
      <c r="L2351" s="7">
        <f t="shared" si="355"/>
        <v>0</v>
      </c>
      <c r="M2351" s="7">
        <f>M2350</f>
        <v>0</v>
      </c>
      <c r="N2351" s="7">
        <f>SUM(N2344:N2350)</f>
        <v>0</v>
      </c>
      <c r="O2351" s="7"/>
      <c r="P2351" s="7">
        <f>SUM(P2344:P2350)</f>
        <v>0</v>
      </c>
      <c r="Q2351" s="8"/>
    </row>
    <row r="2352" spans="1:17" x14ac:dyDescent="0.25">
      <c r="A2352" s="3"/>
      <c r="B2352" s="3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</row>
    <row r="2353" spans="1:17" x14ac:dyDescent="0.25">
      <c r="A2353" s="3"/>
      <c r="B2353" s="3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</row>
    <row r="2354" spans="1:17" x14ac:dyDescent="0.25">
      <c r="A2354" s="3"/>
      <c r="B2354" s="3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</row>
    <row r="2355" spans="1:17" x14ac:dyDescent="0.25">
      <c r="A2355" s="3"/>
      <c r="B2355" s="3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</row>
    <row r="2356" spans="1:17" x14ac:dyDescent="0.25">
      <c r="A2356" s="3"/>
      <c r="B2356" s="3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</row>
    <row r="2357" spans="1:17" x14ac:dyDescent="0.25">
      <c r="A2357" s="3"/>
      <c r="B2357" s="3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</row>
    <row r="2358" spans="1:17" x14ac:dyDescent="0.25">
      <c r="A2358" s="3"/>
      <c r="B2358" s="3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</row>
    <row r="2359" spans="1:17" x14ac:dyDescent="0.25">
      <c r="A2359" s="6" t="s">
        <v>17</v>
      </c>
      <c r="B2359" s="6" t="s">
        <v>15</v>
      </c>
      <c r="C2359" s="7">
        <f t="shared" ref="C2359:L2359" si="356">SUM(C2352:C2358)</f>
        <v>0</v>
      </c>
      <c r="D2359" s="7">
        <f t="shared" si="356"/>
        <v>0</v>
      </c>
      <c r="E2359" s="7">
        <f t="shared" si="356"/>
        <v>0</v>
      </c>
      <c r="F2359" s="7">
        <f t="shared" si="356"/>
        <v>0</v>
      </c>
      <c r="G2359" s="7">
        <f t="shared" si="356"/>
        <v>0</v>
      </c>
      <c r="H2359" s="7">
        <f t="shared" si="356"/>
        <v>0</v>
      </c>
      <c r="I2359" s="7">
        <f t="shared" si="356"/>
        <v>0</v>
      </c>
      <c r="J2359" s="7">
        <f t="shared" si="356"/>
        <v>0</v>
      </c>
      <c r="K2359" s="7">
        <f t="shared" si="356"/>
        <v>0</v>
      </c>
      <c r="L2359" s="7">
        <f t="shared" si="356"/>
        <v>0</v>
      </c>
      <c r="M2359" s="7">
        <f>M2358</f>
        <v>0</v>
      </c>
      <c r="N2359" s="7">
        <f>SUM(N2352:N2358)</f>
        <v>0</v>
      </c>
      <c r="O2359" s="7"/>
      <c r="P2359" s="7">
        <f>SUM(P2352:P2358)</f>
        <v>0</v>
      </c>
      <c r="Q2359" s="8"/>
    </row>
    <row r="2360" spans="1:17" x14ac:dyDescent="0.25">
      <c r="A2360" s="3"/>
      <c r="B2360" s="3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</row>
    <row r="2361" spans="1:17" x14ac:dyDescent="0.25">
      <c r="A2361" s="3"/>
      <c r="B2361" s="3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</row>
    <row r="2362" spans="1:17" x14ac:dyDescent="0.25">
      <c r="A2362" s="3"/>
      <c r="B2362" s="3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</row>
    <row r="2363" spans="1:17" x14ac:dyDescent="0.25">
      <c r="A2363" s="3"/>
      <c r="B2363" s="3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</row>
    <row r="2364" spans="1:17" x14ac:dyDescent="0.25">
      <c r="A2364" s="3"/>
      <c r="B2364" s="3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</row>
    <row r="2365" spans="1:17" x14ac:dyDescent="0.25">
      <c r="A2365" s="3"/>
      <c r="B2365" s="3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</row>
    <row r="2366" spans="1:17" x14ac:dyDescent="0.25">
      <c r="A2366" s="3"/>
      <c r="B2366" s="3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</row>
    <row r="2367" spans="1:17" x14ac:dyDescent="0.25">
      <c r="A2367" s="6" t="s">
        <v>18</v>
      </c>
      <c r="B2367" s="6" t="s">
        <v>15</v>
      </c>
      <c r="C2367" s="7">
        <f t="shared" ref="C2367:L2367" si="357">SUM(C2360:C2366)</f>
        <v>0</v>
      </c>
      <c r="D2367" s="7">
        <f t="shared" si="357"/>
        <v>0</v>
      </c>
      <c r="E2367" s="7">
        <f t="shared" si="357"/>
        <v>0</v>
      </c>
      <c r="F2367" s="7">
        <f t="shared" si="357"/>
        <v>0</v>
      </c>
      <c r="G2367" s="7">
        <f t="shared" si="357"/>
        <v>0</v>
      </c>
      <c r="H2367" s="7">
        <f t="shared" si="357"/>
        <v>0</v>
      </c>
      <c r="I2367" s="7">
        <f t="shared" si="357"/>
        <v>0</v>
      </c>
      <c r="J2367" s="7">
        <f t="shared" si="357"/>
        <v>0</v>
      </c>
      <c r="K2367" s="7">
        <f t="shared" si="357"/>
        <v>0</v>
      </c>
      <c r="L2367" s="7">
        <f t="shared" si="357"/>
        <v>0</v>
      </c>
      <c r="M2367" s="7">
        <f>M2366</f>
        <v>0</v>
      </c>
      <c r="N2367" s="7">
        <f>SUM(N2360:N2366)</f>
        <v>0</v>
      </c>
      <c r="O2367" s="7"/>
      <c r="P2367" s="7">
        <f>SUM(P2360:P2366)</f>
        <v>0</v>
      </c>
      <c r="Q2367" s="8"/>
    </row>
    <row r="2368" spans="1:17" x14ac:dyDescent="0.25">
      <c r="A2368" s="3"/>
      <c r="B2368" s="3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</row>
    <row r="2369" spans="1:17" x14ac:dyDescent="0.25">
      <c r="A2369" s="3"/>
      <c r="B2369" s="3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</row>
    <row r="2370" spans="1:17" x14ac:dyDescent="0.25">
      <c r="A2370" s="3"/>
      <c r="B2370" s="3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</row>
    <row r="2371" spans="1:17" x14ac:dyDescent="0.25">
      <c r="A2371" s="3"/>
      <c r="B2371" s="3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</row>
    <row r="2372" spans="1:17" x14ac:dyDescent="0.25">
      <c r="A2372" s="3"/>
      <c r="B2372" s="3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</row>
    <row r="2373" spans="1:17" x14ac:dyDescent="0.25">
      <c r="A2373" s="3"/>
      <c r="B2373" s="3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</row>
    <row r="2374" spans="1:17" x14ac:dyDescent="0.25">
      <c r="A2374" s="3"/>
      <c r="B2374" s="3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</row>
    <row r="2375" spans="1:17" x14ac:dyDescent="0.25">
      <c r="A2375" s="6" t="s">
        <v>19</v>
      </c>
      <c r="B2375" s="6" t="s">
        <v>15</v>
      </c>
      <c r="C2375" s="7">
        <f t="shared" ref="C2375:L2375" si="358">SUM(C2368:C2374)</f>
        <v>0</v>
      </c>
      <c r="D2375" s="7">
        <f t="shared" si="358"/>
        <v>0</v>
      </c>
      <c r="E2375" s="7">
        <f t="shared" si="358"/>
        <v>0</v>
      </c>
      <c r="F2375" s="7">
        <f t="shared" si="358"/>
        <v>0</v>
      </c>
      <c r="G2375" s="7">
        <f t="shared" si="358"/>
        <v>0</v>
      </c>
      <c r="H2375" s="7">
        <f t="shared" si="358"/>
        <v>0</v>
      </c>
      <c r="I2375" s="7">
        <f t="shared" si="358"/>
        <v>0</v>
      </c>
      <c r="J2375" s="7">
        <f t="shared" si="358"/>
        <v>0</v>
      </c>
      <c r="K2375" s="7">
        <f t="shared" si="358"/>
        <v>0</v>
      </c>
      <c r="L2375" s="7">
        <f t="shared" si="358"/>
        <v>0</v>
      </c>
      <c r="M2375" s="7">
        <f>M2374</f>
        <v>0</v>
      </c>
      <c r="N2375" s="7">
        <f>SUM(N2368:N2374)</f>
        <v>0</v>
      </c>
      <c r="O2375" s="7"/>
      <c r="P2375" s="7">
        <f>SUM(P2368:P2374)</f>
        <v>0</v>
      </c>
      <c r="Q2375" s="8"/>
    </row>
    <row r="2376" spans="1:17" x14ac:dyDescent="0.25">
      <c r="A2376" s="10" t="s">
        <v>15</v>
      </c>
      <c r="B2376" s="10" t="s">
        <v>20</v>
      </c>
      <c r="C2376" s="11">
        <f t="shared" ref="C2376:L2376" si="359">C2351+C2359+C2367+C2375</f>
        <v>0</v>
      </c>
      <c r="D2376" s="11">
        <f t="shared" si="359"/>
        <v>0</v>
      </c>
      <c r="E2376" s="11">
        <f t="shared" si="359"/>
        <v>0</v>
      </c>
      <c r="F2376" s="11">
        <f t="shared" si="359"/>
        <v>0</v>
      </c>
      <c r="G2376" s="11">
        <f t="shared" si="359"/>
        <v>0</v>
      </c>
      <c r="H2376" s="11">
        <f t="shared" si="359"/>
        <v>0</v>
      </c>
      <c r="I2376" s="11">
        <f t="shared" si="359"/>
        <v>0</v>
      </c>
      <c r="J2376" s="11">
        <f t="shared" si="359"/>
        <v>0</v>
      </c>
      <c r="K2376" s="11">
        <f t="shared" si="359"/>
        <v>0</v>
      </c>
      <c r="L2376" s="11">
        <f t="shared" si="359"/>
        <v>0</v>
      </c>
      <c r="M2376" s="11">
        <f>M2375</f>
        <v>0</v>
      </c>
      <c r="N2376" s="11">
        <f>N2351+N2359+N2367+N2375</f>
        <v>0</v>
      </c>
      <c r="O2376" s="11"/>
      <c r="P2376" s="11">
        <f>P2351+P2359+P2367+P2375</f>
        <v>0</v>
      </c>
      <c r="Q2376" s="9"/>
    </row>
  </sheetData>
  <phoneticPr fontId="0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"/>
  <sheetViews>
    <sheetView workbookViewId="0">
      <selection activeCell="A5" sqref="A5"/>
    </sheetView>
  </sheetViews>
  <sheetFormatPr baseColWidth="10" defaultRowHeight="15" x14ac:dyDescent="0.25"/>
  <sheetData>
    <row r="2" spans="1:24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21</v>
      </c>
      <c r="Q2" s="12" t="s">
        <v>22</v>
      </c>
      <c r="R2" s="12" t="s">
        <v>39</v>
      </c>
      <c r="S2" s="12"/>
    </row>
    <row r="3" spans="1:24" x14ac:dyDescent="0.25">
      <c r="A3" t="s">
        <v>406</v>
      </c>
      <c r="J3" s="12"/>
      <c r="L3">
        <v>0</v>
      </c>
    </row>
    <row r="4" spans="1:24" x14ac:dyDescent="0.25">
      <c r="A4" t="s">
        <v>406</v>
      </c>
      <c r="B4" s="21">
        <v>43051</v>
      </c>
      <c r="C4" s="198">
        <v>0</v>
      </c>
      <c r="D4" s="198">
        <v>7724000</v>
      </c>
      <c r="E4" s="198">
        <v>1544000</v>
      </c>
      <c r="F4" s="198">
        <v>0</v>
      </c>
      <c r="G4" s="198">
        <v>0</v>
      </c>
      <c r="H4" s="198">
        <v>0</v>
      </c>
      <c r="I4" s="198">
        <v>0</v>
      </c>
      <c r="J4" s="198">
        <v>7724000</v>
      </c>
      <c r="K4" s="198">
        <v>0</v>
      </c>
      <c r="M4" s="198">
        <f xml:space="preserve"> M3+H4+ I4- J4- L4+ Q4</f>
        <v>-7724000</v>
      </c>
      <c r="N4">
        <f>(C4-D4 - F4 - G4 + J4- K4- H4- I4- P4)*-1</f>
        <v>0</v>
      </c>
      <c r="O4" t="s">
        <v>407</v>
      </c>
      <c r="P4" s="198">
        <v>0</v>
      </c>
      <c r="Q4" s="198">
        <v>0</v>
      </c>
      <c r="R4" s="198">
        <v>0</v>
      </c>
      <c r="S4" s="198">
        <v>0</v>
      </c>
      <c r="T4" s="198">
        <v>0</v>
      </c>
      <c r="U4" s="198">
        <v>0</v>
      </c>
      <c r="V4" s="198">
        <v>0</v>
      </c>
      <c r="X4" s="198">
        <v>20</v>
      </c>
    </row>
    <row r="5" spans="1:24" x14ac:dyDescent="0.25">
      <c r="A5" t="s">
        <v>406</v>
      </c>
      <c r="B5" t="s">
        <v>411</v>
      </c>
      <c r="C5" s="202">
        <v>0</v>
      </c>
      <c r="D5" s="202">
        <v>933000</v>
      </c>
      <c r="E5" s="202">
        <v>187000</v>
      </c>
      <c r="F5" s="202">
        <v>0</v>
      </c>
      <c r="G5" s="202">
        <v>0</v>
      </c>
      <c r="H5" s="202">
        <v>0</v>
      </c>
      <c r="I5" s="202">
        <v>0</v>
      </c>
      <c r="J5" s="202">
        <v>933000</v>
      </c>
      <c r="K5" s="202">
        <v>0</v>
      </c>
      <c r="M5" s="201">
        <f xml:space="preserve"> M4+H5+ I5- J5- L5+ Q5</f>
        <v>-8657000</v>
      </c>
      <c r="N5">
        <f>(C5-D5 - F5 - G5 + J5- K5- H5- I5- P5)*-1</f>
        <v>0</v>
      </c>
      <c r="O5" t="s">
        <v>414</v>
      </c>
      <c r="P5" s="202">
        <v>0</v>
      </c>
      <c r="Q5" s="202">
        <v>0</v>
      </c>
      <c r="R5" s="202">
        <v>0</v>
      </c>
      <c r="S5" s="202">
        <v>2787516.9</v>
      </c>
      <c r="T5" s="202">
        <v>0</v>
      </c>
      <c r="U5" s="202">
        <v>0</v>
      </c>
      <c r="V5" s="202">
        <v>0</v>
      </c>
      <c r="W5" s="23">
        <v>0.16</v>
      </c>
      <c r="X5" s="202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S370"/>
  <sheetViews>
    <sheetView topLeftCell="A122" workbookViewId="0">
      <selection activeCell="A136" sqref="A136"/>
    </sheetView>
  </sheetViews>
  <sheetFormatPr baseColWidth="10" defaultRowHeight="15" x14ac:dyDescent="0.25"/>
  <cols>
    <col min="1" max="2" width="11.42578125" style="3" customWidth="1"/>
    <col min="3" max="6" width="11.42578125" style="5" customWidth="1"/>
    <col min="7" max="7" width="11.42578125" style="5" hidden="1" customWidth="1"/>
    <col min="8" max="8" width="11.42578125" style="5" customWidth="1"/>
    <col min="9" max="9" width="0.140625" style="5" customWidth="1"/>
    <col min="10" max="10" width="11.42578125" style="5" customWidth="1"/>
    <col min="11" max="11" width="4" style="5" customWidth="1"/>
    <col min="12" max="12" width="11.42578125" style="5" customWidth="1"/>
    <col min="13" max="13" width="19.42578125" style="5" customWidth="1"/>
    <col min="14" max="14" width="12.5703125" style="5" bestFit="1" customWidth="1"/>
    <col min="15" max="16" width="11.42578125" style="5" customWidth="1"/>
  </cols>
  <sheetData>
    <row r="1" spans="1:19" x14ac:dyDescent="0.25">
      <c r="A1" s="2"/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144"/>
      <c r="N1" s="144"/>
      <c r="O1" s="144"/>
      <c r="P1" s="4"/>
      <c r="Q1" s="144"/>
      <c r="R1" s="1"/>
      <c r="S1" s="1"/>
    </row>
    <row r="2" spans="1:19" x14ac:dyDescent="0.25">
      <c r="A2" s="3" t="s">
        <v>50</v>
      </c>
      <c r="B2" s="21" t="s">
        <v>49</v>
      </c>
      <c r="C2" s="5">
        <v>23539000</v>
      </c>
      <c r="D2" s="5">
        <v>203858000</v>
      </c>
      <c r="E2" s="5">
        <v>40052000</v>
      </c>
      <c r="F2" s="5">
        <v>1243000</v>
      </c>
      <c r="H2" s="5">
        <v>11717000</v>
      </c>
      <c r="J2" s="5">
        <v>8941000</v>
      </c>
      <c r="M2" s="151">
        <f t="shared" ref="M2:M7" si="0" xml:space="preserve"> M1+H2+ I2- J2- L2</f>
        <v>2776000</v>
      </c>
      <c r="N2" s="27">
        <f t="shared" ref="N2:N7" si="1">(C2-D2 - F2 - G2 + J2- K2- H2- I2- P2)*-1</f>
        <v>184338000</v>
      </c>
      <c r="O2" s="27" t="s">
        <v>51</v>
      </c>
      <c r="Q2" s="27">
        <v>3899838</v>
      </c>
    </row>
    <row r="3" spans="1:19" x14ac:dyDescent="0.25">
      <c r="A3" s="3" t="s">
        <v>50</v>
      </c>
      <c r="B3" s="21" t="s">
        <v>53</v>
      </c>
      <c r="C3" s="5">
        <v>6363000</v>
      </c>
      <c r="D3" s="5">
        <v>8300000</v>
      </c>
      <c r="E3" s="5">
        <v>1660000</v>
      </c>
      <c r="F3" s="5">
        <v>117000</v>
      </c>
      <c r="H3" s="5">
        <v>1989000</v>
      </c>
      <c r="J3" s="5">
        <v>4498000</v>
      </c>
      <c r="M3" s="151">
        <f t="shared" si="0"/>
        <v>267000</v>
      </c>
      <c r="N3" s="27">
        <f t="shared" si="1"/>
        <v>-455000</v>
      </c>
      <c r="O3" s="27" t="s">
        <v>54</v>
      </c>
      <c r="Q3" s="27">
        <v>1060488</v>
      </c>
    </row>
    <row r="4" spans="1:19" x14ac:dyDescent="0.25">
      <c r="A4" s="3" t="s">
        <v>50</v>
      </c>
      <c r="B4" s="21" t="s">
        <v>53</v>
      </c>
      <c r="C4" s="5">
        <v>6782000</v>
      </c>
      <c r="D4" s="5">
        <v>5800000</v>
      </c>
      <c r="E4" s="5">
        <v>1160000</v>
      </c>
      <c r="F4" s="5">
        <v>137000</v>
      </c>
      <c r="H4" s="5">
        <v>2534000</v>
      </c>
      <c r="J4" s="5">
        <v>1800000</v>
      </c>
      <c r="M4" s="151">
        <f t="shared" si="0"/>
        <v>1001000</v>
      </c>
      <c r="N4" s="27">
        <f t="shared" si="1"/>
        <v>-111000</v>
      </c>
      <c r="O4" s="27" t="s">
        <v>57</v>
      </c>
      <c r="Q4" s="27">
        <v>1130339</v>
      </c>
    </row>
    <row r="5" spans="1:19" x14ac:dyDescent="0.25">
      <c r="A5" s="3" t="s">
        <v>50</v>
      </c>
      <c r="B5" s="21" t="s">
        <v>58</v>
      </c>
      <c r="C5" s="5">
        <v>5366000</v>
      </c>
      <c r="D5" s="5">
        <v>6600000</v>
      </c>
      <c r="E5" s="5">
        <v>1320000</v>
      </c>
      <c r="F5" s="5">
        <v>124000</v>
      </c>
      <c r="H5" s="5">
        <v>1225000</v>
      </c>
      <c r="J5" s="5">
        <v>2552000</v>
      </c>
      <c r="M5" s="151">
        <f t="shared" si="0"/>
        <v>-326000</v>
      </c>
      <c r="N5" s="27">
        <f t="shared" si="1"/>
        <v>31000</v>
      </c>
      <c r="O5" s="27" t="s">
        <v>60</v>
      </c>
      <c r="Q5" s="27">
        <v>894329</v>
      </c>
    </row>
    <row r="6" spans="1:19" x14ac:dyDescent="0.25">
      <c r="A6" s="3" t="s">
        <v>50</v>
      </c>
      <c r="B6" s="21" t="s">
        <v>61</v>
      </c>
      <c r="C6" s="5">
        <v>5512000</v>
      </c>
      <c r="D6" s="5">
        <v>6200000</v>
      </c>
      <c r="E6" s="5">
        <v>1240000</v>
      </c>
      <c r="F6" s="5">
        <v>111000</v>
      </c>
      <c r="H6" s="5">
        <v>1439000</v>
      </c>
      <c r="J6" s="5">
        <v>2243000</v>
      </c>
      <c r="M6" s="151">
        <f t="shared" si="0"/>
        <v>-1130000</v>
      </c>
      <c r="N6" s="27">
        <f t="shared" si="1"/>
        <v>-5000</v>
      </c>
      <c r="O6" s="27" t="s">
        <v>64</v>
      </c>
      <c r="Q6" s="27">
        <v>918665</v>
      </c>
    </row>
    <row r="7" spans="1:19" x14ac:dyDescent="0.25">
      <c r="A7" s="3" t="s">
        <v>50</v>
      </c>
      <c r="B7" s="21" t="s">
        <v>65</v>
      </c>
      <c r="C7" s="5">
        <v>6240000</v>
      </c>
      <c r="D7" s="5">
        <v>4500000</v>
      </c>
      <c r="E7" s="5">
        <v>900000</v>
      </c>
      <c r="F7" s="5">
        <v>639000</v>
      </c>
      <c r="H7" s="5">
        <v>2303000</v>
      </c>
      <c r="J7" s="5">
        <v>1183000</v>
      </c>
      <c r="M7" s="151">
        <f t="shared" si="0"/>
        <v>-10000</v>
      </c>
      <c r="N7" s="27">
        <f t="shared" si="1"/>
        <v>19000</v>
      </c>
      <c r="O7" s="27" t="s">
        <v>68</v>
      </c>
      <c r="Q7" s="27">
        <v>1039998</v>
      </c>
    </row>
    <row r="8" spans="1:19" x14ac:dyDescent="0.25">
      <c r="A8" s="3" t="s">
        <v>50</v>
      </c>
      <c r="B8" s="21" t="s">
        <v>69</v>
      </c>
      <c r="C8" s="5">
        <v>6555000</v>
      </c>
      <c r="D8" s="5">
        <v>1950000</v>
      </c>
      <c r="E8" s="5">
        <v>390000</v>
      </c>
      <c r="F8" s="5">
        <v>319000</v>
      </c>
      <c r="H8" s="5">
        <v>4429000</v>
      </c>
      <c r="J8" s="5">
        <v>127000</v>
      </c>
      <c r="M8" s="151">
        <f t="shared" ref="M8:M13" si="2" xml:space="preserve"> M7+H8+ I8- J8- L8</f>
        <v>4292000</v>
      </c>
      <c r="N8" s="27">
        <f t="shared" ref="N8:N13" si="3">(C8-D8 - F8 - G8 + J8- K8- H8- I8- P8)*-1</f>
        <v>16000</v>
      </c>
      <c r="O8" s="27" t="s">
        <v>71</v>
      </c>
      <c r="Q8" s="27">
        <v>1092509</v>
      </c>
    </row>
    <row r="9" spans="1:19" x14ac:dyDescent="0.25">
      <c r="A9" s="3" t="s">
        <v>50</v>
      </c>
      <c r="B9" s="21" t="s">
        <v>72</v>
      </c>
      <c r="C9" s="5">
        <v>7154000</v>
      </c>
      <c r="D9" s="5">
        <v>6800000</v>
      </c>
      <c r="E9" s="5">
        <v>1360000</v>
      </c>
      <c r="F9" s="5">
        <v>82000</v>
      </c>
      <c r="H9" s="5">
        <v>5572000</v>
      </c>
      <c r="J9" s="5">
        <v>5345000</v>
      </c>
      <c r="M9" s="151">
        <f t="shared" si="2"/>
        <v>4519000</v>
      </c>
      <c r="N9" s="27">
        <f t="shared" si="3"/>
        <v>-45000</v>
      </c>
      <c r="O9" s="27" t="s">
        <v>74</v>
      </c>
      <c r="Q9" s="27">
        <v>1192353</v>
      </c>
    </row>
    <row r="10" spans="1:19" x14ac:dyDescent="0.25">
      <c r="A10" s="3" t="s">
        <v>50</v>
      </c>
      <c r="B10" s="21" t="s">
        <v>75</v>
      </c>
      <c r="C10" s="5">
        <v>5799000</v>
      </c>
      <c r="D10" s="5">
        <v>9050000</v>
      </c>
      <c r="E10" s="5">
        <v>1810000</v>
      </c>
      <c r="F10" s="5">
        <v>104000</v>
      </c>
      <c r="H10" s="5">
        <v>1143000</v>
      </c>
      <c r="J10" s="5">
        <v>4521000</v>
      </c>
      <c r="M10" s="151">
        <f t="shared" si="2"/>
        <v>1141000</v>
      </c>
      <c r="N10" s="27">
        <f t="shared" si="3"/>
        <v>-23000</v>
      </c>
      <c r="O10" s="27" t="s">
        <v>77</v>
      </c>
      <c r="Q10" s="27">
        <v>966504</v>
      </c>
    </row>
    <row r="11" spans="1:19" x14ac:dyDescent="0.25">
      <c r="A11" s="3" t="s">
        <v>50</v>
      </c>
      <c r="B11" s="21" t="s">
        <v>78</v>
      </c>
      <c r="C11" s="5">
        <v>6070000</v>
      </c>
      <c r="D11" s="5">
        <v>8800000</v>
      </c>
      <c r="E11" s="5">
        <v>1760000</v>
      </c>
      <c r="F11" s="5">
        <v>92000</v>
      </c>
      <c r="H11" s="5">
        <v>1424000</v>
      </c>
      <c r="J11" s="5">
        <v>4252000</v>
      </c>
      <c r="M11" s="151">
        <f t="shared" si="2"/>
        <v>-1687000</v>
      </c>
      <c r="N11" s="27">
        <f t="shared" si="3"/>
        <v>-6000</v>
      </c>
      <c r="O11" s="27" t="s">
        <v>80</v>
      </c>
      <c r="Q11" s="27">
        <v>1011664</v>
      </c>
    </row>
    <row r="12" spans="1:19" x14ac:dyDescent="0.25">
      <c r="A12" s="3" t="s">
        <v>50</v>
      </c>
      <c r="B12" s="21" t="s">
        <v>81</v>
      </c>
      <c r="C12" s="5">
        <v>4940000</v>
      </c>
      <c r="D12" s="5">
        <v>2700000</v>
      </c>
      <c r="E12" s="5">
        <v>540000</v>
      </c>
      <c r="F12" s="5">
        <v>110000</v>
      </c>
      <c r="H12" s="5">
        <v>2495000</v>
      </c>
      <c r="J12" s="5">
        <v>350000</v>
      </c>
      <c r="M12" s="151">
        <f t="shared" si="2"/>
        <v>458000</v>
      </c>
      <c r="N12" s="27">
        <f t="shared" si="3"/>
        <v>15000</v>
      </c>
      <c r="O12" s="27" t="s">
        <v>84</v>
      </c>
      <c r="Q12" s="27">
        <v>823340</v>
      </c>
    </row>
    <row r="13" spans="1:19" x14ac:dyDescent="0.25">
      <c r="A13" s="3" t="s">
        <v>50</v>
      </c>
      <c r="B13" s="21">
        <v>42742</v>
      </c>
      <c r="C13" s="5">
        <v>6661000</v>
      </c>
      <c r="D13" s="5">
        <v>3300000</v>
      </c>
      <c r="E13" s="5">
        <v>660000</v>
      </c>
      <c r="F13" s="5">
        <v>660000</v>
      </c>
      <c r="H13" s="5">
        <v>1968000</v>
      </c>
      <c r="J13" s="5">
        <v>1436000</v>
      </c>
      <c r="M13" s="151">
        <f t="shared" si="2"/>
        <v>990000</v>
      </c>
      <c r="N13" s="27">
        <f t="shared" si="3"/>
        <v>-2169000</v>
      </c>
      <c r="O13" s="27" t="s">
        <v>86</v>
      </c>
      <c r="Q13" s="27">
        <v>1110126</v>
      </c>
    </row>
    <row r="14" spans="1:19" x14ac:dyDescent="0.25">
      <c r="A14" s="3" t="s">
        <v>50</v>
      </c>
      <c r="B14" s="21">
        <v>42801</v>
      </c>
      <c r="C14" s="5">
        <v>6600000</v>
      </c>
      <c r="D14" s="5">
        <v>2900000</v>
      </c>
      <c r="E14" s="5">
        <v>580000</v>
      </c>
      <c r="F14" s="5">
        <v>138000</v>
      </c>
      <c r="H14" s="5">
        <v>3642000</v>
      </c>
      <c r="J14" s="5">
        <v>165000</v>
      </c>
      <c r="M14" s="151">
        <f t="shared" ref="M14:M19" si="4" xml:space="preserve"> M13+H14+ I14- J14- L14</f>
        <v>4467000</v>
      </c>
      <c r="N14" s="27">
        <f t="shared" ref="N14:N19" si="5">(C14-D14 - F14 - G14 + J14- K14- H14- I14- P14)*-1</f>
        <v>-85000</v>
      </c>
      <c r="O14" s="27" t="s">
        <v>89</v>
      </c>
      <c r="Q14" s="27">
        <v>1100007</v>
      </c>
    </row>
    <row r="15" spans="1:19" x14ac:dyDescent="0.25">
      <c r="A15" s="3" t="s">
        <v>50</v>
      </c>
      <c r="B15" s="21">
        <v>42801</v>
      </c>
      <c r="C15" s="5">
        <v>0</v>
      </c>
      <c r="D15" s="5">
        <v>0</v>
      </c>
      <c r="E15" s="5">
        <v>0</v>
      </c>
      <c r="F15" s="5">
        <v>0</v>
      </c>
      <c r="H15" s="5">
        <v>0</v>
      </c>
      <c r="J15" s="5">
        <v>0</v>
      </c>
      <c r="M15" s="151">
        <f t="shared" si="4"/>
        <v>4467000</v>
      </c>
      <c r="N15" s="27">
        <f t="shared" si="5"/>
        <v>0</v>
      </c>
      <c r="O15" s="27" t="s">
        <v>90</v>
      </c>
      <c r="Q15" s="27">
        <v>0</v>
      </c>
    </row>
    <row r="16" spans="1:19" x14ac:dyDescent="0.25">
      <c r="A16" s="3" t="s">
        <v>50</v>
      </c>
      <c r="B16" s="3" t="s">
        <v>91</v>
      </c>
      <c r="C16" s="5">
        <v>11180000</v>
      </c>
      <c r="D16" s="5">
        <v>7600000</v>
      </c>
      <c r="E16" s="5">
        <v>1520000</v>
      </c>
      <c r="F16" s="5">
        <v>234000</v>
      </c>
      <c r="H16" s="5">
        <v>5809000</v>
      </c>
      <c r="J16" s="5">
        <v>2593000</v>
      </c>
      <c r="M16" s="151">
        <f t="shared" si="4"/>
        <v>7683000</v>
      </c>
      <c r="N16" s="27">
        <f t="shared" si="5"/>
        <v>-130000</v>
      </c>
      <c r="O16" s="27" t="s">
        <v>93</v>
      </c>
      <c r="Q16" s="27">
        <v>1863335</v>
      </c>
    </row>
    <row r="17" spans="1:17" x14ac:dyDescent="0.25">
      <c r="A17" s="3" t="s">
        <v>50</v>
      </c>
      <c r="B17" s="3" t="s">
        <v>99</v>
      </c>
      <c r="C17" s="5">
        <v>16071000</v>
      </c>
      <c r="D17" s="5">
        <v>10600000</v>
      </c>
      <c r="E17" s="5">
        <v>2120000</v>
      </c>
      <c r="F17" s="5">
        <v>407000</v>
      </c>
      <c r="H17" s="5">
        <v>11287000</v>
      </c>
      <c r="J17" s="5">
        <v>5959000</v>
      </c>
      <c r="M17" s="151">
        <f t="shared" si="4"/>
        <v>13011000</v>
      </c>
      <c r="N17" s="27">
        <f t="shared" si="5"/>
        <v>264000</v>
      </c>
      <c r="O17" s="27" t="s">
        <v>101</v>
      </c>
      <c r="Q17" s="27">
        <v>2678531</v>
      </c>
    </row>
    <row r="18" spans="1:17" x14ac:dyDescent="0.25">
      <c r="A18" s="3" t="s">
        <v>50</v>
      </c>
      <c r="B18" s="3" t="s">
        <v>107</v>
      </c>
      <c r="C18" s="5">
        <v>24811000</v>
      </c>
      <c r="D18" s="5">
        <v>20500000</v>
      </c>
      <c r="E18" s="5">
        <v>4100000</v>
      </c>
      <c r="F18" s="5">
        <v>1476000</v>
      </c>
      <c r="H18" s="5">
        <v>22120000</v>
      </c>
      <c r="J18" s="5">
        <v>19212000</v>
      </c>
      <c r="M18" s="151">
        <f t="shared" si="4"/>
        <v>15919000</v>
      </c>
      <c r="N18" s="27">
        <f t="shared" si="5"/>
        <v>73000</v>
      </c>
      <c r="O18" s="27" t="s">
        <v>110</v>
      </c>
      <c r="Q18" s="27">
        <v>4135188</v>
      </c>
    </row>
    <row r="19" spans="1:17" x14ac:dyDescent="0.25">
      <c r="A19" s="3" t="s">
        <v>50</v>
      </c>
      <c r="B19" s="3" t="s">
        <v>107</v>
      </c>
      <c r="C19" s="5">
        <v>1474000</v>
      </c>
      <c r="D19" s="5">
        <v>4300000</v>
      </c>
      <c r="E19" s="5">
        <v>860000</v>
      </c>
      <c r="F19" s="5">
        <v>125000</v>
      </c>
      <c r="H19" s="5">
        <v>1052000</v>
      </c>
      <c r="J19" s="5">
        <v>4008000</v>
      </c>
      <c r="M19" s="151">
        <f t="shared" si="4"/>
        <v>12963000</v>
      </c>
      <c r="N19" s="27">
        <f t="shared" si="5"/>
        <v>-5000</v>
      </c>
      <c r="O19" s="27" t="s">
        <v>112</v>
      </c>
      <c r="Q19" s="27">
        <v>245670</v>
      </c>
    </row>
    <row r="20" spans="1:17" x14ac:dyDescent="0.25">
      <c r="A20" s="3" t="s">
        <v>50</v>
      </c>
      <c r="B20" s="3" t="s">
        <v>117</v>
      </c>
      <c r="C20" s="5">
        <v>11511000</v>
      </c>
      <c r="D20" s="5">
        <v>5950000</v>
      </c>
      <c r="E20" s="5">
        <v>1190000</v>
      </c>
      <c r="F20" s="5">
        <v>531000</v>
      </c>
      <c r="H20" s="5">
        <v>11388000</v>
      </c>
      <c r="J20" s="5">
        <v>6418000</v>
      </c>
      <c r="M20" s="151">
        <f t="shared" ref="M20:M25" si="6" xml:space="preserve"> M19+H20+ I20- J20- L20</f>
        <v>17933000</v>
      </c>
      <c r="N20" s="27">
        <f t="shared" ref="N20:N25" si="7">(C20-D20 - F20 - G20 + J20- K20- H20- I20- P20)*-1</f>
        <v>-60000</v>
      </c>
      <c r="O20" s="27" t="s">
        <v>118</v>
      </c>
      <c r="Q20" s="27">
        <v>1918512</v>
      </c>
    </row>
    <row r="21" spans="1:17" x14ac:dyDescent="0.25">
      <c r="A21" s="3" t="s">
        <v>50</v>
      </c>
      <c r="B21" s="3" t="s">
        <v>126</v>
      </c>
      <c r="C21" s="5">
        <v>24360000</v>
      </c>
      <c r="D21" s="5">
        <v>22750000</v>
      </c>
      <c r="E21" s="5">
        <v>4550000</v>
      </c>
      <c r="F21" s="5">
        <v>1111000</v>
      </c>
      <c r="H21" s="5">
        <v>29981000</v>
      </c>
      <c r="J21" s="5">
        <v>29576000</v>
      </c>
      <c r="M21" s="151">
        <f t="shared" si="6"/>
        <v>18338000</v>
      </c>
      <c r="N21" s="27">
        <f t="shared" si="7"/>
        <v>-94000</v>
      </c>
      <c r="O21" s="27" t="s">
        <v>129</v>
      </c>
      <c r="Q21" s="27">
        <v>4080048</v>
      </c>
    </row>
    <row r="22" spans="1:17" x14ac:dyDescent="0.25">
      <c r="A22" s="3" t="s">
        <v>50</v>
      </c>
      <c r="B22" s="3" t="s">
        <v>139</v>
      </c>
      <c r="C22" s="5">
        <v>27302000</v>
      </c>
      <c r="D22" s="5">
        <v>25800000</v>
      </c>
      <c r="E22" s="5">
        <v>5160000</v>
      </c>
      <c r="F22" s="5">
        <v>1391000</v>
      </c>
      <c r="H22" s="5">
        <v>32702000</v>
      </c>
      <c r="J22" s="5">
        <v>32717000</v>
      </c>
      <c r="M22" s="151">
        <f t="shared" si="6"/>
        <v>18323000</v>
      </c>
      <c r="N22" s="27">
        <f t="shared" si="7"/>
        <v>-126000</v>
      </c>
      <c r="O22" s="27" t="s">
        <v>143</v>
      </c>
      <c r="Q22" s="27">
        <v>4550374</v>
      </c>
    </row>
    <row r="23" spans="1:17" x14ac:dyDescent="0.25">
      <c r="A23" s="3" t="s">
        <v>50</v>
      </c>
      <c r="B23" s="3" t="s">
        <v>156</v>
      </c>
      <c r="C23" s="5">
        <v>25070000</v>
      </c>
      <c r="D23" s="5">
        <v>23350000</v>
      </c>
      <c r="E23" s="5">
        <v>4670000</v>
      </c>
      <c r="F23" s="5">
        <v>1453000</v>
      </c>
      <c r="H23" s="5">
        <v>20165000</v>
      </c>
      <c r="J23" s="5">
        <v>19981000</v>
      </c>
      <c r="M23" s="151">
        <f t="shared" si="6"/>
        <v>18507000</v>
      </c>
      <c r="N23" s="27">
        <f t="shared" si="7"/>
        <v>-83000</v>
      </c>
      <c r="O23" s="27" t="s">
        <v>157</v>
      </c>
      <c r="Q23" s="27">
        <v>4178345</v>
      </c>
    </row>
    <row r="24" spans="1:17" x14ac:dyDescent="0.25">
      <c r="A24" s="3" t="s">
        <v>50</v>
      </c>
      <c r="B24" s="3" t="s">
        <v>161</v>
      </c>
      <c r="C24" s="5">
        <v>14999000</v>
      </c>
      <c r="D24" s="5">
        <v>14400000</v>
      </c>
      <c r="E24" s="5">
        <v>2880000</v>
      </c>
      <c r="F24" s="5">
        <v>363000</v>
      </c>
      <c r="H24" s="5">
        <v>9987000</v>
      </c>
      <c r="J24" s="5">
        <v>9882000</v>
      </c>
      <c r="M24" s="151">
        <f t="shared" si="6"/>
        <v>18612000</v>
      </c>
      <c r="N24" s="27">
        <f t="shared" si="7"/>
        <v>-131000</v>
      </c>
      <c r="O24" s="27" t="s">
        <v>162</v>
      </c>
      <c r="Q24" s="27">
        <v>2504848</v>
      </c>
    </row>
    <row r="25" spans="1:17" x14ac:dyDescent="0.25">
      <c r="A25" s="3" t="s">
        <v>50</v>
      </c>
      <c r="B25" s="3" t="s">
        <v>175</v>
      </c>
      <c r="C25" s="5">
        <v>50194000</v>
      </c>
      <c r="D25" s="5">
        <v>36050000</v>
      </c>
      <c r="E25" s="5">
        <v>7210000</v>
      </c>
      <c r="F25" s="5">
        <v>2741000</v>
      </c>
      <c r="H25" s="5">
        <v>57579000</v>
      </c>
      <c r="J25" s="5">
        <v>46531000</v>
      </c>
      <c r="M25" s="151">
        <f t="shared" si="6"/>
        <v>29660000</v>
      </c>
      <c r="N25" s="27">
        <f t="shared" si="7"/>
        <v>-355000</v>
      </c>
      <c r="O25" s="27" t="s">
        <v>177</v>
      </c>
      <c r="Q25" s="27">
        <v>8365659</v>
      </c>
    </row>
    <row r="26" spans="1:17" x14ac:dyDescent="0.25">
      <c r="A26" s="3" t="s">
        <v>50</v>
      </c>
      <c r="B26" s="3" t="s">
        <v>186</v>
      </c>
      <c r="C26" s="5">
        <v>16094000</v>
      </c>
      <c r="D26" s="5">
        <v>14300000</v>
      </c>
      <c r="E26" s="5">
        <v>2860000</v>
      </c>
      <c r="F26" s="5">
        <v>802000</v>
      </c>
      <c r="H26" s="5">
        <v>32616000</v>
      </c>
      <c r="J26" s="5">
        <v>31734000</v>
      </c>
      <c r="M26" s="151">
        <f t="shared" ref="M26:M31" si="8" xml:space="preserve"> M25+H26+ I26- J26- L26</f>
        <v>30542000</v>
      </c>
      <c r="N26" s="27">
        <f t="shared" ref="N26:N31" si="9">(C26-D26 - F26 - G26 + J26- K26- H26- I26- P26)*-1</f>
        <v>-110000</v>
      </c>
      <c r="O26" s="27" t="s">
        <v>188</v>
      </c>
      <c r="Q26" s="27">
        <v>2682345</v>
      </c>
    </row>
    <row r="27" spans="1:17" x14ac:dyDescent="0.25">
      <c r="A27" s="3" t="s">
        <v>193</v>
      </c>
      <c r="B27" s="3" t="s">
        <v>190</v>
      </c>
      <c r="C27" s="5">
        <v>9613000</v>
      </c>
      <c r="D27" s="5">
        <v>6650000</v>
      </c>
      <c r="E27" s="5">
        <v>1330000</v>
      </c>
      <c r="F27" s="5">
        <v>823000</v>
      </c>
      <c r="H27" s="5">
        <v>20577000</v>
      </c>
      <c r="J27" s="5">
        <v>18472000</v>
      </c>
      <c r="M27" s="151">
        <f t="shared" si="8"/>
        <v>32647000</v>
      </c>
      <c r="N27" s="27">
        <f t="shared" si="9"/>
        <v>-35000</v>
      </c>
      <c r="O27" s="27" t="s">
        <v>192</v>
      </c>
      <c r="Q27" s="27">
        <v>1602161</v>
      </c>
    </row>
    <row r="28" spans="1:17" x14ac:dyDescent="0.25">
      <c r="A28" s="3" t="s">
        <v>50</v>
      </c>
      <c r="B28" s="3" t="s">
        <v>203</v>
      </c>
      <c r="C28" s="5">
        <v>1912000</v>
      </c>
      <c r="D28" s="5">
        <v>1800000</v>
      </c>
      <c r="E28" s="5">
        <v>360000</v>
      </c>
      <c r="F28" s="5">
        <v>72000</v>
      </c>
      <c r="H28" s="5">
        <v>4542000</v>
      </c>
      <c r="J28" s="5">
        <v>4502000</v>
      </c>
      <c r="M28" s="151">
        <f t="shared" si="8"/>
        <v>32687000</v>
      </c>
      <c r="N28" s="27">
        <f t="shared" si="9"/>
        <v>0</v>
      </c>
      <c r="O28" s="27" t="s">
        <v>205</v>
      </c>
      <c r="Q28" s="27">
        <v>318668</v>
      </c>
    </row>
    <row r="29" spans="1:17" x14ac:dyDescent="0.25">
      <c r="A29" s="3" t="s">
        <v>50</v>
      </c>
      <c r="B29" s="3" t="s">
        <v>203</v>
      </c>
      <c r="C29" s="5">
        <v>4153000</v>
      </c>
      <c r="D29" s="5">
        <v>3000000</v>
      </c>
      <c r="E29" s="5">
        <v>600000</v>
      </c>
      <c r="F29" s="5">
        <v>98000</v>
      </c>
      <c r="H29" s="5">
        <v>1491000</v>
      </c>
      <c r="J29" s="5">
        <v>412000</v>
      </c>
      <c r="M29" s="151">
        <f t="shared" si="8"/>
        <v>33766000</v>
      </c>
      <c r="N29" s="27">
        <f t="shared" si="9"/>
        <v>24000</v>
      </c>
      <c r="O29" s="27" t="s">
        <v>207</v>
      </c>
      <c r="Q29" s="27">
        <v>692168</v>
      </c>
    </row>
    <row r="30" spans="1:17" x14ac:dyDescent="0.25">
      <c r="A30" s="3" t="s">
        <v>50</v>
      </c>
      <c r="B30" s="3" t="s">
        <v>209</v>
      </c>
      <c r="C30" s="5">
        <v>12895000</v>
      </c>
      <c r="D30" s="5">
        <v>12900000</v>
      </c>
      <c r="E30" s="5">
        <v>2580000</v>
      </c>
      <c r="F30" s="5">
        <v>282000</v>
      </c>
      <c r="H30" s="5">
        <v>14521000</v>
      </c>
      <c r="J30" s="5">
        <v>14878000</v>
      </c>
      <c r="M30" s="151">
        <f t="shared" si="8"/>
        <v>33409000</v>
      </c>
      <c r="N30" s="27">
        <f t="shared" si="9"/>
        <v>-70000</v>
      </c>
      <c r="O30" s="27" t="s">
        <v>211</v>
      </c>
      <c r="Q30" s="27">
        <v>2168664</v>
      </c>
    </row>
    <row r="31" spans="1:17" x14ac:dyDescent="0.25">
      <c r="A31" s="3" t="s">
        <v>50</v>
      </c>
      <c r="B31" s="3" t="s">
        <v>215</v>
      </c>
      <c r="C31" s="5">
        <v>10161000</v>
      </c>
      <c r="D31" s="5">
        <v>4900000</v>
      </c>
      <c r="E31" s="5">
        <v>980000</v>
      </c>
      <c r="F31" s="5">
        <v>212000</v>
      </c>
      <c r="H31" s="5">
        <v>14559000</v>
      </c>
      <c r="J31" s="5">
        <v>9742000</v>
      </c>
      <c r="M31" s="151">
        <f t="shared" si="8"/>
        <v>38226000</v>
      </c>
      <c r="N31" s="27">
        <f t="shared" si="9"/>
        <v>-232000</v>
      </c>
      <c r="O31" s="27" t="s">
        <v>217</v>
      </c>
      <c r="Q31" s="27">
        <v>1693497</v>
      </c>
    </row>
    <row r="32" spans="1:17" x14ac:dyDescent="0.25">
      <c r="A32" s="3" t="s">
        <v>50</v>
      </c>
      <c r="B32" s="3" t="s">
        <v>218</v>
      </c>
      <c r="C32" s="5">
        <v>3036000</v>
      </c>
      <c r="D32" s="5">
        <v>2350000</v>
      </c>
      <c r="E32" s="5">
        <v>470000</v>
      </c>
      <c r="F32" s="5">
        <v>167000</v>
      </c>
      <c r="H32" s="5">
        <v>5763000</v>
      </c>
      <c r="J32" s="5">
        <v>5255000</v>
      </c>
      <c r="M32" s="151">
        <f t="shared" ref="M32:M37" si="10" xml:space="preserve"> M31+H32+ I32- J32- L32</f>
        <v>38734000</v>
      </c>
      <c r="N32" s="27">
        <f t="shared" ref="N32:N37" si="11">(C32-D32 - F32 - G32 + J32- K32- H32- I32- P32)*-1</f>
        <v>-11000</v>
      </c>
      <c r="O32" s="27" t="s">
        <v>219</v>
      </c>
      <c r="Q32" s="27">
        <v>506001</v>
      </c>
    </row>
    <row r="33" spans="1:17" x14ac:dyDescent="0.25">
      <c r="A33" s="3" t="s">
        <v>50</v>
      </c>
      <c r="B33" s="3" t="s">
        <v>218</v>
      </c>
      <c r="C33" s="5">
        <v>3347000</v>
      </c>
      <c r="D33" s="5">
        <v>3800000</v>
      </c>
      <c r="E33" s="5">
        <v>760000</v>
      </c>
      <c r="F33" s="5">
        <v>118000</v>
      </c>
      <c r="H33" s="5">
        <v>1404000</v>
      </c>
      <c r="J33" s="5">
        <v>2000000</v>
      </c>
      <c r="M33" s="151">
        <f t="shared" si="10"/>
        <v>38138000</v>
      </c>
      <c r="N33" s="27">
        <f t="shared" si="11"/>
        <v>-25000</v>
      </c>
      <c r="O33" s="27" t="s">
        <v>221</v>
      </c>
      <c r="Q33" s="27">
        <v>557836</v>
      </c>
    </row>
    <row r="34" spans="1:17" x14ac:dyDescent="0.25">
      <c r="A34" s="3" t="s">
        <v>50</v>
      </c>
      <c r="B34" s="3" t="s">
        <v>226</v>
      </c>
      <c r="C34" s="5">
        <v>13397000</v>
      </c>
      <c r="D34" s="5">
        <v>14000000</v>
      </c>
      <c r="E34" s="5">
        <v>2800000</v>
      </c>
      <c r="F34" s="5">
        <v>387000</v>
      </c>
      <c r="H34" s="5">
        <v>12599000</v>
      </c>
      <c r="J34" s="5">
        <v>13613000</v>
      </c>
      <c r="M34" s="151">
        <f t="shared" si="10"/>
        <v>37124000</v>
      </c>
      <c r="N34" s="27">
        <f t="shared" si="11"/>
        <v>-24000</v>
      </c>
      <c r="O34" s="27" t="s">
        <v>228</v>
      </c>
      <c r="Q34" s="27">
        <v>2232854</v>
      </c>
    </row>
    <row r="35" spans="1:17" x14ac:dyDescent="0.25">
      <c r="A35" s="3" t="s">
        <v>50</v>
      </c>
      <c r="B35" s="3" t="s">
        <v>245</v>
      </c>
      <c r="C35" s="5">
        <v>59717000</v>
      </c>
      <c r="D35" s="5">
        <v>38350000</v>
      </c>
      <c r="E35" s="5">
        <v>7783000</v>
      </c>
      <c r="F35" s="5">
        <v>2399000</v>
      </c>
      <c r="H35" s="5">
        <v>96713000</v>
      </c>
      <c r="J35" s="5">
        <v>79960000</v>
      </c>
      <c r="M35" s="151">
        <f t="shared" si="10"/>
        <v>53877000</v>
      </c>
      <c r="N35" s="27">
        <f t="shared" si="11"/>
        <v>-2215000</v>
      </c>
      <c r="O35" s="27" t="s">
        <v>246</v>
      </c>
      <c r="Q35" s="27">
        <v>9948855</v>
      </c>
    </row>
    <row r="36" spans="1:17" x14ac:dyDescent="0.25">
      <c r="A36" s="3" t="s">
        <v>50</v>
      </c>
      <c r="B36" s="3" t="s">
        <v>265</v>
      </c>
      <c r="C36" s="5">
        <v>44972000</v>
      </c>
      <c r="D36" s="5">
        <v>45100000</v>
      </c>
      <c r="E36" s="5">
        <v>9020000</v>
      </c>
      <c r="F36" s="5">
        <v>2074000</v>
      </c>
      <c r="H36" s="5">
        <v>72002000</v>
      </c>
      <c r="J36" s="5">
        <v>74334000</v>
      </c>
      <c r="M36" s="27">
        <f t="shared" si="10"/>
        <v>51545000</v>
      </c>
      <c r="N36" s="27">
        <f t="shared" si="11"/>
        <v>-130000</v>
      </c>
      <c r="O36" s="27" t="s">
        <v>267</v>
      </c>
      <c r="Q36" s="27">
        <v>7489264</v>
      </c>
    </row>
    <row r="37" spans="1:17" x14ac:dyDescent="0.25">
      <c r="A37" s="3" t="s">
        <v>50</v>
      </c>
      <c r="B37" s="3" t="s">
        <v>270</v>
      </c>
      <c r="C37" s="5">
        <v>10227000</v>
      </c>
      <c r="D37" s="5">
        <v>10650000</v>
      </c>
      <c r="E37" s="5">
        <v>2130000</v>
      </c>
      <c r="F37" s="5">
        <v>822000</v>
      </c>
      <c r="H37" s="5">
        <v>8167000</v>
      </c>
      <c r="J37" s="5">
        <v>9426000</v>
      </c>
      <c r="M37" s="27">
        <f t="shared" si="10"/>
        <v>50286000</v>
      </c>
      <c r="N37" s="27">
        <f t="shared" si="11"/>
        <v>-14000</v>
      </c>
      <c r="O37" s="27" t="s">
        <v>272</v>
      </c>
      <c r="Q37" s="27">
        <v>1703173</v>
      </c>
    </row>
    <row r="38" spans="1:17" x14ac:dyDescent="0.25">
      <c r="A38" s="3" t="s">
        <v>50</v>
      </c>
      <c r="B38" s="3" t="s">
        <v>285</v>
      </c>
      <c r="C38" s="5">
        <v>40579000</v>
      </c>
      <c r="D38" s="5">
        <v>27350000</v>
      </c>
      <c r="E38" s="5">
        <v>5470000</v>
      </c>
      <c r="F38" s="5">
        <v>1555000</v>
      </c>
      <c r="H38" s="5">
        <v>48541000</v>
      </c>
      <c r="J38" s="5">
        <v>43094000</v>
      </c>
      <c r="M38" s="27">
        <f t="shared" ref="M38:M43" si="12" xml:space="preserve"> M37+H38+ I38- J38- L38</f>
        <v>55733000</v>
      </c>
      <c r="N38" s="27">
        <f t="shared" ref="N38:N43" si="13">(C38-D38 - F38 - G38 + J38- K38- H38- I38- P38)*-1</f>
        <v>-6227000</v>
      </c>
      <c r="O38" s="27" t="s">
        <v>288</v>
      </c>
      <c r="Q38" s="27">
        <v>6756519</v>
      </c>
    </row>
    <row r="39" spans="1:17" x14ac:dyDescent="0.25">
      <c r="A39" s="3" t="s">
        <v>50</v>
      </c>
      <c r="B39" s="3" t="s">
        <v>302</v>
      </c>
      <c r="C39" s="5">
        <v>55167000</v>
      </c>
      <c r="D39" s="5">
        <v>54450000</v>
      </c>
      <c r="E39" s="5">
        <v>10890000</v>
      </c>
      <c r="F39" s="5">
        <v>2328000</v>
      </c>
      <c r="H39" s="5">
        <v>105426000</v>
      </c>
      <c r="J39" s="5">
        <v>107355000</v>
      </c>
      <c r="M39" s="27">
        <f t="shared" si="12"/>
        <v>53804000</v>
      </c>
      <c r="N39" s="27">
        <f t="shared" si="13"/>
        <v>-318000</v>
      </c>
      <c r="O39" s="27" t="s">
        <v>304</v>
      </c>
      <c r="Q39" s="27">
        <v>9188748</v>
      </c>
    </row>
    <row r="40" spans="1:17" x14ac:dyDescent="0.25">
      <c r="A40" s="3" t="s">
        <v>50</v>
      </c>
      <c r="B40" s="3" t="s">
        <v>316</v>
      </c>
      <c r="C40" s="5">
        <v>26953000</v>
      </c>
      <c r="D40" s="5">
        <v>19850000</v>
      </c>
      <c r="E40" s="5">
        <v>3970000</v>
      </c>
      <c r="F40" s="5">
        <v>1584000</v>
      </c>
      <c r="H40" s="5">
        <v>30739000</v>
      </c>
      <c r="J40" s="5">
        <v>25383000</v>
      </c>
      <c r="M40" s="27">
        <f t="shared" si="12"/>
        <v>59160000</v>
      </c>
      <c r="N40" s="27">
        <f t="shared" si="13"/>
        <v>-163000</v>
      </c>
      <c r="O40" s="27" t="s">
        <v>317</v>
      </c>
      <c r="Q40" s="27">
        <v>4492184</v>
      </c>
    </row>
    <row r="41" spans="1:17" x14ac:dyDescent="0.25">
      <c r="A41" s="3" t="s">
        <v>50</v>
      </c>
      <c r="B41" s="3" t="s">
        <v>327</v>
      </c>
      <c r="C41" s="5">
        <v>33794000</v>
      </c>
      <c r="D41" s="5">
        <v>35250000</v>
      </c>
      <c r="E41" s="5">
        <v>7050000</v>
      </c>
      <c r="F41" s="5">
        <v>1344000</v>
      </c>
      <c r="H41" s="5">
        <v>52428000</v>
      </c>
      <c r="J41" s="5">
        <v>55272000</v>
      </c>
      <c r="M41" s="27">
        <f t="shared" si="12"/>
        <v>56316000</v>
      </c>
      <c r="N41" s="5">
        <f t="shared" si="13"/>
        <v>-44000</v>
      </c>
      <c r="O41" s="5" t="s">
        <v>329</v>
      </c>
      <c r="Q41" s="20">
        <v>5632393</v>
      </c>
    </row>
    <row r="42" spans="1:17" x14ac:dyDescent="0.25">
      <c r="A42" s="3" t="s">
        <v>50</v>
      </c>
      <c r="B42" s="3" t="s">
        <v>347</v>
      </c>
      <c r="C42" s="5">
        <v>57477000</v>
      </c>
      <c r="D42" s="5">
        <v>39750000</v>
      </c>
      <c r="E42" s="5">
        <v>7950000</v>
      </c>
      <c r="F42" s="5">
        <v>3786000</v>
      </c>
      <c r="H42" s="5">
        <v>77816000</v>
      </c>
      <c r="J42" s="5">
        <v>64205000</v>
      </c>
      <c r="M42" s="27">
        <f t="shared" si="12"/>
        <v>69927000</v>
      </c>
      <c r="N42" s="5">
        <f t="shared" si="13"/>
        <v>-330000</v>
      </c>
      <c r="O42" s="5" t="s">
        <v>349</v>
      </c>
      <c r="Q42" s="20">
        <v>9579575</v>
      </c>
    </row>
    <row r="43" spans="1:17" x14ac:dyDescent="0.25">
      <c r="A43" s="3" t="s">
        <v>50</v>
      </c>
      <c r="B43" s="3" t="s">
        <v>372</v>
      </c>
      <c r="C43" s="5">
        <v>86776000</v>
      </c>
      <c r="D43" s="5">
        <v>76208000</v>
      </c>
      <c r="E43" s="5">
        <v>21582000</v>
      </c>
      <c r="F43" s="5">
        <v>5608000</v>
      </c>
      <c r="H43" s="5">
        <v>75662000</v>
      </c>
      <c r="J43" s="5">
        <v>71789000</v>
      </c>
      <c r="M43" s="27">
        <f t="shared" si="12"/>
        <v>73800000</v>
      </c>
      <c r="N43" s="5">
        <f t="shared" si="13"/>
        <v>-1087000</v>
      </c>
      <c r="O43" s="5" t="s">
        <v>374</v>
      </c>
      <c r="Q43" s="20">
        <v>14456038</v>
      </c>
    </row>
    <row r="44" spans="1:17" x14ac:dyDescent="0.25">
      <c r="A44" s="3" t="s">
        <v>50</v>
      </c>
      <c r="B44" s="3" t="s">
        <v>387</v>
      </c>
      <c r="C44" s="5">
        <v>55442000</v>
      </c>
      <c r="D44" s="5">
        <v>50020000</v>
      </c>
      <c r="E44" s="5">
        <v>10604000</v>
      </c>
      <c r="F44" s="5">
        <v>4114000</v>
      </c>
      <c r="H44" s="5">
        <v>39451000</v>
      </c>
      <c r="J44" s="5">
        <v>38149000</v>
      </c>
      <c r="M44" s="27">
        <f t="shared" ref="M44:M49" si="14" xml:space="preserve"> M43+H44+ I44- J44- L44</f>
        <v>75102000</v>
      </c>
      <c r="N44" s="5">
        <f t="shared" ref="N44:N49" si="15">(C44-D44 - F44 - G44 + J44- K44- H44- I44- P44)*-1</f>
        <v>-6000</v>
      </c>
      <c r="O44" s="5" t="s">
        <v>389</v>
      </c>
      <c r="Q44" s="20">
        <v>9238289</v>
      </c>
    </row>
    <row r="45" spans="1:17" x14ac:dyDescent="0.25">
      <c r="A45" s="3" t="s">
        <v>50</v>
      </c>
      <c r="B45" s="3" t="s">
        <v>392</v>
      </c>
      <c r="C45" s="5">
        <v>5305000</v>
      </c>
      <c r="D45" s="5">
        <v>4450000</v>
      </c>
      <c r="E45" s="5">
        <v>890000</v>
      </c>
      <c r="F45" s="5">
        <v>351000</v>
      </c>
      <c r="H45" s="5">
        <v>3628000</v>
      </c>
      <c r="J45" s="5">
        <v>3115000</v>
      </c>
      <c r="M45" s="27">
        <f t="shared" si="14"/>
        <v>75615000</v>
      </c>
      <c r="N45" s="5">
        <f t="shared" si="15"/>
        <v>9000</v>
      </c>
      <c r="O45" s="5" t="s">
        <v>393</v>
      </c>
      <c r="Q45" s="20">
        <v>884044</v>
      </c>
    </row>
    <row r="46" spans="1:17" x14ac:dyDescent="0.25">
      <c r="A46" s="3" t="s">
        <v>50</v>
      </c>
      <c r="B46" s="3" t="s">
        <v>392</v>
      </c>
      <c r="C46" s="5">
        <v>5659000</v>
      </c>
      <c r="D46" s="5">
        <v>5300000</v>
      </c>
      <c r="E46" s="5">
        <v>1060000</v>
      </c>
      <c r="F46" s="5">
        <v>195000</v>
      </c>
      <c r="H46" s="5">
        <v>2116000</v>
      </c>
      <c r="J46" s="5">
        <v>1980000</v>
      </c>
      <c r="M46" s="27">
        <f t="shared" si="14"/>
        <v>75751000</v>
      </c>
      <c r="N46" s="5">
        <f t="shared" si="15"/>
        <v>-28000</v>
      </c>
      <c r="O46" s="5" t="s">
        <v>395</v>
      </c>
      <c r="Q46" s="20">
        <v>943132</v>
      </c>
    </row>
    <row r="47" spans="1:17" x14ac:dyDescent="0.25">
      <c r="A47" s="3" t="s">
        <v>50</v>
      </c>
      <c r="B47" s="3" t="s">
        <v>392</v>
      </c>
      <c r="C47" s="5">
        <v>0</v>
      </c>
      <c r="D47" s="5">
        <v>0</v>
      </c>
      <c r="E47" s="5">
        <v>0</v>
      </c>
      <c r="F47" s="5">
        <v>0</v>
      </c>
      <c r="H47" s="5">
        <v>0</v>
      </c>
      <c r="J47" s="5">
        <v>0</v>
      </c>
      <c r="M47" s="27">
        <f t="shared" si="14"/>
        <v>75751000</v>
      </c>
      <c r="N47" s="5">
        <f t="shared" si="15"/>
        <v>0</v>
      </c>
      <c r="O47" s="5" t="s">
        <v>90</v>
      </c>
      <c r="Q47" s="20">
        <v>0</v>
      </c>
    </row>
    <row r="48" spans="1:17" x14ac:dyDescent="0.25">
      <c r="A48" s="3" t="s">
        <v>50</v>
      </c>
      <c r="B48" s="3" t="s">
        <v>398</v>
      </c>
      <c r="C48" s="5">
        <v>10215000</v>
      </c>
      <c r="D48" s="5">
        <v>6870000</v>
      </c>
      <c r="E48" s="5">
        <v>1374000</v>
      </c>
      <c r="F48" s="5">
        <v>483000</v>
      </c>
      <c r="H48" s="5">
        <v>5489000</v>
      </c>
      <c r="J48" s="5">
        <v>2743000</v>
      </c>
      <c r="M48" s="27">
        <f t="shared" si="14"/>
        <v>78497000</v>
      </c>
      <c r="N48" s="5">
        <f t="shared" si="15"/>
        <v>-116000</v>
      </c>
      <c r="O48" s="5" t="s">
        <v>400</v>
      </c>
      <c r="Q48" s="20">
        <v>1702378</v>
      </c>
    </row>
    <row r="49" spans="1:17" x14ac:dyDescent="0.25">
      <c r="A49" s="3" t="s">
        <v>50</v>
      </c>
      <c r="B49" s="3" t="s">
        <v>398</v>
      </c>
      <c r="C49" s="5">
        <v>0</v>
      </c>
      <c r="D49" s="5">
        <v>0</v>
      </c>
      <c r="E49" s="5">
        <v>0</v>
      </c>
      <c r="F49" s="5">
        <v>0</v>
      </c>
      <c r="H49" s="5">
        <v>0</v>
      </c>
      <c r="J49" s="5">
        <v>0</v>
      </c>
      <c r="M49" s="27">
        <f t="shared" si="14"/>
        <v>78497000</v>
      </c>
      <c r="N49" s="5">
        <f t="shared" si="15"/>
        <v>0</v>
      </c>
      <c r="O49" s="5" t="s">
        <v>90</v>
      </c>
      <c r="Q49" s="20">
        <v>0</v>
      </c>
    </row>
    <row r="50" spans="1:17" x14ac:dyDescent="0.25">
      <c r="A50" s="3" t="s">
        <v>50</v>
      </c>
      <c r="B50" s="3" t="s">
        <v>401</v>
      </c>
      <c r="C50" s="5">
        <v>5150000</v>
      </c>
      <c r="D50" s="5">
        <v>5550000</v>
      </c>
      <c r="E50" s="5">
        <v>1110000</v>
      </c>
      <c r="F50" s="5">
        <v>1116000</v>
      </c>
      <c r="H50" s="5">
        <v>2311000</v>
      </c>
      <c r="J50" s="5">
        <v>3872000</v>
      </c>
      <c r="M50" s="27">
        <f xml:space="preserve"> M49+H50+ I50- J50- L50</f>
        <v>76936000</v>
      </c>
      <c r="N50" s="5">
        <f>(C50-D50 - F50 - G50 + J50- K50- H50- I50- P50)*-1</f>
        <v>-45000</v>
      </c>
      <c r="O50" s="5" t="s">
        <v>402</v>
      </c>
      <c r="Q50" s="20">
        <v>858139</v>
      </c>
    </row>
    <row r="51" spans="1:17" x14ac:dyDescent="0.25">
      <c r="A51" s="3" t="s">
        <v>50</v>
      </c>
      <c r="B51" s="3" t="s">
        <v>403</v>
      </c>
      <c r="C51" s="5">
        <v>17138000</v>
      </c>
      <c r="D51" s="5">
        <v>5446000</v>
      </c>
      <c r="E51" s="5">
        <v>1089000</v>
      </c>
      <c r="F51" s="5">
        <v>277000</v>
      </c>
      <c r="H51" s="5">
        <v>12912000</v>
      </c>
      <c r="J51" s="5">
        <v>1520000</v>
      </c>
      <c r="M51" s="27">
        <f xml:space="preserve"> M50+H51+ I51- J51- L51</f>
        <v>88328000</v>
      </c>
      <c r="N51" s="5">
        <f>(C51-D51 - F51 - G51 + J51- K51- H51- I51- P51)*-1</f>
        <v>-23000</v>
      </c>
      <c r="O51" s="5" t="s">
        <v>405</v>
      </c>
      <c r="Q51" s="20">
        <v>2854935</v>
      </c>
    </row>
    <row r="52" spans="1:17" x14ac:dyDescent="0.25">
      <c r="A52" s="3" t="s">
        <v>50</v>
      </c>
      <c r="B52" s="3" t="s">
        <v>403</v>
      </c>
      <c r="C52" s="5">
        <v>0</v>
      </c>
      <c r="D52" s="5">
        <v>0</v>
      </c>
      <c r="E52" s="5">
        <v>0</v>
      </c>
      <c r="F52" s="5">
        <v>0</v>
      </c>
      <c r="H52" s="5">
        <v>0</v>
      </c>
      <c r="J52" s="5">
        <v>0</v>
      </c>
      <c r="M52" s="27">
        <f xml:space="preserve"> M51+H52+ I52- J52- L52</f>
        <v>88328000</v>
      </c>
      <c r="N52" s="5">
        <f>(C52-D52 - F52 - G52 + J52- K52- H52- I52- P52)*-1</f>
        <v>0</v>
      </c>
      <c r="O52" s="5" t="s">
        <v>90</v>
      </c>
      <c r="Q52" s="20">
        <v>0</v>
      </c>
    </row>
    <row r="53" spans="1:17" x14ac:dyDescent="0.25">
      <c r="A53" s="3" t="s">
        <v>50</v>
      </c>
      <c r="B53" s="3" t="s">
        <v>403</v>
      </c>
      <c r="C53" s="5">
        <v>0</v>
      </c>
      <c r="D53" s="5">
        <v>7724000</v>
      </c>
      <c r="E53" s="5">
        <v>1544000</v>
      </c>
      <c r="F53" s="5">
        <v>0</v>
      </c>
      <c r="H53" s="5">
        <v>0</v>
      </c>
      <c r="J53" s="5">
        <v>7724000</v>
      </c>
      <c r="M53" s="27">
        <f xml:space="preserve"> M52+H53+ I53- J53- L53</f>
        <v>80604000</v>
      </c>
      <c r="N53" s="5">
        <f>(C53-D53 - F53 - G53 + J53- K53- H53- I53- P53)*-1</f>
        <v>0</v>
      </c>
      <c r="O53" s="5" t="s">
        <v>408</v>
      </c>
      <c r="Q53" s="20">
        <v>0</v>
      </c>
    </row>
    <row r="54" spans="1:17" x14ac:dyDescent="0.25">
      <c r="A54" s="3" t="s">
        <v>50</v>
      </c>
      <c r="B54" s="3" t="s">
        <v>403</v>
      </c>
      <c r="C54" s="5">
        <v>0</v>
      </c>
      <c r="D54" s="5">
        <v>0</v>
      </c>
      <c r="E54" s="5">
        <v>0</v>
      </c>
      <c r="F54" s="5">
        <v>0</v>
      </c>
      <c r="H54" s="5">
        <v>0</v>
      </c>
      <c r="J54" s="5">
        <v>0</v>
      </c>
      <c r="M54" s="27">
        <f xml:space="preserve"> M53+H54+ I54- J54- L54</f>
        <v>80604000</v>
      </c>
      <c r="N54" s="5">
        <f>(C54-D54 - F54 - G54 + J54- K54- H54- I54- P54)*-1</f>
        <v>0</v>
      </c>
      <c r="O54" s="5" t="s">
        <v>90</v>
      </c>
      <c r="Q54" s="20">
        <v>0</v>
      </c>
    </row>
    <row r="55" spans="1:17" x14ac:dyDescent="0.25">
      <c r="A55" s="3" t="s">
        <v>50</v>
      </c>
      <c r="B55" s="3" t="s">
        <v>411</v>
      </c>
      <c r="C55" s="5">
        <v>30689000</v>
      </c>
      <c r="D55" s="5">
        <v>23977000</v>
      </c>
      <c r="E55" s="5">
        <v>4796000</v>
      </c>
      <c r="F55" s="5">
        <v>819000</v>
      </c>
      <c r="H55" s="5">
        <v>33571000</v>
      </c>
      <c r="J55" s="5">
        <v>27908000</v>
      </c>
      <c r="M55" s="27">
        <f t="shared" ref="M55:M60" si="16" xml:space="preserve"> M54+H55+ I55- J55- L55</f>
        <v>86267000</v>
      </c>
      <c r="N55" s="5">
        <f t="shared" ref="N55:N60" si="17">(C55-D55 - F55 - G55 + J55- K55- H55- I55- P55)*-1</f>
        <v>-230000</v>
      </c>
      <c r="O55" s="5" t="s">
        <v>413</v>
      </c>
      <c r="Q55" s="20">
        <v>5112766</v>
      </c>
    </row>
    <row r="56" spans="1:17" x14ac:dyDescent="0.25">
      <c r="A56" s="3" t="s">
        <v>50</v>
      </c>
      <c r="B56" s="3" t="s">
        <v>411</v>
      </c>
      <c r="C56" s="5">
        <v>0</v>
      </c>
      <c r="D56" s="5">
        <v>0</v>
      </c>
      <c r="E56" s="5">
        <v>0</v>
      </c>
      <c r="F56" s="5">
        <v>0</v>
      </c>
      <c r="H56" s="5">
        <v>0</v>
      </c>
      <c r="J56" s="5">
        <v>0</v>
      </c>
      <c r="M56" s="27">
        <f t="shared" si="16"/>
        <v>86267000</v>
      </c>
      <c r="N56" s="5">
        <f t="shared" si="17"/>
        <v>0</v>
      </c>
      <c r="O56" s="5" t="s">
        <v>90</v>
      </c>
      <c r="Q56" s="20">
        <v>0</v>
      </c>
    </row>
    <row r="57" spans="1:17" x14ac:dyDescent="0.25">
      <c r="A57" s="3" t="s">
        <v>50</v>
      </c>
      <c r="B57" s="3" t="s">
        <v>411</v>
      </c>
      <c r="C57" s="5">
        <v>0</v>
      </c>
      <c r="D57" s="5">
        <v>0</v>
      </c>
      <c r="E57" s="5">
        <v>0</v>
      </c>
      <c r="F57" s="5">
        <v>0</v>
      </c>
      <c r="H57" s="5">
        <v>0</v>
      </c>
      <c r="J57" s="5">
        <v>0</v>
      </c>
      <c r="M57" s="27">
        <f t="shared" si="16"/>
        <v>86267000</v>
      </c>
      <c r="N57" s="5">
        <f t="shared" si="17"/>
        <v>0</v>
      </c>
      <c r="O57" s="5" t="s">
        <v>90</v>
      </c>
      <c r="Q57" s="20">
        <v>0</v>
      </c>
    </row>
    <row r="58" spans="1:17" x14ac:dyDescent="0.25">
      <c r="A58" s="3" t="s">
        <v>50</v>
      </c>
      <c r="B58" s="3" t="s">
        <v>411</v>
      </c>
      <c r="C58" s="5">
        <v>0</v>
      </c>
      <c r="D58" s="5">
        <v>0</v>
      </c>
      <c r="E58" s="5">
        <v>0</v>
      </c>
      <c r="F58" s="5">
        <v>0</v>
      </c>
      <c r="H58" s="5">
        <v>0</v>
      </c>
      <c r="J58" s="5">
        <v>0</v>
      </c>
      <c r="M58" s="5">
        <f t="shared" si="16"/>
        <v>86267000</v>
      </c>
      <c r="N58" s="5">
        <f t="shared" si="17"/>
        <v>0</v>
      </c>
      <c r="O58" s="5" t="s">
        <v>90</v>
      </c>
      <c r="Q58" s="20">
        <v>0</v>
      </c>
    </row>
    <row r="59" spans="1:17" x14ac:dyDescent="0.25">
      <c r="A59" s="3" t="s">
        <v>50</v>
      </c>
      <c r="B59" s="3" t="s">
        <v>411</v>
      </c>
      <c r="C59" s="5">
        <v>35145000</v>
      </c>
      <c r="D59" s="5">
        <v>22005000</v>
      </c>
      <c r="E59" s="5">
        <v>4399000</v>
      </c>
      <c r="F59" s="5">
        <v>0</v>
      </c>
      <c r="H59" s="5">
        <v>31800000</v>
      </c>
      <c r="J59" s="5">
        <v>18660000</v>
      </c>
      <c r="M59" s="5">
        <f t="shared" si="16"/>
        <v>99407000</v>
      </c>
      <c r="N59" s="5">
        <f t="shared" si="17"/>
        <v>0</v>
      </c>
      <c r="O59" s="5" t="s">
        <v>415</v>
      </c>
      <c r="Q59" s="20">
        <v>5857209</v>
      </c>
    </row>
    <row r="60" spans="1:17" x14ac:dyDescent="0.25">
      <c r="A60" s="3" t="s">
        <v>50</v>
      </c>
      <c r="B60" s="3" t="s">
        <v>435</v>
      </c>
      <c r="C60" s="5">
        <v>52795000</v>
      </c>
      <c r="D60" s="5">
        <v>42900000</v>
      </c>
      <c r="E60" s="5">
        <v>8838000</v>
      </c>
      <c r="F60" s="5">
        <v>6336000</v>
      </c>
      <c r="H60" s="5">
        <v>43904000</v>
      </c>
      <c r="J60" s="5">
        <v>40582000</v>
      </c>
      <c r="M60" s="5">
        <f t="shared" si="16"/>
        <v>102729000</v>
      </c>
      <c r="N60" s="5">
        <f t="shared" si="17"/>
        <v>-237000</v>
      </c>
      <c r="O60" s="5" t="s">
        <v>436</v>
      </c>
      <c r="Q60" s="20">
        <v>8792970</v>
      </c>
    </row>
    <row r="61" spans="1:17" x14ac:dyDescent="0.25">
      <c r="A61" s="3" t="s">
        <v>50</v>
      </c>
      <c r="B61" s="3" t="s">
        <v>435</v>
      </c>
      <c r="C61" s="5">
        <v>0</v>
      </c>
      <c r="D61" s="5">
        <v>0</v>
      </c>
      <c r="E61" s="5">
        <v>0</v>
      </c>
      <c r="F61" s="5">
        <v>0</v>
      </c>
      <c r="H61" s="5">
        <v>0</v>
      </c>
      <c r="J61" s="5">
        <v>0</v>
      </c>
      <c r="M61" s="5">
        <f t="shared" ref="M61:M66" si="18" xml:space="preserve"> M60+H61+ I61- J61- L61</f>
        <v>102729000</v>
      </c>
      <c r="N61" s="5">
        <f t="shared" ref="N61:N66" si="19">(C61-D61 - F61 - G61 + J61- K61- H61- I61- P61)*-1</f>
        <v>0</v>
      </c>
      <c r="O61" s="5" t="s">
        <v>438</v>
      </c>
      <c r="Q61" s="20">
        <v>0</v>
      </c>
    </row>
    <row r="62" spans="1:17" x14ac:dyDescent="0.25">
      <c r="A62" s="3" t="s">
        <v>50</v>
      </c>
      <c r="B62" s="3" t="s">
        <v>439</v>
      </c>
      <c r="C62" s="5">
        <v>0</v>
      </c>
      <c r="D62" s="5">
        <v>0</v>
      </c>
      <c r="E62" s="5">
        <v>0</v>
      </c>
      <c r="F62" s="5">
        <v>0</v>
      </c>
      <c r="H62" s="5">
        <v>0</v>
      </c>
      <c r="J62" s="5">
        <v>0</v>
      </c>
      <c r="M62" s="5">
        <f t="shared" si="18"/>
        <v>102729000</v>
      </c>
      <c r="N62" s="5">
        <f t="shared" si="19"/>
        <v>0</v>
      </c>
      <c r="O62" s="5" t="s">
        <v>90</v>
      </c>
      <c r="Q62" s="20">
        <v>0</v>
      </c>
    </row>
    <row r="63" spans="1:17" x14ac:dyDescent="0.25">
      <c r="A63" s="3" t="s">
        <v>50</v>
      </c>
      <c r="B63" s="3" t="s">
        <v>439</v>
      </c>
      <c r="C63" s="5">
        <v>9119000</v>
      </c>
      <c r="D63" s="5">
        <v>4700000</v>
      </c>
      <c r="E63" s="5">
        <v>940000</v>
      </c>
      <c r="F63" s="5">
        <v>184000</v>
      </c>
      <c r="H63" s="5">
        <v>4815000</v>
      </c>
      <c r="J63" s="5">
        <v>500000</v>
      </c>
      <c r="M63" s="5">
        <f t="shared" si="18"/>
        <v>107044000</v>
      </c>
      <c r="N63" s="5">
        <f t="shared" si="19"/>
        <v>80000</v>
      </c>
      <c r="O63" s="5" t="s">
        <v>441</v>
      </c>
      <c r="Q63" s="20">
        <v>1519345</v>
      </c>
    </row>
    <row r="64" spans="1:17" x14ac:dyDescent="0.25">
      <c r="A64" s="3" t="s">
        <v>50</v>
      </c>
      <c r="B64" s="3" t="s">
        <v>439</v>
      </c>
      <c r="C64" s="5">
        <v>0</v>
      </c>
      <c r="D64" s="5">
        <v>0</v>
      </c>
      <c r="E64" s="5">
        <v>0</v>
      </c>
      <c r="F64" s="5">
        <v>0</v>
      </c>
      <c r="H64" s="5">
        <v>0</v>
      </c>
      <c r="J64" s="5">
        <v>0</v>
      </c>
      <c r="M64" s="5">
        <f t="shared" si="18"/>
        <v>107044000</v>
      </c>
      <c r="N64" s="5">
        <f t="shared" si="19"/>
        <v>0</v>
      </c>
      <c r="O64" s="5" t="s">
        <v>90</v>
      </c>
      <c r="Q64" s="20">
        <v>0</v>
      </c>
    </row>
    <row r="65" spans="1:17" x14ac:dyDescent="0.25">
      <c r="A65" s="3" t="s">
        <v>50</v>
      </c>
      <c r="B65" s="3" t="s">
        <v>439</v>
      </c>
      <c r="C65" s="5">
        <v>0</v>
      </c>
      <c r="D65" s="5">
        <v>0</v>
      </c>
      <c r="E65" s="5">
        <v>0</v>
      </c>
      <c r="F65" s="5">
        <v>0</v>
      </c>
      <c r="H65" s="5">
        <v>0</v>
      </c>
      <c r="J65" s="5">
        <v>0</v>
      </c>
      <c r="M65" s="5">
        <f t="shared" si="18"/>
        <v>107044000</v>
      </c>
      <c r="N65" s="5">
        <f t="shared" si="19"/>
        <v>0</v>
      </c>
      <c r="O65" s="5" t="s">
        <v>90</v>
      </c>
      <c r="Q65" s="20">
        <v>0</v>
      </c>
    </row>
    <row r="66" spans="1:17" x14ac:dyDescent="0.25">
      <c r="A66" s="3" t="s">
        <v>50</v>
      </c>
      <c r="B66" s="3" t="s">
        <v>442</v>
      </c>
      <c r="C66" s="5">
        <v>2094000</v>
      </c>
      <c r="D66" s="5">
        <v>1500000</v>
      </c>
      <c r="E66" s="5">
        <v>300000</v>
      </c>
      <c r="F66" s="5">
        <v>32000</v>
      </c>
      <c r="H66" s="5">
        <v>1505000</v>
      </c>
      <c r="J66" s="5">
        <v>952000</v>
      </c>
      <c r="M66" s="5">
        <f t="shared" si="18"/>
        <v>107597000</v>
      </c>
      <c r="N66" s="5">
        <f t="shared" si="19"/>
        <v>-9000</v>
      </c>
      <c r="O66" s="5" t="s">
        <v>443</v>
      </c>
      <c r="Q66" s="20">
        <v>348348</v>
      </c>
    </row>
    <row r="67" spans="1:17" x14ac:dyDescent="0.25">
      <c r="A67" s="3" t="s">
        <v>50</v>
      </c>
      <c r="B67" s="3" t="s">
        <v>442</v>
      </c>
      <c r="C67" s="5">
        <v>1179000</v>
      </c>
      <c r="D67" s="5">
        <v>2150000</v>
      </c>
      <c r="E67" s="5">
        <v>430000</v>
      </c>
      <c r="F67" s="5">
        <v>77000</v>
      </c>
      <c r="H67" s="5">
        <v>37000</v>
      </c>
      <c r="J67" s="5">
        <v>1085000</v>
      </c>
      <c r="M67" s="5">
        <f t="shared" ref="M67:M72" si="20" xml:space="preserve"> M66+H67+ I67- J67- L67</f>
        <v>106549000</v>
      </c>
      <c r="N67" s="5">
        <f t="shared" ref="N67:N72" si="21">(C67-D67 - F67 - G67 + J67- K67- H67- I67- P67)*-1</f>
        <v>0</v>
      </c>
      <c r="O67" s="5" t="s">
        <v>444</v>
      </c>
      <c r="Q67" s="20">
        <v>196240</v>
      </c>
    </row>
    <row r="68" spans="1:17" x14ac:dyDescent="0.25">
      <c r="A68" s="3" t="s">
        <v>50</v>
      </c>
      <c r="B68" s="3" t="s">
        <v>442</v>
      </c>
      <c r="C68" s="5">
        <v>1613000</v>
      </c>
      <c r="D68" s="5">
        <v>500000</v>
      </c>
      <c r="E68" s="5">
        <v>100000</v>
      </c>
      <c r="F68" s="5">
        <v>24000</v>
      </c>
      <c r="H68" s="5">
        <v>1609000</v>
      </c>
      <c r="J68" s="5">
        <v>520000</v>
      </c>
      <c r="M68" s="5">
        <f t="shared" si="20"/>
        <v>107638000</v>
      </c>
      <c r="N68" s="5">
        <f t="shared" si="21"/>
        <v>0</v>
      </c>
      <c r="O68" s="5" t="s">
        <v>446</v>
      </c>
      <c r="Q68" s="20">
        <v>268799</v>
      </c>
    </row>
    <row r="69" spans="1:17" x14ac:dyDescent="0.25">
      <c r="A69" s="3" t="s">
        <v>50</v>
      </c>
      <c r="B69" s="3" t="s">
        <v>447</v>
      </c>
      <c r="C69" s="5">
        <v>7341000</v>
      </c>
      <c r="D69" s="5">
        <v>2500000</v>
      </c>
      <c r="E69" s="5">
        <v>500000</v>
      </c>
      <c r="F69" s="5">
        <v>167000</v>
      </c>
      <c r="H69" s="5">
        <v>4650000</v>
      </c>
      <c r="J69" s="5">
        <v>37000</v>
      </c>
      <c r="M69" s="5">
        <f t="shared" si="20"/>
        <v>112251000</v>
      </c>
      <c r="N69" s="5">
        <f t="shared" si="21"/>
        <v>-61000</v>
      </c>
      <c r="O69" s="5" t="s">
        <v>449</v>
      </c>
      <c r="Q69" s="20">
        <v>1225631</v>
      </c>
    </row>
    <row r="70" spans="1:17" x14ac:dyDescent="0.25">
      <c r="A70" s="3" t="s">
        <v>50</v>
      </c>
      <c r="B70" s="3" t="s">
        <v>450</v>
      </c>
      <c r="C70" s="5">
        <v>4944000</v>
      </c>
      <c r="D70" s="5">
        <v>4500000</v>
      </c>
      <c r="E70" s="5">
        <v>900000</v>
      </c>
      <c r="F70" s="5">
        <v>769000</v>
      </c>
      <c r="H70" s="5">
        <v>2128000</v>
      </c>
      <c r="J70" s="5">
        <v>2452000</v>
      </c>
      <c r="M70" s="5">
        <f t="shared" si="20"/>
        <v>111927000</v>
      </c>
      <c r="N70" s="5">
        <f t="shared" si="21"/>
        <v>1000</v>
      </c>
      <c r="O70" s="5" t="s">
        <v>452</v>
      </c>
      <c r="Q70" s="20">
        <v>823730</v>
      </c>
    </row>
    <row r="71" spans="1:17" x14ac:dyDescent="0.25">
      <c r="A71" s="3" t="s">
        <v>50</v>
      </c>
      <c r="B71" s="3" t="s">
        <v>453</v>
      </c>
      <c r="C71" s="5">
        <v>5036000</v>
      </c>
      <c r="D71" s="5">
        <v>3300000</v>
      </c>
      <c r="E71" s="5">
        <v>660000</v>
      </c>
      <c r="F71" s="5">
        <v>130000</v>
      </c>
      <c r="H71" s="5">
        <v>4606000</v>
      </c>
      <c r="J71" s="5">
        <v>3000000</v>
      </c>
      <c r="M71" s="5">
        <f t="shared" si="20"/>
        <v>113533000</v>
      </c>
      <c r="N71" s="5">
        <f t="shared" si="21"/>
        <v>0</v>
      </c>
      <c r="O71" s="5" t="s">
        <v>455</v>
      </c>
      <c r="Q71" s="20">
        <v>839041</v>
      </c>
    </row>
    <row r="72" spans="1:17" x14ac:dyDescent="0.25">
      <c r="A72" s="3" t="s">
        <v>50</v>
      </c>
      <c r="B72" s="3" t="s">
        <v>456</v>
      </c>
      <c r="C72" s="5">
        <v>4109000</v>
      </c>
      <c r="D72" s="5">
        <v>3700000</v>
      </c>
      <c r="E72" s="5">
        <v>740000</v>
      </c>
      <c r="F72" s="5">
        <v>72000</v>
      </c>
      <c r="H72" s="5">
        <v>3026000</v>
      </c>
      <c r="J72" s="5">
        <v>2700000</v>
      </c>
      <c r="M72" s="5">
        <f t="shared" si="20"/>
        <v>113859000</v>
      </c>
      <c r="N72" s="5">
        <f t="shared" si="21"/>
        <v>-11000</v>
      </c>
      <c r="O72" s="5" t="s">
        <v>458</v>
      </c>
      <c r="Q72" s="20">
        <v>687170</v>
      </c>
    </row>
    <row r="73" spans="1:17" x14ac:dyDescent="0.25">
      <c r="A73" s="3" t="s">
        <v>50</v>
      </c>
      <c r="B73" s="3" t="s">
        <v>461</v>
      </c>
      <c r="C73" s="5">
        <v>12464000</v>
      </c>
      <c r="D73" s="5">
        <v>11700000</v>
      </c>
      <c r="E73" s="5">
        <v>2340000</v>
      </c>
      <c r="F73" s="5">
        <v>481000</v>
      </c>
      <c r="H73" s="5">
        <v>9239000</v>
      </c>
      <c r="J73" s="5">
        <v>9050000</v>
      </c>
      <c r="M73" s="5">
        <f t="shared" ref="M73:M78" si="22" xml:space="preserve"> M72+H73+ I73- J73- L73</f>
        <v>114048000</v>
      </c>
      <c r="N73" s="5">
        <f t="shared" ref="N73:N78" si="23">(C73-D73 - F73 - G73 + J73- K73- H73- I73- P73)*-1</f>
        <v>-94000</v>
      </c>
      <c r="O73" s="5" t="s">
        <v>463</v>
      </c>
      <c r="Q73" s="20">
        <v>2076528</v>
      </c>
    </row>
    <row r="74" spans="1:17" x14ac:dyDescent="0.25">
      <c r="A74" s="3" t="s">
        <v>50</v>
      </c>
      <c r="B74" s="3" t="s">
        <v>464</v>
      </c>
      <c r="C74" s="5">
        <v>9351000</v>
      </c>
      <c r="D74" s="5">
        <v>6350000</v>
      </c>
      <c r="E74" s="5">
        <v>1670000</v>
      </c>
      <c r="F74" s="5">
        <v>978000</v>
      </c>
      <c r="H74" s="5">
        <v>6494000</v>
      </c>
      <c r="J74" s="5">
        <v>4628000</v>
      </c>
      <c r="M74" s="5">
        <f t="shared" si="22"/>
        <v>115914000</v>
      </c>
      <c r="N74" s="5">
        <f t="shared" si="23"/>
        <v>-157000</v>
      </c>
      <c r="O74" s="5" t="s">
        <v>467</v>
      </c>
      <c r="Q74" s="20">
        <v>1790681</v>
      </c>
    </row>
    <row r="75" spans="1:17" x14ac:dyDescent="0.25">
      <c r="A75" s="3" t="s">
        <v>50</v>
      </c>
      <c r="B75" s="3" t="s">
        <v>468</v>
      </c>
      <c r="C75" s="5">
        <v>5210000</v>
      </c>
      <c r="D75" s="5">
        <v>3350000</v>
      </c>
      <c r="E75" s="5">
        <v>670000</v>
      </c>
      <c r="F75" s="5">
        <v>337000</v>
      </c>
      <c r="H75" s="5">
        <v>3977000</v>
      </c>
      <c r="J75" s="5">
        <v>2510000</v>
      </c>
      <c r="M75" s="5">
        <f t="shared" si="22"/>
        <v>117381000</v>
      </c>
      <c r="N75" s="5">
        <f t="shared" si="23"/>
        <v>-56000</v>
      </c>
      <c r="O75" s="5" t="s">
        <v>469</v>
      </c>
      <c r="Q75" s="20">
        <v>868078</v>
      </c>
    </row>
    <row r="76" spans="1:17" x14ac:dyDescent="0.25">
      <c r="A76" s="3" t="s">
        <v>50</v>
      </c>
      <c r="B76" s="3" t="s">
        <v>470</v>
      </c>
      <c r="C76" s="5">
        <v>5002000</v>
      </c>
      <c r="D76" s="5">
        <v>5950000</v>
      </c>
      <c r="E76" s="5">
        <v>1190000</v>
      </c>
      <c r="F76" s="5">
        <v>191000</v>
      </c>
      <c r="H76" s="5">
        <v>3658000</v>
      </c>
      <c r="J76" s="5">
        <v>4800000</v>
      </c>
      <c r="M76" s="5">
        <f t="shared" si="22"/>
        <v>116239000</v>
      </c>
      <c r="N76" s="5">
        <f t="shared" si="23"/>
        <v>-3000</v>
      </c>
      <c r="O76" s="5" t="s">
        <v>472</v>
      </c>
      <c r="Q76" s="20">
        <v>833415</v>
      </c>
    </row>
    <row r="77" spans="1:17" x14ac:dyDescent="0.25">
      <c r="A77" s="3" t="s">
        <v>50</v>
      </c>
      <c r="B77" s="3" t="s">
        <v>473</v>
      </c>
      <c r="C77" s="5">
        <v>4565000</v>
      </c>
      <c r="D77" s="5">
        <v>3850000</v>
      </c>
      <c r="E77" s="5">
        <v>1070000</v>
      </c>
      <c r="F77" s="5">
        <v>169000</v>
      </c>
      <c r="H77" s="5">
        <v>4000000</v>
      </c>
      <c r="J77" s="5">
        <v>3458000</v>
      </c>
      <c r="M77" s="5">
        <f t="shared" si="22"/>
        <v>116781000</v>
      </c>
      <c r="N77" s="5">
        <f t="shared" si="23"/>
        <v>-4000</v>
      </c>
      <c r="O77" s="5" t="s">
        <v>474</v>
      </c>
      <c r="Q77" s="20">
        <v>1060502</v>
      </c>
    </row>
    <row r="78" spans="1:17" x14ac:dyDescent="0.25">
      <c r="A78" s="3" t="s">
        <v>50</v>
      </c>
      <c r="B78" s="3" t="s">
        <v>475</v>
      </c>
      <c r="C78" s="5">
        <v>5739000</v>
      </c>
      <c r="D78" s="5">
        <v>5450000</v>
      </c>
      <c r="E78" s="5">
        <v>1090000</v>
      </c>
      <c r="F78" s="5">
        <v>235000</v>
      </c>
      <c r="H78" s="5">
        <v>4714000</v>
      </c>
      <c r="J78" s="5">
        <v>4700000</v>
      </c>
      <c r="M78" s="5">
        <f t="shared" si="22"/>
        <v>116795000</v>
      </c>
      <c r="N78" s="5">
        <f t="shared" si="23"/>
        <v>-40000</v>
      </c>
      <c r="O78" s="5" t="s">
        <v>477</v>
      </c>
      <c r="Q78" s="20">
        <v>956393</v>
      </c>
    </row>
    <row r="79" spans="1:17" x14ac:dyDescent="0.25">
      <c r="A79" s="3" t="s">
        <v>50</v>
      </c>
      <c r="B79" s="3" t="s">
        <v>478</v>
      </c>
      <c r="C79" s="5">
        <v>5604000</v>
      </c>
      <c r="D79" s="5">
        <v>3150000</v>
      </c>
      <c r="E79" s="5">
        <v>630000</v>
      </c>
      <c r="F79" s="5">
        <v>1019000</v>
      </c>
      <c r="H79" s="5">
        <v>4055000</v>
      </c>
      <c r="J79" s="5">
        <v>2620000</v>
      </c>
      <c r="M79" s="5">
        <f t="shared" ref="M79:M84" si="24" xml:space="preserve"> M78+H79+ I79- J79- L79</f>
        <v>118230000</v>
      </c>
      <c r="N79" s="5">
        <f t="shared" ref="N79:N84" si="25">(C79-D79 - F79 - G79 + J79- K79- H79- I79- P79)*-1</f>
        <v>0</v>
      </c>
      <c r="O79" s="5" t="s">
        <v>480</v>
      </c>
      <c r="Q79" s="20">
        <v>933930</v>
      </c>
    </row>
    <row r="80" spans="1:17" x14ac:dyDescent="0.25">
      <c r="A80" s="3" t="s">
        <v>50</v>
      </c>
      <c r="B80" s="3" t="s">
        <v>481</v>
      </c>
      <c r="C80" s="5">
        <v>6797000</v>
      </c>
      <c r="D80" s="5">
        <v>3650000</v>
      </c>
      <c r="E80" s="5">
        <v>730000</v>
      </c>
      <c r="F80" s="5">
        <v>189000</v>
      </c>
      <c r="H80" s="5">
        <v>5451000</v>
      </c>
      <c r="J80" s="5">
        <v>2500000</v>
      </c>
      <c r="M80" s="5">
        <f t="shared" si="24"/>
        <v>121181000</v>
      </c>
      <c r="N80" s="5">
        <f t="shared" si="25"/>
        <v>-7000</v>
      </c>
      <c r="O80" s="5" t="s">
        <v>483</v>
      </c>
      <c r="Q80" s="20">
        <v>1132610</v>
      </c>
    </row>
    <row r="81" spans="1:17" x14ac:dyDescent="0.25">
      <c r="A81" s="3" t="s">
        <v>50</v>
      </c>
      <c r="B81" s="3" t="s">
        <v>485</v>
      </c>
      <c r="C81" s="5">
        <v>4685000</v>
      </c>
      <c r="D81" s="5">
        <v>6050000</v>
      </c>
      <c r="E81" s="5">
        <v>1210000</v>
      </c>
      <c r="F81" s="5">
        <v>343000</v>
      </c>
      <c r="H81" s="5">
        <v>2390000</v>
      </c>
      <c r="J81" s="5">
        <v>4300000</v>
      </c>
      <c r="M81" s="5">
        <f t="shared" si="24"/>
        <v>119271000</v>
      </c>
      <c r="N81" s="5">
        <f t="shared" si="25"/>
        <v>-202000</v>
      </c>
      <c r="O81" s="5" t="s">
        <v>486</v>
      </c>
      <c r="Q81" s="20">
        <v>780733</v>
      </c>
    </row>
    <row r="82" spans="1:17" x14ac:dyDescent="0.25">
      <c r="A82" s="3" t="s">
        <v>50</v>
      </c>
      <c r="B82" s="3" t="s">
        <v>487</v>
      </c>
      <c r="C82" s="5">
        <v>4988000</v>
      </c>
      <c r="D82" s="5">
        <v>4900000</v>
      </c>
      <c r="E82" s="5">
        <v>980000</v>
      </c>
      <c r="F82" s="5">
        <v>177000</v>
      </c>
      <c r="H82" s="5">
        <v>3207000</v>
      </c>
      <c r="J82" s="5">
        <v>3316000</v>
      </c>
      <c r="M82" s="5">
        <f t="shared" si="24"/>
        <v>119162000</v>
      </c>
      <c r="N82" s="5">
        <f t="shared" si="25"/>
        <v>-20000</v>
      </c>
      <c r="O82" s="5" t="s">
        <v>489</v>
      </c>
      <c r="Q82" s="20">
        <v>831095</v>
      </c>
    </row>
    <row r="83" spans="1:17" x14ac:dyDescent="0.25">
      <c r="A83" s="3" t="s">
        <v>50</v>
      </c>
      <c r="B83" s="3" t="s">
        <v>496</v>
      </c>
      <c r="C83" s="5">
        <v>29319000</v>
      </c>
      <c r="D83" s="5">
        <v>13550000</v>
      </c>
      <c r="E83" s="5">
        <v>2710000</v>
      </c>
      <c r="F83" s="5">
        <v>1899000</v>
      </c>
      <c r="H83" s="5">
        <v>10647000</v>
      </c>
      <c r="J83" s="5">
        <v>6781000</v>
      </c>
      <c r="M83" s="5">
        <f t="shared" si="24"/>
        <v>123028000</v>
      </c>
      <c r="N83" s="5">
        <f t="shared" si="25"/>
        <v>-10004000</v>
      </c>
      <c r="O83" s="5" t="s">
        <v>498</v>
      </c>
      <c r="Q83" s="20">
        <v>4884049</v>
      </c>
    </row>
    <row r="84" spans="1:17" x14ac:dyDescent="0.25">
      <c r="A84" s="3" t="s">
        <v>50</v>
      </c>
      <c r="B84" s="3" t="s">
        <v>499</v>
      </c>
      <c r="C84" s="5">
        <v>5250000</v>
      </c>
      <c r="D84" s="5">
        <v>5500000</v>
      </c>
      <c r="E84" s="5">
        <v>1100000</v>
      </c>
      <c r="F84" s="5">
        <v>349000</v>
      </c>
      <c r="H84" s="5">
        <v>3813000</v>
      </c>
      <c r="J84" s="5">
        <v>4366000</v>
      </c>
      <c r="M84" s="5">
        <f t="shared" si="24"/>
        <v>122475000</v>
      </c>
      <c r="N84" s="5">
        <f t="shared" si="25"/>
        <v>46000</v>
      </c>
      <c r="O84" s="5" t="s">
        <v>501</v>
      </c>
      <c r="Q84" s="20">
        <v>874984</v>
      </c>
    </row>
    <row r="85" spans="1:17" x14ac:dyDescent="0.25">
      <c r="A85" s="3" t="s">
        <v>50</v>
      </c>
      <c r="B85" s="3" t="s">
        <v>504</v>
      </c>
      <c r="C85" s="5">
        <v>8040000</v>
      </c>
      <c r="D85" s="5">
        <v>8600000</v>
      </c>
      <c r="E85" s="5">
        <v>1720000</v>
      </c>
      <c r="F85" s="5">
        <v>264000</v>
      </c>
      <c r="H85" s="5">
        <v>3435000</v>
      </c>
      <c r="J85" s="5">
        <v>4337000</v>
      </c>
      <c r="M85" s="5">
        <f t="shared" ref="M85:M90" si="26" xml:space="preserve"> M84+H85+ I85- J85- L85</f>
        <v>121573000</v>
      </c>
      <c r="N85" s="5">
        <f t="shared" ref="N85:N90" si="27">(C85-D85 - F85 - G85 + J85- K85- H85- I85- P85)*-1</f>
        <v>-78000</v>
      </c>
      <c r="O85" s="5" t="s">
        <v>506</v>
      </c>
      <c r="Q85" s="20">
        <v>1339970</v>
      </c>
    </row>
    <row r="86" spans="1:17" x14ac:dyDescent="0.25">
      <c r="A86" s="3" t="s">
        <v>50</v>
      </c>
      <c r="B86" s="3" t="s">
        <v>520</v>
      </c>
      <c r="C86" s="5">
        <v>32303000</v>
      </c>
      <c r="D86" s="5">
        <v>27850000</v>
      </c>
      <c r="E86" s="5">
        <v>5570000</v>
      </c>
      <c r="F86" s="5">
        <v>2119000</v>
      </c>
      <c r="H86" s="5">
        <v>16469000</v>
      </c>
      <c r="J86" s="5">
        <v>14104000</v>
      </c>
      <c r="M86" s="5">
        <f t="shared" si="26"/>
        <v>123938000</v>
      </c>
      <c r="N86" s="5">
        <f t="shared" si="27"/>
        <v>31000</v>
      </c>
      <c r="O86" s="5" t="s">
        <v>522</v>
      </c>
      <c r="Q86" s="20">
        <v>5422006</v>
      </c>
    </row>
    <row r="87" spans="1:17" x14ac:dyDescent="0.25">
      <c r="A87" s="3" t="s">
        <v>50</v>
      </c>
      <c r="B87" s="3" t="s">
        <v>520</v>
      </c>
      <c r="C87" s="5">
        <v>0</v>
      </c>
      <c r="D87" s="5">
        <v>0</v>
      </c>
      <c r="E87" s="5">
        <v>0</v>
      </c>
      <c r="F87" s="5">
        <v>0</v>
      </c>
      <c r="H87" s="5">
        <v>0</v>
      </c>
      <c r="J87" s="5">
        <v>0</v>
      </c>
      <c r="M87" s="5">
        <f t="shared" si="26"/>
        <v>123938000</v>
      </c>
      <c r="N87" s="5">
        <f t="shared" si="27"/>
        <v>0</v>
      </c>
      <c r="O87" s="5" t="s">
        <v>90</v>
      </c>
      <c r="Q87" s="20">
        <v>0</v>
      </c>
    </row>
    <row r="88" spans="1:17" x14ac:dyDescent="0.25">
      <c r="A88" s="3" t="s">
        <v>50</v>
      </c>
      <c r="B88" s="3" t="s">
        <v>525</v>
      </c>
      <c r="C88" s="5">
        <v>9005000</v>
      </c>
      <c r="D88" s="5">
        <v>7050000</v>
      </c>
      <c r="E88" s="5">
        <v>1410000</v>
      </c>
      <c r="F88" s="5">
        <v>783000</v>
      </c>
      <c r="H88" s="5">
        <v>3241000</v>
      </c>
      <c r="J88" s="5">
        <v>2069000</v>
      </c>
      <c r="M88" s="5">
        <f t="shared" si="26"/>
        <v>125110000</v>
      </c>
      <c r="N88" s="5">
        <f t="shared" si="27"/>
        <v>0</v>
      </c>
      <c r="O88" s="5" t="s">
        <v>527</v>
      </c>
      <c r="Q88" s="20">
        <v>1500832</v>
      </c>
    </row>
    <row r="89" spans="1:17" x14ac:dyDescent="0.25">
      <c r="A89" s="3" t="s">
        <v>50</v>
      </c>
      <c r="B89" s="3" t="s">
        <v>525</v>
      </c>
      <c r="C89" s="5">
        <v>0</v>
      </c>
      <c r="D89" s="5">
        <v>0</v>
      </c>
      <c r="E89" s="5">
        <v>0</v>
      </c>
      <c r="F89" s="5">
        <v>0</v>
      </c>
      <c r="H89" s="5">
        <v>0</v>
      </c>
      <c r="J89" s="5">
        <v>0</v>
      </c>
      <c r="M89" s="5">
        <f t="shared" si="26"/>
        <v>125110000</v>
      </c>
      <c r="N89" s="5">
        <f t="shared" si="27"/>
        <v>0</v>
      </c>
      <c r="O89" s="5" t="s">
        <v>90</v>
      </c>
      <c r="Q89" s="20">
        <v>0</v>
      </c>
    </row>
    <row r="90" spans="1:17" x14ac:dyDescent="0.25">
      <c r="A90" s="3" t="s">
        <v>50</v>
      </c>
      <c r="B90" s="3" t="s">
        <v>528</v>
      </c>
      <c r="C90" s="5">
        <v>4003000</v>
      </c>
      <c r="D90" s="5">
        <v>1700000</v>
      </c>
      <c r="E90" s="5">
        <v>340000</v>
      </c>
      <c r="F90" s="5">
        <v>101000</v>
      </c>
      <c r="H90" s="5">
        <v>3005000</v>
      </c>
      <c r="J90" s="5">
        <v>800000</v>
      </c>
      <c r="M90" s="5">
        <f t="shared" si="26"/>
        <v>127315000</v>
      </c>
      <c r="N90" s="5">
        <f t="shared" si="27"/>
        <v>3000</v>
      </c>
      <c r="O90" s="5" t="s">
        <v>530</v>
      </c>
      <c r="Q90" s="20">
        <v>667141</v>
      </c>
    </row>
    <row r="91" spans="1:17" x14ac:dyDescent="0.25">
      <c r="A91" s="3" t="s">
        <v>50</v>
      </c>
      <c r="B91" s="3" t="s">
        <v>537</v>
      </c>
      <c r="C91" s="5">
        <v>23609000</v>
      </c>
      <c r="D91" s="5">
        <v>17300000</v>
      </c>
      <c r="E91" s="5">
        <v>3020000</v>
      </c>
      <c r="F91" s="5">
        <v>834000</v>
      </c>
      <c r="H91" s="5">
        <v>12173000</v>
      </c>
      <c r="J91" s="5">
        <v>6828000</v>
      </c>
      <c r="M91" s="5">
        <f t="shared" ref="M91:M96" si="28" xml:space="preserve"> M90+H91+ I91- J91- L91</f>
        <v>132660000</v>
      </c>
      <c r="N91" s="5">
        <f t="shared" ref="N91:N96" si="29">(C91-D91 - F91 - G91 + J91- K91- H91- I91- P91)*-1</f>
        <v>-130000</v>
      </c>
      <c r="O91" s="5" t="s">
        <v>539</v>
      </c>
      <c r="Q91" s="20">
        <v>3654233</v>
      </c>
    </row>
    <row r="92" spans="1:17" x14ac:dyDescent="0.25">
      <c r="A92" s="3" t="s">
        <v>50</v>
      </c>
      <c r="B92" s="3" t="s">
        <v>540</v>
      </c>
      <c r="C92" s="5">
        <v>4785000</v>
      </c>
      <c r="D92" s="5">
        <v>3500000</v>
      </c>
      <c r="E92" s="5">
        <v>700000</v>
      </c>
      <c r="F92" s="5">
        <v>999000</v>
      </c>
      <c r="H92" s="5">
        <v>1613000</v>
      </c>
      <c r="J92" s="5">
        <v>1325000</v>
      </c>
      <c r="M92" s="5">
        <f t="shared" si="28"/>
        <v>132948000</v>
      </c>
      <c r="N92" s="5">
        <f t="shared" si="29"/>
        <v>2000</v>
      </c>
      <c r="O92" s="5" t="s">
        <v>542</v>
      </c>
      <c r="Q92" s="20">
        <v>797431</v>
      </c>
    </row>
    <row r="93" spans="1:17" x14ac:dyDescent="0.25">
      <c r="A93" s="3" t="s">
        <v>50</v>
      </c>
      <c r="B93" s="3" t="s">
        <v>545</v>
      </c>
      <c r="C93" s="5">
        <v>10740000</v>
      </c>
      <c r="D93" s="5">
        <v>8450000</v>
      </c>
      <c r="E93" s="5">
        <v>1690000</v>
      </c>
      <c r="F93" s="5">
        <v>330000</v>
      </c>
      <c r="H93" s="5">
        <v>5469000</v>
      </c>
      <c r="J93" s="5">
        <v>3489000</v>
      </c>
      <c r="M93" s="5">
        <f t="shared" si="28"/>
        <v>134928000</v>
      </c>
      <c r="N93" s="5">
        <f t="shared" si="29"/>
        <v>20000</v>
      </c>
      <c r="O93" s="5" t="s">
        <v>548</v>
      </c>
      <c r="Q93" s="20">
        <v>1789974</v>
      </c>
    </row>
    <row r="94" spans="1:17" x14ac:dyDescent="0.25">
      <c r="A94" s="3" t="s">
        <v>50</v>
      </c>
      <c r="B94" s="3" t="s">
        <v>549</v>
      </c>
      <c r="C94" s="5">
        <v>4442000</v>
      </c>
      <c r="D94" s="5">
        <v>4050000</v>
      </c>
      <c r="E94" s="5">
        <v>810000</v>
      </c>
      <c r="F94" s="5">
        <v>123000</v>
      </c>
      <c r="H94" s="5">
        <v>3773000</v>
      </c>
      <c r="J94" s="5">
        <v>3500000</v>
      </c>
      <c r="M94" s="5">
        <f t="shared" si="28"/>
        <v>135201000</v>
      </c>
      <c r="N94" s="5">
        <f t="shared" si="29"/>
        <v>4000</v>
      </c>
      <c r="O94" s="5" t="s">
        <v>552</v>
      </c>
      <c r="Q94" s="20">
        <v>740334</v>
      </c>
    </row>
    <row r="95" spans="1:17" x14ac:dyDescent="0.25">
      <c r="A95" s="3" t="s">
        <v>50</v>
      </c>
      <c r="B95" s="3" t="s">
        <v>553</v>
      </c>
      <c r="C95" s="5">
        <v>5540000</v>
      </c>
      <c r="D95" s="5">
        <v>4350000</v>
      </c>
      <c r="E95" s="5">
        <v>870000</v>
      </c>
      <c r="F95" s="5">
        <v>139000</v>
      </c>
      <c r="H95" s="5">
        <v>3318000</v>
      </c>
      <c r="J95" s="5">
        <v>2300000</v>
      </c>
      <c r="M95" s="5">
        <f t="shared" si="28"/>
        <v>136219000</v>
      </c>
      <c r="N95" s="5">
        <f t="shared" si="29"/>
        <v>-33000</v>
      </c>
      <c r="O95" s="5" t="s">
        <v>554</v>
      </c>
      <c r="Q95" s="20">
        <v>923344</v>
      </c>
    </row>
    <row r="96" spans="1:17" x14ac:dyDescent="0.25">
      <c r="A96" s="3" t="s">
        <v>50</v>
      </c>
      <c r="B96" s="3" t="s">
        <v>555</v>
      </c>
      <c r="C96" s="5">
        <v>4224000</v>
      </c>
      <c r="D96" s="5">
        <v>4700000</v>
      </c>
      <c r="E96" s="5">
        <v>940000</v>
      </c>
      <c r="F96" s="5">
        <v>125000</v>
      </c>
      <c r="H96" s="5">
        <v>1786000</v>
      </c>
      <c r="J96" s="5">
        <v>2500000</v>
      </c>
      <c r="M96" s="5">
        <f t="shared" si="28"/>
        <v>135505000</v>
      </c>
      <c r="N96" s="5">
        <f t="shared" si="29"/>
        <v>-113000</v>
      </c>
      <c r="O96" s="5" t="s">
        <v>558</v>
      </c>
      <c r="Q96" s="20">
        <v>704002</v>
      </c>
    </row>
    <row r="97" spans="1:17" x14ac:dyDescent="0.25">
      <c r="A97" s="3" t="s">
        <v>50</v>
      </c>
      <c r="B97" s="3" t="s">
        <v>566</v>
      </c>
      <c r="C97" s="5">
        <v>19905000</v>
      </c>
      <c r="D97" s="5">
        <v>12510000</v>
      </c>
      <c r="E97" s="5">
        <v>2502000</v>
      </c>
      <c r="F97" s="5">
        <v>1097000</v>
      </c>
      <c r="H97" s="5">
        <v>11607000</v>
      </c>
      <c r="J97" s="5">
        <v>5249000</v>
      </c>
      <c r="M97" s="5">
        <f t="shared" ref="M97:M102" si="30" xml:space="preserve"> M96+H97+ I97- J97- L97</f>
        <v>141863000</v>
      </c>
      <c r="N97" s="5">
        <f t="shared" ref="N97:N102" si="31">(C97-D97 - F97 - G97 + J97- K97- H97- I97- P97)*-1</f>
        <v>60000</v>
      </c>
      <c r="O97" s="5" t="s">
        <v>568</v>
      </c>
      <c r="Q97" s="20">
        <v>3317467</v>
      </c>
    </row>
    <row r="98" spans="1:17" x14ac:dyDescent="0.25">
      <c r="A98" s="3" t="s">
        <v>50</v>
      </c>
      <c r="B98" s="3" t="s">
        <v>569</v>
      </c>
      <c r="C98" s="5">
        <v>3967000</v>
      </c>
      <c r="D98" s="5">
        <v>8500000</v>
      </c>
      <c r="E98" s="5">
        <v>1700000</v>
      </c>
      <c r="F98" s="5">
        <v>146000</v>
      </c>
      <c r="H98" s="5">
        <v>2694000</v>
      </c>
      <c r="J98" s="5">
        <v>7380000</v>
      </c>
      <c r="M98" s="5">
        <f t="shared" si="30"/>
        <v>137177000</v>
      </c>
      <c r="N98" s="5">
        <f t="shared" si="31"/>
        <v>-7000</v>
      </c>
      <c r="O98" s="5" t="s">
        <v>570</v>
      </c>
      <c r="Q98" s="20">
        <v>661187</v>
      </c>
    </row>
    <row r="99" spans="1:17" x14ac:dyDescent="0.25">
      <c r="A99" s="3" t="s">
        <v>50</v>
      </c>
      <c r="B99" s="3" t="s">
        <v>573</v>
      </c>
      <c r="C99" s="5">
        <v>8145000</v>
      </c>
      <c r="D99" s="5">
        <v>5550000</v>
      </c>
      <c r="E99" s="5">
        <v>1110000</v>
      </c>
      <c r="F99" s="5">
        <v>1316000</v>
      </c>
      <c r="H99" s="5">
        <v>4118000</v>
      </c>
      <c r="J99" s="5">
        <v>2835000</v>
      </c>
      <c r="M99" s="5">
        <f t="shared" si="30"/>
        <v>138460000</v>
      </c>
      <c r="N99" s="5">
        <f t="shared" si="31"/>
        <v>4000</v>
      </c>
      <c r="O99" s="5" t="s">
        <v>574</v>
      </c>
      <c r="Q99" s="20">
        <v>1367488</v>
      </c>
    </row>
    <row r="100" spans="1:17" x14ac:dyDescent="0.25">
      <c r="A100" s="3" t="s">
        <v>50</v>
      </c>
      <c r="B100" s="3" t="s">
        <v>575</v>
      </c>
      <c r="C100" s="5">
        <v>5944000</v>
      </c>
      <c r="D100" s="5">
        <v>3300000</v>
      </c>
      <c r="E100" s="5">
        <v>660000</v>
      </c>
      <c r="F100" s="5">
        <v>160000</v>
      </c>
      <c r="H100" s="5">
        <v>3719000</v>
      </c>
      <c r="J100" s="5">
        <v>1325000</v>
      </c>
      <c r="M100" s="5">
        <f t="shared" si="30"/>
        <v>140854000</v>
      </c>
      <c r="N100" s="5">
        <f t="shared" si="31"/>
        <v>-90000</v>
      </c>
      <c r="O100" s="5" t="s">
        <v>577</v>
      </c>
      <c r="Q100" s="20">
        <v>990645</v>
      </c>
    </row>
    <row r="101" spans="1:17" x14ac:dyDescent="0.25">
      <c r="A101" s="3" t="s">
        <v>50</v>
      </c>
      <c r="B101" s="3" t="s">
        <v>578</v>
      </c>
      <c r="C101" s="5">
        <v>4974000</v>
      </c>
      <c r="D101" s="5">
        <v>700000</v>
      </c>
      <c r="E101" s="5">
        <v>140000</v>
      </c>
      <c r="F101" s="5">
        <v>149000</v>
      </c>
      <c r="H101" s="5">
        <v>4308000</v>
      </c>
      <c r="J101" s="5">
        <v>110000</v>
      </c>
      <c r="M101" s="5">
        <f t="shared" si="30"/>
        <v>145052000</v>
      </c>
      <c r="N101" s="5">
        <f t="shared" si="31"/>
        <v>73000</v>
      </c>
      <c r="O101" s="5" t="s">
        <v>580</v>
      </c>
      <c r="Q101" s="20">
        <v>828989</v>
      </c>
    </row>
    <row r="102" spans="1:17" x14ac:dyDescent="0.25">
      <c r="A102" s="3" t="s">
        <v>50</v>
      </c>
      <c r="B102" s="3" t="s">
        <v>581</v>
      </c>
      <c r="C102" s="5">
        <v>6128000</v>
      </c>
      <c r="D102" s="5">
        <v>6450000</v>
      </c>
      <c r="E102" s="5">
        <v>1290000</v>
      </c>
      <c r="F102" s="5">
        <v>110000</v>
      </c>
      <c r="H102" s="5">
        <v>3138000</v>
      </c>
      <c r="J102" s="5">
        <v>3550000</v>
      </c>
      <c r="M102" s="5">
        <f t="shared" si="30"/>
        <v>144640000</v>
      </c>
      <c r="N102" s="5">
        <f t="shared" si="31"/>
        <v>20000</v>
      </c>
      <c r="O102" s="5" t="s">
        <v>583</v>
      </c>
      <c r="Q102" s="20">
        <v>1021385</v>
      </c>
    </row>
    <row r="103" spans="1:17" x14ac:dyDescent="0.25">
      <c r="A103" s="3" t="s">
        <v>50</v>
      </c>
      <c r="B103" s="3" t="s">
        <v>591</v>
      </c>
      <c r="C103" s="5">
        <v>17574000</v>
      </c>
      <c r="D103" s="5">
        <v>10000000</v>
      </c>
      <c r="E103" s="5">
        <v>2000000</v>
      </c>
      <c r="F103" s="5">
        <v>1565000</v>
      </c>
      <c r="H103" s="5">
        <v>11138000</v>
      </c>
      <c r="J103" s="5">
        <v>5160000</v>
      </c>
      <c r="M103" s="5">
        <f t="shared" ref="M103:M108" si="32" xml:space="preserve"> M102+H103+ I103- J103- L103</f>
        <v>150618000</v>
      </c>
      <c r="N103" s="5">
        <f t="shared" ref="N103:N108" si="33">(C103-D103 - F103 - G103 + J103- K103- H103- I103- P103)*-1</f>
        <v>-31000</v>
      </c>
      <c r="O103" s="5" t="s">
        <v>593</v>
      </c>
      <c r="Q103" s="20">
        <v>2938958</v>
      </c>
    </row>
    <row r="104" spans="1:17" x14ac:dyDescent="0.25">
      <c r="A104" s="3" t="s">
        <v>50</v>
      </c>
      <c r="B104" s="3" t="s">
        <v>594</v>
      </c>
      <c r="C104" s="5">
        <v>5577000</v>
      </c>
      <c r="D104" s="5">
        <v>7300000</v>
      </c>
      <c r="E104" s="5">
        <v>1460000</v>
      </c>
      <c r="F104" s="5">
        <v>199000</v>
      </c>
      <c r="H104" s="5">
        <v>4146000</v>
      </c>
      <c r="J104" s="5">
        <v>6090000</v>
      </c>
      <c r="M104" s="5">
        <f t="shared" si="32"/>
        <v>148674000</v>
      </c>
      <c r="N104" s="5">
        <f t="shared" si="33"/>
        <v>-22000</v>
      </c>
      <c r="O104" s="5" t="s">
        <v>596</v>
      </c>
      <c r="Q104" s="20">
        <v>929495</v>
      </c>
    </row>
    <row r="105" spans="1:17" x14ac:dyDescent="0.25">
      <c r="A105" s="3" t="s">
        <v>50</v>
      </c>
      <c r="B105" s="3" t="s">
        <v>597</v>
      </c>
      <c r="C105" s="5">
        <v>4279000</v>
      </c>
      <c r="D105" s="5">
        <v>2100000</v>
      </c>
      <c r="E105" s="5">
        <v>420000</v>
      </c>
      <c r="F105" s="5">
        <v>233000</v>
      </c>
      <c r="H105" s="5">
        <v>2567000</v>
      </c>
      <c r="J105" s="5">
        <v>620000</v>
      </c>
      <c r="M105" s="5">
        <f t="shared" si="32"/>
        <v>150621000</v>
      </c>
      <c r="N105" s="5">
        <f t="shared" si="33"/>
        <v>1000</v>
      </c>
      <c r="O105" s="5" t="s">
        <v>599</v>
      </c>
      <c r="Q105" s="20">
        <v>713152</v>
      </c>
    </row>
    <row r="106" spans="1:17" x14ac:dyDescent="0.25">
      <c r="A106" s="3" t="s">
        <v>50</v>
      </c>
      <c r="B106" s="3" t="s">
        <v>604</v>
      </c>
      <c r="C106" s="5">
        <v>1008000</v>
      </c>
      <c r="D106" s="5">
        <v>2650000</v>
      </c>
      <c r="E106" s="5">
        <v>530000</v>
      </c>
      <c r="F106" s="5">
        <v>282000</v>
      </c>
      <c r="H106" s="5">
        <v>176000</v>
      </c>
      <c r="J106" s="5">
        <v>2100000</v>
      </c>
      <c r="M106" s="5">
        <f t="shared" si="32"/>
        <v>148697000</v>
      </c>
      <c r="N106" s="5">
        <f t="shared" si="33"/>
        <v>0</v>
      </c>
      <c r="O106" s="5" t="s">
        <v>605</v>
      </c>
      <c r="Q106" s="20">
        <v>168001</v>
      </c>
    </row>
    <row r="107" spans="1:17" x14ac:dyDescent="0.25">
      <c r="A107" s="3" t="s">
        <v>50</v>
      </c>
      <c r="B107" s="3" t="s">
        <v>606</v>
      </c>
      <c r="C107" s="5">
        <v>6603000</v>
      </c>
      <c r="D107" s="5">
        <v>1050000</v>
      </c>
      <c r="E107" s="5">
        <v>210000</v>
      </c>
      <c r="F107" s="5">
        <v>282000</v>
      </c>
      <c r="H107" s="5">
        <v>5722000</v>
      </c>
      <c r="J107" s="5">
        <v>445000</v>
      </c>
      <c r="M107" s="5">
        <f t="shared" si="32"/>
        <v>153974000</v>
      </c>
      <c r="N107" s="5">
        <f t="shared" si="33"/>
        <v>6000</v>
      </c>
      <c r="O107" s="5" t="s">
        <v>608</v>
      </c>
      <c r="Q107" s="20">
        <v>1100266</v>
      </c>
    </row>
    <row r="108" spans="1:17" x14ac:dyDescent="0.25">
      <c r="A108" s="3" t="s">
        <v>50</v>
      </c>
      <c r="B108" s="3" t="s">
        <v>609</v>
      </c>
      <c r="C108" s="5">
        <v>5373000</v>
      </c>
      <c r="D108" s="5">
        <v>5400000</v>
      </c>
      <c r="E108" s="5">
        <v>1080000</v>
      </c>
      <c r="F108" s="5">
        <v>151000</v>
      </c>
      <c r="H108" s="5">
        <v>1474000</v>
      </c>
      <c r="J108" s="5">
        <v>1690000</v>
      </c>
      <c r="M108" s="5">
        <f t="shared" si="32"/>
        <v>153758000</v>
      </c>
      <c r="N108" s="5">
        <f t="shared" si="33"/>
        <v>-38000</v>
      </c>
      <c r="O108" s="5" t="s">
        <v>611</v>
      </c>
      <c r="Q108" s="20">
        <v>895492</v>
      </c>
    </row>
    <row r="109" spans="1:17" x14ac:dyDescent="0.25">
      <c r="A109" s="3" t="s">
        <v>50</v>
      </c>
      <c r="B109" s="3" t="s">
        <v>612</v>
      </c>
      <c r="C109" s="5">
        <v>5519000</v>
      </c>
      <c r="D109" s="5">
        <v>7000000</v>
      </c>
      <c r="E109" s="5">
        <v>1400000</v>
      </c>
      <c r="F109" s="5">
        <v>159000</v>
      </c>
      <c r="H109" s="5">
        <v>2496000</v>
      </c>
      <c r="J109" s="5">
        <v>4020000</v>
      </c>
      <c r="M109" s="5">
        <f t="shared" ref="M109:M114" si="34" xml:space="preserve"> M108+H109+ I109- J109- L109</f>
        <v>152234000</v>
      </c>
      <c r="N109" s="5">
        <f t="shared" ref="N109:N114" si="35">(C109-D109 - F109 - G109 + J109- K109- H109- I109- P109)*-1</f>
        <v>116000</v>
      </c>
      <c r="O109" s="5" t="s">
        <v>614</v>
      </c>
      <c r="Q109" s="20">
        <v>919820</v>
      </c>
    </row>
    <row r="110" spans="1:17" x14ac:dyDescent="0.25">
      <c r="A110" s="3" t="s">
        <v>50</v>
      </c>
      <c r="B110" s="3" t="s">
        <v>615</v>
      </c>
      <c r="C110" s="5">
        <v>5538000</v>
      </c>
      <c r="D110" s="5">
        <v>4050000</v>
      </c>
      <c r="E110" s="5">
        <v>810000</v>
      </c>
      <c r="F110" s="5">
        <v>112000</v>
      </c>
      <c r="H110" s="5">
        <v>3805000</v>
      </c>
      <c r="J110" s="5">
        <v>2500000</v>
      </c>
      <c r="M110" s="5">
        <f t="shared" si="34"/>
        <v>153539000</v>
      </c>
      <c r="N110" s="5">
        <f t="shared" si="35"/>
        <v>-71000</v>
      </c>
      <c r="O110" s="5" t="s">
        <v>617</v>
      </c>
      <c r="Q110" s="20">
        <v>923013</v>
      </c>
    </row>
    <row r="111" spans="1:17" x14ac:dyDescent="0.25">
      <c r="A111" s="3" t="s">
        <v>50</v>
      </c>
      <c r="B111" s="3" t="s">
        <v>618</v>
      </c>
      <c r="C111" s="5">
        <v>4363000</v>
      </c>
      <c r="D111" s="5">
        <v>5450000</v>
      </c>
      <c r="E111" s="5">
        <v>1090000</v>
      </c>
      <c r="F111" s="5">
        <v>195000</v>
      </c>
      <c r="H111" s="5">
        <v>2240000</v>
      </c>
      <c r="J111" s="5">
        <v>3550000</v>
      </c>
      <c r="M111" s="5">
        <f t="shared" si="34"/>
        <v>152229000</v>
      </c>
      <c r="N111" s="5">
        <f t="shared" si="35"/>
        <v>-28000</v>
      </c>
      <c r="O111" s="5" t="s">
        <v>620</v>
      </c>
      <c r="Q111" s="20">
        <v>727133</v>
      </c>
    </row>
    <row r="112" spans="1:17" x14ac:dyDescent="0.25">
      <c r="A112" s="3" t="s">
        <v>50</v>
      </c>
      <c r="B112" s="3" t="s">
        <v>627</v>
      </c>
      <c r="C112" s="5">
        <v>4466000</v>
      </c>
      <c r="D112" s="5">
        <v>8850000</v>
      </c>
      <c r="E112" s="5">
        <v>1770000</v>
      </c>
      <c r="F112" s="5">
        <v>451000</v>
      </c>
      <c r="H112" s="5">
        <v>1866000</v>
      </c>
      <c r="J112" s="5">
        <v>6702000</v>
      </c>
      <c r="M112" s="5">
        <f t="shared" si="34"/>
        <v>147393000</v>
      </c>
      <c r="N112" s="5">
        <f t="shared" si="35"/>
        <v>-1000</v>
      </c>
      <c r="O112" s="5" t="s">
        <v>629</v>
      </c>
      <c r="Q112" s="20">
        <v>744331</v>
      </c>
    </row>
    <row r="113" spans="1:17" x14ac:dyDescent="0.25">
      <c r="A113" s="3" t="s">
        <v>50</v>
      </c>
      <c r="B113" s="3" t="s">
        <v>638</v>
      </c>
      <c r="C113" s="5">
        <v>15143000</v>
      </c>
      <c r="D113" s="5">
        <v>12450000</v>
      </c>
      <c r="E113" s="5">
        <v>2570000</v>
      </c>
      <c r="F113" s="5">
        <v>1456000</v>
      </c>
      <c r="H113" s="5">
        <v>8951000</v>
      </c>
      <c r="J113" s="5">
        <v>7715000</v>
      </c>
      <c r="M113" s="5">
        <f t="shared" si="34"/>
        <v>148629000</v>
      </c>
      <c r="N113" s="5">
        <f t="shared" si="35"/>
        <v>-1000</v>
      </c>
      <c r="O113" s="5" t="s">
        <v>640</v>
      </c>
      <c r="Q113" s="20">
        <v>2523780</v>
      </c>
    </row>
    <row r="114" spans="1:17" x14ac:dyDescent="0.25">
      <c r="A114" s="3" t="s">
        <v>50</v>
      </c>
      <c r="B114" s="3" t="s">
        <v>662</v>
      </c>
      <c r="C114" s="5">
        <v>55411000</v>
      </c>
      <c r="D114" s="5">
        <v>41700000</v>
      </c>
      <c r="E114" s="5">
        <v>8340000</v>
      </c>
      <c r="F114" s="5">
        <v>2953000</v>
      </c>
      <c r="H114" s="5">
        <v>35819000</v>
      </c>
      <c r="J114" s="5">
        <v>25180000</v>
      </c>
      <c r="M114" s="5">
        <f t="shared" si="34"/>
        <v>159268000</v>
      </c>
      <c r="N114" s="5">
        <f t="shared" si="35"/>
        <v>-119000</v>
      </c>
      <c r="O114" s="5" t="s">
        <v>663</v>
      </c>
      <c r="Q114" s="20">
        <v>9236676</v>
      </c>
    </row>
    <row r="115" spans="1:17" x14ac:dyDescent="0.25">
      <c r="A115" s="3" t="s">
        <v>50</v>
      </c>
      <c r="B115" s="3" t="s">
        <v>667</v>
      </c>
      <c r="C115" s="5">
        <v>19051000</v>
      </c>
      <c r="D115" s="5">
        <v>17250000</v>
      </c>
      <c r="E115" s="5">
        <v>3660000</v>
      </c>
      <c r="F115" s="5">
        <v>848000</v>
      </c>
      <c r="H115" s="5">
        <v>10439000</v>
      </c>
      <c r="J115" s="5">
        <v>9469000</v>
      </c>
      <c r="M115" s="5">
        <f t="shared" ref="M115:M120" si="36" xml:space="preserve"> M114+H115+ I115- J115- L115</f>
        <v>160238000</v>
      </c>
      <c r="N115" s="5">
        <f t="shared" ref="N115:N120" si="37">(C115-D115 - F115 - G115 + J115- K115- H115- I115- P115)*-1</f>
        <v>17000</v>
      </c>
      <c r="O115" s="5" t="s">
        <v>670</v>
      </c>
      <c r="Q115" s="20">
        <v>3174633</v>
      </c>
    </row>
    <row r="116" spans="1:17" x14ac:dyDescent="0.25">
      <c r="A116" s="3" t="s">
        <v>50</v>
      </c>
      <c r="B116" s="3" t="s">
        <v>675</v>
      </c>
      <c r="C116" s="5">
        <v>11344000</v>
      </c>
      <c r="D116" s="5">
        <v>11650000</v>
      </c>
      <c r="E116" s="5">
        <v>2530000</v>
      </c>
      <c r="F116" s="5">
        <v>1188000</v>
      </c>
      <c r="H116" s="5">
        <v>5324000</v>
      </c>
      <c r="J116" s="5">
        <v>6866000</v>
      </c>
      <c r="M116" s="5">
        <f t="shared" si="36"/>
        <v>158696000</v>
      </c>
      <c r="N116" s="5">
        <f t="shared" si="37"/>
        <v>-48000</v>
      </c>
      <c r="O116" s="5" t="s">
        <v>677</v>
      </c>
      <c r="Q116" s="20">
        <v>1890670</v>
      </c>
    </row>
    <row r="117" spans="1:17" x14ac:dyDescent="0.25">
      <c r="A117" s="3" t="s">
        <v>50</v>
      </c>
      <c r="B117" s="3" t="s">
        <v>739</v>
      </c>
      <c r="C117" s="5">
        <v>186182000</v>
      </c>
      <c r="D117" s="5">
        <v>130760000</v>
      </c>
      <c r="E117" s="5">
        <v>24052000</v>
      </c>
      <c r="F117" s="5">
        <v>9563000</v>
      </c>
      <c r="H117" s="5">
        <v>97713000</v>
      </c>
      <c r="J117" s="5">
        <v>81155000</v>
      </c>
      <c r="M117" s="5">
        <f t="shared" si="36"/>
        <v>175254000</v>
      </c>
      <c r="N117" s="5">
        <f t="shared" si="37"/>
        <v>-29301000</v>
      </c>
      <c r="O117" s="5" t="s">
        <v>742</v>
      </c>
      <c r="Q117" s="20">
        <v>31876695</v>
      </c>
    </row>
    <row r="118" spans="1:17" x14ac:dyDescent="0.25">
      <c r="A118" s="3" t="s">
        <v>50</v>
      </c>
      <c r="B118" s="3" t="s">
        <v>752</v>
      </c>
      <c r="C118" s="5">
        <v>22106000</v>
      </c>
      <c r="D118" s="5">
        <v>22550000</v>
      </c>
      <c r="E118" s="5">
        <v>4510000</v>
      </c>
      <c r="F118" s="5">
        <v>1192000</v>
      </c>
      <c r="H118" s="5">
        <v>11599000</v>
      </c>
      <c r="J118" s="5">
        <v>13330000</v>
      </c>
      <c r="M118" s="5">
        <f t="shared" si="36"/>
        <v>173523000</v>
      </c>
      <c r="N118" s="5">
        <f t="shared" si="37"/>
        <v>-95000</v>
      </c>
      <c r="O118" s="5" t="s">
        <v>754</v>
      </c>
      <c r="Q118" s="20">
        <v>3673290</v>
      </c>
    </row>
    <row r="119" spans="1:17" x14ac:dyDescent="0.25">
      <c r="A119" s="3" t="s">
        <v>50</v>
      </c>
      <c r="B119" s="3" t="s">
        <v>780</v>
      </c>
      <c r="C119" s="5">
        <v>65506000</v>
      </c>
      <c r="D119" s="5">
        <v>47576000</v>
      </c>
      <c r="E119" s="5">
        <v>9515000</v>
      </c>
      <c r="F119" s="5">
        <v>4212000</v>
      </c>
      <c r="H119" s="5">
        <v>41672000</v>
      </c>
      <c r="J119" s="5">
        <v>28197000</v>
      </c>
      <c r="M119" s="5">
        <f t="shared" si="36"/>
        <v>186998000</v>
      </c>
      <c r="N119" s="5">
        <f t="shared" si="37"/>
        <v>-243000</v>
      </c>
      <c r="O119" s="5" t="s">
        <v>782</v>
      </c>
      <c r="Q119" s="20">
        <v>10792418</v>
      </c>
    </row>
    <row r="120" spans="1:17" x14ac:dyDescent="0.25">
      <c r="A120" s="3" t="s">
        <v>50</v>
      </c>
      <c r="B120" s="3" t="s">
        <v>791</v>
      </c>
      <c r="C120" s="5">
        <v>22934000</v>
      </c>
      <c r="D120" s="5">
        <v>18700000</v>
      </c>
      <c r="E120" s="5">
        <v>3740000</v>
      </c>
      <c r="F120" s="5">
        <v>1602000</v>
      </c>
      <c r="H120" s="5">
        <v>13719000</v>
      </c>
      <c r="J120" s="5">
        <v>11140000</v>
      </c>
      <c r="M120" s="5">
        <f t="shared" si="36"/>
        <v>189577000</v>
      </c>
      <c r="N120" s="5">
        <f t="shared" si="37"/>
        <v>-53000</v>
      </c>
      <c r="O120" s="5" t="s">
        <v>793</v>
      </c>
      <c r="Q120" s="20">
        <v>3796133</v>
      </c>
    </row>
    <row r="121" spans="1:17" x14ac:dyDescent="0.25">
      <c r="A121" s="3" t="s">
        <v>50</v>
      </c>
      <c r="B121" s="3" t="s">
        <v>794</v>
      </c>
      <c r="C121" s="5">
        <v>3197000</v>
      </c>
      <c r="D121" s="5">
        <v>1200000</v>
      </c>
      <c r="E121" s="5">
        <v>240000</v>
      </c>
      <c r="F121" s="5">
        <v>154000</v>
      </c>
      <c r="H121" s="5">
        <v>2243000</v>
      </c>
      <c r="J121" s="5">
        <v>400000</v>
      </c>
      <c r="M121" s="5">
        <f t="shared" ref="M121:M126" si="38" xml:space="preserve"> M120+H121+ I121- J121- L121</f>
        <v>191420000</v>
      </c>
      <c r="N121" s="5">
        <f t="shared" ref="N121:N126" si="39">(C121-D121 - F121 - G121 + J121- K121- H121- I121- P121)*-1</f>
        <v>0</v>
      </c>
      <c r="O121" s="5" t="s">
        <v>795</v>
      </c>
      <c r="Q121" s="20">
        <v>524491</v>
      </c>
    </row>
    <row r="122" spans="1:17" x14ac:dyDescent="0.25">
      <c r="A122" s="3" t="s">
        <v>50</v>
      </c>
      <c r="B122" s="3" t="s">
        <v>812</v>
      </c>
      <c r="C122" s="5">
        <v>37850000</v>
      </c>
      <c r="D122" s="5">
        <v>31900000</v>
      </c>
      <c r="E122" s="5">
        <v>6440000</v>
      </c>
      <c r="F122" s="5">
        <v>3560000</v>
      </c>
      <c r="H122" s="5">
        <v>22492000</v>
      </c>
      <c r="J122" s="5">
        <v>20151000</v>
      </c>
      <c r="M122" s="5">
        <f t="shared" si="38"/>
        <v>193761000</v>
      </c>
      <c r="N122" s="5">
        <f t="shared" si="39"/>
        <v>-49000</v>
      </c>
      <c r="O122" s="5" t="s">
        <v>814</v>
      </c>
      <c r="Q122" s="20">
        <v>6243006</v>
      </c>
    </row>
    <row r="123" spans="1:17" x14ac:dyDescent="0.25">
      <c r="A123" s="3" t="s">
        <v>50</v>
      </c>
      <c r="B123" s="3" t="s">
        <v>867</v>
      </c>
      <c r="C123" s="5">
        <v>108189000</v>
      </c>
      <c r="D123" s="5">
        <v>92061000</v>
      </c>
      <c r="E123" s="5">
        <v>18412000</v>
      </c>
      <c r="F123" s="5">
        <v>7836000</v>
      </c>
      <c r="H123" s="5">
        <v>68047000</v>
      </c>
      <c r="J123" s="5">
        <v>60172000</v>
      </c>
      <c r="M123" s="5">
        <f t="shared" si="38"/>
        <v>201636000</v>
      </c>
      <c r="N123" s="5">
        <f t="shared" si="39"/>
        <v>-417000</v>
      </c>
      <c r="O123" s="5" t="s">
        <v>868</v>
      </c>
      <c r="Q123" s="20">
        <v>17944321</v>
      </c>
    </row>
    <row r="124" spans="1:17" x14ac:dyDescent="0.25">
      <c r="A124" s="3" t="s">
        <v>50</v>
      </c>
      <c r="B124" s="3" t="s">
        <v>967</v>
      </c>
      <c r="C124" s="5">
        <v>231061000</v>
      </c>
      <c r="D124" s="5">
        <v>196181000</v>
      </c>
      <c r="E124" s="5">
        <v>39416000</v>
      </c>
      <c r="F124" s="5">
        <v>12921000</v>
      </c>
      <c r="H124" s="5">
        <v>136897000</v>
      </c>
      <c r="J124" s="5">
        <v>115952000</v>
      </c>
      <c r="M124" s="5">
        <f t="shared" si="38"/>
        <v>222581000</v>
      </c>
      <c r="N124" s="5">
        <f t="shared" si="39"/>
        <v>-1014000</v>
      </c>
      <c r="O124" s="5" t="s">
        <v>969</v>
      </c>
      <c r="Q124" s="20">
        <v>38327213</v>
      </c>
    </row>
    <row r="125" spans="1:17" x14ac:dyDescent="0.25">
      <c r="A125" s="3" t="s">
        <v>50</v>
      </c>
      <c r="B125" s="3" t="s">
        <v>979</v>
      </c>
      <c r="C125" s="5">
        <v>28413000</v>
      </c>
      <c r="D125" s="5">
        <v>24467000</v>
      </c>
      <c r="E125" s="5">
        <v>4993000</v>
      </c>
      <c r="F125" s="5">
        <v>2206000</v>
      </c>
      <c r="H125" s="5">
        <v>18449000</v>
      </c>
      <c r="J125" s="5">
        <v>16725000</v>
      </c>
      <c r="M125" s="5">
        <f t="shared" si="38"/>
        <v>224305000</v>
      </c>
      <c r="N125" s="5">
        <f t="shared" si="39"/>
        <v>-16000</v>
      </c>
      <c r="O125" s="5" t="s">
        <v>983</v>
      </c>
      <c r="Q125" s="20">
        <v>4732097</v>
      </c>
    </row>
    <row r="126" spans="1:17" x14ac:dyDescent="0.25">
      <c r="A126" s="3" t="s">
        <v>50</v>
      </c>
      <c r="B126" s="3" t="s">
        <v>1009</v>
      </c>
      <c r="C126" s="5">
        <v>61843000</v>
      </c>
      <c r="D126" s="5">
        <v>42850000</v>
      </c>
      <c r="E126" s="5">
        <v>8570000</v>
      </c>
      <c r="F126" s="5">
        <v>5506000</v>
      </c>
      <c r="H126" s="5">
        <v>35013000</v>
      </c>
      <c r="J126" s="5">
        <v>21591000</v>
      </c>
      <c r="M126" s="5">
        <f t="shared" si="38"/>
        <v>237727000</v>
      </c>
      <c r="N126" s="5">
        <f t="shared" si="39"/>
        <v>-65000</v>
      </c>
      <c r="O126" s="5" t="s">
        <v>1010</v>
      </c>
      <c r="Q126" s="20">
        <v>10267701</v>
      </c>
    </row>
    <row r="127" spans="1:17" x14ac:dyDescent="0.25">
      <c r="A127" s="3" t="s">
        <v>50</v>
      </c>
      <c r="B127" s="3" t="s">
        <v>1033</v>
      </c>
      <c r="C127" s="5">
        <v>48650000</v>
      </c>
      <c r="D127" s="5">
        <v>45550000</v>
      </c>
      <c r="E127" s="5">
        <v>10277000</v>
      </c>
      <c r="F127" s="5">
        <v>2448000</v>
      </c>
      <c r="H127" s="5">
        <v>25698000</v>
      </c>
      <c r="J127" s="5">
        <v>25247000</v>
      </c>
      <c r="M127" s="5">
        <f t="shared" ref="M127:M132" si="40" xml:space="preserve"> M126+H127+ I127- J127- L127</f>
        <v>238178000</v>
      </c>
      <c r="N127" s="5">
        <f t="shared" ref="N127:N132" si="41">(C127-D127 - F127 - G127 + J127- K127- H127- I127- P127)*-1</f>
        <v>-201000</v>
      </c>
      <c r="O127" s="5" t="s">
        <v>1035</v>
      </c>
      <c r="Q127" s="20">
        <v>8073026</v>
      </c>
    </row>
    <row r="128" spans="1:17" x14ac:dyDescent="0.25">
      <c r="A128" s="3" t="s">
        <v>50</v>
      </c>
      <c r="B128" s="3" t="s">
        <v>1071</v>
      </c>
      <c r="C128" s="5">
        <v>77141000</v>
      </c>
      <c r="D128" s="5">
        <v>59740000</v>
      </c>
      <c r="E128" s="5">
        <v>11978000</v>
      </c>
      <c r="F128" s="5">
        <v>5327000</v>
      </c>
      <c r="H128" s="5">
        <v>42657000</v>
      </c>
      <c r="J128" s="5">
        <v>31034000</v>
      </c>
      <c r="M128" s="5">
        <f t="shared" si="40"/>
        <v>249801000</v>
      </c>
      <c r="N128" s="5">
        <f t="shared" si="41"/>
        <v>-451000</v>
      </c>
      <c r="O128" s="5" t="s">
        <v>1074</v>
      </c>
      <c r="Q128" s="20">
        <v>12801668</v>
      </c>
    </row>
    <row r="129" spans="1:17" x14ac:dyDescent="0.25">
      <c r="A129" s="3" t="s">
        <v>50</v>
      </c>
      <c r="B129" s="3" t="s">
        <v>1225</v>
      </c>
      <c r="C129" s="5">
        <v>318278000</v>
      </c>
      <c r="D129" s="5">
        <v>254282000</v>
      </c>
      <c r="E129" s="5">
        <v>50904000</v>
      </c>
      <c r="F129" s="5">
        <v>20355000</v>
      </c>
      <c r="H129" s="5">
        <v>151373000</v>
      </c>
      <c r="J129" s="5">
        <v>118014000</v>
      </c>
      <c r="M129" s="5">
        <f t="shared" si="40"/>
        <v>283160000</v>
      </c>
      <c r="N129" s="5">
        <f t="shared" si="41"/>
        <v>-10282000</v>
      </c>
      <c r="O129" s="5" t="s">
        <v>1227</v>
      </c>
      <c r="Q129" s="20">
        <v>54016883</v>
      </c>
    </row>
    <row r="130" spans="1:17" x14ac:dyDescent="0.25">
      <c r="A130" s="3" t="s">
        <v>50</v>
      </c>
      <c r="B130" s="3" t="s">
        <v>1228</v>
      </c>
      <c r="C130" s="5">
        <v>4341000</v>
      </c>
      <c r="D130" s="5">
        <v>4450000</v>
      </c>
      <c r="E130" s="5">
        <v>890000</v>
      </c>
      <c r="F130" s="5">
        <v>115000</v>
      </c>
      <c r="H130" s="5">
        <v>1461000</v>
      </c>
      <c r="J130" s="5">
        <v>1700000</v>
      </c>
      <c r="M130" s="5">
        <f t="shared" si="40"/>
        <v>282921000</v>
      </c>
      <c r="N130" s="5">
        <f t="shared" si="41"/>
        <v>-15000</v>
      </c>
      <c r="O130" s="5" t="s">
        <v>1230</v>
      </c>
      <c r="Q130" s="20">
        <v>745912</v>
      </c>
    </row>
    <row r="131" spans="1:17" x14ac:dyDescent="0.25">
      <c r="A131" s="3" t="s">
        <v>50</v>
      </c>
      <c r="B131" s="3" t="s">
        <v>1234</v>
      </c>
      <c r="C131" s="5">
        <v>7100000</v>
      </c>
      <c r="D131" s="5">
        <v>7150000</v>
      </c>
      <c r="E131" s="5">
        <v>1430000</v>
      </c>
      <c r="F131" s="5">
        <v>1008000</v>
      </c>
      <c r="H131" s="5">
        <v>1504000</v>
      </c>
      <c r="J131" s="5">
        <v>2550000</v>
      </c>
      <c r="M131" s="5">
        <f t="shared" si="40"/>
        <v>281875000</v>
      </c>
      <c r="N131" s="5">
        <f t="shared" si="41"/>
        <v>12000</v>
      </c>
      <c r="O131" s="5" t="s">
        <v>1236</v>
      </c>
      <c r="Q131" s="20">
        <v>1183334</v>
      </c>
    </row>
    <row r="132" spans="1:17" x14ac:dyDescent="0.25">
      <c r="A132" s="3" t="s">
        <v>50</v>
      </c>
      <c r="B132" s="3" t="s">
        <v>1244</v>
      </c>
      <c r="C132" s="5">
        <v>15949000</v>
      </c>
      <c r="D132" s="5">
        <v>15192000</v>
      </c>
      <c r="E132" s="5">
        <v>3038000</v>
      </c>
      <c r="F132" s="5">
        <v>826000</v>
      </c>
      <c r="H132" s="5">
        <v>7126000</v>
      </c>
      <c r="J132" s="5">
        <v>7670000</v>
      </c>
      <c r="M132" s="5">
        <f t="shared" si="40"/>
        <v>281331000</v>
      </c>
      <c r="N132" s="5">
        <f t="shared" si="41"/>
        <v>-475000</v>
      </c>
      <c r="O132" s="5" t="s">
        <v>1246</v>
      </c>
      <c r="Q132" s="20">
        <v>2658156</v>
      </c>
    </row>
    <row r="133" spans="1:17" x14ac:dyDescent="0.25">
      <c r="A133" s="3" t="s">
        <v>50</v>
      </c>
      <c r="B133" s="3" t="s">
        <v>1356</v>
      </c>
      <c r="C133" s="5">
        <v>233298000</v>
      </c>
      <c r="D133" s="5">
        <v>196304000</v>
      </c>
      <c r="E133" s="5">
        <v>39291000</v>
      </c>
      <c r="F133" s="5">
        <v>13590000</v>
      </c>
      <c r="H133" s="5">
        <v>90432000</v>
      </c>
      <c r="J133" s="5">
        <v>69078000</v>
      </c>
      <c r="M133" s="5">
        <f xml:space="preserve"> M132+H133+ I133- J133- L133</f>
        <v>302685000</v>
      </c>
      <c r="N133" s="5">
        <f>(C133-D133 - F133 - G133 + J133- K133- H133- I133- P133)*-1</f>
        <v>-2050000</v>
      </c>
      <c r="O133" s="5" t="s">
        <v>1358</v>
      </c>
      <c r="Q133" s="20">
        <v>35183075</v>
      </c>
    </row>
    <row r="134" spans="1:17" x14ac:dyDescent="0.25">
      <c r="A134" s="3" t="s">
        <v>50</v>
      </c>
      <c r="B134" s="3" t="s">
        <v>1367</v>
      </c>
      <c r="C134" s="5">
        <v>23654000</v>
      </c>
      <c r="D134" s="5">
        <v>18595000</v>
      </c>
      <c r="E134" s="5">
        <v>3769000</v>
      </c>
      <c r="F134" s="5">
        <v>1853000</v>
      </c>
      <c r="H134" s="5">
        <v>11140000</v>
      </c>
      <c r="J134" s="5">
        <v>8319000</v>
      </c>
      <c r="M134" s="5">
        <f xml:space="preserve"> M133+H134+ I134- J134- L134</f>
        <v>305506000</v>
      </c>
      <c r="N134" s="5">
        <f>(C134-D134 - F134 - G134 + J134- K134- H134- I134- P134)*-1</f>
        <v>-385000</v>
      </c>
      <c r="O134" s="5" t="s">
        <v>1369</v>
      </c>
      <c r="Q134" s="20">
        <v>3942257</v>
      </c>
    </row>
    <row r="135" spans="1:17" x14ac:dyDescent="0.25">
      <c r="A135" s="3" t="s">
        <v>50</v>
      </c>
      <c r="B135" s="3" t="s">
        <v>1734</v>
      </c>
      <c r="C135" s="5">
        <v>450310000</v>
      </c>
      <c r="D135" s="5">
        <v>376066000</v>
      </c>
      <c r="E135" s="5">
        <v>75621000</v>
      </c>
      <c r="F135" s="5">
        <v>36331000</v>
      </c>
      <c r="H135" s="5">
        <v>248008000</v>
      </c>
      <c r="J135" s="5">
        <v>211364000</v>
      </c>
      <c r="M135" s="5">
        <f xml:space="preserve"> M134+H135+ I135- J135- L135</f>
        <v>342150000</v>
      </c>
      <c r="N135" s="5">
        <f>(C135-D135 - F135 - G135 + J135- K135- H135- I135- P135)*-1</f>
        <v>-1269000</v>
      </c>
      <c r="O135" s="5" t="s">
        <v>1737</v>
      </c>
      <c r="Q135" s="20">
        <v>75115677</v>
      </c>
    </row>
    <row r="136" spans="1:17" x14ac:dyDescent="0.25">
      <c r="A136" s="3" t="s">
        <v>50</v>
      </c>
      <c r="B136" s="3" t="s">
        <v>2487</v>
      </c>
      <c r="C136" s="5">
        <v>703473000</v>
      </c>
      <c r="D136" s="5">
        <v>559586000</v>
      </c>
      <c r="E136" s="5">
        <v>111678000</v>
      </c>
      <c r="F136" s="5">
        <v>64995000</v>
      </c>
      <c r="H136" s="5">
        <v>380070000</v>
      </c>
      <c r="J136" s="5">
        <v>313248000</v>
      </c>
      <c r="M136" s="5">
        <f xml:space="preserve"> M135+H136+ I136- J136- L136</f>
        <v>408972000</v>
      </c>
      <c r="N136" s="5">
        <f>(C136-D136 - F136 - G136 + J136- K136- H136- I136- P136)*-1</f>
        <v>-12070000</v>
      </c>
      <c r="O136" s="5" t="s">
        <v>2489</v>
      </c>
      <c r="Q136" s="20">
        <v>116263991</v>
      </c>
    </row>
    <row r="137" spans="1:17" x14ac:dyDescent="0.25">
      <c r="Q137" s="20"/>
    </row>
    <row r="138" spans="1:17" x14ac:dyDescent="0.25">
      <c r="Q138" s="20"/>
    </row>
    <row r="139" spans="1:17" x14ac:dyDescent="0.25">
      <c r="Q139" s="20"/>
    </row>
    <row r="140" spans="1:17" x14ac:dyDescent="0.25">
      <c r="Q140" s="20"/>
    </row>
    <row r="141" spans="1:17" x14ac:dyDescent="0.25">
      <c r="Q141" s="20"/>
    </row>
    <row r="142" spans="1:17" x14ac:dyDescent="0.25">
      <c r="Q142" s="20"/>
    </row>
    <row r="143" spans="1:17" x14ac:dyDescent="0.25">
      <c r="Q143" s="20"/>
    </row>
    <row r="144" spans="1:17" x14ac:dyDescent="0.25">
      <c r="Q144" s="20"/>
    </row>
    <row r="145" spans="17:17" x14ac:dyDescent="0.25">
      <c r="Q145" s="20"/>
    </row>
    <row r="146" spans="17:17" x14ac:dyDescent="0.25">
      <c r="Q146" s="20"/>
    </row>
    <row r="147" spans="17:17" x14ac:dyDescent="0.25">
      <c r="Q147" s="20"/>
    </row>
    <row r="148" spans="17:17" x14ac:dyDescent="0.25">
      <c r="Q148" s="20"/>
    </row>
    <row r="149" spans="17:17" x14ac:dyDescent="0.25">
      <c r="Q149" s="20"/>
    </row>
    <row r="150" spans="17:17" x14ac:dyDescent="0.25">
      <c r="Q150" s="20"/>
    </row>
    <row r="151" spans="17:17" x14ac:dyDescent="0.25">
      <c r="Q151" s="20"/>
    </row>
    <row r="152" spans="17:17" x14ac:dyDescent="0.25">
      <c r="Q152" s="20"/>
    </row>
    <row r="153" spans="17:17" x14ac:dyDescent="0.25">
      <c r="Q153" s="20"/>
    </row>
    <row r="154" spans="17:17" x14ac:dyDescent="0.25">
      <c r="Q154" s="20"/>
    </row>
    <row r="155" spans="17:17" x14ac:dyDescent="0.25">
      <c r="Q155" s="20"/>
    </row>
    <row r="156" spans="17:17" x14ac:dyDescent="0.25">
      <c r="Q156" s="20"/>
    </row>
    <row r="157" spans="17:17" x14ac:dyDescent="0.25">
      <c r="Q157" s="20"/>
    </row>
    <row r="158" spans="17:17" x14ac:dyDescent="0.25">
      <c r="Q158" s="20"/>
    </row>
    <row r="159" spans="17:17" x14ac:dyDescent="0.25">
      <c r="Q159" s="20"/>
    </row>
    <row r="160" spans="17:17" x14ac:dyDescent="0.25">
      <c r="Q160" s="20"/>
    </row>
    <row r="161" spans="17:17" x14ac:dyDescent="0.25">
      <c r="Q161" s="20"/>
    </row>
    <row r="162" spans="17:17" x14ac:dyDescent="0.25">
      <c r="Q162" s="20"/>
    </row>
    <row r="163" spans="17:17" x14ac:dyDescent="0.25">
      <c r="Q163" s="20"/>
    </row>
    <row r="164" spans="17:17" x14ac:dyDescent="0.25">
      <c r="Q164" s="20"/>
    </row>
    <row r="165" spans="17:17" x14ac:dyDescent="0.25">
      <c r="Q165" s="20"/>
    </row>
    <row r="166" spans="17:17" x14ac:dyDescent="0.25">
      <c r="Q166" s="20"/>
    </row>
    <row r="167" spans="17:17" x14ac:dyDescent="0.25">
      <c r="Q167" s="20"/>
    </row>
    <row r="168" spans="17:17" x14ac:dyDescent="0.25">
      <c r="Q168" s="20"/>
    </row>
    <row r="169" spans="17:17" x14ac:dyDescent="0.25">
      <c r="Q169" s="20"/>
    </row>
    <row r="170" spans="17:17" x14ac:dyDescent="0.25">
      <c r="Q170" s="20"/>
    </row>
    <row r="171" spans="17:17" x14ac:dyDescent="0.25">
      <c r="Q171" s="20"/>
    </row>
    <row r="172" spans="17:17" x14ac:dyDescent="0.25">
      <c r="Q172" s="20"/>
    </row>
    <row r="173" spans="17:17" x14ac:dyDescent="0.25">
      <c r="Q173" s="20"/>
    </row>
    <row r="174" spans="17:17" x14ac:dyDescent="0.25">
      <c r="Q174" s="20"/>
    </row>
    <row r="175" spans="17:17" x14ac:dyDescent="0.25">
      <c r="Q175" s="20"/>
    </row>
    <row r="176" spans="17:17" x14ac:dyDescent="0.25">
      <c r="Q176" s="20"/>
    </row>
    <row r="177" spans="17:17" x14ac:dyDescent="0.25">
      <c r="Q177" s="20"/>
    </row>
    <row r="178" spans="17:17" x14ac:dyDescent="0.25">
      <c r="Q178" s="20"/>
    </row>
    <row r="179" spans="17:17" x14ac:dyDescent="0.25">
      <c r="Q179" s="20"/>
    </row>
    <row r="180" spans="17:17" x14ac:dyDescent="0.25">
      <c r="Q180" s="20"/>
    </row>
    <row r="181" spans="17:17" x14ac:dyDescent="0.25">
      <c r="Q181" s="20"/>
    </row>
    <row r="182" spans="17:17" x14ac:dyDescent="0.25">
      <c r="Q182" s="20"/>
    </row>
    <row r="183" spans="17:17" x14ac:dyDescent="0.25">
      <c r="Q183" s="20"/>
    </row>
    <row r="184" spans="17:17" x14ac:dyDescent="0.25">
      <c r="Q184" s="20"/>
    </row>
    <row r="185" spans="17:17" x14ac:dyDescent="0.25">
      <c r="Q185" s="20"/>
    </row>
    <row r="186" spans="17:17" x14ac:dyDescent="0.25">
      <c r="Q186" s="20"/>
    </row>
    <row r="187" spans="17:17" x14ac:dyDescent="0.25">
      <c r="Q187" s="20"/>
    </row>
    <row r="188" spans="17:17" x14ac:dyDescent="0.25">
      <c r="Q188" s="20"/>
    </row>
    <row r="189" spans="17:17" x14ac:dyDescent="0.25">
      <c r="Q189" s="20"/>
    </row>
    <row r="190" spans="17:17" x14ac:dyDescent="0.25">
      <c r="Q190" s="20"/>
    </row>
    <row r="191" spans="17:17" x14ac:dyDescent="0.25">
      <c r="Q191" s="20"/>
    </row>
    <row r="192" spans="17:17" x14ac:dyDescent="0.25">
      <c r="Q192" s="20"/>
    </row>
    <row r="193" spans="17:17" x14ac:dyDescent="0.25">
      <c r="Q193" s="20"/>
    </row>
    <row r="194" spans="17:17" x14ac:dyDescent="0.25">
      <c r="Q194" s="20"/>
    </row>
    <row r="195" spans="17:17" x14ac:dyDescent="0.25">
      <c r="Q195" s="20"/>
    </row>
    <row r="196" spans="17:17" x14ac:dyDescent="0.25">
      <c r="Q196" s="20"/>
    </row>
    <row r="197" spans="17:17" x14ac:dyDescent="0.25">
      <c r="Q197" s="20"/>
    </row>
    <row r="198" spans="17:17" x14ac:dyDescent="0.25">
      <c r="Q198" s="20"/>
    </row>
    <row r="199" spans="17:17" x14ac:dyDescent="0.25">
      <c r="Q199" s="20"/>
    </row>
    <row r="200" spans="17:17" x14ac:dyDescent="0.25">
      <c r="Q200" s="20"/>
    </row>
    <row r="201" spans="17:17" x14ac:dyDescent="0.25">
      <c r="Q201" s="20"/>
    </row>
    <row r="202" spans="17:17" x14ac:dyDescent="0.25">
      <c r="Q202" s="20"/>
    </row>
    <row r="203" spans="17:17" x14ac:dyDescent="0.25">
      <c r="Q203" s="20"/>
    </row>
    <row r="204" spans="17:17" x14ac:dyDescent="0.25">
      <c r="Q204" s="20"/>
    </row>
    <row r="205" spans="17:17" x14ac:dyDescent="0.25">
      <c r="Q205" s="20"/>
    </row>
    <row r="206" spans="17:17" x14ac:dyDescent="0.25">
      <c r="Q206" s="20"/>
    </row>
    <row r="207" spans="17:17" x14ac:dyDescent="0.25">
      <c r="Q207" s="20"/>
    </row>
    <row r="208" spans="17:17" x14ac:dyDescent="0.25">
      <c r="Q208" s="20"/>
    </row>
    <row r="209" spans="17:17" x14ac:dyDescent="0.25">
      <c r="Q209" s="20"/>
    </row>
    <row r="210" spans="17:17" x14ac:dyDescent="0.25">
      <c r="Q210" s="20"/>
    </row>
    <row r="211" spans="17:17" x14ac:dyDescent="0.25">
      <c r="Q211" s="20"/>
    </row>
    <row r="212" spans="17:17" x14ac:dyDescent="0.25">
      <c r="Q212" s="20"/>
    </row>
    <row r="213" spans="17:17" x14ac:dyDescent="0.25">
      <c r="Q213" s="20"/>
    </row>
    <row r="214" spans="17:17" x14ac:dyDescent="0.25">
      <c r="Q214" s="20"/>
    </row>
    <row r="215" spans="17:17" x14ac:dyDescent="0.25">
      <c r="Q215" s="20"/>
    </row>
    <row r="216" spans="17:17" x14ac:dyDescent="0.25">
      <c r="Q216" s="20"/>
    </row>
    <row r="217" spans="17:17" x14ac:dyDescent="0.25">
      <c r="Q217" s="20"/>
    </row>
    <row r="218" spans="17:17" x14ac:dyDescent="0.25">
      <c r="Q218" s="20"/>
    </row>
    <row r="219" spans="17:17" x14ac:dyDescent="0.25">
      <c r="Q219" s="20"/>
    </row>
    <row r="220" spans="17:17" x14ac:dyDescent="0.25">
      <c r="Q220" s="20"/>
    </row>
    <row r="221" spans="17:17" x14ac:dyDescent="0.25">
      <c r="Q221" s="20"/>
    </row>
    <row r="222" spans="17:17" x14ac:dyDescent="0.25">
      <c r="Q222" s="20"/>
    </row>
    <row r="223" spans="17:17" x14ac:dyDescent="0.25">
      <c r="Q223" s="20"/>
    </row>
    <row r="224" spans="17:17" x14ac:dyDescent="0.25">
      <c r="Q224" s="20"/>
    </row>
    <row r="225" spans="17:17" x14ac:dyDescent="0.25">
      <c r="Q225" s="20"/>
    </row>
    <row r="226" spans="17:17" x14ac:dyDescent="0.25">
      <c r="Q226" s="20"/>
    </row>
    <row r="227" spans="17:17" x14ac:dyDescent="0.25">
      <c r="Q227" s="20"/>
    </row>
    <row r="228" spans="17:17" x14ac:dyDescent="0.25">
      <c r="Q228" s="20"/>
    </row>
    <row r="229" spans="17:17" x14ac:dyDescent="0.25">
      <c r="Q229" s="20"/>
    </row>
    <row r="230" spans="17:17" x14ac:dyDescent="0.25">
      <c r="Q230" s="20"/>
    </row>
    <row r="231" spans="17:17" x14ac:dyDescent="0.25">
      <c r="Q231" s="20"/>
    </row>
    <row r="232" spans="17:17" x14ac:dyDescent="0.25">
      <c r="Q232" s="20"/>
    </row>
    <row r="233" spans="17:17" x14ac:dyDescent="0.25">
      <c r="Q233" s="20"/>
    </row>
    <row r="234" spans="17:17" x14ac:dyDescent="0.25">
      <c r="Q234" s="20"/>
    </row>
    <row r="235" spans="17:17" x14ac:dyDescent="0.25">
      <c r="Q235" s="20"/>
    </row>
    <row r="236" spans="17:17" x14ac:dyDescent="0.25">
      <c r="Q236" s="20"/>
    </row>
    <row r="237" spans="17:17" x14ac:dyDescent="0.25">
      <c r="Q237" s="20"/>
    </row>
    <row r="238" spans="17:17" x14ac:dyDescent="0.25">
      <c r="Q238" s="20"/>
    </row>
    <row r="239" spans="17:17" x14ac:dyDescent="0.25">
      <c r="Q239" s="20"/>
    </row>
    <row r="240" spans="17:17" x14ac:dyDescent="0.25">
      <c r="Q240" s="20"/>
    </row>
    <row r="241" spans="17:17" x14ac:dyDescent="0.25">
      <c r="Q241" s="20"/>
    </row>
    <row r="242" spans="17:17" x14ac:dyDescent="0.25">
      <c r="Q242" s="20"/>
    </row>
    <row r="243" spans="17:17" x14ac:dyDescent="0.25">
      <c r="Q243" s="20"/>
    </row>
    <row r="244" spans="17:17" x14ac:dyDescent="0.25">
      <c r="Q244" s="20"/>
    </row>
    <row r="245" spans="17:17" x14ac:dyDescent="0.25">
      <c r="Q245" s="20"/>
    </row>
    <row r="246" spans="17:17" x14ac:dyDescent="0.25">
      <c r="Q246" s="20"/>
    </row>
    <row r="247" spans="17:17" x14ac:dyDescent="0.25">
      <c r="Q247" s="20"/>
    </row>
    <row r="248" spans="17:17" x14ac:dyDescent="0.25">
      <c r="Q248" s="20"/>
    </row>
    <row r="249" spans="17:17" x14ac:dyDescent="0.25">
      <c r="Q249" s="20"/>
    </row>
    <row r="250" spans="17:17" x14ac:dyDescent="0.25">
      <c r="Q250" s="20"/>
    </row>
    <row r="251" spans="17:17" x14ac:dyDescent="0.25">
      <c r="Q251" s="20"/>
    </row>
    <row r="252" spans="17:17" x14ac:dyDescent="0.25">
      <c r="Q252" s="20"/>
    </row>
    <row r="253" spans="17:17" x14ac:dyDescent="0.25">
      <c r="Q253" s="20"/>
    </row>
    <row r="254" spans="17:17" x14ac:dyDescent="0.25">
      <c r="Q254" s="20"/>
    </row>
    <row r="255" spans="17:17" x14ac:dyDescent="0.25">
      <c r="Q255" s="20"/>
    </row>
    <row r="256" spans="17:17" x14ac:dyDescent="0.25">
      <c r="Q256" s="20"/>
    </row>
    <row r="257" spans="17:17" x14ac:dyDescent="0.25">
      <c r="Q257" s="20"/>
    </row>
    <row r="258" spans="17:17" x14ac:dyDescent="0.25">
      <c r="Q258" s="20"/>
    </row>
    <row r="259" spans="17:17" x14ac:dyDescent="0.25">
      <c r="Q259" s="20"/>
    </row>
    <row r="260" spans="17:17" x14ac:dyDescent="0.25">
      <c r="Q260" s="20"/>
    </row>
    <row r="261" spans="17:17" x14ac:dyDescent="0.25">
      <c r="Q261" s="20"/>
    </row>
    <row r="262" spans="17:17" x14ac:dyDescent="0.25">
      <c r="Q262" s="20"/>
    </row>
    <row r="263" spans="17:17" x14ac:dyDescent="0.25">
      <c r="Q263" s="20"/>
    </row>
    <row r="264" spans="17:17" x14ac:dyDescent="0.25">
      <c r="Q264" s="20"/>
    </row>
    <row r="265" spans="17:17" x14ac:dyDescent="0.25">
      <c r="Q265" s="20"/>
    </row>
    <row r="266" spans="17:17" x14ac:dyDescent="0.25">
      <c r="Q266" s="20"/>
    </row>
    <row r="267" spans="17:17" x14ac:dyDescent="0.25">
      <c r="Q267" s="20"/>
    </row>
    <row r="268" spans="17:17" x14ac:dyDescent="0.25">
      <c r="Q268" s="20"/>
    </row>
    <row r="269" spans="17:17" x14ac:dyDescent="0.25">
      <c r="Q269" s="20"/>
    </row>
    <row r="270" spans="17:17" x14ac:dyDescent="0.25">
      <c r="Q270" s="20"/>
    </row>
    <row r="271" spans="17:17" x14ac:dyDescent="0.25">
      <c r="Q271" s="20"/>
    </row>
    <row r="272" spans="17:17" x14ac:dyDescent="0.25">
      <c r="Q272" s="20"/>
    </row>
    <row r="273" spans="17:17" x14ac:dyDescent="0.25">
      <c r="Q273" s="20"/>
    </row>
    <row r="274" spans="17:17" x14ac:dyDescent="0.25">
      <c r="Q274" s="20"/>
    </row>
    <row r="275" spans="17:17" x14ac:dyDescent="0.25">
      <c r="Q275" s="20"/>
    </row>
    <row r="276" spans="17:17" x14ac:dyDescent="0.25">
      <c r="Q276" s="20"/>
    </row>
    <row r="277" spans="17:17" x14ac:dyDescent="0.25">
      <c r="Q277" s="20"/>
    </row>
    <row r="278" spans="17:17" x14ac:dyDescent="0.25">
      <c r="Q278" s="20"/>
    </row>
    <row r="279" spans="17:17" x14ac:dyDescent="0.25">
      <c r="Q279" s="20"/>
    </row>
    <row r="280" spans="17:17" x14ac:dyDescent="0.25">
      <c r="Q280" s="20"/>
    </row>
    <row r="281" spans="17:17" x14ac:dyDescent="0.25">
      <c r="Q281" s="20"/>
    </row>
    <row r="282" spans="17:17" x14ac:dyDescent="0.25">
      <c r="Q282" s="20"/>
    </row>
    <row r="283" spans="17:17" x14ac:dyDescent="0.25">
      <c r="Q283" s="20"/>
    </row>
    <row r="284" spans="17:17" x14ac:dyDescent="0.25">
      <c r="Q284" s="20"/>
    </row>
    <row r="285" spans="17:17" x14ac:dyDescent="0.25">
      <c r="Q285" s="20"/>
    </row>
    <row r="286" spans="17:17" x14ac:dyDescent="0.25">
      <c r="Q286" s="20"/>
    </row>
    <row r="287" spans="17:17" x14ac:dyDescent="0.25">
      <c r="Q287" s="20"/>
    </row>
    <row r="288" spans="17:17" x14ac:dyDescent="0.25">
      <c r="Q288" s="20"/>
    </row>
    <row r="289" spans="17:17" x14ac:dyDescent="0.25">
      <c r="Q289" s="20"/>
    </row>
    <row r="290" spans="17:17" x14ac:dyDescent="0.25">
      <c r="Q290" s="20"/>
    </row>
    <row r="291" spans="17:17" x14ac:dyDescent="0.25">
      <c r="Q291" s="20"/>
    </row>
    <row r="292" spans="17:17" x14ac:dyDescent="0.25">
      <c r="Q292" s="20"/>
    </row>
    <row r="293" spans="17:17" x14ac:dyDescent="0.25">
      <c r="Q293" s="20"/>
    </row>
    <row r="294" spans="17:17" x14ac:dyDescent="0.25">
      <c r="Q294" s="20"/>
    </row>
    <row r="295" spans="17:17" x14ac:dyDescent="0.25">
      <c r="Q295" s="20"/>
    </row>
    <row r="296" spans="17:17" x14ac:dyDescent="0.25">
      <c r="Q296" s="20"/>
    </row>
    <row r="297" spans="17:17" x14ac:dyDescent="0.25">
      <c r="Q297" s="20"/>
    </row>
    <row r="298" spans="17:17" x14ac:dyDescent="0.25">
      <c r="Q298" s="20"/>
    </row>
    <row r="299" spans="17:17" x14ac:dyDescent="0.25">
      <c r="Q299" s="20"/>
    </row>
    <row r="300" spans="17:17" x14ac:dyDescent="0.25">
      <c r="Q300" s="20"/>
    </row>
    <row r="301" spans="17:17" x14ac:dyDescent="0.25">
      <c r="Q301" s="20"/>
    </row>
    <row r="302" spans="17:17" x14ac:dyDescent="0.25">
      <c r="Q302" s="20"/>
    </row>
    <row r="303" spans="17:17" x14ac:dyDescent="0.25">
      <c r="Q303" s="20"/>
    </row>
    <row r="304" spans="17:17" x14ac:dyDescent="0.25">
      <c r="Q304" s="20"/>
    </row>
    <row r="305" spans="17:17" x14ac:dyDescent="0.25">
      <c r="Q305" s="20"/>
    </row>
    <row r="306" spans="17:17" x14ac:dyDescent="0.25">
      <c r="Q306" s="20"/>
    </row>
    <row r="307" spans="17:17" x14ac:dyDescent="0.25">
      <c r="Q307" s="20"/>
    </row>
    <row r="308" spans="17:17" x14ac:dyDescent="0.25">
      <c r="Q308" s="20"/>
    </row>
    <row r="309" spans="17:17" x14ac:dyDescent="0.25">
      <c r="Q309" s="20"/>
    </row>
    <row r="310" spans="17:17" x14ac:dyDescent="0.25">
      <c r="Q310" s="20"/>
    </row>
    <row r="311" spans="17:17" x14ac:dyDescent="0.25">
      <c r="Q311" s="20"/>
    </row>
    <row r="312" spans="17:17" x14ac:dyDescent="0.25">
      <c r="Q312" s="20"/>
    </row>
    <row r="313" spans="17:17" x14ac:dyDescent="0.25">
      <c r="Q313" s="20"/>
    </row>
    <row r="314" spans="17:17" x14ac:dyDescent="0.25">
      <c r="Q314" s="20"/>
    </row>
    <row r="315" spans="17:17" x14ac:dyDescent="0.25">
      <c r="Q315" s="20"/>
    </row>
    <row r="316" spans="17:17" x14ac:dyDescent="0.25">
      <c r="Q316" s="20"/>
    </row>
    <row r="317" spans="17:17" x14ac:dyDescent="0.25">
      <c r="Q317" s="20"/>
    </row>
    <row r="318" spans="17:17" x14ac:dyDescent="0.25">
      <c r="Q318" s="20"/>
    </row>
    <row r="319" spans="17:17" x14ac:dyDescent="0.25">
      <c r="Q319" s="20"/>
    </row>
    <row r="320" spans="17:17" x14ac:dyDescent="0.25">
      <c r="Q320" s="20"/>
    </row>
    <row r="321" spans="17:17" x14ac:dyDescent="0.25">
      <c r="Q321" s="20"/>
    </row>
    <row r="322" spans="17:17" x14ac:dyDescent="0.25">
      <c r="Q322" s="20"/>
    </row>
    <row r="323" spans="17:17" x14ac:dyDescent="0.25">
      <c r="Q323" s="20"/>
    </row>
    <row r="324" spans="17:17" x14ac:dyDescent="0.25">
      <c r="Q324" s="20"/>
    </row>
    <row r="325" spans="17:17" x14ac:dyDescent="0.25">
      <c r="Q325" s="20"/>
    </row>
    <row r="326" spans="17:17" x14ac:dyDescent="0.25">
      <c r="Q326" s="20"/>
    </row>
    <row r="327" spans="17:17" x14ac:dyDescent="0.25">
      <c r="Q327" s="20"/>
    </row>
    <row r="328" spans="17:17" x14ac:dyDescent="0.25">
      <c r="Q328" s="20"/>
    </row>
    <row r="329" spans="17:17" x14ac:dyDescent="0.25">
      <c r="Q329" s="20"/>
    </row>
    <row r="330" spans="17:17" x14ac:dyDescent="0.25">
      <c r="Q330" s="20"/>
    </row>
    <row r="331" spans="17:17" x14ac:dyDescent="0.25">
      <c r="Q331" s="20"/>
    </row>
    <row r="332" spans="17:17" x14ac:dyDescent="0.25">
      <c r="Q332" s="20"/>
    </row>
    <row r="333" spans="17:17" x14ac:dyDescent="0.25">
      <c r="Q333" s="20"/>
    </row>
    <row r="334" spans="17:17" x14ac:dyDescent="0.25">
      <c r="Q334" s="20"/>
    </row>
    <row r="335" spans="17:17" x14ac:dyDescent="0.25">
      <c r="Q335" s="20"/>
    </row>
    <row r="336" spans="17:17" x14ac:dyDescent="0.25">
      <c r="Q336" s="20"/>
    </row>
    <row r="337" spans="17:17" x14ac:dyDescent="0.25">
      <c r="Q337" s="20"/>
    </row>
    <row r="338" spans="17:17" x14ac:dyDescent="0.25">
      <c r="Q338" s="20"/>
    </row>
    <row r="339" spans="17:17" x14ac:dyDescent="0.25">
      <c r="Q339" s="20"/>
    </row>
    <row r="340" spans="17:17" x14ac:dyDescent="0.25">
      <c r="Q340" s="20"/>
    </row>
    <row r="341" spans="17:17" x14ac:dyDescent="0.25">
      <c r="Q341" s="20"/>
    </row>
    <row r="342" spans="17:17" x14ac:dyDescent="0.25">
      <c r="Q342" s="20"/>
    </row>
    <row r="343" spans="17:17" x14ac:dyDescent="0.25">
      <c r="Q343" s="20"/>
    </row>
    <row r="344" spans="17:17" x14ac:dyDescent="0.25">
      <c r="Q344" s="20"/>
    </row>
    <row r="345" spans="17:17" x14ac:dyDescent="0.25">
      <c r="Q345" s="20"/>
    </row>
    <row r="346" spans="17:17" x14ac:dyDescent="0.25">
      <c r="Q346" s="20"/>
    </row>
    <row r="347" spans="17:17" x14ac:dyDescent="0.25">
      <c r="Q347" s="20"/>
    </row>
    <row r="348" spans="17:17" x14ac:dyDescent="0.25">
      <c r="Q348" s="20"/>
    </row>
    <row r="349" spans="17:17" x14ac:dyDescent="0.25">
      <c r="Q349" s="20"/>
    </row>
    <row r="350" spans="17:17" x14ac:dyDescent="0.25">
      <c r="Q350" s="20"/>
    </row>
    <row r="351" spans="17:17" x14ac:dyDescent="0.25">
      <c r="Q351" s="20"/>
    </row>
    <row r="352" spans="17:17" x14ac:dyDescent="0.25">
      <c r="Q352" s="20"/>
    </row>
    <row r="353" spans="17:17" x14ac:dyDescent="0.25">
      <c r="Q353" s="20"/>
    </row>
    <row r="354" spans="17:17" x14ac:dyDescent="0.25">
      <c r="Q354" s="20"/>
    </row>
    <row r="355" spans="17:17" x14ac:dyDescent="0.25">
      <c r="Q355" s="20"/>
    </row>
    <row r="356" spans="17:17" x14ac:dyDescent="0.25">
      <c r="Q356" s="20"/>
    </row>
    <row r="357" spans="17:17" x14ac:dyDescent="0.25">
      <c r="Q357" s="20"/>
    </row>
    <row r="358" spans="17:17" x14ac:dyDescent="0.25">
      <c r="Q358" s="20"/>
    </row>
    <row r="359" spans="17:17" x14ac:dyDescent="0.25">
      <c r="Q359" s="20"/>
    </row>
    <row r="360" spans="17:17" x14ac:dyDescent="0.25">
      <c r="Q360" s="20"/>
    </row>
    <row r="361" spans="17:17" x14ac:dyDescent="0.25">
      <c r="Q361" s="20"/>
    </row>
    <row r="362" spans="17:17" x14ac:dyDescent="0.25">
      <c r="Q362" s="20"/>
    </row>
    <row r="363" spans="17:17" x14ac:dyDescent="0.25">
      <c r="Q363" s="20"/>
    </row>
    <row r="364" spans="17:17" x14ac:dyDescent="0.25">
      <c r="Q364" s="20"/>
    </row>
    <row r="365" spans="17:17" x14ac:dyDescent="0.25">
      <c r="Q365" s="20"/>
    </row>
    <row r="366" spans="17:17" x14ac:dyDescent="0.25">
      <c r="Q366" s="20"/>
    </row>
    <row r="367" spans="17:17" x14ac:dyDescent="0.25">
      <c r="Q367" s="20"/>
    </row>
    <row r="368" spans="17:17" x14ac:dyDescent="0.25">
      <c r="Q368" s="20"/>
    </row>
    <row r="369" spans="17:17" x14ac:dyDescent="0.25">
      <c r="Q369" s="20"/>
    </row>
    <row r="370" spans="17:17" x14ac:dyDescent="0.25">
      <c r="Q370" s="20"/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"/>
  <sheetViews>
    <sheetView workbookViewId="0"/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7" sqref="R27:S27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2444"/>
  <sheetViews>
    <sheetView topLeftCell="A1618" zoomScale="90" zoomScaleNormal="90" workbookViewId="0">
      <selection activeCell="B1657" sqref="B1657"/>
    </sheetView>
  </sheetViews>
  <sheetFormatPr baseColWidth="10" defaultRowHeight="15" x14ac:dyDescent="0.25"/>
  <cols>
    <col min="3" max="5" width="14.28515625" bestFit="1" customWidth="1"/>
    <col min="6" max="6" width="13.5703125" customWidth="1"/>
    <col min="7" max="7" width="11.7109375" bestFit="1" customWidth="1"/>
    <col min="8" max="8" width="14.28515625" bestFit="1" customWidth="1"/>
    <col min="9" max="9" width="11.7109375" bestFit="1" customWidth="1"/>
    <col min="10" max="10" width="14.28515625" bestFit="1" customWidth="1"/>
    <col min="11" max="11" width="11.7109375" bestFit="1" customWidth="1"/>
    <col min="13" max="14" width="11.7109375" bestFit="1" customWidth="1"/>
    <col min="16" max="17" width="11.7109375" bestFit="1" customWidth="1"/>
    <col min="18" max="18" width="14.28515625" customWidth="1"/>
    <col min="19" max="19" width="13.42578125" bestFit="1" customWidth="1"/>
    <col min="20" max="22" width="11.7109375" bestFit="1" customWidth="1"/>
    <col min="23" max="24" width="11.5703125" bestFit="1" customWidth="1"/>
  </cols>
  <sheetData>
    <row r="2" spans="1:24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21</v>
      </c>
      <c r="Q2" s="12" t="s">
        <v>22</v>
      </c>
      <c r="R2" s="12" t="s">
        <v>39</v>
      </c>
      <c r="S2" s="12"/>
    </row>
    <row r="3" spans="1:24" ht="15" customHeight="1" x14ac:dyDescent="0.25">
      <c r="A3" t="s">
        <v>41</v>
      </c>
      <c r="J3" s="12"/>
      <c r="L3">
        <v>0</v>
      </c>
      <c r="N3">
        <v>0</v>
      </c>
    </row>
    <row r="4" spans="1:24" ht="15" customHeight="1" x14ac:dyDescent="0.25">
      <c r="A4" t="s">
        <v>41</v>
      </c>
      <c r="B4" t="s">
        <v>40</v>
      </c>
      <c r="C4" s="27">
        <v>336000</v>
      </c>
      <c r="D4" s="27">
        <v>39100000</v>
      </c>
      <c r="E4" s="27">
        <v>7820000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7">
        <v>111000</v>
      </c>
      <c r="M4" s="22">
        <f xml:space="preserve"> M3+H4+ I4- J4- L4+ Q4</f>
        <v>0</v>
      </c>
      <c r="N4">
        <v>0</v>
      </c>
      <c r="O4" t="s">
        <v>42</v>
      </c>
      <c r="P4" s="22">
        <v>0</v>
      </c>
      <c r="Q4" s="22">
        <v>0</v>
      </c>
      <c r="R4" s="22">
        <v>56002</v>
      </c>
      <c r="S4" s="22">
        <v>279998.40000000002</v>
      </c>
      <c r="T4" s="22">
        <v>0</v>
      </c>
      <c r="U4" s="22">
        <v>0</v>
      </c>
      <c r="V4" s="22">
        <v>0</v>
      </c>
      <c r="W4" s="23">
        <v>3</v>
      </c>
      <c r="X4" s="22">
        <v>54</v>
      </c>
    </row>
    <row r="5" spans="1:24" ht="15" customHeight="1" x14ac:dyDescent="0.25">
      <c r="A5" t="s">
        <v>41</v>
      </c>
      <c r="B5" t="s">
        <v>40</v>
      </c>
      <c r="C5" s="27">
        <v>1199000</v>
      </c>
      <c r="D5" s="27">
        <v>1350000</v>
      </c>
      <c r="E5" s="24">
        <v>0</v>
      </c>
      <c r="F5" s="24">
        <v>34000</v>
      </c>
      <c r="G5" s="24">
        <v>0</v>
      </c>
      <c r="H5" s="27">
        <v>640000</v>
      </c>
      <c r="I5" s="24">
        <v>0</v>
      </c>
      <c r="J5" s="27">
        <v>800000</v>
      </c>
      <c r="K5" s="24">
        <v>0</v>
      </c>
      <c r="M5" s="27">
        <v>0</v>
      </c>
      <c r="N5">
        <v>0</v>
      </c>
      <c r="O5" t="s">
        <v>43</v>
      </c>
      <c r="P5" s="24">
        <v>0</v>
      </c>
      <c r="Q5" s="24">
        <v>0</v>
      </c>
      <c r="R5" s="24">
        <v>199832</v>
      </c>
      <c r="S5" s="24">
        <v>999168</v>
      </c>
      <c r="T5" s="24">
        <v>0</v>
      </c>
      <c r="U5" s="24">
        <v>0</v>
      </c>
      <c r="V5" s="24">
        <v>0</v>
      </c>
      <c r="W5" s="23">
        <v>0.74</v>
      </c>
      <c r="X5" s="24">
        <v>0</v>
      </c>
    </row>
    <row r="6" spans="1:24" ht="15" customHeight="1" x14ac:dyDescent="0.25">
      <c r="A6" t="s">
        <v>41</v>
      </c>
      <c r="B6" t="s">
        <v>45</v>
      </c>
      <c r="C6" s="27">
        <v>978000</v>
      </c>
      <c r="D6" s="27">
        <v>200000</v>
      </c>
      <c r="E6" s="25">
        <v>40000</v>
      </c>
      <c r="F6" s="27">
        <v>171000</v>
      </c>
      <c r="G6" s="25">
        <v>0</v>
      </c>
      <c r="H6" s="27">
        <v>597000</v>
      </c>
      <c r="I6" s="25">
        <v>0</v>
      </c>
      <c r="J6" s="25">
        <v>12000</v>
      </c>
      <c r="K6" s="25">
        <v>0</v>
      </c>
      <c r="M6" s="27">
        <v>0</v>
      </c>
      <c r="N6">
        <v>0</v>
      </c>
      <c r="O6" t="s">
        <v>46</v>
      </c>
      <c r="P6" s="25">
        <v>0</v>
      </c>
      <c r="Q6" s="25">
        <v>0</v>
      </c>
      <c r="R6" s="25">
        <v>162999</v>
      </c>
      <c r="S6" s="25">
        <v>815001</v>
      </c>
      <c r="T6" s="25">
        <v>0</v>
      </c>
      <c r="U6" s="25">
        <v>0</v>
      </c>
      <c r="V6" s="25">
        <v>0</v>
      </c>
      <c r="W6" s="23">
        <v>0.78</v>
      </c>
      <c r="X6" s="25">
        <v>1</v>
      </c>
    </row>
    <row r="7" spans="1:24" ht="15" customHeight="1" x14ac:dyDescent="0.25">
      <c r="A7" t="s">
        <v>41</v>
      </c>
      <c r="B7" t="s">
        <v>47</v>
      </c>
      <c r="C7" s="27">
        <v>1951000</v>
      </c>
      <c r="D7" s="27">
        <v>600000</v>
      </c>
      <c r="E7" s="27">
        <v>120000</v>
      </c>
      <c r="F7" s="26">
        <v>74000</v>
      </c>
      <c r="G7" s="26">
        <v>0</v>
      </c>
      <c r="H7" s="27">
        <v>1277000</v>
      </c>
      <c r="I7" s="26">
        <v>0</v>
      </c>
      <c r="J7" s="26">
        <v>0</v>
      </c>
      <c r="K7" s="26">
        <v>0</v>
      </c>
      <c r="M7" s="27">
        <v>0</v>
      </c>
      <c r="N7">
        <v>0</v>
      </c>
      <c r="O7" t="s">
        <v>48</v>
      </c>
      <c r="P7" s="26">
        <v>0</v>
      </c>
      <c r="Q7" s="26">
        <v>0</v>
      </c>
      <c r="R7" s="26">
        <v>325166</v>
      </c>
      <c r="S7" s="26">
        <v>1625834</v>
      </c>
      <c r="T7" s="26">
        <v>0</v>
      </c>
      <c r="U7" s="26">
        <v>0</v>
      </c>
      <c r="V7" s="26">
        <v>0</v>
      </c>
      <c r="W7" s="23">
        <v>0.75</v>
      </c>
      <c r="X7" s="26">
        <v>2</v>
      </c>
    </row>
    <row r="8" spans="1:24" ht="15" customHeight="1" x14ac:dyDescent="0.25">
      <c r="A8" t="s">
        <v>41</v>
      </c>
      <c r="B8" t="s">
        <v>49</v>
      </c>
      <c r="C8" s="27">
        <v>1201000</v>
      </c>
      <c r="D8" s="27">
        <v>1100000</v>
      </c>
      <c r="E8" s="27">
        <v>220000</v>
      </c>
      <c r="F8" s="29">
        <v>29000</v>
      </c>
      <c r="G8" s="29">
        <v>0</v>
      </c>
      <c r="H8" s="27">
        <v>684000</v>
      </c>
      <c r="I8" s="29">
        <v>0</v>
      </c>
      <c r="J8" s="27">
        <v>612000</v>
      </c>
      <c r="K8" s="29">
        <v>0</v>
      </c>
      <c r="M8" s="28">
        <f xml:space="preserve"> M7+H8+ I8- J8- L8+ Q8</f>
        <v>72000</v>
      </c>
      <c r="N8">
        <f>(C8-D8 - F8 - G8 + J8- K8- H8- I8- P8)*-1</f>
        <v>0</v>
      </c>
      <c r="O8" t="s">
        <v>52</v>
      </c>
      <c r="P8" s="29">
        <v>0</v>
      </c>
      <c r="Q8" s="29">
        <v>0</v>
      </c>
      <c r="R8" s="29">
        <v>200163</v>
      </c>
      <c r="S8" s="29">
        <v>1000837</v>
      </c>
      <c r="T8" s="29">
        <v>0</v>
      </c>
      <c r="U8" s="29">
        <v>0</v>
      </c>
      <c r="V8" s="29">
        <v>0</v>
      </c>
      <c r="W8" s="23">
        <v>0.82</v>
      </c>
      <c r="X8" s="29">
        <v>2</v>
      </c>
    </row>
    <row r="9" spans="1:24" ht="15" customHeight="1" x14ac:dyDescent="0.25">
      <c r="A9" t="s">
        <v>41</v>
      </c>
      <c r="B9" t="s">
        <v>53</v>
      </c>
      <c r="C9" s="27">
        <v>1543000</v>
      </c>
      <c r="D9" s="27">
        <v>300000</v>
      </c>
      <c r="E9" s="27">
        <v>60000</v>
      </c>
      <c r="F9" s="30">
        <v>32000</v>
      </c>
      <c r="G9" s="30">
        <v>0</v>
      </c>
      <c r="H9" s="27">
        <v>1212000</v>
      </c>
      <c r="I9" s="30">
        <v>0</v>
      </c>
      <c r="J9" s="27">
        <v>0</v>
      </c>
      <c r="K9" s="30">
        <v>0</v>
      </c>
      <c r="M9" s="28">
        <f xml:space="preserve"> M8+H9+ I9- J9- L9+ Q9</f>
        <v>1284000</v>
      </c>
      <c r="N9">
        <f>(C9-D9 - F9 - G9 + J9- K9- H9- I9- P9)*-1</f>
        <v>1000</v>
      </c>
      <c r="O9" t="s">
        <v>55</v>
      </c>
      <c r="P9" s="30">
        <v>0</v>
      </c>
      <c r="Q9" s="30">
        <v>0</v>
      </c>
      <c r="R9" s="30">
        <v>257163</v>
      </c>
      <c r="S9" s="30">
        <v>1285837</v>
      </c>
      <c r="T9" s="30">
        <v>0</v>
      </c>
      <c r="U9" s="30">
        <v>0</v>
      </c>
      <c r="V9" s="30">
        <v>0</v>
      </c>
      <c r="W9" s="23">
        <v>0.69</v>
      </c>
      <c r="X9" s="30">
        <v>1</v>
      </c>
    </row>
    <row r="10" spans="1:24" ht="15" customHeight="1" x14ac:dyDescent="0.25">
      <c r="A10" t="s">
        <v>41</v>
      </c>
      <c r="B10" t="s">
        <v>58</v>
      </c>
      <c r="C10" s="27">
        <v>1064000</v>
      </c>
      <c r="D10" s="27">
        <v>600000</v>
      </c>
      <c r="E10" s="27">
        <v>120000</v>
      </c>
      <c r="F10" s="31">
        <v>54000</v>
      </c>
      <c r="G10" s="31">
        <v>0</v>
      </c>
      <c r="H10" s="27">
        <v>440000</v>
      </c>
      <c r="I10" s="31">
        <v>0</v>
      </c>
      <c r="J10" s="27">
        <v>30000</v>
      </c>
      <c r="K10" s="31">
        <v>0</v>
      </c>
      <c r="M10" s="28">
        <f xml:space="preserve"> M9+H10+ I10- J10- L10+ Q10</f>
        <v>1694000</v>
      </c>
      <c r="N10">
        <f>(C10-D10 - F10 - G10 + J10- K10- H10- I10- P10)*-1</f>
        <v>0</v>
      </c>
      <c r="O10" t="s">
        <v>59</v>
      </c>
      <c r="P10" s="31">
        <v>0</v>
      </c>
      <c r="Q10" s="31">
        <v>0</v>
      </c>
      <c r="R10" s="31">
        <v>177334</v>
      </c>
      <c r="S10" s="31">
        <v>886666</v>
      </c>
      <c r="T10" s="31">
        <v>0</v>
      </c>
      <c r="U10" s="31">
        <v>0</v>
      </c>
      <c r="V10" s="31">
        <v>0</v>
      </c>
      <c r="W10" s="23">
        <v>0.76</v>
      </c>
      <c r="X10" s="31">
        <v>2</v>
      </c>
    </row>
    <row r="11" spans="1:24" ht="15" customHeight="1" x14ac:dyDescent="0.25">
      <c r="A11" t="s">
        <v>41</v>
      </c>
      <c r="B11" t="s">
        <v>61</v>
      </c>
      <c r="C11" s="27">
        <v>1393000</v>
      </c>
      <c r="D11" s="27">
        <v>3000000</v>
      </c>
      <c r="E11" s="27">
        <v>600000</v>
      </c>
      <c r="F11" s="32">
        <v>28000</v>
      </c>
      <c r="G11" s="32">
        <v>0</v>
      </c>
      <c r="H11" s="27">
        <v>471000</v>
      </c>
      <c r="I11" s="32">
        <v>0</v>
      </c>
      <c r="J11" s="27">
        <v>2112000</v>
      </c>
      <c r="K11" s="32">
        <v>0</v>
      </c>
      <c r="M11" s="28">
        <f xml:space="preserve"> M10+H11+ I11- J11- L11+ Q11</f>
        <v>53000</v>
      </c>
      <c r="N11">
        <f>(C11-D11 - F11 - G11 + J11- K11- H11- I11- P11)*-1</f>
        <v>-6000</v>
      </c>
      <c r="O11" t="s">
        <v>63</v>
      </c>
      <c r="P11" s="32">
        <v>0</v>
      </c>
      <c r="Q11" s="32">
        <v>0</v>
      </c>
      <c r="R11" s="32">
        <v>232170</v>
      </c>
      <c r="S11" s="32">
        <v>1160830</v>
      </c>
      <c r="T11" s="32">
        <v>0</v>
      </c>
      <c r="U11" s="32">
        <v>0</v>
      </c>
      <c r="V11" s="32">
        <v>0</v>
      </c>
      <c r="W11" s="23">
        <v>0.78</v>
      </c>
      <c r="X11" s="32">
        <v>2</v>
      </c>
    </row>
    <row r="12" spans="1:24" ht="15" customHeight="1" x14ac:dyDescent="0.25">
      <c r="A12" s="6" t="s">
        <v>16</v>
      </c>
      <c r="B12" s="6" t="s">
        <v>15</v>
      </c>
      <c r="C12" s="7">
        <f>SUM(C5:C11)</f>
        <v>9329000</v>
      </c>
      <c r="D12" s="7">
        <f t="shared" ref="D12:L12" si="0">SUM(D5:D11)</f>
        <v>7150000</v>
      </c>
      <c r="E12" s="7">
        <f t="shared" si="0"/>
        <v>1160000</v>
      </c>
      <c r="F12" s="7">
        <f t="shared" si="0"/>
        <v>422000</v>
      </c>
      <c r="G12" s="7">
        <f t="shared" si="0"/>
        <v>0</v>
      </c>
      <c r="H12" s="7">
        <f t="shared" si="0"/>
        <v>5321000</v>
      </c>
      <c r="I12" s="7">
        <f t="shared" si="0"/>
        <v>0</v>
      </c>
      <c r="J12" s="7">
        <f t="shared" si="0"/>
        <v>3566000</v>
      </c>
      <c r="K12" s="7">
        <f t="shared" si="0"/>
        <v>0</v>
      </c>
      <c r="L12" s="7">
        <f t="shared" si="0"/>
        <v>0</v>
      </c>
      <c r="M12" s="7">
        <f>M11</f>
        <v>53000</v>
      </c>
      <c r="N12" s="7">
        <v>0</v>
      </c>
      <c r="O12" s="7"/>
      <c r="P12" s="7">
        <f>SUM(P5:P11)</f>
        <v>0</v>
      </c>
      <c r="Q12" s="8"/>
    </row>
    <row r="13" spans="1:24" ht="15" customHeight="1" x14ac:dyDescent="0.25">
      <c r="A13" s="3" t="s">
        <v>41</v>
      </c>
      <c r="B13" s="3" t="s">
        <v>65</v>
      </c>
      <c r="C13" s="5">
        <v>1841000</v>
      </c>
      <c r="D13" s="5">
        <v>1400000</v>
      </c>
      <c r="E13" s="5">
        <v>280000</v>
      </c>
      <c r="F13" s="5">
        <v>161000</v>
      </c>
      <c r="G13" s="5">
        <v>0</v>
      </c>
      <c r="H13" s="5">
        <v>494000</v>
      </c>
      <c r="I13" s="5">
        <v>0</v>
      </c>
      <c r="J13" s="5">
        <v>212000</v>
      </c>
      <c r="K13" s="5">
        <v>0</v>
      </c>
      <c r="L13" s="5"/>
      <c r="M13" s="5">
        <f t="shared" ref="M13:M18" si="1" xml:space="preserve"> M12+H13+ I13- J13- L13+ Q13</f>
        <v>335000</v>
      </c>
      <c r="N13" s="5">
        <f t="shared" ref="N13:N18" si="2">(C13-D13 - F13 - G13 + J13- K13- H13- I13- P13)*-1</f>
        <v>2000</v>
      </c>
      <c r="O13" s="5" t="s">
        <v>66</v>
      </c>
      <c r="P13" s="5">
        <v>0</v>
      </c>
      <c r="Q13" s="33">
        <v>0</v>
      </c>
      <c r="R13" s="33">
        <v>306827</v>
      </c>
      <c r="S13" s="33">
        <v>1534173</v>
      </c>
      <c r="T13" s="33">
        <v>0</v>
      </c>
      <c r="U13" s="33">
        <v>0</v>
      </c>
      <c r="V13" s="33">
        <v>0</v>
      </c>
      <c r="W13" s="23">
        <v>0.72</v>
      </c>
      <c r="X13" s="33">
        <v>3</v>
      </c>
    </row>
    <row r="14" spans="1:24" ht="15" customHeight="1" x14ac:dyDescent="0.25">
      <c r="A14" s="3" t="s">
        <v>41</v>
      </c>
      <c r="B14" s="3" t="s">
        <v>69</v>
      </c>
      <c r="C14" s="5">
        <v>1833000</v>
      </c>
      <c r="D14" s="5">
        <v>800000</v>
      </c>
      <c r="E14" s="5">
        <v>160000</v>
      </c>
      <c r="F14" s="5">
        <v>75000</v>
      </c>
      <c r="G14" s="5">
        <v>0</v>
      </c>
      <c r="H14" s="5">
        <v>975000</v>
      </c>
      <c r="I14" s="5">
        <v>0</v>
      </c>
      <c r="J14" s="5">
        <v>17000</v>
      </c>
      <c r="K14" s="5">
        <v>0</v>
      </c>
      <c r="L14" s="5"/>
      <c r="M14" s="5">
        <f t="shared" si="1"/>
        <v>1293000</v>
      </c>
      <c r="N14" s="5">
        <f t="shared" si="2"/>
        <v>0</v>
      </c>
      <c r="O14" s="5" t="s">
        <v>70</v>
      </c>
      <c r="P14" s="5">
        <v>0</v>
      </c>
      <c r="Q14" s="34">
        <v>0</v>
      </c>
      <c r="R14" s="34">
        <v>305506</v>
      </c>
      <c r="S14" s="34">
        <v>1527493.9</v>
      </c>
      <c r="T14" s="34">
        <v>0</v>
      </c>
      <c r="U14" s="34">
        <v>0</v>
      </c>
      <c r="V14" s="34">
        <v>0</v>
      </c>
      <c r="W14" s="23">
        <v>0.68</v>
      </c>
      <c r="X14" s="34">
        <v>2</v>
      </c>
    </row>
    <row r="15" spans="1:24" ht="15" customHeight="1" x14ac:dyDescent="0.25">
      <c r="A15" s="3" t="s">
        <v>41</v>
      </c>
      <c r="B15" s="3" t="s">
        <v>72</v>
      </c>
      <c r="C15" s="5">
        <v>1213000</v>
      </c>
      <c r="D15" s="5">
        <v>1600000</v>
      </c>
      <c r="E15" s="5">
        <v>320000</v>
      </c>
      <c r="F15" s="5">
        <v>11000</v>
      </c>
      <c r="G15" s="5">
        <v>0</v>
      </c>
      <c r="H15" s="5">
        <v>202000</v>
      </c>
      <c r="I15" s="5">
        <v>0</v>
      </c>
      <c r="J15" s="5">
        <v>600000</v>
      </c>
      <c r="K15" s="5">
        <v>0</v>
      </c>
      <c r="L15" s="5"/>
      <c r="M15" s="5">
        <f t="shared" si="1"/>
        <v>895000</v>
      </c>
      <c r="N15" s="5">
        <f t="shared" si="2"/>
        <v>0</v>
      </c>
      <c r="O15" s="5" t="s">
        <v>73</v>
      </c>
      <c r="P15" s="5">
        <v>0</v>
      </c>
      <c r="Q15" s="35">
        <v>0</v>
      </c>
      <c r="R15" s="35">
        <v>202166</v>
      </c>
      <c r="S15" s="35">
        <v>1010834</v>
      </c>
      <c r="T15" s="35">
        <v>0</v>
      </c>
      <c r="U15" s="35">
        <v>0</v>
      </c>
      <c r="V15" s="35">
        <v>0</v>
      </c>
      <c r="W15" s="23">
        <v>0.77</v>
      </c>
      <c r="X15" s="35">
        <v>2</v>
      </c>
    </row>
    <row r="16" spans="1:24" ht="15" customHeight="1" x14ac:dyDescent="0.25">
      <c r="A16" s="3" t="s">
        <v>41</v>
      </c>
      <c r="B16" s="3" t="s">
        <v>75</v>
      </c>
      <c r="C16" s="5">
        <v>1312000</v>
      </c>
      <c r="D16" s="5">
        <v>1250000</v>
      </c>
      <c r="E16" s="5">
        <v>250000</v>
      </c>
      <c r="F16" s="5">
        <v>26000</v>
      </c>
      <c r="G16" s="5">
        <v>0</v>
      </c>
      <c r="H16" s="5">
        <v>730000</v>
      </c>
      <c r="I16" s="5">
        <v>0</v>
      </c>
      <c r="J16" s="5">
        <v>700000</v>
      </c>
      <c r="K16" s="5">
        <v>0</v>
      </c>
      <c r="L16" s="5"/>
      <c r="M16" s="5">
        <f t="shared" si="1"/>
        <v>925000</v>
      </c>
      <c r="N16" s="5">
        <f t="shared" si="2"/>
        <v>-6000</v>
      </c>
      <c r="O16" s="5" t="s">
        <v>76</v>
      </c>
      <c r="P16" s="5">
        <v>0</v>
      </c>
      <c r="Q16" s="36">
        <v>0</v>
      </c>
      <c r="R16" s="36">
        <v>218668</v>
      </c>
      <c r="S16" s="36">
        <v>1093332</v>
      </c>
      <c r="T16" s="36">
        <v>0</v>
      </c>
      <c r="U16" s="36">
        <v>0</v>
      </c>
      <c r="V16" s="36">
        <v>0</v>
      </c>
      <c r="W16" s="23">
        <v>0.63</v>
      </c>
      <c r="X16" s="36">
        <v>4</v>
      </c>
    </row>
    <row r="17" spans="1:24" ht="15" customHeight="1" x14ac:dyDescent="0.25">
      <c r="A17" s="3" t="s">
        <v>41</v>
      </c>
      <c r="B17" s="3" t="s">
        <v>78</v>
      </c>
      <c r="C17" s="5">
        <v>1066000</v>
      </c>
      <c r="D17" s="5">
        <v>900000</v>
      </c>
      <c r="E17" s="5">
        <v>180000</v>
      </c>
      <c r="F17" s="5">
        <v>28000</v>
      </c>
      <c r="G17" s="5">
        <v>0</v>
      </c>
      <c r="H17" s="5">
        <v>144000</v>
      </c>
      <c r="I17" s="5">
        <v>0</v>
      </c>
      <c r="J17" s="5">
        <v>0</v>
      </c>
      <c r="K17" s="5">
        <v>0</v>
      </c>
      <c r="L17" s="5"/>
      <c r="M17" s="5">
        <f t="shared" si="1"/>
        <v>1069000</v>
      </c>
      <c r="N17" s="5">
        <f t="shared" si="2"/>
        <v>6000</v>
      </c>
      <c r="O17" s="5" t="s">
        <v>79</v>
      </c>
      <c r="P17" s="5">
        <v>0</v>
      </c>
      <c r="Q17" s="37">
        <v>0</v>
      </c>
      <c r="R17" s="37">
        <v>177667</v>
      </c>
      <c r="S17" s="37">
        <v>888333</v>
      </c>
      <c r="T17" s="37">
        <v>0</v>
      </c>
      <c r="U17" s="37">
        <v>0</v>
      </c>
      <c r="V17" s="37">
        <v>0</v>
      </c>
      <c r="W17" s="23">
        <v>0.67</v>
      </c>
      <c r="X17" s="37">
        <v>2</v>
      </c>
    </row>
    <row r="18" spans="1:24" ht="15" customHeight="1" x14ac:dyDescent="0.25">
      <c r="A18" s="3" t="s">
        <v>41</v>
      </c>
      <c r="B18" s="3" t="s">
        <v>81</v>
      </c>
      <c r="C18" s="5">
        <v>890000</v>
      </c>
      <c r="D18" s="5">
        <v>500000</v>
      </c>
      <c r="E18" s="5">
        <v>100000</v>
      </c>
      <c r="F18" s="5">
        <v>26000</v>
      </c>
      <c r="G18" s="5">
        <v>0</v>
      </c>
      <c r="H18" s="5">
        <v>400000</v>
      </c>
      <c r="I18" s="5">
        <v>0</v>
      </c>
      <c r="J18" s="5">
        <v>23000</v>
      </c>
      <c r="K18" s="5">
        <v>0</v>
      </c>
      <c r="L18" s="5"/>
      <c r="M18" s="5">
        <f t="shared" si="1"/>
        <v>1446000</v>
      </c>
      <c r="N18" s="5">
        <f t="shared" si="2"/>
        <v>13000</v>
      </c>
      <c r="O18" s="5" t="s">
        <v>82</v>
      </c>
      <c r="P18" s="5">
        <v>0</v>
      </c>
      <c r="Q18" s="38">
        <v>0</v>
      </c>
      <c r="R18" s="38">
        <v>148333</v>
      </c>
      <c r="S18" s="38">
        <v>741667</v>
      </c>
      <c r="T18" s="38">
        <v>0</v>
      </c>
      <c r="U18" s="38">
        <v>0</v>
      </c>
      <c r="V18" s="38">
        <v>0</v>
      </c>
      <c r="W18" s="23">
        <v>0.5</v>
      </c>
      <c r="X18" s="38">
        <v>1</v>
      </c>
    </row>
    <row r="19" spans="1:24" ht="15" customHeight="1" x14ac:dyDescent="0.25">
      <c r="A19" s="3" t="s">
        <v>41</v>
      </c>
      <c r="B19" s="3" t="s">
        <v>202</v>
      </c>
      <c r="C19" s="5">
        <v>1293000</v>
      </c>
      <c r="D19" s="5">
        <v>500000</v>
      </c>
      <c r="E19" s="5">
        <v>100000</v>
      </c>
      <c r="F19" s="5">
        <v>174000</v>
      </c>
      <c r="G19" s="5">
        <v>0</v>
      </c>
      <c r="H19" s="5">
        <v>638000</v>
      </c>
      <c r="I19" s="5">
        <v>0</v>
      </c>
      <c r="J19" s="5">
        <v>12000</v>
      </c>
      <c r="K19" s="5">
        <v>0</v>
      </c>
      <c r="L19" s="5"/>
      <c r="M19" s="5">
        <f xml:space="preserve"> M18+H19+ I19- J19- L19+ Q19</f>
        <v>2072000</v>
      </c>
      <c r="N19" s="5">
        <f>(C19-D19 - F19 - G19 + J19- K19- H19- I19- P19)*-1</f>
        <v>7000</v>
      </c>
      <c r="O19" s="5" t="s">
        <v>85</v>
      </c>
      <c r="P19" s="5">
        <v>0</v>
      </c>
      <c r="Q19" s="39">
        <v>0</v>
      </c>
      <c r="R19" s="39">
        <v>215495</v>
      </c>
      <c r="S19" s="39">
        <v>1077505</v>
      </c>
      <c r="T19" s="39">
        <v>0</v>
      </c>
      <c r="U19" s="39">
        <v>0</v>
      </c>
      <c r="V19" s="39">
        <v>0</v>
      </c>
      <c r="W19" s="23">
        <v>0.65</v>
      </c>
      <c r="X19" s="39">
        <v>1</v>
      </c>
    </row>
    <row r="20" spans="1:24" ht="15" customHeight="1" x14ac:dyDescent="0.25">
      <c r="A20" s="6" t="s">
        <v>17</v>
      </c>
      <c r="B20" s="6" t="s">
        <v>15</v>
      </c>
      <c r="C20" s="7">
        <f t="shared" ref="C20:L20" si="3">SUM(C13:C19)</f>
        <v>9448000</v>
      </c>
      <c r="D20" s="7">
        <f t="shared" si="3"/>
        <v>6950000</v>
      </c>
      <c r="E20" s="7">
        <f t="shared" si="3"/>
        <v>1390000</v>
      </c>
      <c r="F20" s="7">
        <f t="shared" si="3"/>
        <v>501000</v>
      </c>
      <c r="G20" s="7">
        <f t="shared" si="3"/>
        <v>0</v>
      </c>
      <c r="H20" s="7">
        <f t="shared" si="3"/>
        <v>3583000</v>
      </c>
      <c r="I20" s="7">
        <f t="shared" si="3"/>
        <v>0</v>
      </c>
      <c r="J20" s="7">
        <f t="shared" si="3"/>
        <v>1564000</v>
      </c>
      <c r="K20" s="7">
        <f t="shared" si="3"/>
        <v>0</v>
      </c>
      <c r="L20" s="7">
        <f t="shared" si="3"/>
        <v>0</v>
      </c>
      <c r="M20" s="7">
        <f>M19</f>
        <v>2072000</v>
      </c>
      <c r="N20" s="7">
        <f>SUM(N13:N19)</f>
        <v>22000</v>
      </c>
      <c r="O20" s="7"/>
      <c r="P20" s="7">
        <f>SUM(P13:P19)</f>
        <v>0</v>
      </c>
      <c r="Q20" s="8"/>
    </row>
    <row r="21" spans="1:24" ht="15" customHeight="1" x14ac:dyDescent="0.25">
      <c r="A21" s="92" t="s">
        <v>41</v>
      </c>
      <c r="B21" s="92" t="s">
        <v>87</v>
      </c>
      <c r="C21" s="93">
        <v>1930000</v>
      </c>
      <c r="D21" s="93">
        <v>0</v>
      </c>
      <c r="E21" s="93">
        <v>0</v>
      </c>
      <c r="F21" s="93">
        <v>24000</v>
      </c>
      <c r="G21" s="93">
        <v>0</v>
      </c>
      <c r="H21" s="93">
        <v>1834000</v>
      </c>
      <c r="I21" s="93">
        <v>0</v>
      </c>
      <c r="J21" s="93">
        <v>30000</v>
      </c>
      <c r="K21" s="93">
        <v>0</v>
      </c>
      <c r="L21" s="93"/>
      <c r="M21" s="93">
        <v>500000</v>
      </c>
      <c r="N21" s="93">
        <f>(C21-D21 - F21 - G21 + J21- K21- H21- I21- P21)*-1</f>
        <v>-102000</v>
      </c>
      <c r="O21" s="93" t="s">
        <v>88</v>
      </c>
      <c r="P21" s="93">
        <v>0</v>
      </c>
      <c r="Q21" s="94">
        <v>0</v>
      </c>
      <c r="R21" s="94">
        <v>321662</v>
      </c>
      <c r="S21" s="94">
        <v>1608338</v>
      </c>
      <c r="T21" s="94">
        <v>0</v>
      </c>
      <c r="U21" s="94">
        <v>0</v>
      </c>
      <c r="V21" s="94">
        <v>0</v>
      </c>
      <c r="W21" s="95">
        <v>0.63</v>
      </c>
      <c r="X21" s="94">
        <v>0</v>
      </c>
    </row>
    <row r="22" spans="1:24" ht="15" customHeight="1" x14ac:dyDescent="0.25">
      <c r="A22" s="3" t="s">
        <v>41</v>
      </c>
      <c r="B22" s="3" t="s">
        <v>91</v>
      </c>
      <c r="C22" s="5">
        <v>1297000</v>
      </c>
      <c r="D22" s="5">
        <v>700000</v>
      </c>
      <c r="E22" s="5">
        <v>140000</v>
      </c>
      <c r="F22" s="5">
        <v>117</v>
      </c>
      <c r="G22" s="5">
        <v>0</v>
      </c>
      <c r="H22" s="5">
        <v>762000</v>
      </c>
      <c r="I22" s="5">
        <v>0</v>
      </c>
      <c r="J22" s="5">
        <v>282000</v>
      </c>
      <c r="K22" s="5">
        <v>0</v>
      </c>
      <c r="L22" s="5"/>
      <c r="M22" s="5">
        <f t="shared" ref="M22:M27" si="4" xml:space="preserve"> M21+H22+ I22- J22- L22+ Q22</f>
        <v>980000</v>
      </c>
      <c r="N22" s="5">
        <v>0</v>
      </c>
      <c r="O22" s="5" t="s">
        <v>92</v>
      </c>
      <c r="P22" s="5">
        <v>0</v>
      </c>
      <c r="Q22" s="40">
        <v>0</v>
      </c>
      <c r="R22" s="40">
        <v>216164</v>
      </c>
      <c r="S22" s="40">
        <v>1080836</v>
      </c>
      <c r="T22" s="40">
        <v>0</v>
      </c>
      <c r="U22" s="40">
        <v>0</v>
      </c>
      <c r="V22" s="40">
        <v>0</v>
      </c>
      <c r="W22" s="23">
        <v>0.57999999999999996</v>
      </c>
      <c r="X22" s="40">
        <v>2</v>
      </c>
    </row>
    <row r="23" spans="1:24" ht="15" customHeight="1" x14ac:dyDescent="0.25">
      <c r="A23" s="3" t="s">
        <v>41</v>
      </c>
      <c r="B23" s="3" t="s">
        <v>94</v>
      </c>
      <c r="C23" s="5">
        <v>1152000</v>
      </c>
      <c r="D23" s="5">
        <v>1500000</v>
      </c>
      <c r="E23" s="5">
        <v>300000</v>
      </c>
      <c r="F23" s="5">
        <v>28000</v>
      </c>
      <c r="G23" s="5">
        <v>0</v>
      </c>
      <c r="H23" s="5">
        <v>637000</v>
      </c>
      <c r="I23" s="5">
        <v>0</v>
      </c>
      <c r="J23" s="5">
        <v>1000000</v>
      </c>
      <c r="K23" s="5">
        <v>0</v>
      </c>
      <c r="L23" s="5"/>
      <c r="M23" s="5">
        <f t="shared" si="4"/>
        <v>617000</v>
      </c>
      <c r="N23" s="5">
        <f>(C23-D23 - F23 - G23 + J23- K23- H23- I23- P23)*-1</f>
        <v>13000</v>
      </c>
      <c r="O23" s="5" t="s">
        <v>96</v>
      </c>
      <c r="P23" s="5">
        <v>0</v>
      </c>
      <c r="Q23" s="41">
        <v>0</v>
      </c>
      <c r="R23" s="41">
        <v>191995</v>
      </c>
      <c r="S23" s="41">
        <v>960005</v>
      </c>
      <c r="T23" s="41">
        <v>0</v>
      </c>
      <c r="U23" s="41">
        <v>0</v>
      </c>
      <c r="V23" s="41">
        <v>0</v>
      </c>
      <c r="W23" s="23">
        <v>0.62</v>
      </c>
      <c r="X23" s="41">
        <v>2</v>
      </c>
    </row>
    <row r="24" spans="1:24" ht="15" customHeight="1" x14ac:dyDescent="0.25">
      <c r="A24" s="3" t="s">
        <v>41</v>
      </c>
      <c r="B24" s="3" t="s">
        <v>97</v>
      </c>
      <c r="C24" s="5">
        <v>1690000</v>
      </c>
      <c r="D24" s="5">
        <v>0</v>
      </c>
      <c r="E24" s="5">
        <v>0</v>
      </c>
      <c r="F24" s="5">
        <v>24000</v>
      </c>
      <c r="G24" s="5">
        <v>0</v>
      </c>
      <c r="H24" s="5">
        <v>1678000</v>
      </c>
      <c r="I24" s="5">
        <v>0</v>
      </c>
      <c r="J24" s="5">
        <v>12000</v>
      </c>
      <c r="K24" s="5">
        <v>0</v>
      </c>
      <c r="L24" s="5"/>
      <c r="M24" s="5">
        <f t="shared" si="4"/>
        <v>2283000</v>
      </c>
      <c r="N24" s="5">
        <f>(C24-D24 - F24 - G24 + J24- K24- H24- I24- P24)*-1</f>
        <v>0</v>
      </c>
      <c r="O24" s="5" t="s">
        <v>98</v>
      </c>
      <c r="P24" s="5">
        <v>0</v>
      </c>
      <c r="Q24" s="42">
        <v>0</v>
      </c>
      <c r="R24" s="42">
        <v>281671</v>
      </c>
      <c r="S24" s="42">
        <v>1408329</v>
      </c>
      <c r="T24" s="42">
        <v>0</v>
      </c>
      <c r="U24" s="42">
        <v>0</v>
      </c>
      <c r="V24" s="42">
        <v>0</v>
      </c>
      <c r="W24" s="23">
        <v>0.68</v>
      </c>
      <c r="X24" s="42">
        <v>0</v>
      </c>
    </row>
    <row r="25" spans="1:24" ht="15" customHeight="1" x14ac:dyDescent="0.25">
      <c r="A25" s="3" t="s">
        <v>41</v>
      </c>
      <c r="B25" s="3" t="s">
        <v>99</v>
      </c>
      <c r="C25" s="5">
        <v>1114000</v>
      </c>
      <c r="D25" s="5">
        <v>800000</v>
      </c>
      <c r="E25" s="5">
        <v>160000</v>
      </c>
      <c r="F25" s="5">
        <v>24000</v>
      </c>
      <c r="G25" s="5">
        <v>0</v>
      </c>
      <c r="H25" s="5">
        <v>291000</v>
      </c>
      <c r="I25" s="5">
        <v>0</v>
      </c>
      <c r="J25" s="5">
        <v>0</v>
      </c>
      <c r="K25" s="5">
        <v>0</v>
      </c>
      <c r="L25" s="5"/>
      <c r="M25" s="5">
        <f t="shared" si="4"/>
        <v>2574000</v>
      </c>
      <c r="N25" s="5">
        <f>(C25-D25 - F25 - G25 + J25- K25- H25- I25- P25)*-1</f>
        <v>1000</v>
      </c>
      <c r="O25" s="5" t="s">
        <v>100</v>
      </c>
      <c r="P25" s="5">
        <v>0</v>
      </c>
      <c r="Q25" s="43">
        <v>0</v>
      </c>
      <c r="R25" s="43">
        <v>185670</v>
      </c>
      <c r="S25" s="43">
        <v>928330</v>
      </c>
      <c r="T25" s="43">
        <v>0</v>
      </c>
      <c r="U25" s="43">
        <v>0</v>
      </c>
      <c r="V25" s="43">
        <v>0</v>
      </c>
      <c r="W25" s="23">
        <v>0.6</v>
      </c>
      <c r="X25" s="43">
        <v>2</v>
      </c>
    </row>
    <row r="26" spans="1:24" ht="15" customHeight="1" x14ac:dyDescent="0.25">
      <c r="A26" s="3" t="s">
        <v>41</v>
      </c>
      <c r="B26" s="3" t="s">
        <v>99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/>
      <c r="M26" s="5">
        <f t="shared" si="4"/>
        <v>2574000</v>
      </c>
      <c r="N26" s="5">
        <f>(C26-D26 - F26 - G26 + J26- K26- H26- I26- P26)*-1</f>
        <v>0</v>
      </c>
      <c r="O26" s="5" t="s">
        <v>100</v>
      </c>
      <c r="P26" s="5">
        <v>0</v>
      </c>
      <c r="Q26" s="44">
        <v>0</v>
      </c>
      <c r="R26" s="44">
        <v>0</v>
      </c>
      <c r="S26" s="44">
        <v>928330</v>
      </c>
      <c r="T26" s="44">
        <v>0</v>
      </c>
      <c r="U26" s="44">
        <v>0</v>
      </c>
      <c r="V26" s="44">
        <v>0</v>
      </c>
      <c r="W26" s="23">
        <v>0.6</v>
      </c>
      <c r="X26" s="44">
        <v>2</v>
      </c>
    </row>
    <row r="27" spans="1:24" ht="15" customHeight="1" x14ac:dyDescent="0.25">
      <c r="A27" s="3" t="s">
        <v>41</v>
      </c>
      <c r="B27" s="3" t="s">
        <v>99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/>
      <c r="M27" s="5">
        <f t="shared" si="4"/>
        <v>2574000</v>
      </c>
      <c r="N27" s="5">
        <f>(C27-D27 - F27 - G27 + J27- K27- H27- I27- P27)*-1</f>
        <v>0</v>
      </c>
      <c r="O27" s="5" t="s">
        <v>100</v>
      </c>
      <c r="P27" s="5">
        <v>0</v>
      </c>
      <c r="Q27" s="45">
        <v>0</v>
      </c>
      <c r="R27" s="45">
        <v>0</v>
      </c>
      <c r="S27" s="45">
        <v>928330</v>
      </c>
      <c r="T27" s="45">
        <v>0</v>
      </c>
      <c r="U27" s="45">
        <v>0</v>
      </c>
      <c r="V27" s="45">
        <v>0</v>
      </c>
      <c r="W27" s="23">
        <v>0.6</v>
      </c>
      <c r="X27" s="45">
        <v>2</v>
      </c>
    </row>
    <row r="28" spans="1:24" ht="15" customHeight="1" x14ac:dyDescent="0.25">
      <c r="A28" s="6" t="s">
        <v>18</v>
      </c>
      <c r="B28" s="6" t="s">
        <v>15</v>
      </c>
      <c r="C28" s="7">
        <f t="shared" ref="C28:L28" si="5">SUM(C21:C27)</f>
        <v>7183000</v>
      </c>
      <c r="D28" s="7">
        <f t="shared" si="5"/>
        <v>3000000</v>
      </c>
      <c r="E28" s="7">
        <f t="shared" si="5"/>
        <v>600000</v>
      </c>
      <c r="F28" s="7">
        <f t="shared" si="5"/>
        <v>100117</v>
      </c>
      <c r="G28" s="7">
        <f t="shared" si="5"/>
        <v>0</v>
      </c>
      <c r="H28" s="7">
        <f t="shared" si="5"/>
        <v>5202000</v>
      </c>
      <c r="I28" s="7">
        <f t="shared" si="5"/>
        <v>0</v>
      </c>
      <c r="J28" s="7">
        <f t="shared" si="5"/>
        <v>1324000</v>
      </c>
      <c r="K28" s="7">
        <f t="shared" si="5"/>
        <v>0</v>
      </c>
      <c r="L28" s="7">
        <f t="shared" si="5"/>
        <v>0</v>
      </c>
      <c r="M28" s="7">
        <f>M27</f>
        <v>2574000</v>
      </c>
      <c r="N28" s="7">
        <f>SUM(N21:N27)</f>
        <v>-88000</v>
      </c>
      <c r="O28" s="7"/>
      <c r="P28" s="7">
        <f>SUM(P21:P27)</f>
        <v>0</v>
      </c>
      <c r="Q28" s="8"/>
    </row>
    <row r="29" spans="1:24" ht="15" customHeight="1" x14ac:dyDescent="0.25">
      <c r="A29" s="3" t="s">
        <v>41</v>
      </c>
      <c r="B29" s="3" t="s">
        <v>102</v>
      </c>
      <c r="C29" s="5">
        <v>1425000</v>
      </c>
      <c r="D29" s="5">
        <v>1700000</v>
      </c>
      <c r="E29" s="5">
        <v>340000</v>
      </c>
      <c r="F29" s="5">
        <v>159000</v>
      </c>
      <c r="G29" s="5">
        <v>0</v>
      </c>
      <c r="H29" s="5">
        <v>0</v>
      </c>
      <c r="I29" s="5">
        <v>0</v>
      </c>
      <c r="J29" s="5">
        <v>430000</v>
      </c>
      <c r="K29" s="5">
        <v>0</v>
      </c>
      <c r="L29" s="5"/>
      <c r="M29" s="5">
        <f t="shared" ref="M29:M34" si="6" xml:space="preserve"> M28+H29+ I29- J29- L29+ Q29</f>
        <v>2144000</v>
      </c>
      <c r="N29" s="5">
        <f t="shared" ref="N29:N34" si="7">(C29-D29 - F29 - G29 + J29- K29- H29- I29- P29)*-1</f>
        <v>4000</v>
      </c>
      <c r="O29" s="5" t="s">
        <v>103</v>
      </c>
      <c r="P29" s="5">
        <v>0</v>
      </c>
      <c r="Q29" s="46">
        <v>0</v>
      </c>
      <c r="R29" s="46">
        <v>237497</v>
      </c>
      <c r="S29" s="46">
        <v>1187503</v>
      </c>
      <c r="T29" s="46">
        <v>0</v>
      </c>
      <c r="U29" s="46">
        <v>0</v>
      </c>
      <c r="V29" s="46">
        <v>0</v>
      </c>
      <c r="W29" s="23">
        <v>0.64</v>
      </c>
      <c r="X29" s="46">
        <v>3</v>
      </c>
    </row>
    <row r="30" spans="1:24" ht="15" customHeight="1" x14ac:dyDescent="0.25">
      <c r="A30" s="3" t="s">
        <v>41</v>
      </c>
      <c r="B30" s="3" t="s">
        <v>104</v>
      </c>
      <c r="C30" s="5">
        <v>2033000</v>
      </c>
      <c r="D30" s="5">
        <v>1900000</v>
      </c>
      <c r="E30" s="5">
        <v>380000</v>
      </c>
      <c r="F30" s="5">
        <v>28000</v>
      </c>
      <c r="G30" s="5">
        <v>0</v>
      </c>
      <c r="H30" s="5">
        <v>107000</v>
      </c>
      <c r="I30" s="5">
        <v>0</v>
      </c>
      <c r="J30" s="5">
        <v>0</v>
      </c>
      <c r="K30" s="5">
        <v>0</v>
      </c>
      <c r="L30" s="5"/>
      <c r="M30" s="5">
        <f t="shared" si="6"/>
        <v>2251000</v>
      </c>
      <c r="N30" s="5">
        <f t="shared" si="7"/>
        <v>2000</v>
      </c>
      <c r="O30" s="5" t="s">
        <v>105</v>
      </c>
      <c r="P30" s="5">
        <v>0</v>
      </c>
      <c r="Q30" s="47">
        <v>0</v>
      </c>
      <c r="R30" s="47">
        <v>338837</v>
      </c>
      <c r="S30" s="47">
        <v>1694163</v>
      </c>
      <c r="T30" s="47">
        <v>0</v>
      </c>
      <c r="U30" s="47">
        <v>0</v>
      </c>
      <c r="V30" s="47">
        <v>0</v>
      </c>
      <c r="W30" s="23">
        <v>0.76</v>
      </c>
      <c r="X30" s="47">
        <v>4</v>
      </c>
    </row>
    <row r="31" spans="1:24" ht="15" customHeight="1" x14ac:dyDescent="0.25">
      <c r="A31" s="3" t="s">
        <v>41</v>
      </c>
      <c r="B31" s="3" t="s">
        <v>106</v>
      </c>
      <c r="C31" s="5">
        <v>1357000</v>
      </c>
      <c r="D31" s="5">
        <v>1100000</v>
      </c>
      <c r="E31" s="5">
        <v>220000</v>
      </c>
      <c r="F31" s="5">
        <v>51000</v>
      </c>
      <c r="G31" s="5">
        <v>0</v>
      </c>
      <c r="H31" s="5">
        <v>712000</v>
      </c>
      <c r="I31" s="5">
        <v>0</v>
      </c>
      <c r="J31" s="5">
        <v>500000</v>
      </c>
      <c r="K31" s="5">
        <v>0</v>
      </c>
      <c r="L31" s="5"/>
      <c r="M31" s="5">
        <f t="shared" si="6"/>
        <v>2463000</v>
      </c>
      <c r="N31" s="5">
        <f t="shared" si="7"/>
        <v>6000</v>
      </c>
      <c r="O31" s="5" t="s">
        <v>79</v>
      </c>
      <c r="P31" s="5">
        <v>0</v>
      </c>
      <c r="Q31" s="48">
        <v>0</v>
      </c>
      <c r="R31" s="48">
        <v>226157</v>
      </c>
      <c r="S31" s="48">
        <v>1130843</v>
      </c>
      <c r="T31" s="48">
        <v>0</v>
      </c>
      <c r="U31" s="48">
        <v>0</v>
      </c>
      <c r="V31" s="48">
        <v>0</v>
      </c>
      <c r="W31" s="23">
        <v>0.67</v>
      </c>
      <c r="X31" s="48">
        <v>2</v>
      </c>
    </row>
    <row r="32" spans="1:24" ht="15" customHeight="1" x14ac:dyDescent="0.25">
      <c r="A32" s="3" t="s">
        <v>41</v>
      </c>
      <c r="B32" s="3" t="s">
        <v>107</v>
      </c>
      <c r="C32" s="5">
        <v>1099000</v>
      </c>
      <c r="D32" s="5">
        <v>1700000</v>
      </c>
      <c r="E32" s="5">
        <v>340000</v>
      </c>
      <c r="F32" s="5">
        <v>24000</v>
      </c>
      <c r="G32" s="5">
        <v>0</v>
      </c>
      <c r="H32" s="5">
        <v>75000</v>
      </c>
      <c r="I32" s="5">
        <v>0</v>
      </c>
      <c r="J32" s="5">
        <v>700000</v>
      </c>
      <c r="K32" s="5">
        <v>0</v>
      </c>
      <c r="L32" s="5"/>
      <c r="M32" s="5">
        <f t="shared" si="6"/>
        <v>1838000</v>
      </c>
      <c r="N32" s="5">
        <f t="shared" si="7"/>
        <v>0</v>
      </c>
      <c r="O32" s="5" t="s">
        <v>109</v>
      </c>
      <c r="P32" s="5">
        <v>0</v>
      </c>
      <c r="Q32" s="49">
        <v>0</v>
      </c>
      <c r="R32" s="49">
        <v>183165</v>
      </c>
      <c r="S32" s="49">
        <v>915835</v>
      </c>
      <c r="T32" s="49">
        <v>0</v>
      </c>
      <c r="U32" s="49">
        <v>0</v>
      </c>
      <c r="V32" s="49">
        <v>0</v>
      </c>
      <c r="W32" s="23">
        <v>0.64</v>
      </c>
      <c r="X32" s="49">
        <v>2</v>
      </c>
    </row>
    <row r="33" spans="1:24" ht="15" customHeight="1" x14ac:dyDescent="0.25">
      <c r="A33" s="3" t="s">
        <v>41</v>
      </c>
      <c r="B33" s="3" t="s">
        <v>113</v>
      </c>
      <c r="C33" s="5">
        <v>1582000</v>
      </c>
      <c r="D33" s="5">
        <v>1150000</v>
      </c>
      <c r="E33" s="5">
        <v>230000</v>
      </c>
      <c r="F33" s="5">
        <v>106000</v>
      </c>
      <c r="G33" s="5">
        <v>0</v>
      </c>
      <c r="H33" s="5">
        <v>414000</v>
      </c>
      <c r="I33" s="5">
        <v>0</v>
      </c>
      <c r="J33" s="5">
        <v>103000</v>
      </c>
      <c r="K33" s="5">
        <v>0</v>
      </c>
      <c r="L33" s="5"/>
      <c r="M33" s="5">
        <f t="shared" si="6"/>
        <v>2149000</v>
      </c>
      <c r="N33" s="5">
        <f t="shared" si="7"/>
        <v>-15000</v>
      </c>
      <c r="O33" s="5" t="s">
        <v>114</v>
      </c>
      <c r="P33" s="5">
        <v>0</v>
      </c>
      <c r="Q33" s="50">
        <v>0</v>
      </c>
      <c r="R33" s="50">
        <v>263674</v>
      </c>
      <c r="S33" s="50">
        <v>1318326</v>
      </c>
      <c r="T33" s="50">
        <v>0</v>
      </c>
      <c r="U33" s="50">
        <v>0</v>
      </c>
      <c r="V33" s="50">
        <v>0</v>
      </c>
      <c r="W33" s="23">
        <v>0.61</v>
      </c>
      <c r="X33" s="50">
        <v>2</v>
      </c>
    </row>
    <row r="34" spans="1:24" ht="15" customHeight="1" x14ac:dyDescent="0.25">
      <c r="A34" s="3" t="s">
        <v>41</v>
      </c>
      <c r="B34" s="3" t="s">
        <v>115</v>
      </c>
      <c r="C34" s="5">
        <v>1076000</v>
      </c>
      <c r="D34" s="5">
        <v>1200000</v>
      </c>
      <c r="E34" s="5">
        <v>240000</v>
      </c>
      <c r="F34" s="5">
        <v>24000</v>
      </c>
      <c r="G34" s="5">
        <v>0</v>
      </c>
      <c r="H34" s="5">
        <v>156000</v>
      </c>
      <c r="I34" s="5">
        <v>0</v>
      </c>
      <c r="J34" s="5">
        <v>300000</v>
      </c>
      <c r="K34" s="5">
        <v>0</v>
      </c>
      <c r="L34" s="5"/>
      <c r="M34" s="5">
        <f t="shared" si="6"/>
        <v>2005000</v>
      </c>
      <c r="N34" s="5">
        <f t="shared" si="7"/>
        <v>4000</v>
      </c>
      <c r="O34" s="5" t="s">
        <v>116</v>
      </c>
      <c r="P34" s="5">
        <v>0</v>
      </c>
      <c r="Q34" s="51">
        <v>0</v>
      </c>
      <c r="R34" s="51">
        <v>179330</v>
      </c>
      <c r="S34" s="51">
        <v>896669.9</v>
      </c>
      <c r="T34" s="51">
        <v>0</v>
      </c>
      <c r="U34" s="51">
        <v>0</v>
      </c>
      <c r="V34" s="51">
        <v>0</v>
      </c>
      <c r="W34" s="23">
        <v>0.62</v>
      </c>
      <c r="X34" s="51">
        <v>2</v>
      </c>
    </row>
    <row r="35" spans="1:24" ht="15" customHeight="1" x14ac:dyDescent="0.25">
      <c r="A35" s="3" t="s">
        <v>41</v>
      </c>
      <c r="B35" s="3" t="s">
        <v>117</v>
      </c>
      <c r="C35" s="5">
        <v>943000</v>
      </c>
      <c r="D35" s="5">
        <v>800000</v>
      </c>
      <c r="E35" s="5">
        <v>160000</v>
      </c>
      <c r="F35" s="5">
        <v>159000</v>
      </c>
      <c r="G35" s="5">
        <v>0</v>
      </c>
      <c r="H35" s="5">
        <v>381000</v>
      </c>
      <c r="I35" s="5">
        <v>0</v>
      </c>
      <c r="J35" s="5">
        <v>400000</v>
      </c>
      <c r="K35" s="5">
        <v>0</v>
      </c>
      <c r="L35" s="5"/>
      <c r="M35" s="5">
        <f xml:space="preserve"> M34+H35+ I35- J35- L35+ Q35</f>
        <v>1986000</v>
      </c>
      <c r="N35" s="5">
        <f>(C35-D35 - F35 - G35 + J35- K35- H35- I35- P35)*-1</f>
        <v>-3000</v>
      </c>
      <c r="O35" s="5" t="s">
        <v>119</v>
      </c>
      <c r="P35" s="5">
        <v>0</v>
      </c>
      <c r="Q35" s="52">
        <v>0</v>
      </c>
      <c r="R35" s="52">
        <v>157166</v>
      </c>
      <c r="S35" s="52">
        <v>785834</v>
      </c>
      <c r="T35" s="52">
        <v>0</v>
      </c>
      <c r="U35" s="52">
        <v>0</v>
      </c>
      <c r="V35" s="52">
        <v>0</v>
      </c>
      <c r="W35" s="23">
        <v>0.59</v>
      </c>
      <c r="X35" s="52">
        <v>2</v>
      </c>
    </row>
    <row r="36" spans="1:24" ht="15" customHeight="1" x14ac:dyDescent="0.25">
      <c r="A36" s="6" t="s">
        <v>19</v>
      </c>
      <c r="B36" s="6" t="s">
        <v>15</v>
      </c>
      <c r="C36" s="7">
        <f t="shared" ref="C36:L36" si="8">SUM(C29:C35)</f>
        <v>9515000</v>
      </c>
      <c r="D36" s="7">
        <f t="shared" si="8"/>
        <v>9550000</v>
      </c>
      <c r="E36" s="7">
        <f t="shared" si="8"/>
        <v>1910000</v>
      </c>
      <c r="F36" s="7">
        <f t="shared" si="8"/>
        <v>551000</v>
      </c>
      <c r="G36" s="7">
        <f t="shared" si="8"/>
        <v>0</v>
      </c>
      <c r="H36" s="7">
        <f t="shared" si="8"/>
        <v>1845000</v>
      </c>
      <c r="I36" s="7">
        <f t="shared" si="8"/>
        <v>0</v>
      </c>
      <c r="J36" s="7">
        <f t="shared" si="8"/>
        <v>2433000</v>
      </c>
      <c r="K36" s="7">
        <f t="shared" si="8"/>
        <v>0</v>
      </c>
      <c r="L36" s="7">
        <f t="shared" si="8"/>
        <v>0</v>
      </c>
      <c r="M36" s="7">
        <f>M35</f>
        <v>1986000</v>
      </c>
      <c r="N36" s="7">
        <f>SUM(N29:N35)</f>
        <v>-2000</v>
      </c>
      <c r="O36" s="7"/>
      <c r="P36" s="7">
        <f>SUM(P29:P35)</f>
        <v>0</v>
      </c>
      <c r="Q36" s="8"/>
    </row>
    <row r="37" spans="1:24" x14ac:dyDescent="0.25">
      <c r="A37" s="10" t="s">
        <v>15</v>
      </c>
      <c r="B37" s="10" t="s">
        <v>20</v>
      </c>
      <c r="C37" s="11">
        <f t="shared" ref="C37:L37" si="9">C12+C20+C28+C36</f>
        <v>35475000</v>
      </c>
      <c r="D37" s="11">
        <f t="shared" si="9"/>
        <v>26650000</v>
      </c>
      <c r="E37" s="11">
        <f t="shared" si="9"/>
        <v>5060000</v>
      </c>
      <c r="F37" s="11">
        <f t="shared" si="9"/>
        <v>1574117</v>
      </c>
      <c r="G37" s="11">
        <f t="shared" si="9"/>
        <v>0</v>
      </c>
      <c r="H37" s="11">
        <f t="shared" si="9"/>
        <v>15951000</v>
      </c>
      <c r="I37" s="11">
        <f t="shared" si="9"/>
        <v>0</v>
      </c>
      <c r="J37" s="11">
        <f t="shared" si="9"/>
        <v>8887000</v>
      </c>
      <c r="K37" s="11">
        <f t="shared" si="9"/>
        <v>0</v>
      </c>
      <c r="L37" s="11">
        <f t="shared" si="9"/>
        <v>0</v>
      </c>
      <c r="M37" s="11">
        <f>M36</f>
        <v>1986000</v>
      </c>
      <c r="N37" s="11">
        <f>N12+N20+N28+N36</f>
        <v>-68000</v>
      </c>
      <c r="O37" s="11"/>
      <c r="P37" s="11">
        <f>P12+P20+P28+P36</f>
        <v>0</v>
      </c>
      <c r="Q37" s="9"/>
    </row>
    <row r="38" spans="1:24" ht="15" customHeight="1" x14ac:dyDescent="0.25">
      <c r="A38" t="s">
        <v>41</v>
      </c>
      <c r="B38" s="84" t="s">
        <v>120</v>
      </c>
      <c r="C38" s="85">
        <v>1826000</v>
      </c>
      <c r="D38" s="85">
        <v>1000000</v>
      </c>
      <c r="E38" s="85">
        <v>200000</v>
      </c>
      <c r="F38" s="86">
        <v>31000</v>
      </c>
      <c r="G38" s="86">
        <v>0</v>
      </c>
      <c r="H38" s="85">
        <v>888000</v>
      </c>
      <c r="I38" s="86">
        <v>0</v>
      </c>
      <c r="J38" s="85">
        <v>100000</v>
      </c>
      <c r="K38" s="86">
        <v>0</v>
      </c>
      <c r="L38" s="84"/>
      <c r="M38" s="87">
        <f t="shared" ref="M38:M43" si="10" xml:space="preserve"> M37+H38+ I38- J38- L38+ Q38</f>
        <v>2774000</v>
      </c>
      <c r="N38" s="80">
        <f t="shared" ref="N38:N43" si="11">(C38-D38 - F38 - G38 + J38- K38- H38- I38- P38)*-1</f>
        <v>-7000</v>
      </c>
      <c r="O38" s="84" t="s">
        <v>122</v>
      </c>
      <c r="P38" s="86">
        <v>0</v>
      </c>
      <c r="Q38" s="86">
        <v>0</v>
      </c>
      <c r="R38" s="53">
        <v>304336</v>
      </c>
      <c r="S38" s="53">
        <v>1521664</v>
      </c>
      <c r="T38" s="53">
        <v>0</v>
      </c>
      <c r="U38" s="53">
        <v>0</v>
      </c>
      <c r="V38" s="53">
        <v>0</v>
      </c>
      <c r="W38" s="23">
        <v>0.71</v>
      </c>
      <c r="X38" s="53">
        <v>1</v>
      </c>
    </row>
    <row r="39" spans="1:24" ht="15" customHeight="1" x14ac:dyDescent="0.25">
      <c r="A39" t="s">
        <v>41</v>
      </c>
      <c r="B39" t="s">
        <v>123</v>
      </c>
      <c r="C39" s="27">
        <v>1269000</v>
      </c>
      <c r="D39" s="27">
        <v>500000</v>
      </c>
      <c r="E39" s="27">
        <v>100000</v>
      </c>
      <c r="F39" s="54">
        <v>50000</v>
      </c>
      <c r="G39" s="54">
        <v>0</v>
      </c>
      <c r="H39" s="27">
        <v>1239000</v>
      </c>
      <c r="I39" s="54">
        <v>0</v>
      </c>
      <c r="J39" s="27">
        <v>520000</v>
      </c>
      <c r="K39" s="54">
        <v>0</v>
      </c>
      <c r="M39" s="5">
        <f t="shared" si="10"/>
        <v>3493000</v>
      </c>
      <c r="N39">
        <f t="shared" si="11"/>
        <v>0</v>
      </c>
      <c r="O39" t="s">
        <v>125</v>
      </c>
      <c r="P39" s="54">
        <v>0</v>
      </c>
      <c r="Q39" s="54">
        <v>0</v>
      </c>
      <c r="R39" s="54">
        <v>211501</v>
      </c>
      <c r="S39" s="54">
        <v>0</v>
      </c>
      <c r="T39" s="54">
        <v>0</v>
      </c>
      <c r="U39" s="54">
        <v>0</v>
      </c>
      <c r="V39" s="54">
        <v>0</v>
      </c>
      <c r="X39" s="54">
        <v>1</v>
      </c>
    </row>
    <row r="40" spans="1:24" ht="15" customHeight="1" x14ac:dyDescent="0.25">
      <c r="A40" t="s">
        <v>41</v>
      </c>
      <c r="B40" t="s">
        <v>126</v>
      </c>
      <c r="C40" s="27">
        <v>918000</v>
      </c>
      <c r="D40" s="27">
        <v>3500000</v>
      </c>
      <c r="E40" s="27">
        <v>700000</v>
      </c>
      <c r="F40" s="55">
        <v>26000</v>
      </c>
      <c r="G40" s="55">
        <v>0</v>
      </c>
      <c r="H40" s="27">
        <v>466000</v>
      </c>
      <c r="I40" s="55">
        <v>0</v>
      </c>
      <c r="J40" s="27">
        <v>3070000</v>
      </c>
      <c r="K40" s="55">
        <v>0</v>
      </c>
      <c r="M40" s="5">
        <f t="shared" si="10"/>
        <v>889000</v>
      </c>
      <c r="N40">
        <f t="shared" si="11"/>
        <v>4000</v>
      </c>
      <c r="O40" t="s">
        <v>128</v>
      </c>
      <c r="P40" s="55">
        <v>0</v>
      </c>
      <c r="Q40" s="55">
        <v>0</v>
      </c>
      <c r="R40" s="55">
        <v>153003</v>
      </c>
      <c r="S40" s="55">
        <v>764997</v>
      </c>
      <c r="T40" s="55">
        <v>0</v>
      </c>
      <c r="U40" s="55">
        <v>0</v>
      </c>
      <c r="V40" s="55">
        <v>0</v>
      </c>
      <c r="W40" s="23">
        <v>0.67</v>
      </c>
      <c r="X40" s="55">
        <v>2</v>
      </c>
    </row>
    <row r="41" spans="1:24" ht="15" customHeight="1" x14ac:dyDescent="0.25">
      <c r="A41" t="s">
        <v>41</v>
      </c>
      <c r="B41" t="s">
        <v>130</v>
      </c>
      <c r="C41" s="27">
        <v>939000</v>
      </c>
      <c r="D41" s="27">
        <v>600000</v>
      </c>
      <c r="E41" s="27">
        <v>120000</v>
      </c>
      <c r="F41" s="27">
        <v>106000</v>
      </c>
      <c r="G41" s="56">
        <v>0</v>
      </c>
      <c r="H41" s="27">
        <v>1479000</v>
      </c>
      <c r="I41" s="56">
        <v>0</v>
      </c>
      <c r="J41" s="27">
        <v>1250000</v>
      </c>
      <c r="K41" s="56">
        <v>0</v>
      </c>
      <c r="M41" s="5">
        <f t="shared" si="10"/>
        <v>1118000</v>
      </c>
      <c r="N41" s="80">
        <f t="shared" si="11"/>
        <v>-4000</v>
      </c>
      <c r="O41" t="s">
        <v>131</v>
      </c>
      <c r="P41" s="56">
        <v>0</v>
      </c>
      <c r="Q41" s="56">
        <v>0</v>
      </c>
      <c r="R41" s="56">
        <v>156499</v>
      </c>
      <c r="S41" s="56">
        <v>782501</v>
      </c>
      <c r="T41" s="56">
        <v>0</v>
      </c>
      <c r="U41" s="56">
        <v>0</v>
      </c>
      <c r="V41" s="56">
        <v>0</v>
      </c>
      <c r="W41" s="23">
        <v>0.6</v>
      </c>
      <c r="X41" s="56">
        <v>1</v>
      </c>
    </row>
    <row r="42" spans="1:24" ht="15" customHeight="1" x14ac:dyDescent="0.25">
      <c r="A42" t="s">
        <v>41</v>
      </c>
      <c r="B42" t="s">
        <v>132</v>
      </c>
      <c r="C42" s="27">
        <v>921000</v>
      </c>
      <c r="D42" s="57">
        <v>0</v>
      </c>
      <c r="E42" s="57">
        <v>0</v>
      </c>
      <c r="F42" s="57">
        <v>40000</v>
      </c>
      <c r="G42" s="57">
        <v>0</v>
      </c>
      <c r="H42" s="27">
        <v>894000</v>
      </c>
      <c r="I42" s="57">
        <v>0</v>
      </c>
      <c r="J42" s="57">
        <v>20000</v>
      </c>
      <c r="K42" s="57">
        <v>0</v>
      </c>
      <c r="M42" s="5">
        <f t="shared" si="10"/>
        <v>1992000</v>
      </c>
      <c r="N42" s="80">
        <f t="shared" si="11"/>
        <v>-7000</v>
      </c>
      <c r="O42" t="s">
        <v>133</v>
      </c>
      <c r="P42" s="57">
        <v>0</v>
      </c>
      <c r="Q42" s="57">
        <v>0</v>
      </c>
      <c r="R42" s="57">
        <v>153501</v>
      </c>
      <c r="S42" s="57">
        <v>767499</v>
      </c>
      <c r="T42" s="57">
        <v>0</v>
      </c>
      <c r="U42" s="57">
        <v>0</v>
      </c>
      <c r="V42" s="57">
        <v>0</v>
      </c>
      <c r="W42" s="23">
        <v>0.63</v>
      </c>
      <c r="X42" s="57">
        <v>0</v>
      </c>
    </row>
    <row r="43" spans="1:24" ht="15" customHeight="1" x14ac:dyDescent="0.25">
      <c r="A43" s="84" t="s">
        <v>41</v>
      </c>
      <c r="B43" s="84" t="s">
        <v>134</v>
      </c>
      <c r="C43" s="85">
        <v>1036000</v>
      </c>
      <c r="D43" s="85">
        <v>300000</v>
      </c>
      <c r="E43" s="86">
        <v>60000</v>
      </c>
      <c r="F43" s="85">
        <v>309000</v>
      </c>
      <c r="G43" s="86">
        <v>0</v>
      </c>
      <c r="H43" s="85">
        <v>577000</v>
      </c>
      <c r="I43" s="86">
        <v>0</v>
      </c>
      <c r="J43" s="85">
        <v>150000</v>
      </c>
      <c r="K43" s="86">
        <v>0</v>
      </c>
      <c r="L43" s="84"/>
      <c r="M43" s="87">
        <f t="shared" si="10"/>
        <v>2419000</v>
      </c>
      <c r="N43" s="84">
        <f t="shared" si="11"/>
        <v>0</v>
      </c>
      <c r="O43" s="84" t="s">
        <v>135</v>
      </c>
      <c r="P43" s="86">
        <v>0</v>
      </c>
      <c r="Q43" s="86">
        <v>0</v>
      </c>
      <c r="R43" s="86">
        <v>172669</v>
      </c>
      <c r="S43" s="86">
        <v>863331</v>
      </c>
      <c r="T43" s="86">
        <v>0</v>
      </c>
      <c r="U43" s="86">
        <v>0</v>
      </c>
      <c r="V43" s="86">
        <v>0</v>
      </c>
      <c r="W43" s="23">
        <v>0.61</v>
      </c>
      <c r="X43" s="58">
        <v>1</v>
      </c>
    </row>
    <row r="44" spans="1:24" ht="15" customHeight="1" x14ac:dyDescent="0.25">
      <c r="A44" t="s">
        <v>41</v>
      </c>
      <c r="B44" t="s">
        <v>136</v>
      </c>
      <c r="C44" s="27">
        <v>1459000</v>
      </c>
      <c r="D44" s="27">
        <v>3000000</v>
      </c>
      <c r="E44" s="27">
        <v>600000</v>
      </c>
      <c r="F44" s="59">
        <v>46000</v>
      </c>
      <c r="G44" s="59">
        <v>0</v>
      </c>
      <c r="H44" s="59">
        <v>63000</v>
      </c>
      <c r="I44" s="59">
        <v>0</v>
      </c>
      <c r="J44" s="27">
        <v>1650000</v>
      </c>
      <c r="K44" s="59">
        <v>0</v>
      </c>
      <c r="M44" s="5">
        <f t="shared" ref="M44:M49" si="12" xml:space="preserve"> M43+H44+ I44- J44- L44+ Q44</f>
        <v>832000</v>
      </c>
      <c r="N44">
        <f t="shared" ref="N44:N49" si="13">(C44-D44 - F44 - G44 + J44- K44- H44- I44- P44)*-1</f>
        <v>0</v>
      </c>
      <c r="O44" t="s">
        <v>137</v>
      </c>
      <c r="P44" s="59">
        <v>0</v>
      </c>
      <c r="Q44" s="59">
        <v>0</v>
      </c>
      <c r="R44" s="59">
        <v>243168</v>
      </c>
      <c r="S44" s="59">
        <v>1215832</v>
      </c>
      <c r="T44" s="59">
        <v>0</v>
      </c>
      <c r="U44" s="59">
        <v>0</v>
      </c>
      <c r="V44" s="59">
        <v>0</v>
      </c>
      <c r="W44" s="23">
        <v>0.68</v>
      </c>
      <c r="X44" s="59">
        <v>2</v>
      </c>
    </row>
    <row r="45" spans="1:24" ht="15" customHeight="1" x14ac:dyDescent="0.25">
      <c r="A45" t="s">
        <v>41</v>
      </c>
      <c r="B45" t="s">
        <v>139</v>
      </c>
      <c r="C45" s="27">
        <v>1479000</v>
      </c>
      <c r="D45" s="27">
        <v>1500000</v>
      </c>
      <c r="E45" s="27">
        <v>300000</v>
      </c>
      <c r="F45" s="60">
        <v>58000</v>
      </c>
      <c r="G45" s="60">
        <v>0</v>
      </c>
      <c r="H45" s="27">
        <v>715000</v>
      </c>
      <c r="I45" s="60">
        <v>0</v>
      </c>
      <c r="J45" s="27">
        <v>800000</v>
      </c>
      <c r="K45" s="60">
        <v>0</v>
      </c>
      <c r="M45" s="5">
        <f t="shared" si="12"/>
        <v>747000</v>
      </c>
      <c r="N45" s="80">
        <f t="shared" si="13"/>
        <v>-6000</v>
      </c>
      <c r="O45" t="s">
        <v>141</v>
      </c>
      <c r="P45" s="60">
        <v>0</v>
      </c>
      <c r="Q45" s="60">
        <v>0</v>
      </c>
      <c r="R45" s="60">
        <v>246500</v>
      </c>
      <c r="S45" s="60">
        <v>1232500</v>
      </c>
      <c r="T45" s="60">
        <v>0</v>
      </c>
      <c r="U45" s="60">
        <v>0</v>
      </c>
      <c r="V45" s="60">
        <v>0</v>
      </c>
      <c r="W45" s="23">
        <v>0.62</v>
      </c>
      <c r="X45" s="60">
        <v>1</v>
      </c>
    </row>
    <row r="46" spans="1:24" ht="15" customHeight="1" x14ac:dyDescent="0.25">
      <c r="A46" t="s">
        <v>41</v>
      </c>
      <c r="B46" t="s">
        <v>144</v>
      </c>
      <c r="C46" s="27">
        <v>1092000</v>
      </c>
      <c r="D46" s="27">
        <v>300000</v>
      </c>
      <c r="E46" s="61">
        <v>60000</v>
      </c>
      <c r="F46" s="61">
        <v>24000</v>
      </c>
      <c r="G46" s="61">
        <v>0</v>
      </c>
      <c r="H46" s="27">
        <v>968000</v>
      </c>
      <c r="I46" s="61">
        <v>0</v>
      </c>
      <c r="J46" s="27">
        <v>200000</v>
      </c>
      <c r="K46" s="61">
        <v>0</v>
      </c>
      <c r="M46" s="5">
        <f t="shared" si="12"/>
        <v>1515000</v>
      </c>
      <c r="N46">
        <f t="shared" si="13"/>
        <v>0</v>
      </c>
      <c r="O46" t="s">
        <v>146</v>
      </c>
      <c r="P46" s="61">
        <v>0</v>
      </c>
      <c r="Q46" s="61">
        <v>0</v>
      </c>
      <c r="R46" s="61">
        <v>182002</v>
      </c>
      <c r="S46" s="61">
        <v>909998.2</v>
      </c>
      <c r="T46" s="61">
        <v>0</v>
      </c>
      <c r="U46" s="61">
        <v>0</v>
      </c>
      <c r="V46" s="61">
        <v>0</v>
      </c>
      <c r="W46" s="23">
        <v>0.63</v>
      </c>
      <c r="X46" s="61">
        <v>1</v>
      </c>
    </row>
    <row r="47" spans="1:24" ht="15" customHeight="1" x14ac:dyDescent="0.25">
      <c r="A47" t="s">
        <v>41</v>
      </c>
      <c r="B47" t="s">
        <v>147</v>
      </c>
      <c r="C47" s="27">
        <v>1107000</v>
      </c>
      <c r="D47" s="27">
        <v>1500000</v>
      </c>
      <c r="E47" s="27">
        <v>300000</v>
      </c>
      <c r="F47" s="62">
        <v>27000</v>
      </c>
      <c r="G47" s="62">
        <v>0</v>
      </c>
      <c r="H47" s="62">
        <v>95000</v>
      </c>
      <c r="I47" s="62">
        <v>0</v>
      </c>
      <c r="J47" s="27">
        <v>515000</v>
      </c>
      <c r="K47" s="62">
        <v>0</v>
      </c>
      <c r="M47" s="5">
        <f t="shared" si="12"/>
        <v>1095000</v>
      </c>
      <c r="N47">
        <f t="shared" si="13"/>
        <v>0</v>
      </c>
      <c r="O47" t="s">
        <v>149</v>
      </c>
      <c r="P47" s="62">
        <v>0</v>
      </c>
      <c r="Q47" s="62">
        <v>0</v>
      </c>
      <c r="R47" s="62">
        <v>184505</v>
      </c>
      <c r="S47" s="62">
        <v>922494.7</v>
      </c>
      <c r="T47" s="62">
        <v>0</v>
      </c>
      <c r="U47" s="62">
        <v>0</v>
      </c>
      <c r="V47" s="62">
        <v>0</v>
      </c>
      <c r="W47" s="23">
        <v>0.65</v>
      </c>
      <c r="X47" s="62">
        <v>2</v>
      </c>
    </row>
    <row r="48" spans="1:24" ht="15" customHeight="1" x14ac:dyDescent="0.25">
      <c r="A48" t="s">
        <v>41</v>
      </c>
      <c r="B48" t="s">
        <v>151</v>
      </c>
      <c r="C48" s="27">
        <v>987000</v>
      </c>
      <c r="D48" s="27">
        <v>1000000</v>
      </c>
      <c r="E48" s="27">
        <v>200000</v>
      </c>
      <c r="F48" s="63">
        <v>28000</v>
      </c>
      <c r="G48" s="63">
        <v>0</v>
      </c>
      <c r="H48" s="27">
        <v>659000</v>
      </c>
      <c r="I48" s="63">
        <v>0</v>
      </c>
      <c r="J48" s="27">
        <v>700000</v>
      </c>
      <c r="K48" s="63">
        <v>0</v>
      </c>
      <c r="M48" s="5">
        <f t="shared" si="12"/>
        <v>1054000</v>
      </c>
      <c r="N48">
        <f t="shared" si="13"/>
        <v>0</v>
      </c>
      <c r="O48" t="s">
        <v>152</v>
      </c>
      <c r="P48" s="63">
        <v>0</v>
      </c>
      <c r="Q48" s="63">
        <v>0</v>
      </c>
      <c r="R48" s="63">
        <v>164499</v>
      </c>
      <c r="S48" s="63">
        <v>822501</v>
      </c>
      <c r="T48" s="63">
        <v>0</v>
      </c>
      <c r="U48" s="63">
        <v>0</v>
      </c>
      <c r="V48" s="63">
        <v>0</v>
      </c>
      <c r="W48" s="23">
        <v>0.66</v>
      </c>
      <c r="X48" s="63">
        <v>1</v>
      </c>
    </row>
    <row r="49" spans="1:26" ht="15" customHeight="1" x14ac:dyDescent="0.25">
      <c r="A49" s="84" t="s">
        <v>41</v>
      </c>
      <c r="B49" s="84" t="s">
        <v>154</v>
      </c>
      <c r="C49" s="85">
        <v>1209000</v>
      </c>
      <c r="D49" s="85">
        <v>500000</v>
      </c>
      <c r="E49" s="85">
        <v>100000</v>
      </c>
      <c r="F49" s="85">
        <v>161000</v>
      </c>
      <c r="G49" s="86">
        <v>0</v>
      </c>
      <c r="H49" s="85">
        <v>748000</v>
      </c>
      <c r="I49" s="86">
        <v>0</v>
      </c>
      <c r="J49" s="85">
        <v>200000</v>
      </c>
      <c r="K49" s="86">
        <v>0</v>
      </c>
      <c r="L49" s="84"/>
      <c r="M49" s="87">
        <f t="shared" si="12"/>
        <v>1602000</v>
      </c>
      <c r="N49" s="84">
        <f t="shared" si="13"/>
        <v>0</v>
      </c>
      <c r="O49" s="84" t="s">
        <v>155</v>
      </c>
      <c r="P49" s="86">
        <v>0</v>
      </c>
      <c r="Q49" s="86">
        <v>0</v>
      </c>
      <c r="R49" s="86">
        <v>201502</v>
      </c>
      <c r="S49" s="86">
        <v>1007498.3</v>
      </c>
      <c r="T49" s="86">
        <v>0</v>
      </c>
      <c r="U49" s="86">
        <v>0</v>
      </c>
      <c r="V49" s="86">
        <v>0</v>
      </c>
      <c r="W49" s="88">
        <v>0.63</v>
      </c>
      <c r="X49" s="86">
        <v>1</v>
      </c>
    </row>
    <row r="50" spans="1:26" ht="15" customHeight="1" x14ac:dyDescent="0.25">
      <c r="A50" t="s">
        <v>41</v>
      </c>
      <c r="B50" t="s">
        <v>156</v>
      </c>
      <c r="C50" s="27">
        <v>1858000</v>
      </c>
      <c r="D50" s="27">
        <v>1100000</v>
      </c>
      <c r="E50" s="27">
        <v>220000</v>
      </c>
      <c r="F50" s="64">
        <v>26000</v>
      </c>
      <c r="G50" s="64">
        <v>0</v>
      </c>
      <c r="H50" s="27">
        <v>1699000</v>
      </c>
      <c r="I50" s="64">
        <v>0</v>
      </c>
      <c r="J50" s="27">
        <v>1010000</v>
      </c>
      <c r="K50" s="64">
        <v>30000</v>
      </c>
      <c r="M50" s="5">
        <f t="shared" ref="M50:M55" si="14" xml:space="preserve"> M49+H50+ I50- J50- L50+ Q50</f>
        <v>2291000</v>
      </c>
      <c r="N50" s="80">
        <f t="shared" ref="N50:N55" si="15">(C50-D50 - F50 - G50 + J50- K50- H50- I50- P50)*-1</f>
        <v>-13000</v>
      </c>
      <c r="O50" t="s">
        <v>158</v>
      </c>
      <c r="P50" s="64">
        <v>0</v>
      </c>
      <c r="Q50" s="64">
        <v>0</v>
      </c>
      <c r="R50" s="64">
        <v>309667</v>
      </c>
      <c r="S50" s="64">
        <v>1548333</v>
      </c>
      <c r="T50" s="64">
        <v>0</v>
      </c>
      <c r="U50" s="64">
        <v>0</v>
      </c>
      <c r="V50" s="64">
        <v>0</v>
      </c>
      <c r="W50" s="23">
        <v>0.68</v>
      </c>
      <c r="X50" s="64">
        <v>2</v>
      </c>
    </row>
    <row r="51" spans="1:26" ht="15" customHeight="1" x14ac:dyDescent="0.25">
      <c r="A51" t="s">
        <v>41</v>
      </c>
      <c r="B51" s="21">
        <v>42743</v>
      </c>
      <c r="C51" s="27">
        <v>1735000</v>
      </c>
      <c r="D51" s="27">
        <v>1700000</v>
      </c>
      <c r="E51" s="27">
        <v>340000</v>
      </c>
      <c r="F51" s="65">
        <v>45000</v>
      </c>
      <c r="G51" s="65">
        <v>0</v>
      </c>
      <c r="H51" s="27">
        <v>347000</v>
      </c>
      <c r="I51" s="65">
        <v>0</v>
      </c>
      <c r="J51" s="27">
        <v>350000</v>
      </c>
      <c r="K51" s="65">
        <v>0</v>
      </c>
      <c r="M51" s="5">
        <f t="shared" si="14"/>
        <v>2288000</v>
      </c>
      <c r="N51">
        <f t="shared" si="15"/>
        <v>7000</v>
      </c>
      <c r="O51" t="s">
        <v>70</v>
      </c>
      <c r="P51" s="65">
        <v>0</v>
      </c>
      <c r="Q51" s="65">
        <v>0</v>
      </c>
      <c r="R51" s="65">
        <v>289166</v>
      </c>
      <c r="S51" s="65">
        <v>1445834</v>
      </c>
      <c r="T51" s="65">
        <v>0</v>
      </c>
      <c r="U51" s="65">
        <v>0</v>
      </c>
      <c r="V51" s="65">
        <v>0</v>
      </c>
      <c r="W51" s="23">
        <v>0.69</v>
      </c>
      <c r="X51" s="65">
        <v>3</v>
      </c>
    </row>
    <row r="52" spans="1:26" ht="15" customHeight="1" x14ac:dyDescent="0.25">
      <c r="A52" t="s">
        <v>41</v>
      </c>
      <c r="B52" s="21">
        <v>42774</v>
      </c>
      <c r="C52" s="27">
        <v>1103000</v>
      </c>
      <c r="D52" s="27">
        <v>3500000</v>
      </c>
      <c r="E52" s="27">
        <v>700000</v>
      </c>
      <c r="F52" s="66">
        <v>24000</v>
      </c>
      <c r="G52" s="66">
        <v>0</v>
      </c>
      <c r="H52" s="66">
        <v>80000</v>
      </c>
      <c r="I52" s="66">
        <v>0</v>
      </c>
      <c r="J52" s="27">
        <v>2500000</v>
      </c>
      <c r="K52" s="66">
        <v>0</v>
      </c>
      <c r="M52" s="5">
        <f t="shared" si="14"/>
        <v>-132000</v>
      </c>
      <c r="N52">
        <f t="shared" si="15"/>
        <v>1000</v>
      </c>
      <c r="O52" t="s">
        <v>160</v>
      </c>
      <c r="P52" s="66">
        <v>0</v>
      </c>
      <c r="Q52" s="66">
        <v>0</v>
      </c>
      <c r="R52" s="66">
        <v>183834</v>
      </c>
      <c r="S52" s="66">
        <v>919166</v>
      </c>
      <c r="T52" s="66">
        <v>0</v>
      </c>
      <c r="U52" s="66">
        <v>0</v>
      </c>
      <c r="V52" s="66">
        <v>0</v>
      </c>
      <c r="W52" s="23">
        <v>0.69</v>
      </c>
      <c r="X52" s="66">
        <v>2</v>
      </c>
    </row>
    <row r="53" spans="1:26" ht="15" customHeight="1" x14ac:dyDescent="0.25">
      <c r="A53" t="s">
        <v>41</v>
      </c>
      <c r="B53" s="21">
        <v>42802</v>
      </c>
      <c r="C53" s="27">
        <v>1171000</v>
      </c>
      <c r="D53" s="67">
        <v>0</v>
      </c>
      <c r="E53" s="67">
        <v>0</v>
      </c>
      <c r="F53" s="67">
        <v>26000</v>
      </c>
      <c r="G53" s="67">
        <v>0</v>
      </c>
      <c r="H53" s="27">
        <v>1157000</v>
      </c>
      <c r="I53" s="67">
        <v>0</v>
      </c>
      <c r="J53" s="67">
        <v>12000</v>
      </c>
      <c r="K53" s="67">
        <v>0</v>
      </c>
      <c r="M53" s="5">
        <f t="shared" si="14"/>
        <v>1013000</v>
      </c>
      <c r="N53">
        <f t="shared" si="15"/>
        <v>0</v>
      </c>
      <c r="O53" t="s">
        <v>163</v>
      </c>
      <c r="P53" s="67">
        <v>0</v>
      </c>
      <c r="Q53" s="67">
        <v>0</v>
      </c>
      <c r="R53" s="67">
        <v>195167</v>
      </c>
      <c r="S53" s="67">
        <v>975833</v>
      </c>
      <c r="T53" s="67">
        <v>0</v>
      </c>
      <c r="U53" s="67">
        <v>0</v>
      </c>
      <c r="V53" s="67">
        <v>0</v>
      </c>
      <c r="W53" s="23">
        <v>0.61</v>
      </c>
      <c r="X53" s="67">
        <v>0</v>
      </c>
    </row>
    <row r="54" spans="1:26" ht="15" customHeight="1" x14ac:dyDescent="0.25">
      <c r="A54" t="s">
        <v>41</v>
      </c>
      <c r="B54" s="21">
        <v>42833</v>
      </c>
      <c r="C54" s="27">
        <v>1133000</v>
      </c>
      <c r="D54" s="27">
        <v>1000000</v>
      </c>
      <c r="E54" s="27">
        <v>200000</v>
      </c>
      <c r="F54" s="68">
        <v>24000</v>
      </c>
      <c r="G54" s="68">
        <v>0</v>
      </c>
      <c r="H54" s="27">
        <v>310000</v>
      </c>
      <c r="I54" s="68">
        <v>0</v>
      </c>
      <c r="J54" s="27">
        <v>200000</v>
      </c>
      <c r="K54" s="68">
        <v>0</v>
      </c>
      <c r="M54" s="5">
        <f t="shared" si="14"/>
        <v>1123000</v>
      </c>
      <c r="N54">
        <f t="shared" si="15"/>
        <v>1000</v>
      </c>
      <c r="O54" t="s">
        <v>164</v>
      </c>
      <c r="P54" s="68">
        <v>0</v>
      </c>
      <c r="Q54" s="68">
        <v>0</v>
      </c>
      <c r="R54" s="68">
        <v>188834</v>
      </c>
      <c r="S54" s="68">
        <v>944166</v>
      </c>
      <c r="T54" s="68">
        <v>0</v>
      </c>
      <c r="U54" s="68">
        <v>0</v>
      </c>
      <c r="V54" s="68">
        <v>0</v>
      </c>
      <c r="W54" s="23">
        <v>0.66</v>
      </c>
      <c r="X54" s="68">
        <v>1</v>
      </c>
    </row>
    <row r="55" spans="1:26" ht="15" customHeight="1" x14ac:dyDescent="0.25">
      <c r="A55" t="s">
        <v>41</v>
      </c>
      <c r="B55" s="21">
        <v>42863</v>
      </c>
      <c r="C55" s="27">
        <v>741000</v>
      </c>
      <c r="D55" s="27">
        <v>500000</v>
      </c>
      <c r="E55" s="27">
        <v>100000</v>
      </c>
      <c r="F55" s="27">
        <v>161000</v>
      </c>
      <c r="G55" s="69">
        <v>0</v>
      </c>
      <c r="H55" s="27">
        <v>100000</v>
      </c>
      <c r="I55" s="69">
        <v>0</v>
      </c>
      <c r="J55" s="69">
        <v>20000</v>
      </c>
      <c r="K55" s="69">
        <v>0</v>
      </c>
      <c r="M55" s="5">
        <f t="shared" si="14"/>
        <v>1203000</v>
      </c>
      <c r="N55">
        <f t="shared" si="15"/>
        <v>0</v>
      </c>
      <c r="O55" t="s">
        <v>165</v>
      </c>
      <c r="P55" s="69">
        <v>0</v>
      </c>
      <c r="Q55" s="69">
        <v>0</v>
      </c>
      <c r="R55" s="69">
        <v>123501</v>
      </c>
      <c r="S55" s="69">
        <v>617499</v>
      </c>
      <c r="T55" s="69">
        <v>0</v>
      </c>
      <c r="U55" s="69">
        <v>0</v>
      </c>
      <c r="V55" s="69">
        <v>0</v>
      </c>
      <c r="W55" s="23">
        <v>0.54</v>
      </c>
      <c r="X55" s="69">
        <v>1</v>
      </c>
    </row>
    <row r="56" spans="1:26" ht="15" customHeight="1" x14ac:dyDescent="0.25">
      <c r="A56" s="84" t="s">
        <v>41</v>
      </c>
      <c r="B56" s="89">
        <v>42924</v>
      </c>
      <c r="C56" s="85">
        <v>1876000</v>
      </c>
      <c r="D56" s="86">
        <v>0</v>
      </c>
      <c r="E56" s="86">
        <v>0</v>
      </c>
      <c r="F56" s="86">
        <v>28000</v>
      </c>
      <c r="G56" s="86">
        <v>0</v>
      </c>
      <c r="H56" s="85">
        <v>1850000</v>
      </c>
      <c r="I56" s="86">
        <v>0</v>
      </c>
      <c r="J56" s="86">
        <v>12000</v>
      </c>
      <c r="K56" s="86">
        <v>0</v>
      </c>
      <c r="L56" s="84"/>
      <c r="M56" s="87">
        <f t="shared" ref="M56:M61" si="16" xml:space="preserve"> M55+H56+ I56- J56- L56+ Q56</f>
        <v>3041000</v>
      </c>
      <c r="N56" s="80">
        <f t="shared" ref="N56:N61" si="17">(C56-D56 - F56 - G56 + J56- K56- H56- I56- P56)*-1</f>
        <v>-10000</v>
      </c>
      <c r="O56" s="84" t="s">
        <v>166</v>
      </c>
      <c r="P56" s="86">
        <v>0</v>
      </c>
      <c r="Q56" s="86">
        <v>0</v>
      </c>
      <c r="R56" s="86">
        <v>312666</v>
      </c>
      <c r="S56" s="86">
        <v>1563334</v>
      </c>
      <c r="T56" s="86">
        <v>0</v>
      </c>
      <c r="U56" s="86">
        <v>0</v>
      </c>
      <c r="V56" s="86">
        <v>0</v>
      </c>
      <c r="W56" s="88">
        <v>0.56000000000000005</v>
      </c>
      <c r="X56" s="86">
        <v>0</v>
      </c>
    </row>
    <row r="57" spans="1:26" ht="15" customHeight="1" x14ac:dyDescent="0.25">
      <c r="A57" t="s">
        <v>41</v>
      </c>
      <c r="B57" s="21">
        <v>42955</v>
      </c>
      <c r="C57" s="27">
        <v>1048000</v>
      </c>
      <c r="D57" s="27">
        <v>4200000</v>
      </c>
      <c r="E57" s="27">
        <v>840000</v>
      </c>
      <c r="F57" s="70">
        <v>44000</v>
      </c>
      <c r="G57" s="70">
        <v>0</v>
      </c>
      <c r="H57" s="70">
        <v>0</v>
      </c>
      <c r="I57" s="70">
        <v>0</v>
      </c>
      <c r="J57" s="27">
        <v>3190000</v>
      </c>
      <c r="K57" s="70">
        <v>0</v>
      </c>
      <c r="M57" s="5">
        <f t="shared" si="16"/>
        <v>-149000</v>
      </c>
      <c r="N57">
        <f t="shared" si="17"/>
        <v>6000</v>
      </c>
      <c r="O57" t="s">
        <v>67</v>
      </c>
      <c r="P57" s="70">
        <v>0</v>
      </c>
      <c r="Q57" s="70">
        <v>0</v>
      </c>
      <c r="R57" s="70">
        <v>174665</v>
      </c>
      <c r="S57" s="70">
        <v>873335</v>
      </c>
      <c r="T57" s="70">
        <v>0</v>
      </c>
      <c r="U57" s="70">
        <v>0</v>
      </c>
      <c r="V57" s="70">
        <v>0</v>
      </c>
      <c r="W57" s="23">
        <v>0.61</v>
      </c>
      <c r="X57" s="70">
        <v>3</v>
      </c>
    </row>
    <row r="58" spans="1:26" ht="15" customHeight="1" x14ac:dyDescent="0.25">
      <c r="A58" t="s">
        <v>41</v>
      </c>
      <c r="B58" s="21">
        <v>42986</v>
      </c>
      <c r="C58" s="27">
        <v>1131000</v>
      </c>
      <c r="D58" s="71">
        <v>0</v>
      </c>
      <c r="E58" s="71">
        <v>0</v>
      </c>
      <c r="F58" s="71">
        <v>24000</v>
      </c>
      <c r="G58" s="71">
        <v>0</v>
      </c>
      <c r="H58" s="27">
        <v>1607000</v>
      </c>
      <c r="I58" s="71">
        <v>0</v>
      </c>
      <c r="J58" s="27">
        <v>500000</v>
      </c>
      <c r="K58" s="71">
        <v>0</v>
      </c>
      <c r="M58" s="5">
        <f t="shared" si="16"/>
        <v>958000</v>
      </c>
      <c r="N58">
        <f t="shared" si="17"/>
        <v>0</v>
      </c>
      <c r="O58" t="s">
        <v>169</v>
      </c>
      <c r="P58" s="71">
        <v>0</v>
      </c>
      <c r="Q58" s="71">
        <v>0</v>
      </c>
      <c r="R58" s="71">
        <v>188499</v>
      </c>
      <c r="S58" s="71">
        <v>942501</v>
      </c>
      <c r="T58" s="71">
        <v>0</v>
      </c>
      <c r="U58" s="71">
        <v>0</v>
      </c>
      <c r="V58" s="71">
        <v>0</v>
      </c>
      <c r="W58" s="23">
        <v>0.61</v>
      </c>
      <c r="X58" s="71">
        <v>0</v>
      </c>
    </row>
    <row r="59" spans="1:26" ht="15" customHeight="1" x14ac:dyDescent="0.25">
      <c r="A59" t="s">
        <v>41</v>
      </c>
      <c r="B59" s="21">
        <v>43016</v>
      </c>
      <c r="C59" s="27">
        <v>1146000</v>
      </c>
      <c r="D59" s="27">
        <v>800000</v>
      </c>
      <c r="E59" s="27">
        <v>160000</v>
      </c>
      <c r="F59" s="72">
        <v>24000</v>
      </c>
      <c r="G59" s="72">
        <v>0</v>
      </c>
      <c r="H59" s="27">
        <v>822000</v>
      </c>
      <c r="I59" s="72">
        <v>0</v>
      </c>
      <c r="J59" s="27">
        <v>500000</v>
      </c>
      <c r="K59" s="72">
        <v>0</v>
      </c>
      <c r="M59" s="5">
        <f t="shared" si="16"/>
        <v>1280000</v>
      </c>
      <c r="N59">
        <f t="shared" si="17"/>
        <v>0</v>
      </c>
      <c r="O59" t="s">
        <v>171</v>
      </c>
      <c r="P59" s="72">
        <v>0</v>
      </c>
      <c r="Q59" s="72">
        <v>0</v>
      </c>
      <c r="R59" s="72">
        <v>190999</v>
      </c>
      <c r="S59" s="72">
        <v>955001</v>
      </c>
      <c r="T59" s="72">
        <v>0</v>
      </c>
      <c r="U59" s="72">
        <v>0</v>
      </c>
      <c r="V59" s="72">
        <v>0</v>
      </c>
      <c r="W59" s="23">
        <v>0.56999999999999995</v>
      </c>
      <c r="X59" s="72">
        <v>3</v>
      </c>
    </row>
    <row r="60" spans="1:26" ht="15" customHeight="1" x14ac:dyDescent="0.25">
      <c r="A60" t="s">
        <v>41</v>
      </c>
      <c r="B60" s="21">
        <v>43047</v>
      </c>
      <c r="C60" s="27">
        <v>1170000</v>
      </c>
      <c r="D60" s="27">
        <v>1300000</v>
      </c>
      <c r="E60" s="27">
        <v>260000</v>
      </c>
      <c r="F60" s="73">
        <v>38000</v>
      </c>
      <c r="G60" s="73">
        <v>0</v>
      </c>
      <c r="H60" s="73">
        <v>3000</v>
      </c>
      <c r="I60" s="73">
        <v>0</v>
      </c>
      <c r="J60" s="27">
        <v>180000</v>
      </c>
      <c r="K60" s="73">
        <v>0</v>
      </c>
      <c r="M60" s="5">
        <f t="shared" si="16"/>
        <v>1103000</v>
      </c>
      <c r="N60" s="80">
        <f t="shared" si="17"/>
        <v>-9000</v>
      </c>
      <c r="O60" t="s">
        <v>173</v>
      </c>
      <c r="P60" s="73">
        <v>0</v>
      </c>
      <c r="Q60" s="73">
        <v>0</v>
      </c>
      <c r="R60" s="73">
        <v>194999</v>
      </c>
      <c r="S60" s="73">
        <v>975001.3</v>
      </c>
      <c r="T60" s="73">
        <v>0</v>
      </c>
      <c r="U60" s="73">
        <v>0</v>
      </c>
      <c r="V60" s="73">
        <v>0</v>
      </c>
      <c r="W60" s="23">
        <v>0.55000000000000004</v>
      </c>
      <c r="X60" s="73">
        <v>2</v>
      </c>
    </row>
    <row r="61" spans="1:26" ht="15" customHeight="1" x14ac:dyDescent="0.25">
      <c r="A61" s="84" t="s">
        <v>41</v>
      </c>
      <c r="B61" s="89">
        <v>43077</v>
      </c>
      <c r="C61" s="85">
        <v>1025000</v>
      </c>
      <c r="D61" s="85">
        <v>1400000</v>
      </c>
      <c r="E61" s="85">
        <v>280000</v>
      </c>
      <c r="F61" s="85">
        <v>154000</v>
      </c>
      <c r="G61" s="86">
        <v>0</v>
      </c>
      <c r="H61" s="85">
        <v>271000</v>
      </c>
      <c r="I61" s="86">
        <v>0</v>
      </c>
      <c r="J61" s="85">
        <v>800000</v>
      </c>
      <c r="K61" s="86">
        <v>0</v>
      </c>
      <c r="L61" s="84"/>
      <c r="M61" s="87">
        <f t="shared" si="16"/>
        <v>574000</v>
      </c>
      <c r="N61" s="84">
        <f t="shared" si="17"/>
        <v>0</v>
      </c>
      <c r="O61" s="84" t="s">
        <v>174</v>
      </c>
      <c r="P61" s="86">
        <v>0</v>
      </c>
      <c r="Q61" s="86">
        <v>0</v>
      </c>
      <c r="R61" s="86">
        <v>170832</v>
      </c>
      <c r="S61" s="86">
        <v>854168</v>
      </c>
      <c r="T61" s="86">
        <v>0</v>
      </c>
      <c r="U61" s="86">
        <v>0</v>
      </c>
      <c r="V61" s="86">
        <v>0</v>
      </c>
      <c r="W61" s="88">
        <v>0.62</v>
      </c>
      <c r="X61" s="86">
        <v>3</v>
      </c>
      <c r="Y61" s="84"/>
      <c r="Z61" s="84"/>
    </row>
    <row r="62" spans="1:26" ht="15" customHeight="1" x14ac:dyDescent="0.25">
      <c r="A62" t="s">
        <v>41</v>
      </c>
      <c r="B62" t="s">
        <v>175</v>
      </c>
      <c r="C62" s="27">
        <v>1734000</v>
      </c>
      <c r="D62" s="27">
        <v>500000</v>
      </c>
      <c r="E62" s="27">
        <v>100000</v>
      </c>
      <c r="F62" s="74">
        <v>24000</v>
      </c>
      <c r="G62" s="74">
        <v>0</v>
      </c>
      <c r="H62" s="27">
        <v>1186000</v>
      </c>
      <c r="I62" s="74">
        <v>0</v>
      </c>
      <c r="J62" s="74">
        <v>0</v>
      </c>
      <c r="K62" s="74">
        <v>0</v>
      </c>
      <c r="M62" s="5">
        <f t="shared" ref="M62:M67" si="18" xml:space="preserve"> M61+H62+ I62- J62- L62+ Q62</f>
        <v>1760000</v>
      </c>
      <c r="N62" s="80">
        <f t="shared" ref="N62:N67" si="19">(C62-D62 - F62 - G62 + J62- K62- H62- I62- P62)*-1</f>
        <v>-24000</v>
      </c>
      <c r="O62" t="s">
        <v>176</v>
      </c>
      <c r="P62" s="74">
        <v>0</v>
      </c>
      <c r="Q62" s="74">
        <v>0</v>
      </c>
      <c r="R62" s="74">
        <v>289000</v>
      </c>
      <c r="S62" s="74">
        <v>1444999.7</v>
      </c>
      <c r="T62" s="74">
        <v>0</v>
      </c>
      <c r="U62" s="74">
        <v>0</v>
      </c>
      <c r="V62" s="74">
        <v>0</v>
      </c>
      <c r="W62" s="23">
        <v>0.66</v>
      </c>
      <c r="X62" s="74">
        <v>1</v>
      </c>
    </row>
    <row r="63" spans="1:26" ht="15" customHeight="1" x14ac:dyDescent="0.25">
      <c r="A63" t="s">
        <v>41</v>
      </c>
      <c r="B63" t="s">
        <v>178</v>
      </c>
      <c r="C63" s="27">
        <v>1591000</v>
      </c>
      <c r="D63" s="27">
        <v>1000000</v>
      </c>
      <c r="E63" s="27">
        <v>200000</v>
      </c>
      <c r="F63" s="75">
        <v>44000</v>
      </c>
      <c r="G63" s="75">
        <v>0</v>
      </c>
      <c r="H63" s="27">
        <v>517000</v>
      </c>
      <c r="I63" s="75">
        <v>0</v>
      </c>
      <c r="J63" s="75">
        <v>0</v>
      </c>
      <c r="K63" s="75">
        <v>30000</v>
      </c>
      <c r="M63" s="5">
        <f t="shared" si="18"/>
        <v>2277000</v>
      </c>
      <c r="N63">
        <f t="shared" si="19"/>
        <v>0</v>
      </c>
      <c r="O63" t="s">
        <v>70</v>
      </c>
      <c r="P63" s="75">
        <v>0</v>
      </c>
      <c r="Q63" s="75">
        <v>0</v>
      </c>
      <c r="R63" s="75">
        <v>265167</v>
      </c>
      <c r="S63" s="75">
        <v>1325833</v>
      </c>
      <c r="T63" s="75">
        <v>0</v>
      </c>
      <c r="U63" s="75">
        <v>0</v>
      </c>
      <c r="V63" s="75">
        <v>0</v>
      </c>
      <c r="W63" s="23">
        <v>0.67</v>
      </c>
      <c r="X63" s="75">
        <v>1</v>
      </c>
    </row>
    <row r="64" spans="1:26" ht="15" customHeight="1" x14ac:dyDescent="0.25">
      <c r="A64" t="s">
        <v>41</v>
      </c>
      <c r="B64" t="s">
        <v>179</v>
      </c>
      <c r="C64" s="27">
        <v>886000</v>
      </c>
      <c r="D64" s="27">
        <v>700000</v>
      </c>
      <c r="E64" s="27">
        <v>140000</v>
      </c>
      <c r="F64" s="76">
        <v>32000</v>
      </c>
      <c r="G64" s="76">
        <v>0</v>
      </c>
      <c r="H64" s="27">
        <v>443000</v>
      </c>
      <c r="I64" s="76">
        <v>0</v>
      </c>
      <c r="J64" s="27">
        <v>300000</v>
      </c>
      <c r="K64" s="76">
        <v>0</v>
      </c>
      <c r="M64" s="5">
        <f t="shared" si="18"/>
        <v>2420000</v>
      </c>
      <c r="N64" s="80">
        <f t="shared" si="19"/>
        <v>-11000</v>
      </c>
      <c r="O64" t="s">
        <v>181</v>
      </c>
      <c r="P64" s="76">
        <v>0</v>
      </c>
      <c r="Q64" s="76">
        <v>0</v>
      </c>
      <c r="R64" s="76">
        <v>147668</v>
      </c>
      <c r="S64" s="76">
        <v>738332</v>
      </c>
      <c r="T64" s="76">
        <v>0</v>
      </c>
      <c r="U64" s="76">
        <v>0</v>
      </c>
      <c r="V64" s="76">
        <v>0</v>
      </c>
      <c r="W64" s="23">
        <v>0.56000000000000005</v>
      </c>
      <c r="X64" s="76">
        <v>2</v>
      </c>
    </row>
    <row r="65" spans="1:25" ht="15" customHeight="1" x14ac:dyDescent="0.25">
      <c r="A65" t="s">
        <v>41</v>
      </c>
      <c r="B65" t="s">
        <v>183</v>
      </c>
      <c r="C65" s="27">
        <v>1093000</v>
      </c>
      <c r="D65" s="27">
        <v>700000</v>
      </c>
      <c r="E65" s="27">
        <v>140000</v>
      </c>
      <c r="F65" s="77">
        <v>76000</v>
      </c>
      <c r="G65" s="77">
        <v>0</v>
      </c>
      <c r="H65" s="27">
        <v>867000</v>
      </c>
      <c r="I65" s="77">
        <v>0</v>
      </c>
      <c r="J65" s="27">
        <v>550000</v>
      </c>
      <c r="K65" s="77">
        <v>0</v>
      </c>
      <c r="M65" s="5">
        <f t="shared" si="18"/>
        <v>2737000</v>
      </c>
      <c r="N65">
        <f t="shared" si="19"/>
        <v>0</v>
      </c>
      <c r="O65" t="s">
        <v>185</v>
      </c>
      <c r="P65" s="77">
        <v>0</v>
      </c>
      <c r="Q65" s="77">
        <v>0</v>
      </c>
      <c r="R65" s="77">
        <v>182167</v>
      </c>
      <c r="S65" s="77">
        <v>910833</v>
      </c>
      <c r="T65" s="77">
        <v>0</v>
      </c>
      <c r="U65" s="77">
        <v>0</v>
      </c>
      <c r="V65" s="77">
        <v>0</v>
      </c>
      <c r="W65" s="23">
        <v>0.61</v>
      </c>
      <c r="X65" s="77">
        <v>1</v>
      </c>
    </row>
    <row r="66" spans="1:25" ht="15" customHeight="1" x14ac:dyDescent="0.25">
      <c r="A66" t="s">
        <v>41</v>
      </c>
      <c r="B66" s="21">
        <v>42965</v>
      </c>
      <c r="C66" s="27">
        <v>1069000</v>
      </c>
      <c r="D66" s="27">
        <v>1550000</v>
      </c>
      <c r="E66" s="27">
        <v>310000</v>
      </c>
      <c r="F66" s="78">
        <v>40000</v>
      </c>
      <c r="G66" s="78">
        <v>0</v>
      </c>
      <c r="H66" s="27">
        <v>169000</v>
      </c>
      <c r="I66" s="78">
        <v>0</v>
      </c>
      <c r="J66" s="27">
        <v>690000</v>
      </c>
      <c r="K66" s="78">
        <v>0</v>
      </c>
      <c r="M66" s="5">
        <f t="shared" si="18"/>
        <v>2216000</v>
      </c>
      <c r="N66">
        <f t="shared" si="19"/>
        <v>0</v>
      </c>
      <c r="O66" t="s">
        <v>189</v>
      </c>
      <c r="P66" s="78">
        <v>0</v>
      </c>
      <c r="Q66" s="78">
        <v>0</v>
      </c>
      <c r="R66" s="78">
        <v>178167</v>
      </c>
      <c r="S66" s="78">
        <v>890833</v>
      </c>
      <c r="T66" s="78">
        <v>0</v>
      </c>
      <c r="U66" s="78">
        <v>0</v>
      </c>
      <c r="V66" s="78">
        <v>0</v>
      </c>
      <c r="W66" s="23">
        <v>0.64</v>
      </c>
      <c r="X66" s="78">
        <v>5</v>
      </c>
    </row>
    <row r="67" spans="1:25" ht="15" customHeight="1" x14ac:dyDescent="0.25">
      <c r="A67" t="s">
        <v>41</v>
      </c>
      <c r="B67" t="s">
        <v>190</v>
      </c>
      <c r="C67" s="27">
        <v>1123000</v>
      </c>
      <c r="D67" s="79">
        <v>0</v>
      </c>
      <c r="E67" s="79">
        <v>0</v>
      </c>
      <c r="F67" s="27">
        <v>161000</v>
      </c>
      <c r="G67" s="79">
        <v>0</v>
      </c>
      <c r="H67" s="27">
        <v>957000</v>
      </c>
      <c r="I67" s="79">
        <v>0</v>
      </c>
      <c r="J67" s="79">
        <v>10000</v>
      </c>
      <c r="K67" s="79">
        <v>0</v>
      </c>
      <c r="M67" s="5">
        <f t="shared" si="18"/>
        <v>3163000</v>
      </c>
      <c r="N67" s="80">
        <f t="shared" si="19"/>
        <v>-15000</v>
      </c>
      <c r="O67" t="s">
        <v>191</v>
      </c>
      <c r="P67" s="79">
        <v>0</v>
      </c>
      <c r="Q67" s="79">
        <v>0</v>
      </c>
      <c r="R67" s="79">
        <v>187165</v>
      </c>
      <c r="S67" s="79">
        <v>935834.7</v>
      </c>
      <c r="T67" s="79">
        <v>0</v>
      </c>
      <c r="U67" s="79">
        <v>0</v>
      </c>
      <c r="V67" s="79">
        <v>0</v>
      </c>
      <c r="W67" s="23">
        <v>0.59</v>
      </c>
      <c r="X67" s="79">
        <v>0</v>
      </c>
    </row>
    <row r="68" spans="1:25" ht="15" customHeight="1" x14ac:dyDescent="0.25">
      <c r="A68" s="81" t="s">
        <v>41</v>
      </c>
      <c r="B68" s="81">
        <v>0</v>
      </c>
      <c r="C68" s="81" t="s">
        <v>197</v>
      </c>
      <c r="D68" s="81" t="s">
        <v>198</v>
      </c>
      <c r="E68" s="81" t="s">
        <v>199</v>
      </c>
      <c r="F68" s="81" t="s">
        <v>200</v>
      </c>
      <c r="G68" s="81">
        <v>0</v>
      </c>
      <c r="H68" s="81">
        <v>0</v>
      </c>
      <c r="I68" s="81">
        <v>0</v>
      </c>
      <c r="J68" s="81">
        <v>0</v>
      </c>
      <c r="K68" s="81">
        <v>0</v>
      </c>
      <c r="L68" s="81">
        <v>0</v>
      </c>
      <c r="M68" s="81">
        <v>3163000</v>
      </c>
      <c r="N68" s="82">
        <v>-87000</v>
      </c>
      <c r="O68" s="81">
        <v>0</v>
      </c>
      <c r="P68" s="81">
        <v>0</v>
      </c>
      <c r="Q68" s="81">
        <v>0</v>
      </c>
      <c r="R68" s="81">
        <v>0</v>
      </c>
      <c r="S68" s="81">
        <v>0</v>
      </c>
      <c r="T68" s="81">
        <v>0</v>
      </c>
      <c r="U68" s="81">
        <v>0</v>
      </c>
      <c r="V68" s="81">
        <v>0</v>
      </c>
      <c r="W68" s="81">
        <v>0</v>
      </c>
      <c r="X68" s="81">
        <v>0</v>
      </c>
      <c r="Y68" s="81"/>
    </row>
    <row r="69" spans="1:25" ht="15" customHeight="1" x14ac:dyDescent="0.25">
      <c r="A69" t="s">
        <v>41</v>
      </c>
      <c r="C69" s="27">
        <v>0</v>
      </c>
      <c r="D69" s="27">
        <v>0</v>
      </c>
      <c r="E69" s="27">
        <v>0</v>
      </c>
      <c r="F69" s="83">
        <v>0</v>
      </c>
      <c r="G69" s="83">
        <v>0</v>
      </c>
      <c r="H69" s="27">
        <v>0</v>
      </c>
      <c r="I69" s="83">
        <v>0</v>
      </c>
      <c r="J69" s="27">
        <v>0</v>
      </c>
      <c r="K69" s="83">
        <v>0</v>
      </c>
      <c r="L69" s="27">
        <v>0</v>
      </c>
      <c r="M69" s="83">
        <v>0</v>
      </c>
      <c r="N69" s="27">
        <v>0</v>
      </c>
      <c r="O69" s="83">
        <v>0</v>
      </c>
      <c r="P69" s="83">
        <v>0</v>
      </c>
      <c r="Q69" s="83">
        <v>0</v>
      </c>
      <c r="R69" s="83">
        <v>0</v>
      </c>
      <c r="S69" s="83">
        <v>0</v>
      </c>
      <c r="T69" s="83">
        <v>0</v>
      </c>
      <c r="U69" s="83">
        <v>0</v>
      </c>
      <c r="V69" s="83">
        <v>0</v>
      </c>
      <c r="W69" s="23">
        <v>0</v>
      </c>
      <c r="X69" s="83">
        <v>0</v>
      </c>
      <c r="Y69" s="83">
        <v>0</v>
      </c>
    </row>
    <row r="70" spans="1:25" ht="15" customHeight="1" x14ac:dyDescent="0.25">
      <c r="A70" t="s">
        <v>41</v>
      </c>
      <c r="B70" t="s">
        <v>196</v>
      </c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M70" s="90">
        <f xml:space="preserve"> M69+H70+ I70- J70- L70+ Q70</f>
        <v>0</v>
      </c>
      <c r="N70">
        <f>(C70-D70 - F70 - G70 + J70- K70- H70- I70- P70)*-1</f>
        <v>0</v>
      </c>
      <c r="O70" t="s">
        <v>201</v>
      </c>
      <c r="P70" s="91">
        <v>0</v>
      </c>
      <c r="Q70" s="91">
        <v>0</v>
      </c>
      <c r="R70" s="91">
        <v>0</v>
      </c>
      <c r="S70" s="91">
        <v>0</v>
      </c>
      <c r="T70" s="91">
        <v>0</v>
      </c>
      <c r="U70" s="91">
        <v>0</v>
      </c>
      <c r="V70" s="91">
        <v>0</v>
      </c>
      <c r="X70" s="91">
        <v>0</v>
      </c>
    </row>
    <row r="71" spans="1:25" ht="15" customHeight="1" x14ac:dyDescent="0.25">
      <c r="A71" s="6" t="s">
        <v>195</v>
      </c>
      <c r="B71" s="6" t="s">
        <v>195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8">
        <v>0</v>
      </c>
      <c r="R71" s="91">
        <v>0</v>
      </c>
      <c r="S71" s="91">
        <v>0</v>
      </c>
    </row>
    <row r="72" spans="1:25" ht="15" customHeight="1" x14ac:dyDescent="0.25">
      <c r="A72" s="3" t="s">
        <v>41</v>
      </c>
      <c r="B72" s="3" t="s">
        <v>203</v>
      </c>
      <c r="C72" s="5">
        <v>1331000</v>
      </c>
      <c r="D72" s="5">
        <v>1200000</v>
      </c>
      <c r="E72" s="5">
        <v>240000</v>
      </c>
      <c r="F72" s="5">
        <v>26000</v>
      </c>
      <c r="G72" s="5">
        <v>0</v>
      </c>
      <c r="H72" s="5">
        <v>160000</v>
      </c>
      <c r="I72" s="5">
        <v>0</v>
      </c>
      <c r="J72" s="5">
        <v>0</v>
      </c>
      <c r="K72" s="5">
        <v>0</v>
      </c>
      <c r="L72" s="5"/>
      <c r="M72" s="5">
        <f t="shared" ref="M72:M77" si="20" xml:space="preserve"> M71+H72+ I72- J72- L72+ Q72</f>
        <v>160000</v>
      </c>
      <c r="N72" s="5">
        <v>0</v>
      </c>
      <c r="O72" s="5" t="s">
        <v>206</v>
      </c>
      <c r="P72" s="5">
        <v>0</v>
      </c>
      <c r="Q72" s="96">
        <v>0</v>
      </c>
      <c r="R72" s="96">
        <v>221833</v>
      </c>
      <c r="S72" s="96">
        <v>1109167.3</v>
      </c>
      <c r="T72" s="96">
        <v>0</v>
      </c>
      <c r="U72" s="96">
        <v>0</v>
      </c>
      <c r="V72" s="96">
        <v>0</v>
      </c>
      <c r="W72" s="23">
        <v>0.55000000000000004</v>
      </c>
      <c r="X72" s="96">
        <v>2</v>
      </c>
    </row>
    <row r="73" spans="1:25" ht="15" customHeight="1" x14ac:dyDescent="0.25">
      <c r="A73" s="3" t="s">
        <v>41</v>
      </c>
      <c r="B73" s="3" t="s">
        <v>208</v>
      </c>
      <c r="C73" s="5">
        <v>1981000</v>
      </c>
      <c r="D73" s="5">
        <v>1000000</v>
      </c>
      <c r="E73" s="5">
        <v>200000</v>
      </c>
      <c r="F73" s="5">
        <v>44000</v>
      </c>
      <c r="G73" s="5">
        <v>0</v>
      </c>
      <c r="H73" s="5">
        <v>1685000</v>
      </c>
      <c r="I73" s="5">
        <v>0</v>
      </c>
      <c r="J73" s="5">
        <v>800000</v>
      </c>
      <c r="K73" s="5">
        <v>0</v>
      </c>
      <c r="L73" s="5"/>
      <c r="M73" s="5">
        <f t="shared" si="20"/>
        <v>1045000</v>
      </c>
      <c r="N73" s="5">
        <v>0</v>
      </c>
      <c r="O73" s="5" t="s">
        <v>109</v>
      </c>
      <c r="P73" s="5">
        <v>0</v>
      </c>
      <c r="Q73" s="97">
        <v>0</v>
      </c>
      <c r="R73" s="97">
        <v>330166</v>
      </c>
      <c r="S73" s="97">
        <v>1650834</v>
      </c>
      <c r="T73" s="97">
        <v>0</v>
      </c>
      <c r="U73" s="97">
        <v>0</v>
      </c>
      <c r="V73" s="97">
        <v>0</v>
      </c>
      <c r="W73" s="23">
        <v>0.63</v>
      </c>
      <c r="X73" s="97">
        <v>1</v>
      </c>
    </row>
    <row r="74" spans="1:25" ht="15" customHeight="1" x14ac:dyDescent="0.25">
      <c r="A74" s="3" t="s">
        <v>41</v>
      </c>
      <c r="B74" s="3" t="s">
        <v>209</v>
      </c>
      <c r="C74" s="5">
        <v>1084000</v>
      </c>
      <c r="D74" s="5">
        <v>1500000</v>
      </c>
      <c r="E74" s="5">
        <v>300000</v>
      </c>
      <c r="F74" s="5">
        <v>67000</v>
      </c>
      <c r="G74" s="5">
        <v>0</v>
      </c>
      <c r="H74" s="5">
        <v>497000</v>
      </c>
      <c r="I74" s="5">
        <v>0</v>
      </c>
      <c r="J74" s="5">
        <v>1000000</v>
      </c>
      <c r="K74" s="5">
        <v>0</v>
      </c>
      <c r="L74" s="5"/>
      <c r="M74" s="5">
        <f t="shared" si="20"/>
        <v>542000</v>
      </c>
      <c r="N74" s="5">
        <v>0</v>
      </c>
      <c r="O74" s="5" t="s">
        <v>210</v>
      </c>
      <c r="P74" s="5">
        <v>0</v>
      </c>
      <c r="Q74" s="98">
        <v>0</v>
      </c>
      <c r="R74" s="98">
        <v>200163</v>
      </c>
      <c r="S74" s="98">
        <v>1000837</v>
      </c>
      <c r="T74" s="98">
        <v>0</v>
      </c>
      <c r="U74" s="98">
        <v>0</v>
      </c>
      <c r="V74" s="98">
        <v>0</v>
      </c>
      <c r="W74" s="23">
        <v>0.59</v>
      </c>
      <c r="X74" s="98">
        <v>2</v>
      </c>
    </row>
    <row r="75" spans="1:25" ht="15" customHeight="1" x14ac:dyDescent="0.25">
      <c r="A75" s="3" t="s">
        <v>41</v>
      </c>
      <c r="B75" s="3" t="s">
        <v>212</v>
      </c>
      <c r="C75" s="5">
        <v>1201000</v>
      </c>
      <c r="D75" s="5">
        <v>1000000</v>
      </c>
      <c r="E75" s="5">
        <v>200000</v>
      </c>
      <c r="F75" s="5">
        <v>53000</v>
      </c>
      <c r="G75" s="5">
        <v>0</v>
      </c>
      <c r="H75" s="5">
        <v>706000</v>
      </c>
      <c r="I75" s="5">
        <v>0</v>
      </c>
      <c r="J75" s="5">
        <v>600000</v>
      </c>
      <c r="K75" s="5">
        <v>45000</v>
      </c>
      <c r="L75" s="5"/>
      <c r="M75" s="5">
        <f t="shared" si="20"/>
        <v>648000</v>
      </c>
      <c r="N75" s="5">
        <v>0</v>
      </c>
      <c r="O75" s="5" t="s">
        <v>214</v>
      </c>
      <c r="P75" s="5">
        <v>0</v>
      </c>
      <c r="Q75" s="99">
        <v>0</v>
      </c>
      <c r="R75" s="99">
        <v>200164</v>
      </c>
      <c r="S75" s="99">
        <v>1000836</v>
      </c>
      <c r="T75" s="99">
        <v>0</v>
      </c>
      <c r="U75" s="99">
        <v>0</v>
      </c>
      <c r="V75" s="99">
        <v>0</v>
      </c>
      <c r="W75" s="23">
        <v>0.63</v>
      </c>
      <c r="X75" s="99">
        <v>1</v>
      </c>
    </row>
    <row r="76" spans="1:25" ht="15" customHeight="1" x14ac:dyDescent="0.25">
      <c r="A76" s="3" t="s">
        <v>41</v>
      </c>
      <c r="B76" s="3" t="s">
        <v>215</v>
      </c>
      <c r="C76" s="5">
        <v>2027000</v>
      </c>
      <c r="D76" s="5">
        <v>700000</v>
      </c>
      <c r="E76" s="5">
        <v>140000</v>
      </c>
      <c r="F76" s="5">
        <v>26000</v>
      </c>
      <c r="G76" s="5">
        <v>0</v>
      </c>
      <c r="H76" s="5">
        <v>1263000</v>
      </c>
      <c r="I76" s="5">
        <v>0</v>
      </c>
      <c r="J76" s="5">
        <v>180000</v>
      </c>
      <c r="K76" s="5">
        <v>210000</v>
      </c>
      <c r="L76" s="5"/>
      <c r="M76" s="5">
        <f t="shared" si="20"/>
        <v>1731000</v>
      </c>
      <c r="N76" s="5">
        <v>0</v>
      </c>
      <c r="O76" s="5" t="s">
        <v>216</v>
      </c>
      <c r="P76" s="5">
        <v>0</v>
      </c>
      <c r="Q76" s="100">
        <v>0</v>
      </c>
      <c r="R76" s="100">
        <v>337830</v>
      </c>
      <c r="S76" s="100">
        <v>1689170</v>
      </c>
      <c r="T76" s="100">
        <v>0</v>
      </c>
      <c r="U76" s="100">
        <v>0</v>
      </c>
      <c r="V76" s="100">
        <v>0</v>
      </c>
      <c r="W76" s="23">
        <v>0.68</v>
      </c>
      <c r="X76" s="100">
        <v>2</v>
      </c>
    </row>
    <row r="77" spans="1:25" ht="15" customHeight="1" x14ac:dyDescent="0.25">
      <c r="A77" s="3" t="s">
        <v>41</v>
      </c>
      <c r="B77" s="3" t="s">
        <v>218</v>
      </c>
      <c r="C77" s="5">
        <v>749000</v>
      </c>
      <c r="D77" s="5">
        <v>700000</v>
      </c>
      <c r="E77" s="5">
        <v>140000</v>
      </c>
      <c r="F77" s="5">
        <v>47000</v>
      </c>
      <c r="G77" s="5">
        <v>0</v>
      </c>
      <c r="H77" s="5">
        <v>200000</v>
      </c>
      <c r="I77" s="5">
        <v>0</v>
      </c>
      <c r="J77" s="5">
        <v>200000</v>
      </c>
      <c r="K77" s="5">
        <v>0</v>
      </c>
      <c r="L77" s="5"/>
      <c r="M77" s="5">
        <f t="shared" si="20"/>
        <v>1731000</v>
      </c>
      <c r="N77" s="5">
        <v>0</v>
      </c>
      <c r="O77" s="5" t="s">
        <v>220</v>
      </c>
      <c r="P77" s="5">
        <v>0</v>
      </c>
      <c r="Q77" s="101">
        <v>0</v>
      </c>
      <c r="R77" s="101">
        <v>124833</v>
      </c>
      <c r="S77" s="101">
        <v>624167</v>
      </c>
      <c r="T77" s="101">
        <v>0</v>
      </c>
      <c r="U77" s="101">
        <v>0</v>
      </c>
      <c r="V77" s="101">
        <v>0</v>
      </c>
      <c r="W77" s="23">
        <v>0.53</v>
      </c>
      <c r="X77" s="101">
        <v>1</v>
      </c>
    </row>
    <row r="78" spans="1:25" ht="15" customHeight="1" x14ac:dyDescent="0.25">
      <c r="A78" s="3" t="s">
        <v>41</v>
      </c>
      <c r="B78" s="3" t="s">
        <v>195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400000</v>
      </c>
      <c r="N78" s="5">
        <v>0</v>
      </c>
      <c r="O78" s="5">
        <v>0</v>
      </c>
      <c r="P78" s="5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23">
        <v>0</v>
      </c>
      <c r="X78" s="101">
        <v>0</v>
      </c>
    </row>
    <row r="79" spans="1:25" ht="15" customHeight="1" x14ac:dyDescent="0.25">
      <c r="A79" s="6" t="s">
        <v>16</v>
      </c>
      <c r="B79" s="6" t="s">
        <v>15</v>
      </c>
      <c r="C79" s="7">
        <f>SUM(C72:C78)</f>
        <v>8373000</v>
      </c>
      <c r="D79" s="7">
        <f t="shared" ref="D79:L79" si="21">SUM(D72:D78)</f>
        <v>6100000</v>
      </c>
      <c r="E79" s="7">
        <f t="shared" si="21"/>
        <v>1220000</v>
      </c>
      <c r="F79" s="7">
        <f t="shared" si="21"/>
        <v>263000</v>
      </c>
      <c r="G79" s="7">
        <f t="shared" si="21"/>
        <v>0</v>
      </c>
      <c r="H79" s="7">
        <f t="shared" si="21"/>
        <v>4511000</v>
      </c>
      <c r="I79" s="7">
        <f t="shared" si="21"/>
        <v>0</v>
      </c>
      <c r="J79" s="7">
        <f t="shared" si="21"/>
        <v>2780000</v>
      </c>
      <c r="K79" s="7">
        <f t="shared" si="21"/>
        <v>255000</v>
      </c>
      <c r="L79" s="7">
        <f t="shared" si="21"/>
        <v>0</v>
      </c>
      <c r="M79" s="7">
        <f>M78</f>
        <v>400000</v>
      </c>
      <c r="N79" s="7">
        <v>0</v>
      </c>
      <c r="O79" s="7"/>
      <c r="P79" s="7">
        <f>SUM(P72:P78)</f>
        <v>0</v>
      </c>
      <c r="Q79" s="8"/>
    </row>
    <row r="80" spans="1:25" ht="15" customHeight="1" x14ac:dyDescent="0.25">
      <c r="A80" s="3" t="s">
        <v>41</v>
      </c>
      <c r="B80" s="3" t="s">
        <v>222</v>
      </c>
      <c r="C80" s="5">
        <v>1600000</v>
      </c>
      <c r="D80" s="5">
        <v>3500000</v>
      </c>
      <c r="E80" s="5">
        <v>700000</v>
      </c>
      <c r="F80" s="5">
        <v>24000</v>
      </c>
      <c r="G80" s="5">
        <v>0</v>
      </c>
      <c r="H80" s="5">
        <v>178000</v>
      </c>
      <c r="I80" s="5">
        <v>0</v>
      </c>
      <c r="J80" s="5">
        <v>2130000</v>
      </c>
      <c r="K80" s="5">
        <v>0</v>
      </c>
      <c r="L80" s="5"/>
      <c r="M80" s="5">
        <f t="shared" ref="M80:M85" si="22" xml:space="preserve"> M79+H80+ I80- J80- L80+ Q80</f>
        <v>-1552000</v>
      </c>
      <c r="N80" s="5">
        <f t="shared" ref="N80:N85" si="23">(C80-D80 - F80 - G80 + J80- K80- H80- I80- P80)*-1</f>
        <v>-28000</v>
      </c>
      <c r="O80" s="5" t="s">
        <v>223</v>
      </c>
      <c r="P80" s="5">
        <v>0</v>
      </c>
      <c r="Q80" s="102">
        <v>0</v>
      </c>
      <c r="R80" s="102">
        <v>266665</v>
      </c>
      <c r="S80" s="102">
        <v>1333335</v>
      </c>
      <c r="T80" s="102">
        <v>0</v>
      </c>
      <c r="U80" s="102">
        <v>0</v>
      </c>
      <c r="V80" s="102">
        <v>0</v>
      </c>
      <c r="W80" s="23">
        <v>0.65</v>
      </c>
      <c r="X80" s="102">
        <v>2</v>
      </c>
    </row>
    <row r="81" spans="1:24" ht="15" customHeight="1" x14ac:dyDescent="0.25">
      <c r="A81" s="3" t="s">
        <v>41</v>
      </c>
      <c r="B81" s="3" t="s">
        <v>226</v>
      </c>
      <c r="C81" s="5">
        <v>1256000</v>
      </c>
      <c r="D81" s="5">
        <v>1000000</v>
      </c>
      <c r="E81" s="5">
        <v>200000</v>
      </c>
      <c r="F81" s="5">
        <v>46000</v>
      </c>
      <c r="G81" s="5">
        <v>0</v>
      </c>
      <c r="H81" s="5">
        <v>1110000</v>
      </c>
      <c r="I81" s="5">
        <v>0</v>
      </c>
      <c r="J81" s="5">
        <v>900000</v>
      </c>
      <c r="K81" s="5">
        <v>0</v>
      </c>
      <c r="L81" s="5"/>
      <c r="M81" s="5">
        <f t="shared" si="22"/>
        <v>-1342000</v>
      </c>
      <c r="N81" s="5">
        <f t="shared" si="23"/>
        <v>0</v>
      </c>
      <c r="O81" s="5" t="s">
        <v>92</v>
      </c>
      <c r="P81" s="5">
        <v>0</v>
      </c>
      <c r="Q81" s="103">
        <v>0</v>
      </c>
      <c r="R81" s="103">
        <v>209332</v>
      </c>
      <c r="S81" s="103">
        <v>1046668</v>
      </c>
      <c r="T81" s="103">
        <v>0</v>
      </c>
      <c r="U81" s="103">
        <v>0</v>
      </c>
      <c r="V81" s="103">
        <v>0</v>
      </c>
      <c r="W81" s="23">
        <v>0.57999999999999996</v>
      </c>
      <c r="X81" s="103">
        <v>2</v>
      </c>
    </row>
    <row r="82" spans="1:24" ht="15" customHeight="1" x14ac:dyDescent="0.25">
      <c r="A82" s="3" t="s">
        <v>41</v>
      </c>
      <c r="B82" s="3" t="s">
        <v>229</v>
      </c>
      <c r="C82" s="5">
        <v>1535000</v>
      </c>
      <c r="D82" s="5">
        <v>0</v>
      </c>
      <c r="E82" s="5">
        <v>0</v>
      </c>
      <c r="F82" s="5">
        <v>24000</v>
      </c>
      <c r="G82" s="5">
        <v>0</v>
      </c>
      <c r="H82" s="5">
        <v>1509000</v>
      </c>
      <c r="I82" s="5">
        <v>0</v>
      </c>
      <c r="J82" s="5">
        <v>0</v>
      </c>
      <c r="K82" s="5">
        <v>0</v>
      </c>
      <c r="L82" s="5"/>
      <c r="M82" s="5">
        <f t="shared" si="22"/>
        <v>167000</v>
      </c>
      <c r="N82" s="5">
        <f t="shared" si="23"/>
        <v>-2000</v>
      </c>
      <c r="O82" s="5" t="s">
        <v>230</v>
      </c>
      <c r="P82" s="5">
        <v>0</v>
      </c>
      <c r="Q82" s="104">
        <v>0</v>
      </c>
      <c r="R82" s="104">
        <v>255833</v>
      </c>
      <c r="S82" s="104">
        <v>1279167</v>
      </c>
      <c r="T82" s="104">
        <v>0</v>
      </c>
      <c r="U82" s="104">
        <v>0</v>
      </c>
      <c r="V82" s="104">
        <v>0</v>
      </c>
      <c r="W82" s="23">
        <v>0.61</v>
      </c>
      <c r="X82" s="104">
        <v>0</v>
      </c>
    </row>
    <row r="83" spans="1:24" ht="15" customHeight="1" x14ac:dyDescent="0.25">
      <c r="A83" s="3" t="s">
        <v>41</v>
      </c>
      <c r="B83" s="3" t="s">
        <v>231</v>
      </c>
      <c r="C83" s="5">
        <v>1656000</v>
      </c>
      <c r="D83" s="5">
        <v>3200000</v>
      </c>
      <c r="E83" s="5">
        <v>640000</v>
      </c>
      <c r="F83" s="5">
        <v>31000</v>
      </c>
      <c r="G83" s="5">
        <v>0</v>
      </c>
      <c r="H83" s="5">
        <v>725000</v>
      </c>
      <c r="I83" s="5">
        <v>0</v>
      </c>
      <c r="J83" s="5">
        <v>2300000</v>
      </c>
      <c r="K83" s="5">
        <v>0</v>
      </c>
      <c r="L83" s="5"/>
      <c r="M83" s="5">
        <f t="shared" si="22"/>
        <v>-1408000</v>
      </c>
      <c r="N83" s="5">
        <f t="shared" si="23"/>
        <v>0</v>
      </c>
      <c r="O83" s="5" t="s">
        <v>232</v>
      </c>
      <c r="P83" s="5">
        <v>0</v>
      </c>
      <c r="Q83" s="105">
        <v>0</v>
      </c>
      <c r="R83" s="105">
        <v>275997</v>
      </c>
      <c r="S83" s="105">
        <v>1380003</v>
      </c>
      <c r="T83" s="105">
        <v>0</v>
      </c>
      <c r="U83" s="105">
        <v>0</v>
      </c>
      <c r="V83" s="105">
        <v>0</v>
      </c>
      <c r="W83" s="23">
        <v>0.56999999999999995</v>
      </c>
      <c r="X83" s="105">
        <v>3</v>
      </c>
    </row>
    <row r="84" spans="1:24" ht="15" customHeight="1" x14ac:dyDescent="0.25">
      <c r="A84" s="3" t="s">
        <v>41</v>
      </c>
      <c r="B84" s="3" t="s">
        <v>233</v>
      </c>
      <c r="C84" s="5">
        <v>859000</v>
      </c>
      <c r="D84" s="5">
        <v>2000000</v>
      </c>
      <c r="E84" s="5">
        <v>400000</v>
      </c>
      <c r="F84" s="5">
        <v>26000</v>
      </c>
      <c r="G84" s="5">
        <v>0</v>
      </c>
      <c r="H84" s="5">
        <v>333000</v>
      </c>
      <c r="I84" s="5">
        <v>0</v>
      </c>
      <c r="J84" s="5">
        <v>1500000</v>
      </c>
      <c r="K84" s="5">
        <v>0</v>
      </c>
      <c r="L84" s="5"/>
      <c r="M84" s="5">
        <f t="shared" si="22"/>
        <v>-2575000</v>
      </c>
      <c r="N84" s="5">
        <f t="shared" si="23"/>
        <v>0</v>
      </c>
      <c r="O84" s="5" t="s">
        <v>234</v>
      </c>
      <c r="P84" s="5">
        <v>0</v>
      </c>
      <c r="Q84" s="106">
        <v>0</v>
      </c>
      <c r="R84" s="106">
        <v>143166</v>
      </c>
      <c r="S84" s="106">
        <v>715834</v>
      </c>
      <c r="T84" s="106">
        <v>0</v>
      </c>
      <c r="U84" s="106">
        <v>0</v>
      </c>
      <c r="V84" s="106">
        <v>0</v>
      </c>
      <c r="W84" s="23">
        <v>0.51</v>
      </c>
      <c r="X84" s="106">
        <v>1</v>
      </c>
    </row>
    <row r="85" spans="1:24" ht="15" customHeight="1" x14ac:dyDescent="0.25">
      <c r="A85" s="3" t="s">
        <v>41</v>
      </c>
      <c r="B85" s="3" t="s">
        <v>235</v>
      </c>
      <c r="C85" s="5">
        <v>1027000</v>
      </c>
      <c r="D85" s="5">
        <v>0</v>
      </c>
      <c r="E85" s="5">
        <v>0</v>
      </c>
      <c r="F85" s="5">
        <v>209000</v>
      </c>
      <c r="G85" s="5">
        <v>0</v>
      </c>
      <c r="H85" s="5">
        <v>818000</v>
      </c>
      <c r="I85" s="5">
        <v>0</v>
      </c>
      <c r="J85" s="5">
        <v>0</v>
      </c>
      <c r="K85" s="5">
        <v>0</v>
      </c>
      <c r="L85" s="5"/>
      <c r="M85" s="5">
        <f t="shared" si="22"/>
        <v>-1757000</v>
      </c>
      <c r="N85" s="5">
        <f t="shared" si="23"/>
        <v>0</v>
      </c>
      <c r="O85" s="5" t="s">
        <v>185</v>
      </c>
      <c r="P85" s="5">
        <v>0</v>
      </c>
      <c r="Q85" s="107">
        <v>0</v>
      </c>
      <c r="R85" s="107">
        <v>171167</v>
      </c>
      <c r="S85" s="107">
        <v>855833</v>
      </c>
      <c r="T85" s="107">
        <v>0</v>
      </c>
      <c r="U85" s="107">
        <v>0</v>
      </c>
      <c r="V85" s="107">
        <v>0</v>
      </c>
      <c r="W85" s="23">
        <v>0.6</v>
      </c>
      <c r="X85" s="107">
        <v>0</v>
      </c>
    </row>
    <row r="86" spans="1:24" ht="15" customHeight="1" x14ac:dyDescent="0.25">
      <c r="A86" s="3" t="s">
        <v>41</v>
      </c>
      <c r="B86" s="3" t="s">
        <v>236</v>
      </c>
      <c r="C86" s="5">
        <v>1523000</v>
      </c>
      <c r="D86" s="5">
        <v>1000000</v>
      </c>
      <c r="E86" s="5">
        <v>200000</v>
      </c>
      <c r="F86" s="5">
        <v>0</v>
      </c>
      <c r="G86" s="5">
        <v>0</v>
      </c>
      <c r="H86" s="5">
        <v>1529000</v>
      </c>
      <c r="I86" s="5">
        <v>0</v>
      </c>
      <c r="J86" s="5">
        <v>1000000</v>
      </c>
      <c r="K86" s="5">
        <v>0</v>
      </c>
      <c r="L86" s="5"/>
      <c r="M86" s="5">
        <f xml:space="preserve"> M85+H86+ I86- J86- L86+ Q86</f>
        <v>-1228000</v>
      </c>
      <c r="N86" s="5">
        <f>(C86-D86 - F86 - G86 + J86- K86- H86- I86- P86)*-1</f>
        <v>6000</v>
      </c>
      <c r="O86" s="5" t="s">
        <v>237</v>
      </c>
      <c r="P86" s="5">
        <v>0</v>
      </c>
      <c r="Q86" s="108">
        <v>0</v>
      </c>
      <c r="R86" s="108">
        <v>253831</v>
      </c>
      <c r="S86" s="108">
        <v>1269168.8999999999</v>
      </c>
      <c r="T86" s="108">
        <v>0</v>
      </c>
      <c r="U86" s="108">
        <v>0</v>
      </c>
      <c r="V86" s="108">
        <v>0</v>
      </c>
      <c r="W86" s="23">
        <v>0.56999999999999995</v>
      </c>
      <c r="X86" s="108">
        <v>1</v>
      </c>
    </row>
    <row r="87" spans="1:24" ht="15" customHeight="1" x14ac:dyDescent="0.25">
      <c r="A87" s="6" t="s">
        <v>17</v>
      </c>
      <c r="B87" s="6" t="s">
        <v>15</v>
      </c>
      <c r="C87" s="7">
        <f t="shared" ref="C87:L87" si="24">SUM(C80:C86)</f>
        <v>9456000</v>
      </c>
      <c r="D87" s="7">
        <f t="shared" si="24"/>
        <v>10700000</v>
      </c>
      <c r="E87" s="7">
        <f t="shared" si="24"/>
        <v>2140000</v>
      </c>
      <c r="F87" s="7">
        <f t="shared" si="24"/>
        <v>360000</v>
      </c>
      <c r="G87" s="7">
        <f t="shared" si="24"/>
        <v>0</v>
      </c>
      <c r="H87" s="7">
        <f t="shared" si="24"/>
        <v>6202000</v>
      </c>
      <c r="I87" s="7">
        <f t="shared" si="24"/>
        <v>0</v>
      </c>
      <c r="J87" s="7">
        <f t="shared" si="24"/>
        <v>7830000</v>
      </c>
      <c r="K87" s="7">
        <f t="shared" si="24"/>
        <v>0</v>
      </c>
      <c r="L87" s="7">
        <f t="shared" si="24"/>
        <v>0</v>
      </c>
      <c r="M87" s="7">
        <f>M86</f>
        <v>-1228000</v>
      </c>
      <c r="N87" s="7">
        <f>SUM(N80:N86)</f>
        <v>-24000</v>
      </c>
      <c r="O87" s="7"/>
      <c r="P87" s="7">
        <f>SUM(P80:P86)</f>
        <v>0</v>
      </c>
      <c r="Q87" s="8"/>
    </row>
    <row r="88" spans="1:24" ht="15" customHeight="1" x14ac:dyDescent="0.25">
      <c r="A88" s="3" t="s">
        <v>41</v>
      </c>
      <c r="B88" s="3" t="s">
        <v>238</v>
      </c>
      <c r="C88" s="5">
        <v>1259000</v>
      </c>
      <c r="D88" s="5">
        <v>200000</v>
      </c>
      <c r="E88" s="5">
        <v>40000</v>
      </c>
      <c r="F88" s="5">
        <v>44000</v>
      </c>
      <c r="G88" s="5">
        <v>0</v>
      </c>
      <c r="H88" s="5">
        <v>1277000</v>
      </c>
      <c r="I88" s="5">
        <v>0</v>
      </c>
      <c r="J88" s="5">
        <v>250000</v>
      </c>
      <c r="K88" s="5">
        <v>0</v>
      </c>
      <c r="L88" s="5"/>
      <c r="M88" s="5">
        <f t="shared" ref="M88:M93" si="25" xml:space="preserve"> M87+H88+ I88- J88- L88+ Q88</f>
        <v>-201000</v>
      </c>
      <c r="N88" s="5">
        <f t="shared" ref="N88:N93" si="26">(C88-D88 - F88 - G88 + J88- K88- H88- I88- P88)*-1</f>
        <v>12000</v>
      </c>
      <c r="O88" s="5" t="s">
        <v>103</v>
      </c>
      <c r="P88" s="5">
        <v>0</v>
      </c>
      <c r="Q88" s="109">
        <v>0</v>
      </c>
      <c r="R88" s="109">
        <v>209833</v>
      </c>
      <c r="S88" s="109">
        <v>1049167</v>
      </c>
      <c r="T88" s="109">
        <v>0</v>
      </c>
      <c r="U88" s="109">
        <v>0</v>
      </c>
      <c r="V88" s="109">
        <v>0</v>
      </c>
      <c r="W88" s="23">
        <v>0.62</v>
      </c>
      <c r="X88" s="109">
        <v>1</v>
      </c>
    </row>
    <row r="89" spans="1:24" ht="15" customHeight="1" x14ac:dyDescent="0.25">
      <c r="A89" s="3" t="s">
        <v>41</v>
      </c>
      <c r="B89" s="3" t="s">
        <v>239</v>
      </c>
      <c r="C89" s="5">
        <v>1075000</v>
      </c>
      <c r="D89" s="5">
        <v>3000000</v>
      </c>
      <c r="E89" s="5">
        <v>600000</v>
      </c>
      <c r="F89" s="5">
        <v>33000</v>
      </c>
      <c r="G89" s="5">
        <v>0</v>
      </c>
      <c r="H89" s="5">
        <v>630000</v>
      </c>
      <c r="I89" s="5">
        <v>0</v>
      </c>
      <c r="J89" s="5">
        <v>2599000</v>
      </c>
      <c r="K89" s="5">
        <v>0</v>
      </c>
      <c r="L89" s="5"/>
      <c r="M89" s="5">
        <f t="shared" si="25"/>
        <v>-2170000</v>
      </c>
      <c r="N89" s="5">
        <f t="shared" si="26"/>
        <v>-11000</v>
      </c>
      <c r="O89" s="5" t="s">
        <v>240</v>
      </c>
      <c r="P89" s="5">
        <v>0</v>
      </c>
      <c r="Q89" s="110">
        <v>0</v>
      </c>
      <c r="R89" s="110">
        <v>179165</v>
      </c>
      <c r="S89" s="110">
        <v>895835</v>
      </c>
      <c r="T89" s="110">
        <v>0</v>
      </c>
      <c r="U89" s="110">
        <v>0</v>
      </c>
      <c r="V89" s="110">
        <v>0</v>
      </c>
      <c r="W89" s="23">
        <v>0.53</v>
      </c>
      <c r="X89" s="110">
        <v>1</v>
      </c>
    </row>
    <row r="90" spans="1:24" ht="15" customHeight="1" x14ac:dyDescent="0.25">
      <c r="A90" s="3" t="s">
        <v>41</v>
      </c>
      <c r="B90" s="3" t="s">
        <v>241</v>
      </c>
      <c r="C90" s="5">
        <v>1702000</v>
      </c>
      <c r="D90" s="5">
        <v>300000</v>
      </c>
      <c r="E90" s="5">
        <v>60000</v>
      </c>
      <c r="F90" s="5">
        <v>26000</v>
      </c>
      <c r="G90" s="5">
        <v>0</v>
      </c>
      <c r="H90" s="5">
        <v>1676000</v>
      </c>
      <c r="I90" s="5">
        <v>0</v>
      </c>
      <c r="J90" s="5">
        <v>300000</v>
      </c>
      <c r="K90" s="5">
        <v>0</v>
      </c>
      <c r="L90" s="5"/>
      <c r="M90" s="5">
        <f t="shared" si="25"/>
        <v>-794000</v>
      </c>
      <c r="N90" s="5">
        <f t="shared" si="26"/>
        <v>0</v>
      </c>
      <c r="O90" s="5" t="s">
        <v>206</v>
      </c>
      <c r="P90" s="5">
        <v>0</v>
      </c>
      <c r="Q90" s="111">
        <v>0</v>
      </c>
      <c r="R90" s="111">
        <v>283665</v>
      </c>
      <c r="S90" s="111">
        <v>1418335</v>
      </c>
      <c r="T90" s="111">
        <v>0</v>
      </c>
      <c r="U90" s="111">
        <v>0</v>
      </c>
      <c r="V90" s="111">
        <v>0</v>
      </c>
      <c r="W90" s="23">
        <v>0.55000000000000004</v>
      </c>
      <c r="X90" s="111">
        <v>1</v>
      </c>
    </row>
    <row r="91" spans="1:24" ht="15" customHeight="1" x14ac:dyDescent="0.25">
      <c r="A91" s="3" t="s">
        <v>41</v>
      </c>
      <c r="B91" s="3" t="s">
        <v>242</v>
      </c>
      <c r="C91" s="5">
        <v>1111000</v>
      </c>
      <c r="D91" s="5">
        <v>1200000</v>
      </c>
      <c r="E91" s="5">
        <v>240000</v>
      </c>
      <c r="F91" s="5">
        <v>26000</v>
      </c>
      <c r="G91" s="5">
        <v>0</v>
      </c>
      <c r="H91" s="5">
        <v>696000</v>
      </c>
      <c r="I91" s="5">
        <v>0</v>
      </c>
      <c r="J91" s="5">
        <v>800000</v>
      </c>
      <c r="K91" s="5">
        <v>0</v>
      </c>
      <c r="L91" s="5"/>
      <c r="M91" s="5">
        <f t="shared" si="25"/>
        <v>-898000</v>
      </c>
      <c r="N91" s="5">
        <f t="shared" si="26"/>
        <v>11000</v>
      </c>
      <c r="O91" s="5" t="s">
        <v>243</v>
      </c>
      <c r="P91" s="5">
        <v>0</v>
      </c>
      <c r="Q91" s="112">
        <v>0</v>
      </c>
      <c r="R91" s="112">
        <v>185165</v>
      </c>
      <c r="S91" s="112">
        <v>925835</v>
      </c>
      <c r="T91" s="112">
        <v>0</v>
      </c>
      <c r="U91" s="112">
        <v>0</v>
      </c>
      <c r="V91" s="112">
        <v>0</v>
      </c>
      <c r="W91" s="23">
        <v>0.56000000000000005</v>
      </c>
      <c r="X91" s="112">
        <v>2</v>
      </c>
    </row>
    <row r="92" spans="1:24" ht="15" customHeight="1" x14ac:dyDescent="0.25">
      <c r="A92" s="3" t="s">
        <v>41</v>
      </c>
      <c r="B92" s="3" t="s">
        <v>244</v>
      </c>
      <c r="C92" s="5">
        <v>1273000</v>
      </c>
      <c r="D92" s="5">
        <v>800000</v>
      </c>
      <c r="E92" s="5">
        <v>160000</v>
      </c>
      <c r="F92" s="5">
        <v>159000</v>
      </c>
      <c r="G92" s="5">
        <v>0</v>
      </c>
      <c r="H92" s="5">
        <v>280000</v>
      </c>
      <c r="I92" s="5">
        <v>0</v>
      </c>
      <c r="J92" s="5">
        <v>0</v>
      </c>
      <c r="K92" s="5">
        <v>30000</v>
      </c>
      <c r="L92" s="5"/>
      <c r="M92" s="5">
        <f t="shared" si="25"/>
        <v>-618000</v>
      </c>
      <c r="N92" s="5">
        <f t="shared" si="26"/>
        <v>-4000</v>
      </c>
      <c r="O92" s="5" t="s">
        <v>225</v>
      </c>
      <c r="P92" s="5">
        <v>0</v>
      </c>
      <c r="Q92" s="113">
        <v>0</v>
      </c>
      <c r="R92" s="113">
        <v>212165</v>
      </c>
      <c r="S92" s="113">
        <v>1060835</v>
      </c>
      <c r="T92" s="113">
        <v>0</v>
      </c>
      <c r="U92" s="113">
        <v>0</v>
      </c>
      <c r="V92" s="113">
        <v>0</v>
      </c>
      <c r="W92" s="23">
        <v>0.68</v>
      </c>
      <c r="X92" s="113">
        <v>2</v>
      </c>
    </row>
    <row r="93" spans="1:24" ht="15" customHeight="1" x14ac:dyDescent="0.25">
      <c r="A93" s="3" t="s">
        <v>41</v>
      </c>
      <c r="B93" s="3" t="s">
        <v>245</v>
      </c>
      <c r="C93" s="5">
        <v>1950000</v>
      </c>
      <c r="D93" s="5">
        <v>500000</v>
      </c>
      <c r="E93" s="5">
        <v>100000</v>
      </c>
      <c r="F93" s="5">
        <v>26000</v>
      </c>
      <c r="G93" s="5">
        <v>0</v>
      </c>
      <c r="H93" s="5">
        <v>1424000</v>
      </c>
      <c r="I93" s="5">
        <v>0</v>
      </c>
      <c r="J93" s="5">
        <v>0</v>
      </c>
      <c r="K93" s="5">
        <v>0</v>
      </c>
      <c r="L93" s="5"/>
      <c r="M93" s="5">
        <f t="shared" si="25"/>
        <v>806000</v>
      </c>
      <c r="N93" s="5">
        <f t="shared" si="26"/>
        <v>0</v>
      </c>
      <c r="O93" s="5" t="s">
        <v>223</v>
      </c>
      <c r="P93" s="5">
        <v>0</v>
      </c>
      <c r="Q93" s="114">
        <v>0</v>
      </c>
      <c r="R93" s="114">
        <v>325001</v>
      </c>
      <c r="S93" s="114">
        <v>1624999</v>
      </c>
      <c r="T93" s="114">
        <v>0</v>
      </c>
      <c r="U93" s="114">
        <v>0</v>
      </c>
      <c r="V93" s="114">
        <v>0</v>
      </c>
      <c r="W93" s="23">
        <v>0.64</v>
      </c>
      <c r="X93" s="114">
        <v>1</v>
      </c>
    </row>
    <row r="94" spans="1:24" ht="15" customHeight="1" x14ac:dyDescent="0.25">
      <c r="A94" s="3" t="s">
        <v>41</v>
      </c>
      <c r="B94" s="3" t="s">
        <v>247</v>
      </c>
      <c r="C94" s="5">
        <v>1196000</v>
      </c>
      <c r="D94" s="5">
        <v>500000</v>
      </c>
      <c r="E94" s="5">
        <v>100000</v>
      </c>
      <c r="F94" s="5">
        <v>106000</v>
      </c>
      <c r="G94" s="5">
        <v>0</v>
      </c>
      <c r="H94" s="5">
        <v>788000</v>
      </c>
      <c r="I94" s="5">
        <v>0</v>
      </c>
      <c r="J94" s="5">
        <v>200000</v>
      </c>
      <c r="K94" s="5">
        <v>0</v>
      </c>
      <c r="L94" s="5"/>
      <c r="M94" s="5">
        <f xml:space="preserve"> M93+H94+ I94- J94- L94+ Q94</f>
        <v>1394000</v>
      </c>
      <c r="N94" s="5">
        <f>(C94-D94 - F94 - G94 + J94- K94- H94- I94- P94)*-1</f>
        <v>-2000</v>
      </c>
      <c r="O94" s="5" t="s">
        <v>240</v>
      </c>
      <c r="P94" s="5">
        <v>0</v>
      </c>
      <c r="Q94" s="115">
        <v>0</v>
      </c>
      <c r="R94" s="115">
        <v>199332</v>
      </c>
      <c r="S94" s="115">
        <v>996668</v>
      </c>
      <c r="T94" s="115">
        <v>0</v>
      </c>
      <c r="U94" s="115">
        <v>0</v>
      </c>
      <c r="V94" s="115">
        <v>0</v>
      </c>
      <c r="W94" s="23">
        <v>0.53</v>
      </c>
      <c r="X94" s="115">
        <v>1</v>
      </c>
    </row>
    <row r="95" spans="1:24" ht="15" customHeight="1" x14ac:dyDescent="0.25">
      <c r="A95" s="6" t="s">
        <v>18</v>
      </c>
      <c r="B95" s="6" t="s">
        <v>15</v>
      </c>
      <c r="C95" s="7">
        <f t="shared" ref="C95:L95" si="27">SUM(C88:C94)</f>
        <v>9566000</v>
      </c>
      <c r="D95" s="7">
        <f t="shared" si="27"/>
        <v>6500000</v>
      </c>
      <c r="E95" s="7">
        <f t="shared" si="27"/>
        <v>1300000</v>
      </c>
      <c r="F95" s="7">
        <f t="shared" si="27"/>
        <v>420000</v>
      </c>
      <c r="G95" s="7">
        <f t="shared" si="27"/>
        <v>0</v>
      </c>
      <c r="H95" s="7">
        <f t="shared" si="27"/>
        <v>6771000</v>
      </c>
      <c r="I95" s="7">
        <f t="shared" si="27"/>
        <v>0</v>
      </c>
      <c r="J95" s="7">
        <f t="shared" si="27"/>
        <v>4149000</v>
      </c>
      <c r="K95" s="7">
        <f t="shared" si="27"/>
        <v>30000</v>
      </c>
      <c r="L95" s="7">
        <f t="shared" si="27"/>
        <v>0</v>
      </c>
      <c r="M95" s="7">
        <f>M94</f>
        <v>1394000</v>
      </c>
      <c r="N95" s="7">
        <f>SUM(N88:N94)</f>
        <v>6000</v>
      </c>
      <c r="O95" s="7"/>
      <c r="P95" s="7">
        <f>SUM(P88:P94)</f>
        <v>0</v>
      </c>
      <c r="Q95" s="8"/>
    </row>
    <row r="96" spans="1:24" ht="15" customHeight="1" x14ac:dyDescent="0.25">
      <c r="A96" s="3" t="s">
        <v>41</v>
      </c>
      <c r="B96" s="3" t="s">
        <v>248</v>
      </c>
      <c r="C96" s="5">
        <v>1086000</v>
      </c>
      <c r="D96" s="5">
        <v>600000</v>
      </c>
      <c r="E96" s="5">
        <v>120000</v>
      </c>
      <c r="F96" s="5">
        <v>44000</v>
      </c>
      <c r="G96" s="5">
        <v>0</v>
      </c>
      <c r="H96" s="5">
        <v>442000</v>
      </c>
      <c r="I96" s="5">
        <v>0</v>
      </c>
      <c r="J96" s="5">
        <v>0</v>
      </c>
      <c r="K96" s="5">
        <v>0</v>
      </c>
      <c r="L96" s="5"/>
      <c r="M96" s="5">
        <f t="shared" ref="M96:M101" si="28" xml:space="preserve"> M95+H96+ I96- J96- L96+ Q96</f>
        <v>1836000</v>
      </c>
      <c r="N96" s="5">
        <f t="shared" ref="N96:N101" si="29">(C96-D96 - F96 - G96 + J96- K96- H96- I96- P96)*-1</f>
        <v>0</v>
      </c>
      <c r="O96" s="5" t="s">
        <v>249</v>
      </c>
      <c r="P96" s="5">
        <v>0</v>
      </c>
      <c r="Q96" s="116">
        <v>0</v>
      </c>
      <c r="R96" s="116">
        <v>180996</v>
      </c>
      <c r="S96" s="116">
        <v>905004</v>
      </c>
      <c r="T96" s="116">
        <v>0</v>
      </c>
      <c r="U96" s="116">
        <v>0</v>
      </c>
      <c r="V96" s="116">
        <v>0</v>
      </c>
      <c r="W96" s="23">
        <v>0.5</v>
      </c>
      <c r="X96" s="116">
        <v>1</v>
      </c>
    </row>
    <row r="97" spans="1:24" ht="15" customHeight="1" x14ac:dyDescent="0.25">
      <c r="A97" s="3" t="s">
        <v>41</v>
      </c>
      <c r="B97" s="3" t="s">
        <v>251</v>
      </c>
      <c r="C97" s="5">
        <v>1483000</v>
      </c>
      <c r="D97" s="5">
        <v>0</v>
      </c>
      <c r="E97" s="5">
        <v>0</v>
      </c>
      <c r="F97" s="5">
        <v>26000</v>
      </c>
      <c r="G97" s="5">
        <v>0</v>
      </c>
      <c r="H97" s="5">
        <v>1457000</v>
      </c>
      <c r="I97" s="5">
        <v>0</v>
      </c>
      <c r="J97" s="5">
        <v>0</v>
      </c>
      <c r="K97" s="5">
        <v>0</v>
      </c>
      <c r="L97" s="5"/>
      <c r="M97" s="5">
        <f t="shared" si="28"/>
        <v>3293000</v>
      </c>
      <c r="N97" s="5">
        <f t="shared" si="29"/>
        <v>0</v>
      </c>
      <c r="O97" s="5" t="s">
        <v>237</v>
      </c>
      <c r="P97" s="5">
        <v>0</v>
      </c>
      <c r="Q97" s="117">
        <v>0</v>
      </c>
      <c r="R97" s="117">
        <v>247168</v>
      </c>
      <c r="S97" s="117">
        <v>1235832.2</v>
      </c>
      <c r="T97" s="117">
        <v>0</v>
      </c>
      <c r="U97" s="117">
        <v>0</v>
      </c>
      <c r="V97" s="117">
        <v>0</v>
      </c>
      <c r="W97" s="23">
        <v>0.56000000000000005</v>
      </c>
      <c r="X97" s="117">
        <v>0</v>
      </c>
    </row>
    <row r="98" spans="1:24" ht="15" customHeight="1" x14ac:dyDescent="0.25">
      <c r="A98" s="3" t="s">
        <v>41</v>
      </c>
      <c r="B98" s="3" t="s">
        <v>252</v>
      </c>
      <c r="C98" s="5">
        <v>1210000</v>
      </c>
      <c r="D98" s="5">
        <v>1000000</v>
      </c>
      <c r="E98" s="5">
        <v>200000</v>
      </c>
      <c r="F98" s="5">
        <v>24000</v>
      </c>
      <c r="G98" s="5">
        <v>0</v>
      </c>
      <c r="H98" s="5">
        <v>684000</v>
      </c>
      <c r="I98" s="5">
        <v>0</v>
      </c>
      <c r="J98" s="5">
        <v>500000</v>
      </c>
      <c r="K98" s="5">
        <v>0</v>
      </c>
      <c r="L98" s="5"/>
      <c r="M98" s="5">
        <f t="shared" si="28"/>
        <v>3477000</v>
      </c>
      <c r="N98" s="5">
        <f t="shared" si="29"/>
        <v>-2000</v>
      </c>
      <c r="O98" s="5" t="s">
        <v>174</v>
      </c>
      <c r="P98" s="5">
        <v>0</v>
      </c>
      <c r="Q98" s="118">
        <v>0</v>
      </c>
      <c r="R98" s="118">
        <v>201663</v>
      </c>
      <c r="S98" s="118">
        <v>1008337</v>
      </c>
      <c r="T98" s="118">
        <v>0</v>
      </c>
      <c r="U98" s="118">
        <v>0</v>
      </c>
      <c r="V98" s="118">
        <v>0</v>
      </c>
      <c r="W98" s="23">
        <v>0.6</v>
      </c>
      <c r="X98" s="118">
        <v>1</v>
      </c>
    </row>
    <row r="99" spans="1:24" ht="15" customHeight="1" x14ac:dyDescent="0.25">
      <c r="A99" s="3" t="s">
        <v>41</v>
      </c>
      <c r="B99" s="3" t="s">
        <v>254</v>
      </c>
      <c r="C99" s="5">
        <v>953000</v>
      </c>
      <c r="D99" s="5">
        <v>500000</v>
      </c>
      <c r="E99" s="5">
        <v>100000</v>
      </c>
      <c r="F99" s="5">
        <v>211000</v>
      </c>
      <c r="G99" s="5">
        <v>0</v>
      </c>
      <c r="H99" s="5">
        <v>248000</v>
      </c>
      <c r="I99" s="5">
        <v>0</v>
      </c>
      <c r="J99" s="5">
        <v>0</v>
      </c>
      <c r="K99" s="5">
        <v>0</v>
      </c>
      <c r="L99" s="5"/>
      <c r="M99" s="5">
        <f t="shared" si="28"/>
        <v>3725000</v>
      </c>
      <c r="N99" s="5">
        <f t="shared" si="29"/>
        <v>6000</v>
      </c>
      <c r="O99" s="5" t="s">
        <v>255</v>
      </c>
      <c r="P99" s="5">
        <v>0</v>
      </c>
      <c r="Q99" s="119">
        <v>0</v>
      </c>
      <c r="R99" s="119">
        <v>158835</v>
      </c>
      <c r="S99" s="119">
        <v>794165.4</v>
      </c>
      <c r="T99" s="119">
        <v>0</v>
      </c>
      <c r="U99" s="119">
        <v>0</v>
      </c>
      <c r="V99" s="119">
        <v>0</v>
      </c>
      <c r="W99" s="23">
        <v>0.42</v>
      </c>
      <c r="X99" s="119">
        <v>1</v>
      </c>
    </row>
    <row r="100" spans="1:24" ht="15" customHeight="1" x14ac:dyDescent="0.25">
      <c r="A100" s="3" t="s">
        <v>41</v>
      </c>
      <c r="B100" s="3" t="s">
        <v>256</v>
      </c>
      <c r="C100" s="5">
        <v>1640000</v>
      </c>
      <c r="D100" s="5">
        <v>1000000</v>
      </c>
      <c r="E100" s="5">
        <v>200000</v>
      </c>
      <c r="F100" s="5">
        <v>31000</v>
      </c>
      <c r="G100" s="5">
        <v>0</v>
      </c>
      <c r="H100" s="5">
        <v>1588000</v>
      </c>
      <c r="I100" s="5">
        <v>0</v>
      </c>
      <c r="J100" s="5">
        <v>1000000</v>
      </c>
      <c r="K100" s="5">
        <v>0</v>
      </c>
      <c r="L100" s="5"/>
      <c r="M100" s="5">
        <f t="shared" si="28"/>
        <v>4313000</v>
      </c>
      <c r="N100" s="5">
        <f t="shared" si="29"/>
        <v>-21000</v>
      </c>
      <c r="O100" s="5" t="s">
        <v>258</v>
      </c>
      <c r="P100" s="5">
        <v>0</v>
      </c>
      <c r="Q100" s="120">
        <v>0</v>
      </c>
      <c r="R100" s="120">
        <v>273330</v>
      </c>
      <c r="S100" s="120">
        <v>1366670</v>
      </c>
      <c r="T100" s="120">
        <v>0</v>
      </c>
      <c r="U100" s="120">
        <v>0</v>
      </c>
      <c r="V100" s="120">
        <v>0</v>
      </c>
      <c r="W100" s="23">
        <v>0.56999999999999995</v>
      </c>
      <c r="X100" s="120">
        <v>1</v>
      </c>
    </row>
    <row r="101" spans="1:24" ht="15" customHeight="1" x14ac:dyDescent="0.25">
      <c r="A101" s="3" t="s">
        <v>41</v>
      </c>
      <c r="B101" s="3" t="s">
        <v>261</v>
      </c>
      <c r="C101" s="5">
        <v>920000</v>
      </c>
      <c r="D101" s="5">
        <v>900000</v>
      </c>
      <c r="E101" s="5">
        <v>180000</v>
      </c>
      <c r="F101" s="5">
        <v>24000</v>
      </c>
      <c r="G101" s="5">
        <v>0</v>
      </c>
      <c r="H101" s="5">
        <v>496000</v>
      </c>
      <c r="I101" s="5">
        <v>0</v>
      </c>
      <c r="J101" s="5">
        <v>500000</v>
      </c>
      <c r="K101" s="5">
        <v>0</v>
      </c>
      <c r="L101" s="5"/>
      <c r="M101" s="5">
        <f t="shared" si="28"/>
        <v>4309000</v>
      </c>
      <c r="N101" s="5">
        <f t="shared" si="29"/>
        <v>0</v>
      </c>
      <c r="O101" s="5" t="s">
        <v>262</v>
      </c>
      <c r="P101" s="5">
        <v>0</v>
      </c>
      <c r="Q101" s="121">
        <v>0</v>
      </c>
      <c r="R101" s="121">
        <v>153331</v>
      </c>
      <c r="S101" s="121">
        <v>766668.80000000005</v>
      </c>
      <c r="T101" s="121">
        <v>0</v>
      </c>
      <c r="U101" s="121">
        <v>0</v>
      </c>
      <c r="V101" s="121">
        <v>0</v>
      </c>
      <c r="W101" s="23">
        <v>0.49</v>
      </c>
      <c r="X101" s="121">
        <v>2</v>
      </c>
    </row>
    <row r="102" spans="1:24" ht="15" customHeight="1" x14ac:dyDescent="0.25">
      <c r="A102" s="3" t="s">
        <v>41</v>
      </c>
      <c r="B102" s="3" t="s">
        <v>263</v>
      </c>
      <c r="C102" s="5">
        <v>971000</v>
      </c>
      <c r="D102" s="5">
        <v>1500000</v>
      </c>
      <c r="E102" s="5">
        <v>300000</v>
      </c>
      <c r="F102" s="5">
        <v>82000</v>
      </c>
      <c r="G102" s="5">
        <v>0</v>
      </c>
      <c r="H102" s="5">
        <v>819000</v>
      </c>
      <c r="I102" s="5">
        <v>0</v>
      </c>
      <c r="J102" s="5">
        <v>1430000</v>
      </c>
      <c r="K102" s="5">
        <v>0</v>
      </c>
      <c r="L102" s="5"/>
      <c r="M102" s="5">
        <f xml:space="preserve"> M101+H102+ I102- J102- L102+ Q102</f>
        <v>3698000</v>
      </c>
      <c r="N102" s="5">
        <f>(C102-D102 - F102 - G102 + J102- K102- H102- I102- P102)*-1</f>
        <v>0</v>
      </c>
      <c r="O102" s="5" t="s">
        <v>264</v>
      </c>
      <c r="P102" s="5">
        <v>0</v>
      </c>
      <c r="Q102" s="122">
        <v>0</v>
      </c>
      <c r="R102" s="122">
        <v>161833</v>
      </c>
      <c r="S102" s="122">
        <v>809167.1</v>
      </c>
      <c r="T102" s="122">
        <v>0</v>
      </c>
      <c r="U102" s="122">
        <v>0</v>
      </c>
      <c r="V102" s="122">
        <v>0</v>
      </c>
      <c r="W102" s="23">
        <v>0.51</v>
      </c>
      <c r="X102" s="122">
        <v>2</v>
      </c>
    </row>
    <row r="103" spans="1:24" ht="15" customHeight="1" x14ac:dyDescent="0.25">
      <c r="A103" s="6" t="s">
        <v>19</v>
      </c>
      <c r="B103" s="6" t="s">
        <v>15</v>
      </c>
      <c r="C103" s="7">
        <f t="shared" ref="C103:L103" si="30">SUM(C96:C102)</f>
        <v>8263000</v>
      </c>
      <c r="D103" s="7">
        <f t="shared" si="30"/>
        <v>5500000</v>
      </c>
      <c r="E103" s="7">
        <f t="shared" si="30"/>
        <v>1100000</v>
      </c>
      <c r="F103" s="7">
        <f t="shared" si="30"/>
        <v>442000</v>
      </c>
      <c r="G103" s="7">
        <f t="shared" si="30"/>
        <v>0</v>
      </c>
      <c r="H103" s="7">
        <f t="shared" si="30"/>
        <v>5734000</v>
      </c>
      <c r="I103" s="7">
        <f t="shared" si="30"/>
        <v>0</v>
      </c>
      <c r="J103" s="7">
        <f t="shared" si="30"/>
        <v>3430000</v>
      </c>
      <c r="K103" s="7">
        <f t="shared" si="30"/>
        <v>0</v>
      </c>
      <c r="L103" s="7">
        <f t="shared" si="30"/>
        <v>0</v>
      </c>
      <c r="M103" s="7">
        <f>M102</f>
        <v>3698000</v>
      </c>
      <c r="N103" s="7">
        <f>SUM(N96:N102)</f>
        <v>-17000</v>
      </c>
      <c r="O103" s="7"/>
      <c r="P103" s="7">
        <f>SUM(P96:P102)</f>
        <v>0</v>
      </c>
      <c r="Q103" s="8"/>
    </row>
    <row r="104" spans="1:24" x14ac:dyDescent="0.25">
      <c r="A104" s="10" t="s">
        <v>15</v>
      </c>
      <c r="B104" s="10" t="s">
        <v>20</v>
      </c>
      <c r="C104" s="11">
        <f t="shared" ref="C104:L104" si="31">C79+C87+C95+C103</f>
        <v>35658000</v>
      </c>
      <c r="D104" s="11">
        <f t="shared" si="31"/>
        <v>28800000</v>
      </c>
      <c r="E104" s="11">
        <f t="shared" si="31"/>
        <v>5760000</v>
      </c>
      <c r="F104" s="11">
        <f t="shared" si="31"/>
        <v>1485000</v>
      </c>
      <c r="G104" s="11">
        <f t="shared" si="31"/>
        <v>0</v>
      </c>
      <c r="H104" s="11">
        <f t="shared" si="31"/>
        <v>23218000</v>
      </c>
      <c r="I104" s="11">
        <f t="shared" si="31"/>
        <v>0</v>
      </c>
      <c r="J104" s="11">
        <f t="shared" si="31"/>
        <v>18189000</v>
      </c>
      <c r="K104" s="11">
        <f t="shared" si="31"/>
        <v>285000</v>
      </c>
      <c r="L104" s="11">
        <f t="shared" si="31"/>
        <v>0</v>
      </c>
      <c r="M104" s="11">
        <f>M103</f>
        <v>3698000</v>
      </c>
      <c r="N104" s="11">
        <f>N79+N87+N95+N103</f>
        <v>-35000</v>
      </c>
      <c r="O104" s="11"/>
      <c r="P104" s="11">
        <f>P79+P87+P95+P103</f>
        <v>0</v>
      </c>
      <c r="Q104" s="9"/>
    </row>
    <row r="105" spans="1:24" ht="15" customHeight="1" x14ac:dyDescent="0.25">
      <c r="A105" t="s">
        <v>41</v>
      </c>
      <c r="B105" s="3" t="s">
        <v>265</v>
      </c>
      <c r="C105" s="5">
        <v>1092000</v>
      </c>
      <c r="D105" s="5">
        <v>2000000</v>
      </c>
      <c r="E105" s="5">
        <v>400000</v>
      </c>
      <c r="F105" s="5">
        <v>24000</v>
      </c>
      <c r="G105" s="5">
        <v>0</v>
      </c>
      <c r="H105" s="5">
        <v>167000</v>
      </c>
      <c r="I105" s="5">
        <v>0</v>
      </c>
      <c r="J105" s="5">
        <v>1100000</v>
      </c>
      <c r="K105" s="5">
        <v>0</v>
      </c>
      <c r="L105" s="5"/>
      <c r="M105" s="5">
        <f t="shared" ref="M105:M110" si="32" xml:space="preserve"> M104+H105+ I105- J105- L105+ Q105</f>
        <v>2765000</v>
      </c>
      <c r="N105" s="5">
        <f t="shared" ref="N105:N110" si="33">(C105-D105 - F105 - G105 + J105- K105- H105- I105- P105)*-1</f>
        <v>-1000</v>
      </c>
      <c r="O105" s="5" t="s">
        <v>266</v>
      </c>
      <c r="P105" s="5">
        <v>0</v>
      </c>
      <c r="Q105" s="123">
        <v>0</v>
      </c>
      <c r="R105" s="123">
        <v>181999</v>
      </c>
      <c r="S105" s="123">
        <v>910001.2</v>
      </c>
      <c r="T105" s="123">
        <v>0</v>
      </c>
      <c r="U105" s="123">
        <v>0</v>
      </c>
      <c r="V105" s="123">
        <v>0</v>
      </c>
      <c r="W105" s="23">
        <v>0.62</v>
      </c>
      <c r="X105" s="123">
        <v>1</v>
      </c>
    </row>
    <row r="106" spans="1:24" ht="15" customHeight="1" x14ac:dyDescent="0.25">
      <c r="A106" s="3" t="s">
        <v>41</v>
      </c>
      <c r="B106" s="3" t="s">
        <v>268</v>
      </c>
      <c r="C106" s="5">
        <v>1172000</v>
      </c>
      <c r="D106" s="5">
        <v>0</v>
      </c>
      <c r="E106" s="5">
        <v>0</v>
      </c>
      <c r="F106" s="5">
        <v>24000</v>
      </c>
      <c r="G106" s="5">
        <v>0</v>
      </c>
      <c r="H106" s="5">
        <v>1152000</v>
      </c>
      <c r="I106" s="5">
        <v>0</v>
      </c>
      <c r="J106" s="5">
        <v>12000</v>
      </c>
      <c r="K106" s="5">
        <v>0</v>
      </c>
      <c r="L106" s="5"/>
      <c r="M106" s="5">
        <f t="shared" si="32"/>
        <v>3905000</v>
      </c>
      <c r="N106" s="5">
        <f t="shared" si="33"/>
        <v>-8000</v>
      </c>
      <c r="O106" s="5" t="s">
        <v>269</v>
      </c>
      <c r="P106" s="5">
        <v>0</v>
      </c>
      <c r="Q106" s="124">
        <v>0</v>
      </c>
      <c r="R106" s="124">
        <v>195332</v>
      </c>
      <c r="S106" s="124">
        <v>976668</v>
      </c>
      <c r="T106" s="124">
        <v>0</v>
      </c>
      <c r="U106" s="124">
        <v>0</v>
      </c>
      <c r="V106" s="124">
        <v>0</v>
      </c>
      <c r="W106" s="23">
        <v>0.55000000000000004</v>
      </c>
      <c r="X106" s="124">
        <v>0</v>
      </c>
    </row>
    <row r="107" spans="1:24" ht="15" customHeight="1" x14ac:dyDescent="0.25">
      <c r="A107" s="3" t="s">
        <v>41</v>
      </c>
      <c r="B107" s="3" t="s">
        <v>270</v>
      </c>
      <c r="C107" s="5">
        <v>892000</v>
      </c>
      <c r="D107" s="5">
        <v>0</v>
      </c>
      <c r="E107" s="5">
        <v>0</v>
      </c>
      <c r="F107" s="5">
        <v>179000</v>
      </c>
      <c r="G107" s="5">
        <v>0</v>
      </c>
      <c r="H107" s="5">
        <v>728000</v>
      </c>
      <c r="I107" s="5">
        <v>0</v>
      </c>
      <c r="J107" s="5">
        <v>12000</v>
      </c>
      <c r="K107" s="5">
        <v>0</v>
      </c>
      <c r="L107" s="5"/>
      <c r="M107" s="5">
        <f t="shared" si="32"/>
        <v>4621000</v>
      </c>
      <c r="N107" s="5">
        <f t="shared" si="33"/>
        <v>3000</v>
      </c>
      <c r="O107" s="5" t="s">
        <v>271</v>
      </c>
      <c r="P107" s="5">
        <v>0</v>
      </c>
      <c r="Q107" s="125">
        <v>0</v>
      </c>
      <c r="R107" s="125">
        <v>148666</v>
      </c>
      <c r="S107" s="125">
        <v>743334</v>
      </c>
      <c r="T107" s="125">
        <v>0</v>
      </c>
      <c r="U107" s="125">
        <v>0</v>
      </c>
      <c r="V107" s="125">
        <v>0</v>
      </c>
      <c r="W107" s="23">
        <v>0.52</v>
      </c>
      <c r="X107" s="125">
        <v>0</v>
      </c>
    </row>
    <row r="108" spans="1:24" ht="15" customHeight="1" x14ac:dyDescent="0.25">
      <c r="A108" s="3" t="s">
        <v>41</v>
      </c>
      <c r="B108" s="3" t="s">
        <v>273</v>
      </c>
      <c r="C108" s="5">
        <v>1525000</v>
      </c>
      <c r="D108" s="5">
        <v>700000</v>
      </c>
      <c r="E108" s="5">
        <v>140000</v>
      </c>
      <c r="F108" s="5">
        <v>24000</v>
      </c>
      <c r="G108" s="5">
        <v>0</v>
      </c>
      <c r="H108" s="5">
        <v>801000</v>
      </c>
      <c r="I108" s="5">
        <v>0</v>
      </c>
      <c r="J108" s="5">
        <v>0</v>
      </c>
      <c r="K108" s="5">
        <v>0</v>
      </c>
      <c r="L108" s="5"/>
      <c r="M108" s="5">
        <f t="shared" si="32"/>
        <v>5422000</v>
      </c>
      <c r="N108" s="5">
        <f t="shared" si="33"/>
        <v>0</v>
      </c>
      <c r="O108" s="5" t="s">
        <v>264</v>
      </c>
      <c r="P108" s="5">
        <v>0</v>
      </c>
      <c r="Q108" s="126">
        <v>0</v>
      </c>
      <c r="R108" s="126">
        <v>254170</v>
      </c>
      <c r="S108" s="126">
        <v>1270830.5</v>
      </c>
      <c r="T108" s="126">
        <v>0</v>
      </c>
      <c r="U108" s="126">
        <v>0</v>
      </c>
      <c r="V108" s="126">
        <v>0</v>
      </c>
      <c r="W108" s="23">
        <v>0.51</v>
      </c>
      <c r="X108" s="126">
        <v>2</v>
      </c>
    </row>
    <row r="109" spans="1:24" ht="15" customHeight="1" x14ac:dyDescent="0.25">
      <c r="A109" s="3" t="s">
        <v>41</v>
      </c>
      <c r="B109" s="3" t="s">
        <v>274</v>
      </c>
      <c r="C109" s="5">
        <v>1093000</v>
      </c>
      <c r="D109" s="5">
        <v>2000000</v>
      </c>
      <c r="E109" s="5">
        <v>400000</v>
      </c>
      <c r="F109" s="5">
        <v>26000</v>
      </c>
      <c r="G109" s="5">
        <v>0</v>
      </c>
      <c r="H109" s="5">
        <v>561000</v>
      </c>
      <c r="I109" s="5">
        <v>0</v>
      </c>
      <c r="J109" s="5">
        <v>1500000</v>
      </c>
      <c r="K109" s="5">
        <v>0</v>
      </c>
      <c r="L109" s="5"/>
      <c r="M109" s="5">
        <f t="shared" si="32"/>
        <v>4483000</v>
      </c>
      <c r="N109" s="5">
        <f t="shared" si="33"/>
        <v>-6000</v>
      </c>
      <c r="O109" s="5" t="s">
        <v>276</v>
      </c>
      <c r="P109" s="5">
        <v>0</v>
      </c>
      <c r="Q109" s="127">
        <v>0</v>
      </c>
      <c r="R109" s="127">
        <v>182167</v>
      </c>
      <c r="S109" s="127">
        <v>910833</v>
      </c>
      <c r="T109" s="127">
        <v>0</v>
      </c>
      <c r="U109" s="127">
        <v>0</v>
      </c>
      <c r="V109" s="127">
        <v>0</v>
      </c>
      <c r="W109" s="23">
        <v>0.56999999999999995</v>
      </c>
      <c r="X109" s="127">
        <v>2</v>
      </c>
    </row>
    <row r="110" spans="1:24" ht="15" customHeight="1" x14ac:dyDescent="0.25">
      <c r="A110" s="3" t="s">
        <v>41</v>
      </c>
      <c r="B110" s="3" t="s">
        <v>278</v>
      </c>
      <c r="C110" s="5">
        <v>907000</v>
      </c>
      <c r="D110" s="5">
        <v>500000</v>
      </c>
      <c r="E110" s="5">
        <v>100000</v>
      </c>
      <c r="F110" s="5">
        <v>44000</v>
      </c>
      <c r="G110" s="5">
        <v>0</v>
      </c>
      <c r="H110" s="5">
        <v>515000</v>
      </c>
      <c r="I110" s="5">
        <v>0</v>
      </c>
      <c r="J110" s="5">
        <v>150000</v>
      </c>
      <c r="K110" s="5">
        <v>0</v>
      </c>
      <c r="L110" s="5"/>
      <c r="M110" s="5">
        <f t="shared" si="32"/>
        <v>4848000</v>
      </c>
      <c r="N110" s="5">
        <f t="shared" si="33"/>
        <v>2000</v>
      </c>
      <c r="O110" s="5" t="s">
        <v>279</v>
      </c>
      <c r="P110" s="5">
        <v>0</v>
      </c>
      <c r="Q110" s="128">
        <v>0</v>
      </c>
      <c r="R110" s="128">
        <v>151166</v>
      </c>
      <c r="S110" s="128">
        <v>755834</v>
      </c>
      <c r="T110" s="128">
        <v>0</v>
      </c>
      <c r="U110" s="128">
        <v>0</v>
      </c>
      <c r="V110" s="128">
        <v>0</v>
      </c>
      <c r="W110" s="23">
        <v>0.55000000000000004</v>
      </c>
      <c r="X110" s="128">
        <v>1</v>
      </c>
    </row>
    <row r="111" spans="1:24" ht="15" customHeight="1" x14ac:dyDescent="0.25">
      <c r="A111" s="3" t="s">
        <v>41</v>
      </c>
      <c r="B111" s="3" t="s">
        <v>280</v>
      </c>
      <c r="C111" s="5">
        <v>1230000</v>
      </c>
      <c r="D111" s="5">
        <v>1000000</v>
      </c>
      <c r="E111" s="5">
        <v>200000</v>
      </c>
      <c r="F111" s="5">
        <v>24000</v>
      </c>
      <c r="G111" s="5">
        <v>0</v>
      </c>
      <c r="H111" s="5">
        <v>300000</v>
      </c>
      <c r="I111" s="5">
        <v>0</v>
      </c>
      <c r="J111" s="5">
        <v>100000</v>
      </c>
      <c r="K111" s="5">
        <v>0</v>
      </c>
      <c r="L111" s="5"/>
      <c r="M111" s="5">
        <f xml:space="preserve"> M110+H111+ I111- J111- L111+ Q111</f>
        <v>5048000</v>
      </c>
      <c r="N111" s="5">
        <f>(C111-D111 - F111 - G111 + J111- K111- H111- I111- P111)*-1</f>
        <v>-6000</v>
      </c>
      <c r="O111" s="5" t="s">
        <v>281</v>
      </c>
      <c r="P111" s="5">
        <v>0</v>
      </c>
      <c r="Q111" s="129">
        <v>0</v>
      </c>
      <c r="R111" s="129">
        <v>204996</v>
      </c>
      <c r="S111" s="129">
        <v>1025004</v>
      </c>
      <c r="T111" s="129">
        <v>0</v>
      </c>
      <c r="U111" s="129">
        <v>0</v>
      </c>
      <c r="V111" s="129">
        <v>0</v>
      </c>
      <c r="W111" s="23">
        <v>0.55000000000000004</v>
      </c>
      <c r="X111" s="129">
        <v>2</v>
      </c>
    </row>
    <row r="112" spans="1:24" ht="15" customHeight="1" x14ac:dyDescent="0.25">
      <c r="A112" s="6" t="s">
        <v>16</v>
      </c>
      <c r="B112" s="6" t="s">
        <v>15</v>
      </c>
      <c r="C112" s="7">
        <f t="shared" ref="C112:L112" si="34">SUM(C105:C111)</f>
        <v>7911000</v>
      </c>
      <c r="D112" s="7">
        <f t="shared" si="34"/>
        <v>6200000</v>
      </c>
      <c r="E112" s="7">
        <f t="shared" si="34"/>
        <v>1240000</v>
      </c>
      <c r="F112" s="7">
        <f t="shared" si="34"/>
        <v>345000</v>
      </c>
      <c r="G112" s="7">
        <f t="shared" si="34"/>
        <v>0</v>
      </c>
      <c r="H112" s="7">
        <f t="shared" si="34"/>
        <v>4224000</v>
      </c>
      <c r="I112" s="7">
        <f t="shared" si="34"/>
        <v>0</v>
      </c>
      <c r="J112" s="7">
        <f t="shared" si="34"/>
        <v>2874000</v>
      </c>
      <c r="K112" s="7">
        <f t="shared" si="34"/>
        <v>0</v>
      </c>
      <c r="L112" s="7">
        <f t="shared" si="34"/>
        <v>0</v>
      </c>
      <c r="M112" s="7">
        <f>M111</f>
        <v>5048000</v>
      </c>
      <c r="N112" s="7">
        <f>SUM(N105:N111)</f>
        <v>-16000</v>
      </c>
      <c r="O112" s="7"/>
      <c r="P112" s="7">
        <f>SUM(P105:P111)</f>
        <v>0</v>
      </c>
      <c r="Q112" s="8"/>
    </row>
    <row r="113" spans="1:24" ht="15" customHeight="1" x14ac:dyDescent="0.25">
      <c r="A113" s="3" t="s">
        <v>41</v>
      </c>
      <c r="B113" s="3" t="s">
        <v>282</v>
      </c>
      <c r="C113" s="5">
        <v>1002000</v>
      </c>
      <c r="D113" s="5">
        <v>500000</v>
      </c>
      <c r="E113" s="5">
        <v>100000</v>
      </c>
      <c r="F113" s="5">
        <v>24000</v>
      </c>
      <c r="G113" s="5">
        <v>0</v>
      </c>
      <c r="H113" s="5">
        <v>489000</v>
      </c>
      <c r="I113" s="5">
        <v>0</v>
      </c>
      <c r="J113" s="5">
        <v>0</v>
      </c>
      <c r="K113" s="5">
        <v>0</v>
      </c>
      <c r="L113" s="5"/>
      <c r="M113" s="5">
        <f t="shared" ref="M113:M118" si="35" xml:space="preserve"> M112+H113+ I113- J113- L113+ Q113</f>
        <v>5537000</v>
      </c>
      <c r="N113" s="5">
        <f t="shared" ref="N113:N118" si="36">(C113-D113 - F113 - G113 + J113- K113- H113- I113- P113)*-1</f>
        <v>11000</v>
      </c>
      <c r="O113" s="5" t="s">
        <v>237</v>
      </c>
      <c r="P113" s="5">
        <v>0</v>
      </c>
      <c r="Q113" s="130">
        <v>0</v>
      </c>
      <c r="R113" s="130">
        <v>166998</v>
      </c>
      <c r="S113" s="130">
        <v>835002</v>
      </c>
      <c r="T113" s="130">
        <v>0</v>
      </c>
      <c r="U113" s="130">
        <v>0</v>
      </c>
      <c r="V113" s="130">
        <v>0</v>
      </c>
      <c r="W113" s="23">
        <v>0.56999999999999995</v>
      </c>
      <c r="X113" s="130">
        <v>1</v>
      </c>
    </row>
    <row r="114" spans="1:24" ht="15" customHeight="1" x14ac:dyDescent="0.25">
      <c r="A114" s="3" t="s">
        <v>41</v>
      </c>
      <c r="B114" s="3" t="s">
        <v>283</v>
      </c>
      <c r="C114" s="5">
        <v>1047000</v>
      </c>
      <c r="D114" s="5">
        <v>2000000</v>
      </c>
      <c r="E114" s="5">
        <v>400000</v>
      </c>
      <c r="F114" s="5">
        <v>131000</v>
      </c>
      <c r="G114" s="5">
        <v>0</v>
      </c>
      <c r="H114" s="5">
        <v>917000</v>
      </c>
      <c r="I114" s="5">
        <v>0</v>
      </c>
      <c r="J114" s="5">
        <v>2012000</v>
      </c>
      <c r="K114" s="5">
        <v>0</v>
      </c>
      <c r="L114" s="5"/>
      <c r="M114" s="5">
        <f t="shared" si="35"/>
        <v>4442000</v>
      </c>
      <c r="N114" s="5">
        <f t="shared" si="36"/>
        <v>-11000</v>
      </c>
      <c r="O114" s="5" t="s">
        <v>284</v>
      </c>
      <c r="P114" s="5">
        <v>0</v>
      </c>
      <c r="Q114" s="131">
        <v>0</v>
      </c>
      <c r="R114" s="131">
        <v>174498</v>
      </c>
      <c r="S114" s="131">
        <v>872502</v>
      </c>
      <c r="T114" s="131">
        <v>0</v>
      </c>
      <c r="U114" s="131">
        <v>0</v>
      </c>
      <c r="V114" s="131">
        <v>0</v>
      </c>
      <c r="W114" s="23">
        <v>0.57999999999999996</v>
      </c>
      <c r="X114" s="131">
        <v>1</v>
      </c>
    </row>
    <row r="115" spans="1:24" ht="15" customHeight="1" x14ac:dyDescent="0.25">
      <c r="A115" s="3" t="s">
        <v>41</v>
      </c>
      <c r="B115" s="3" t="s">
        <v>285</v>
      </c>
      <c r="C115" s="5">
        <v>2419000</v>
      </c>
      <c r="D115" s="5">
        <v>0</v>
      </c>
      <c r="E115" s="5">
        <v>0</v>
      </c>
      <c r="F115" s="5">
        <v>24000</v>
      </c>
      <c r="G115" s="5">
        <v>0</v>
      </c>
      <c r="H115" s="5">
        <v>2375000</v>
      </c>
      <c r="I115" s="5">
        <v>0</v>
      </c>
      <c r="J115" s="5">
        <v>0</v>
      </c>
      <c r="K115" s="5">
        <v>0</v>
      </c>
      <c r="L115" s="5"/>
      <c r="M115" s="5">
        <f t="shared" si="35"/>
        <v>6817000</v>
      </c>
      <c r="N115" s="5">
        <f t="shared" si="36"/>
        <v>-20000</v>
      </c>
      <c r="O115" s="5" t="s">
        <v>286</v>
      </c>
      <c r="P115" s="5">
        <v>0</v>
      </c>
      <c r="Q115" s="132">
        <v>0</v>
      </c>
      <c r="R115" s="132">
        <v>403165</v>
      </c>
      <c r="S115" s="132">
        <v>2015835</v>
      </c>
      <c r="T115" s="132">
        <v>0</v>
      </c>
      <c r="U115" s="132">
        <v>0</v>
      </c>
      <c r="V115" s="132">
        <v>0</v>
      </c>
      <c r="W115" s="23">
        <v>0.64</v>
      </c>
      <c r="X115" s="132">
        <v>0</v>
      </c>
    </row>
    <row r="116" spans="1:24" ht="15" customHeight="1" x14ac:dyDescent="0.25">
      <c r="A116" s="3" t="s">
        <v>41</v>
      </c>
      <c r="B116" s="3" t="s">
        <v>289</v>
      </c>
      <c r="C116" s="5">
        <v>1357000</v>
      </c>
      <c r="D116" s="5">
        <v>1700000</v>
      </c>
      <c r="E116" s="5">
        <v>340000</v>
      </c>
      <c r="F116" s="5">
        <v>52000</v>
      </c>
      <c r="G116" s="5">
        <v>0</v>
      </c>
      <c r="H116" s="5">
        <v>1108000</v>
      </c>
      <c r="I116" s="5">
        <v>0</v>
      </c>
      <c r="J116" s="5">
        <v>1500000</v>
      </c>
      <c r="K116" s="5">
        <v>15000</v>
      </c>
      <c r="L116" s="5"/>
      <c r="M116" s="5">
        <f t="shared" si="35"/>
        <v>6425000</v>
      </c>
      <c r="N116" s="5">
        <f t="shared" si="36"/>
        <v>18000</v>
      </c>
      <c r="O116" s="5" t="s">
        <v>290</v>
      </c>
      <c r="P116" s="5">
        <v>0</v>
      </c>
      <c r="Q116" s="133">
        <v>0</v>
      </c>
      <c r="R116" s="133">
        <v>226163</v>
      </c>
      <c r="S116" s="133">
        <v>1130836.8</v>
      </c>
      <c r="T116" s="133">
        <v>0</v>
      </c>
      <c r="U116" s="133">
        <v>0</v>
      </c>
      <c r="V116" s="133">
        <v>0</v>
      </c>
      <c r="W116" s="23">
        <v>0.6</v>
      </c>
      <c r="X116" s="133">
        <v>3</v>
      </c>
    </row>
    <row r="117" spans="1:24" ht="15" customHeight="1" x14ac:dyDescent="0.25">
      <c r="A117" s="3" t="s">
        <v>41</v>
      </c>
      <c r="B117" s="3" t="s">
        <v>291</v>
      </c>
      <c r="C117" s="5">
        <v>1060000</v>
      </c>
      <c r="D117" s="5">
        <v>2000000</v>
      </c>
      <c r="E117" s="5">
        <v>400000</v>
      </c>
      <c r="F117" s="5">
        <v>29000</v>
      </c>
      <c r="G117" s="5">
        <v>0</v>
      </c>
      <c r="H117" s="5">
        <v>27000</v>
      </c>
      <c r="I117" s="5">
        <v>0</v>
      </c>
      <c r="J117" s="5">
        <v>1000000</v>
      </c>
      <c r="K117" s="5">
        <v>0</v>
      </c>
      <c r="L117" s="5"/>
      <c r="M117" s="5">
        <f t="shared" si="35"/>
        <v>5452000</v>
      </c>
      <c r="N117" s="5">
        <f t="shared" si="36"/>
        <v>-4000</v>
      </c>
      <c r="O117" s="5" t="s">
        <v>204</v>
      </c>
      <c r="P117" s="5">
        <v>0</v>
      </c>
      <c r="Q117" s="134">
        <v>0</v>
      </c>
      <c r="R117" s="134">
        <v>176666</v>
      </c>
      <c r="S117" s="134">
        <v>883333.7</v>
      </c>
      <c r="T117" s="134">
        <v>0</v>
      </c>
      <c r="U117" s="134">
        <v>0</v>
      </c>
      <c r="V117" s="134">
        <v>0</v>
      </c>
      <c r="W117" s="23">
        <v>0.62</v>
      </c>
      <c r="X117" s="134">
        <v>2</v>
      </c>
    </row>
    <row r="118" spans="1:24" ht="15" customHeight="1" x14ac:dyDescent="0.25">
      <c r="A118" s="3" t="s">
        <v>41</v>
      </c>
      <c r="B118" s="3" t="s">
        <v>292</v>
      </c>
      <c r="C118" s="5">
        <v>1174000</v>
      </c>
      <c r="D118" s="5">
        <v>300000</v>
      </c>
      <c r="E118" s="5">
        <v>60000</v>
      </c>
      <c r="F118" s="5">
        <v>42000</v>
      </c>
      <c r="G118" s="5">
        <v>0</v>
      </c>
      <c r="H118" s="5">
        <v>813000</v>
      </c>
      <c r="I118" s="5">
        <v>0</v>
      </c>
      <c r="J118" s="5">
        <v>20000</v>
      </c>
      <c r="K118" s="5">
        <v>0</v>
      </c>
      <c r="L118" s="5"/>
      <c r="M118" s="5">
        <f t="shared" si="35"/>
        <v>6245000</v>
      </c>
      <c r="N118" s="5">
        <f t="shared" si="36"/>
        <v>-39000</v>
      </c>
      <c r="O118" s="5" t="s">
        <v>293</v>
      </c>
      <c r="P118" s="5">
        <v>0</v>
      </c>
      <c r="Q118" s="135">
        <v>0</v>
      </c>
      <c r="R118" s="135">
        <v>195667</v>
      </c>
      <c r="S118" s="135">
        <v>978333</v>
      </c>
      <c r="T118" s="135">
        <v>0</v>
      </c>
      <c r="U118" s="135">
        <v>0</v>
      </c>
      <c r="V118" s="135">
        <v>0</v>
      </c>
      <c r="W118" s="23">
        <v>0.51</v>
      </c>
      <c r="X118" s="135">
        <v>1</v>
      </c>
    </row>
    <row r="119" spans="1:24" ht="15" customHeight="1" x14ac:dyDescent="0.25">
      <c r="A119" s="3" t="s">
        <v>41</v>
      </c>
      <c r="B119" s="3" t="s">
        <v>294</v>
      </c>
      <c r="C119" s="5">
        <v>1245000</v>
      </c>
      <c r="D119" s="5">
        <v>1000000</v>
      </c>
      <c r="E119" s="5">
        <v>200000</v>
      </c>
      <c r="F119" s="5">
        <v>24000</v>
      </c>
      <c r="G119" s="5">
        <v>0</v>
      </c>
      <c r="H119" s="5">
        <v>1236000</v>
      </c>
      <c r="I119" s="5">
        <v>0</v>
      </c>
      <c r="J119" s="5">
        <v>1000000</v>
      </c>
      <c r="K119" s="5">
        <v>0</v>
      </c>
      <c r="L119" s="5"/>
      <c r="M119" s="5">
        <f xml:space="preserve"> M118+H119+ I119- J119- L119+ Q119</f>
        <v>6481000</v>
      </c>
      <c r="N119" s="5">
        <f>(C119-D119 - F119 - G119 + J119- K119- H119- I119- P119)*-1</f>
        <v>15000</v>
      </c>
      <c r="O119" s="5" t="s">
        <v>181</v>
      </c>
      <c r="P119" s="5">
        <v>0</v>
      </c>
      <c r="Q119" s="136">
        <v>0</v>
      </c>
      <c r="R119" s="136">
        <v>207499</v>
      </c>
      <c r="S119" s="136">
        <v>1037501</v>
      </c>
      <c r="T119" s="136">
        <v>0</v>
      </c>
      <c r="U119" s="136">
        <v>0</v>
      </c>
      <c r="V119" s="136">
        <v>0</v>
      </c>
      <c r="W119" s="23">
        <v>0.55000000000000004</v>
      </c>
      <c r="X119" s="136">
        <v>1</v>
      </c>
    </row>
    <row r="120" spans="1:24" ht="15" customHeight="1" x14ac:dyDescent="0.25">
      <c r="A120" s="6" t="s">
        <v>17</v>
      </c>
      <c r="B120" s="6" t="s">
        <v>15</v>
      </c>
      <c r="C120" s="7">
        <f t="shared" ref="C120:L120" si="37">SUM(C113:C119)</f>
        <v>9304000</v>
      </c>
      <c r="D120" s="7">
        <f t="shared" si="37"/>
        <v>7500000</v>
      </c>
      <c r="E120" s="7">
        <f t="shared" si="37"/>
        <v>1500000</v>
      </c>
      <c r="F120" s="7">
        <f t="shared" si="37"/>
        <v>326000</v>
      </c>
      <c r="G120" s="7">
        <f t="shared" si="37"/>
        <v>0</v>
      </c>
      <c r="H120" s="7">
        <f t="shared" si="37"/>
        <v>6965000</v>
      </c>
      <c r="I120" s="7">
        <f t="shared" si="37"/>
        <v>0</v>
      </c>
      <c r="J120" s="7">
        <f t="shared" si="37"/>
        <v>5532000</v>
      </c>
      <c r="K120" s="7">
        <f t="shared" si="37"/>
        <v>15000</v>
      </c>
      <c r="L120" s="7">
        <f t="shared" si="37"/>
        <v>0</v>
      </c>
      <c r="M120" s="7">
        <f>M119</f>
        <v>6481000</v>
      </c>
      <c r="N120" s="7">
        <f>SUM(N113:N119)</f>
        <v>-30000</v>
      </c>
      <c r="O120" s="7"/>
      <c r="P120" s="7">
        <f>SUM(P113:P119)</f>
        <v>0</v>
      </c>
      <c r="Q120" s="8"/>
    </row>
    <row r="121" spans="1:24" ht="15" customHeight="1" x14ac:dyDescent="0.25">
      <c r="A121" s="3" t="s">
        <v>41</v>
      </c>
      <c r="B121" s="3" t="s">
        <v>295</v>
      </c>
      <c r="C121" s="5">
        <v>1061000</v>
      </c>
      <c r="D121" s="5">
        <v>2000000</v>
      </c>
      <c r="E121" s="5">
        <v>400000</v>
      </c>
      <c r="F121" s="5">
        <v>239000</v>
      </c>
      <c r="G121" s="5">
        <v>0</v>
      </c>
      <c r="H121" s="5">
        <v>255000</v>
      </c>
      <c r="I121" s="5">
        <v>0</v>
      </c>
      <c r="J121" s="5">
        <v>1500000</v>
      </c>
      <c r="K121" s="5">
        <v>0</v>
      </c>
      <c r="L121" s="5"/>
      <c r="M121" s="5">
        <f t="shared" ref="M121:M126" si="38" xml:space="preserve"> M120+H121+ I121- J121- L121+ Q121</f>
        <v>5236000</v>
      </c>
      <c r="N121" s="5">
        <f t="shared" ref="N121:N126" si="39">(C121-D121 - F121 - G121 + J121- K121- H121- I121- P121)*-1</f>
        <v>-67000</v>
      </c>
      <c r="O121" s="5" t="s">
        <v>67</v>
      </c>
      <c r="P121" s="5">
        <v>0</v>
      </c>
      <c r="Q121" s="137">
        <v>0</v>
      </c>
      <c r="R121" s="137">
        <v>176833</v>
      </c>
      <c r="S121" s="137">
        <v>884167</v>
      </c>
      <c r="T121" s="137">
        <v>0</v>
      </c>
      <c r="U121" s="137">
        <v>0</v>
      </c>
      <c r="V121" s="137">
        <v>0</v>
      </c>
      <c r="W121" s="23">
        <v>0.59</v>
      </c>
      <c r="X121" s="137">
        <v>1</v>
      </c>
    </row>
    <row r="122" spans="1:24" ht="15" customHeight="1" x14ac:dyDescent="0.25">
      <c r="A122" s="3" t="s">
        <v>41</v>
      </c>
      <c r="B122" s="3" t="s">
        <v>296</v>
      </c>
      <c r="C122" s="5">
        <v>2126000</v>
      </c>
      <c r="D122" s="5">
        <v>700000</v>
      </c>
      <c r="E122" s="5">
        <v>140000</v>
      </c>
      <c r="F122" s="5">
        <v>47000</v>
      </c>
      <c r="G122" s="5">
        <v>0</v>
      </c>
      <c r="H122" s="5">
        <v>1379000</v>
      </c>
      <c r="I122" s="5">
        <v>0</v>
      </c>
      <c r="J122" s="5">
        <v>0</v>
      </c>
      <c r="K122" s="5">
        <v>0</v>
      </c>
      <c r="L122" s="5"/>
      <c r="M122" s="5">
        <f t="shared" si="38"/>
        <v>6615000</v>
      </c>
      <c r="N122" s="5">
        <f t="shared" si="39"/>
        <v>0</v>
      </c>
      <c r="O122" s="5" t="s">
        <v>297</v>
      </c>
      <c r="P122" s="5">
        <v>0</v>
      </c>
      <c r="Q122" s="138">
        <v>0</v>
      </c>
      <c r="R122" s="138">
        <v>354330</v>
      </c>
      <c r="S122" s="138">
        <v>1771670</v>
      </c>
      <c r="T122" s="138">
        <v>0</v>
      </c>
      <c r="U122" s="138">
        <v>0</v>
      </c>
      <c r="V122" s="138">
        <v>0</v>
      </c>
      <c r="W122" s="23">
        <v>0.67</v>
      </c>
      <c r="X122" s="138">
        <v>1</v>
      </c>
    </row>
    <row r="123" spans="1:24" ht="15" customHeight="1" x14ac:dyDescent="0.25">
      <c r="A123" s="3" t="s">
        <v>41</v>
      </c>
      <c r="B123" s="3" t="s">
        <v>298</v>
      </c>
      <c r="C123" s="5">
        <v>1279000</v>
      </c>
      <c r="D123" s="5">
        <v>1900000</v>
      </c>
      <c r="E123" s="5">
        <v>380000</v>
      </c>
      <c r="F123" s="5">
        <v>24000</v>
      </c>
      <c r="G123" s="5">
        <v>0</v>
      </c>
      <c r="H123" s="5">
        <v>352000</v>
      </c>
      <c r="I123" s="5">
        <v>0</v>
      </c>
      <c r="J123" s="5">
        <v>1000000</v>
      </c>
      <c r="K123" s="5">
        <v>0</v>
      </c>
      <c r="L123" s="5"/>
      <c r="M123" s="5">
        <f t="shared" si="38"/>
        <v>5967000</v>
      </c>
      <c r="N123" s="5">
        <f t="shared" si="39"/>
        <v>-3000</v>
      </c>
      <c r="O123" s="5" t="s">
        <v>299</v>
      </c>
      <c r="P123" s="5">
        <v>0</v>
      </c>
      <c r="Q123" s="139">
        <v>0</v>
      </c>
      <c r="R123" s="139">
        <v>213166</v>
      </c>
      <c r="S123" s="139">
        <v>1065834</v>
      </c>
      <c r="T123" s="139">
        <v>0</v>
      </c>
      <c r="U123" s="139">
        <v>0</v>
      </c>
      <c r="V123" s="139">
        <v>0</v>
      </c>
      <c r="W123" s="23">
        <v>0.6</v>
      </c>
      <c r="X123" s="139">
        <v>3</v>
      </c>
    </row>
    <row r="124" spans="1:24" ht="15" customHeight="1" x14ac:dyDescent="0.25">
      <c r="A124" s="3" t="s">
        <v>41</v>
      </c>
      <c r="B124" s="3" t="s">
        <v>300</v>
      </c>
      <c r="C124" s="5">
        <v>1030000</v>
      </c>
      <c r="D124" s="5">
        <v>1400000</v>
      </c>
      <c r="E124" s="5">
        <v>280000</v>
      </c>
      <c r="F124" s="5">
        <v>74000</v>
      </c>
      <c r="G124" s="5">
        <v>0</v>
      </c>
      <c r="H124" s="5">
        <v>58000</v>
      </c>
      <c r="I124" s="5">
        <v>0</v>
      </c>
      <c r="J124" s="5">
        <v>500000</v>
      </c>
      <c r="K124" s="5">
        <v>0</v>
      </c>
      <c r="L124" s="5"/>
      <c r="M124" s="5">
        <f t="shared" si="38"/>
        <v>5525000</v>
      </c>
      <c r="N124" s="5">
        <f t="shared" si="39"/>
        <v>2000</v>
      </c>
      <c r="O124" s="5" t="s">
        <v>301</v>
      </c>
      <c r="P124" s="5">
        <v>0</v>
      </c>
      <c r="Q124" s="140">
        <v>0</v>
      </c>
      <c r="R124" s="140">
        <v>171664</v>
      </c>
      <c r="S124" s="140">
        <v>858336</v>
      </c>
      <c r="T124" s="140">
        <v>0</v>
      </c>
      <c r="U124" s="140">
        <v>0</v>
      </c>
      <c r="V124" s="140">
        <v>0</v>
      </c>
      <c r="W124" s="23">
        <v>0.62</v>
      </c>
      <c r="X124" s="140">
        <v>3</v>
      </c>
    </row>
    <row r="125" spans="1:24" ht="15" customHeight="1" x14ac:dyDescent="0.25">
      <c r="A125" s="3" t="s">
        <v>41</v>
      </c>
      <c r="B125" s="3" t="s">
        <v>302</v>
      </c>
      <c r="C125" s="5">
        <v>981000</v>
      </c>
      <c r="D125" s="5">
        <v>0</v>
      </c>
      <c r="E125" s="5">
        <v>0</v>
      </c>
      <c r="F125" s="5">
        <v>24000</v>
      </c>
      <c r="G125" s="5">
        <v>0</v>
      </c>
      <c r="H125" s="5">
        <v>908000</v>
      </c>
      <c r="I125" s="5">
        <v>0</v>
      </c>
      <c r="J125" s="5">
        <v>0</v>
      </c>
      <c r="K125" s="5">
        <v>50000</v>
      </c>
      <c r="L125" s="5"/>
      <c r="M125" s="5">
        <f t="shared" si="38"/>
        <v>6433000</v>
      </c>
      <c r="N125" s="5">
        <f t="shared" si="39"/>
        <v>1000</v>
      </c>
      <c r="O125" s="5" t="s">
        <v>303</v>
      </c>
      <c r="P125" s="5">
        <v>0</v>
      </c>
      <c r="Q125" s="141">
        <v>0</v>
      </c>
      <c r="R125" s="141">
        <v>163499</v>
      </c>
      <c r="S125" s="141">
        <v>817501</v>
      </c>
      <c r="T125" s="141">
        <v>0</v>
      </c>
      <c r="U125" s="141">
        <v>0</v>
      </c>
      <c r="V125" s="141">
        <v>0</v>
      </c>
      <c r="W125" s="23">
        <v>0.57999999999999996</v>
      </c>
      <c r="X125" s="141">
        <v>0</v>
      </c>
    </row>
    <row r="126" spans="1:24" ht="15" customHeight="1" x14ac:dyDescent="0.25">
      <c r="A126" s="3" t="s">
        <v>41</v>
      </c>
      <c r="B126" s="3" t="s">
        <v>305</v>
      </c>
      <c r="C126" s="5">
        <v>841000</v>
      </c>
      <c r="D126" s="5">
        <v>0</v>
      </c>
      <c r="E126" s="5">
        <v>0</v>
      </c>
      <c r="F126" s="5">
        <v>26000</v>
      </c>
      <c r="G126" s="5">
        <v>0</v>
      </c>
      <c r="H126" s="5">
        <v>838000</v>
      </c>
      <c r="I126" s="5">
        <v>0</v>
      </c>
      <c r="J126" s="5">
        <v>20000</v>
      </c>
      <c r="K126" s="5">
        <v>0</v>
      </c>
      <c r="L126" s="5"/>
      <c r="M126" s="5">
        <f t="shared" si="38"/>
        <v>7251000</v>
      </c>
      <c r="N126" s="5">
        <f t="shared" si="39"/>
        <v>3000</v>
      </c>
      <c r="O126" s="5" t="s">
        <v>306</v>
      </c>
      <c r="P126" s="5">
        <v>0</v>
      </c>
      <c r="Q126" s="142">
        <v>0</v>
      </c>
      <c r="R126" s="142">
        <v>140165</v>
      </c>
      <c r="S126" s="142">
        <v>700834.7</v>
      </c>
      <c r="T126" s="142">
        <v>0</v>
      </c>
      <c r="U126" s="142">
        <v>0</v>
      </c>
      <c r="V126" s="142">
        <v>0</v>
      </c>
      <c r="W126" s="23">
        <v>0.52</v>
      </c>
      <c r="X126" s="142">
        <v>0</v>
      </c>
    </row>
    <row r="127" spans="1:24" ht="15" customHeight="1" x14ac:dyDescent="0.25">
      <c r="A127" s="3" t="s">
        <v>41</v>
      </c>
      <c r="B127" s="3" t="s">
        <v>307</v>
      </c>
      <c r="C127" s="5">
        <v>1198000</v>
      </c>
      <c r="D127" s="5">
        <v>400000</v>
      </c>
      <c r="E127" s="5">
        <v>80000</v>
      </c>
      <c r="F127" s="5">
        <v>400000</v>
      </c>
      <c r="G127" s="5">
        <v>0</v>
      </c>
      <c r="H127" s="5">
        <v>399000</v>
      </c>
      <c r="I127" s="5">
        <v>0</v>
      </c>
      <c r="J127" s="5">
        <v>0</v>
      </c>
      <c r="K127" s="5">
        <v>0</v>
      </c>
      <c r="L127" s="5"/>
      <c r="M127" s="5">
        <f xml:space="preserve"> M126+H127+ I127- J127- L127+ Q127</f>
        <v>7650000</v>
      </c>
      <c r="N127" s="5">
        <f>(C127-D127 - F127 - G127 + J127- K127- H127- I127- P127)*-1</f>
        <v>1000</v>
      </c>
      <c r="O127" s="5" t="s">
        <v>308</v>
      </c>
      <c r="P127" s="5">
        <v>0</v>
      </c>
      <c r="Q127" s="143">
        <v>0</v>
      </c>
      <c r="R127" s="143">
        <v>199664</v>
      </c>
      <c r="S127" s="143">
        <v>998336</v>
      </c>
      <c r="T127" s="143">
        <v>0</v>
      </c>
      <c r="U127" s="143">
        <v>0</v>
      </c>
      <c r="V127" s="143">
        <v>0</v>
      </c>
      <c r="W127" s="23">
        <v>0.56000000000000005</v>
      </c>
      <c r="X127" s="143">
        <v>1</v>
      </c>
    </row>
    <row r="128" spans="1:24" ht="15" customHeight="1" x14ac:dyDescent="0.25">
      <c r="A128" s="6" t="s">
        <v>18</v>
      </c>
      <c r="B128" s="6" t="s">
        <v>15</v>
      </c>
      <c r="C128" s="7">
        <f t="shared" ref="C128:L128" si="40">SUM(C121:C127)</f>
        <v>8516000</v>
      </c>
      <c r="D128" s="7">
        <f t="shared" si="40"/>
        <v>6400000</v>
      </c>
      <c r="E128" s="7">
        <f t="shared" si="40"/>
        <v>1280000</v>
      </c>
      <c r="F128" s="7">
        <f t="shared" si="40"/>
        <v>834000</v>
      </c>
      <c r="G128" s="7">
        <f t="shared" si="40"/>
        <v>0</v>
      </c>
      <c r="H128" s="7">
        <f t="shared" si="40"/>
        <v>4189000</v>
      </c>
      <c r="I128" s="7">
        <f t="shared" si="40"/>
        <v>0</v>
      </c>
      <c r="J128" s="7">
        <f t="shared" si="40"/>
        <v>3020000</v>
      </c>
      <c r="K128" s="7">
        <f t="shared" si="40"/>
        <v>50000</v>
      </c>
      <c r="L128" s="7">
        <f t="shared" si="40"/>
        <v>0</v>
      </c>
      <c r="M128" s="7">
        <f>M127</f>
        <v>7650000</v>
      </c>
      <c r="N128" s="7">
        <f>SUM(N121:N127)</f>
        <v>-63000</v>
      </c>
      <c r="O128" s="7"/>
      <c r="P128" s="7">
        <f>SUM(P121:P127)</f>
        <v>0</v>
      </c>
      <c r="Q128" s="8"/>
    </row>
    <row r="129" spans="1:24" ht="15" customHeight="1" x14ac:dyDescent="0.25">
      <c r="A129" s="3" t="s">
        <v>41</v>
      </c>
      <c r="B129" s="3" t="s">
        <v>309</v>
      </c>
      <c r="C129" s="5">
        <v>1366000</v>
      </c>
      <c r="D129" s="5">
        <v>1000000</v>
      </c>
      <c r="E129" s="5">
        <v>200000</v>
      </c>
      <c r="F129" s="5">
        <v>42000</v>
      </c>
      <c r="G129" s="5">
        <v>0</v>
      </c>
      <c r="H129" s="5">
        <v>324000</v>
      </c>
      <c r="I129" s="5">
        <v>0</v>
      </c>
      <c r="J129" s="5">
        <v>0</v>
      </c>
      <c r="K129" s="5">
        <v>0</v>
      </c>
      <c r="L129" s="5"/>
      <c r="M129" s="5">
        <f t="shared" ref="M129:M134" si="41" xml:space="preserve"> M128+H129+ I129- J129- L129+ Q129</f>
        <v>7974000</v>
      </c>
      <c r="N129" s="5">
        <f t="shared" ref="N129:N134" si="42">(C129-D129 - F129 - G129 + J129- K129- H129- I129- P129)*-1</f>
        <v>0</v>
      </c>
      <c r="O129" s="5" t="s">
        <v>310</v>
      </c>
      <c r="P129" s="5">
        <v>0</v>
      </c>
      <c r="Q129" s="145">
        <v>0</v>
      </c>
      <c r="R129" s="145">
        <v>227666</v>
      </c>
      <c r="S129" s="145">
        <v>1138333.7</v>
      </c>
      <c r="T129" s="145">
        <v>0</v>
      </c>
      <c r="U129" s="145">
        <v>0</v>
      </c>
      <c r="V129" s="145">
        <v>0</v>
      </c>
      <c r="W129" s="23">
        <v>0.54</v>
      </c>
      <c r="X129" s="145">
        <v>2</v>
      </c>
    </row>
    <row r="130" spans="1:24" ht="15" customHeight="1" x14ac:dyDescent="0.25">
      <c r="A130" s="3" t="s">
        <v>41</v>
      </c>
      <c r="B130" s="3" t="s">
        <v>311</v>
      </c>
      <c r="C130" s="5">
        <v>1337000</v>
      </c>
      <c r="D130" s="5">
        <v>500000</v>
      </c>
      <c r="E130" s="5">
        <v>100000</v>
      </c>
      <c r="F130" s="5">
        <v>105000</v>
      </c>
      <c r="G130" s="5">
        <v>0</v>
      </c>
      <c r="H130" s="5">
        <v>835000</v>
      </c>
      <c r="I130" s="5">
        <v>0</v>
      </c>
      <c r="J130" s="5">
        <v>100000</v>
      </c>
      <c r="K130" s="5">
        <v>0</v>
      </c>
      <c r="L130" s="5"/>
      <c r="M130" s="5">
        <f t="shared" si="41"/>
        <v>8709000</v>
      </c>
      <c r="N130" s="5">
        <f t="shared" si="42"/>
        <v>3000</v>
      </c>
      <c r="O130" s="5" t="s">
        <v>312</v>
      </c>
      <c r="P130" s="5">
        <v>0</v>
      </c>
      <c r="Q130" s="146">
        <v>0</v>
      </c>
      <c r="R130" s="146">
        <v>222826</v>
      </c>
      <c r="S130" s="146">
        <v>1114174</v>
      </c>
      <c r="T130" s="146">
        <v>0</v>
      </c>
      <c r="U130" s="146">
        <v>0</v>
      </c>
      <c r="V130" s="146">
        <v>0</v>
      </c>
      <c r="W130" s="23">
        <v>0.54</v>
      </c>
      <c r="X130" s="146">
        <v>1</v>
      </c>
    </row>
    <row r="131" spans="1:24" ht="15" customHeight="1" x14ac:dyDescent="0.25">
      <c r="A131" s="3" t="s">
        <v>41</v>
      </c>
      <c r="B131" s="3" t="s">
        <v>314</v>
      </c>
      <c r="C131" s="5">
        <v>836000</v>
      </c>
      <c r="D131" s="5">
        <v>700000</v>
      </c>
      <c r="E131" s="5">
        <v>140000</v>
      </c>
      <c r="F131" s="5">
        <v>24000</v>
      </c>
      <c r="G131" s="5">
        <v>0</v>
      </c>
      <c r="H131" s="5">
        <v>136000</v>
      </c>
      <c r="I131" s="5">
        <v>0</v>
      </c>
      <c r="J131" s="5">
        <v>12000</v>
      </c>
      <c r="K131" s="5">
        <v>0</v>
      </c>
      <c r="L131" s="5"/>
      <c r="M131" s="5">
        <f t="shared" si="41"/>
        <v>8833000</v>
      </c>
      <c r="N131" s="5">
        <f t="shared" si="42"/>
        <v>12000</v>
      </c>
      <c r="O131" s="5" t="s">
        <v>315</v>
      </c>
      <c r="P131" s="5">
        <v>0</v>
      </c>
      <c r="Q131" s="147">
        <v>0</v>
      </c>
      <c r="R131" s="147">
        <v>139334</v>
      </c>
      <c r="S131" s="147">
        <v>696666</v>
      </c>
      <c r="T131" s="147">
        <v>0</v>
      </c>
      <c r="U131" s="147">
        <v>0</v>
      </c>
      <c r="V131" s="147">
        <v>0</v>
      </c>
      <c r="W131" s="23">
        <v>0.5</v>
      </c>
      <c r="X131" s="147">
        <v>1</v>
      </c>
    </row>
    <row r="132" spans="1:24" ht="15" customHeight="1" x14ac:dyDescent="0.25">
      <c r="A132" s="3" t="s">
        <v>41</v>
      </c>
      <c r="B132" s="3" t="s">
        <v>316</v>
      </c>
      <c r="C132" s="5">
        <v>711000</v>
      </c>
      <c r="D132" s="5">
        <v>5500000</v>
      </c>
      <c r="E132" s="5">
        <v>1100000</v>
      </c>
      <c r="F132" s="5">
        <v>64000</v>
      </c>
      <c r="G132" s="5">
        <v>0</v>
      </c>
      <c r="H132" s="5">
        <v>135000</v>
      </c>
      <c r="I132" s="5">
        <v>0</v>
      </c>
      <c r="J132" s="5">
        <v>5000000</v>
      </c>
      <c r="K132" s="5">
        <v>0</v>
      </c>
      <c r="L132" s="5"/>
      <c r="M132" s="5">
        <f t="shared" si="41"/>
        <v>3968000</v>
      </c>
      <c r="N132" s="5">
        <f t="shared" si="42"/>
        <v>-12000</v>
      </c>
      <c r="O132" s="5" t="s">
        <v>318</v>
      </c>
      <c r="P132" s="5">
        <v>0</v>
      </c>
      <c r="Q132" s="148">
        <v>0</v>
      </c>
      <c r="R132" s="148">
        <v>118499</v>
      </c>
      <c r="S132" s="148">
        <v>592500.9</v>
      </c>
      <c r="T132" s="148">
        <v>0</v>
      </c>
      <c r="U132" s="148">
        <v>0</v>
      </c>
      <c r="V132" s="148">
        <v>0</v>
      </c>
      <c r="W132" s="23">
        <v>0.47</v>
      </c>
      <c r="X132" s="148">
        <v>3</v>
      </c>
    </row>
    <row r="133" spans="1:24" ht="15" customHeight="1" x14ac:dyDescent="0.25">
      <c r="A133" s="3" t="s">
        <v>41</v>
      </c>
      <c r="B133" s="3" t="s">
        <v>319</v>
      </c>
      <c r="C133" s="5">
        <v>977000</v>
      </c>
      <c r="D133" s="5">
        <v>2000000</v>
      </c>
      <c r="E133" s="5">
        <v>400000</v>
      </c>
      <c r="F133" s="5">
        <v>26000</v>
      </c>
      <c r="G133" s="5">
        <v>0</v>
      </c>
      <c r="H133" s="5">
        <v>37000</v>
      </c>
      <c r="I133" s="5">
        <v>0</v>
      </c>
      <c r="J133" s="5">
        <v>1100000</v>
      </c>
      <c r="K133" s="5">
        <v>0</v>
      </c>
      <c r="L133" s="5"/>
      <c r="M133" s="5">
        <f t="shared" si="41"/>
        <v>2905000</v>
      </c>
      <c r="N133" s="5">
        <f t="shared" si="42"/>
        <v>-14000</v>
      </c>
      <c r="O133" s="5" t="s">
        <v>320</v>
      </c>
      <c r="P133" s="5">
        <v>0</v>
      </c>
      <c r="Q133" s="149">
        <v>0</v>
      </c>
      <c r="R133" s="149">
        <v>162832</v>
      </c>
      <c r="S133" s="149">
        <v>814167.9</v>
      </c>
      <c r="T133" s="149">
        <v>0</v>
      </c>
      <c r="U133" s="149">
        <v>0</v>
      </c>
      <c r="V133" s="149">
        <v>0</v>
      </c>
      <c r="W133" s="23">
        <v>0.56999999999999995</v>
      </c>
      <c r="X133" s="149">
        <v>2</v>
      </c>
    </row>
    <row r="134" spans="1:24" ht="15" customHeight="1" x14ac:dyDescent="0.25">
      <c r="A134" s="3" t="s">
        <v>41</v>
      </c>
      <c r="B134" s="3" t="s">
        <v>321</v>
      </c>
      <c r="C134" s="5">
        <v>868000</v>
      </c>
      <c r="D134" s="5">
        <v>900000</v>
      </c>
      <c r="E134" s="5">
        <v>180000</v>
      </c>
      <c r="F134" s="5">
        <v>159000</v>
      </c>
      <c r="G134" s="5">
        <v>0</v>
      </c>
      <c r="H134" s="5">
        <v>112000</v>
      </c>
      <c r="I134" s="5">
        <v>0</v>
      </c>
      <c r="J134" s="5">
        <v>300000</v>
      </c>
      <c r="K134" s="5">
        <v>0</v>
      </c>
      <c r="L134" s="5"/>
      <c r="M134" s="5">
        <f t="shared" si="41"/>
        <v>2717000</v>
      </c>
      <c r="N134" s="5">
        <f t="shared" si="42"/>
        <v>3000</v>
      </c>
      <c r="O134" s="5" t="s">
        <v>264</v>
      </c>
      <c r="P134" s="5">
        <v>0</v>
      </c>
      <c r="Q134" s="150">
        <v>0</v>
      </c>
      <c r="R134" s="150">
        <v>144665</v>
      </c>
      <c r="S134" s="150">
        <v>723334.9</v>
      </c>
      <c r="T134" s="150">
        <v>0</v>
      </c>
      <c r="U134" s="150">
        <v>0</v>
      </c>
      <c r="V134" s="150">
        <v>0</v>
      </c>
      <c r="W134" s="23">
        <v>0.51</v>
      </c>
      <c r="X134" s="150">
        <v>2</v>
      </c>
    </row>
    <row r="135" spans="1:24" ht="15" customHeight="1" x14ac:dyDescent="0.25">
      <c r="A135" s="3" t="s">
        <v>41</v>
      </c>
      <c r="B135" s="3" t="s">
        <v>323</v>
      </c>
      <c r="C135" s="5">
        <v>1388000</v>
      </c>
      <c r="D135" s="5">
        <v>0</v>
      </c>
      <c r="E135" s="5">
        <v>0</v>
      </c>
      <c r="F135" s="5">
        <v>44000</v>
      </c>
      <c r="G135" s="5">
        <v>0</v>
      </c>
      <c r="H135" s="5">
        <v>1344000</v>
      </c>
      <c r="I135" s="5">
        <v>0</v>
      </c>
      <c r="J135" s="5">
        <v>20000</v>
      </c>
      <c r="K135" s="5">
        <v>20000</v>
      </c>
      <c r="L135" s="5"/>
      <c r="M135" s="5">
        <f xml:space="preserve"> M134+H135+ I135- J135- L135+ Q135</f>
        <v>4041000</v>
      </c>
      <c r="N135" s="5">
        <f>(C135-D135 - F135 - G135 + J135- K135- H135- I135- P135)*-1</f>
        <v>0</v>
      </c>
      <c r="O135" s="5" t="s">
        <v>276</v>
      </c>
      <c r="P135" s="5">
        <v>0</v>
      </c>
      <c r="Q135" s="152">
        <v>0</v>
      </c>
      <c r="R135" s="152">
        <v>231329</v>
      </c>
      <c r="S135" s="152">
        <v>1156670.7</v>
      </c>
      <c r="T135" s="152">
        <v>0</v>
      </c>
      <c r="U135" s="152">
        <v>0</v>
      </c>
      <c r="V135" s="152">
        <v>0</v>
      </c>
      <c r="W135" s="23">
        <v>0.55000000000000004</v>
      </c>
      <c r="X135" s="152">
        <v>0</v>
      </c>
    </row>
    <row r="136" spans="1:24" ht="15" customHeight="1" x14ac:dyDescent="0.25">
      <c r="A136" s="6" t="s">
        <v>19</v>
      </c>
      <c r="B136" s="6" t="s">
        <v>15</v>
      </c>
      <c r="C136" s="7">
        <f t="shared" ref="C136:L136" si="43">SUM(C129:C135)</f>
        <v>7483000</v>
      </c>
      <c r="D136" s="7">
        <f t="shared" si="43"/>
        <v>10600000</v>
      </c>
      <c r="E136" s="7">
        <f t="shared" si="43"/>
        <v>2120000</v>
      </c>
      <c r="F136" s="7">
        <f t="shared" si="43"/>
        <v>464000</v>
      </c>
      <c r="G136" s="7">
        <f t="shared" si="43"/>
        <v>0</v>
      </c>
      <c r="H136" s="7">
        <f t="shared" si="43"/>
        <v>2923000</v>
      </c>
      <c r="I136" s="7">
        <f t="shared" si="43"/>
        <v>0</v>
      </c>
      <c r="J136" s="7">
        <f t="shared" si="43"/>
        <v>6532000</v>
      </c>
      <c r="K136" s="7">
        <f t="shared" si="43"/>
        <v>20000</v>
      </c>
      <c r="L136" s="7">
        <f t="shared" si="43"/>
        <v>0</v>
      </c>
      <c r="M136" s="7">
        <f>M135</f>
        <v>4041000</v>
      </c>
      <c r="N136" s="7">
        <f>SUM(N129:N135)</f>
        <v>-8000</v>
      </c>
      <c r="O136" s="7"/>
      <c r="P136" s="7">
        <f>SUM(P129:P135)</f>
        <v>0</v>
      </c>
      <c r="Q136" s="8"/>
    </row>
    <row r="137" spans="1:24" x14ac:dyDescent="0.25">
      <c r="A137" s="10" t="s">
        <v>15</v>
      </c>
      <c r="B137" s="10" t="s">
        <v>20</v>
      </c>
      <c r="C137" s="11">
        <f t="shared" ref="C137:L137" si="44">C112+C120+C128+C136</f>
        <v>33214000</v>
      </c>
      <c r="D137" s="11">
        <f t="shared" si="44"/>
        <v>30700000</v>
      </c>
      <c r="E137" s="11">
        <f t="shared" si="44"/>
        <v>6140000</v>
      </c>
      <c r="F137" s="11">
        <f t="shared" si="44"/>
        <v>1969000</v>
      </c>
      <c r="G137" s="11">
        <f t="shared" si="44"/>
        <v>0</v>
      </c>
      <c r="H137" s="11">
        <f t="shared" si="44"/>
        <v>18301000</v>
      </c>
      <c r="I137" s="11">
        <f t="shared" si="44"/>
        <v>0</v>
      </c>
      <c r="J137" s="11">
        <f t="shared" si="44"/>
        <v>17958000</v>
      </c>
      <c r="K137" s="11">
        <f t="shared" si="44"/>
        <v>85000</v>
      </c>
      <c r="L137" s="11">
        <f t="shared" si="44"/>
        <v>0</v>
      </c>
      <c r="M137" s="11">
        <f>M136</f>
        <v>4041000</v>
      </c>
      <c r="N137" s="11">
        <f>N112+N120+N128+N136</f>
        <v>-117000</v>
      </c>
      <c r="O137" s="11"/>
      <c r="P137" s="11">
        <f>P112+P120+P128+P136</f>
        <v>0</v>
      </c>
      <c r="Q137" s="9"/>
    </row>
    <row r="138" spans="1:24" ht="15" customHeight="1" x14ac:dyDescent="0.25">
      <c r="A138" t="s">
        <v>41</v>
      </c>
      <c r="B138" s="3" t="s">
        <v>324</v>
      </c>
      <c r="C138" s="5">
        <v>971000</v>
      </c>
      <c r="D138" s="5">
        <v>0</v>
      </c>
      <c r="E138" s="5">
        <v>0</v>
      </c>
      <c r="F138" s="5">
        <v>24000</v>
      </c>
      <c r="G138" s="5">
        <v>0</v>
      </c>
      <c r="H138" s="5">
        <v>974000</v>
      </c>
      <c r="I138" s="5">
        <v>0</v>
      </c>
      <c r="J138" s="5">
        <v>20000</v>
      </c>
      <c r="K138" s="5">
        <v>0</v>
      </c>
      <c r="L138" s="5"/>
      <c r="M138" s="5">
        <f t="shared" ref="M138:M143" si="45" xml:space="preserve"> M137+H138+ I138- J138- L138+ Q138</f>
        <v>4995000</v>
      </c>
      <c r="N138" s="5">
        <f t="shared" ref="N138:N143" si="46">(C138-D138 - F138 - G138 + J138- K138- H138- I138- P138)*-1</f>
        <v>7000</v>
      </c>
      <c r="O138" s="5" t="s">
        <v>264</v>
      </c>
      <c r="P138" s="5">
        <v>0</v>
      </c>
      <c r="Q138" s="153">
        <v>0</v>
      </c>
      <c r="R138" s="153">
        <v>161828</v>
      </c>
      <c r="S138" s="153">
        <v>809171.9</v>
      </c>
      <c r="T138" s="153">
        <v>0</v>
      </c>
      <c r="U138" s="153">
        <v>0</v>
      </c>
      <c r="V138" s="153">
        <v>0</v>
      </c>
      <c r="W138" s="23">
        <v>0.49</v>
      </c>
      <c r="X138" s="153">
        <v>0</v>
      </c>
    </row>
    <row r="139" spans="1:24" ht="15" customHeight="1" x14ac:dyDescent="0.25">
      <c r="A139" s="3" t="s">
        <v>41</v>
      </c>
      <c r="B139" s="3" t="s">
        <v>325</v>
      </c>
      <c r="C139" s="5">
        <v>1063000</v>
      </c>
      <c r="D139" s="5">
        <v>1300000</v>
      </c>
      <c r="E139" s="5">
        <v>260000</v>
      </c>
      <c r="F139" s="5">
        <v>24000</v>
      </c>
      <c r="G139" s="5">
        <v>0</v>
      </c>
      <c r="H139" s="5">
        <v>689000</v>
      </c>
      <c r="I139" s="5">
        <v>0</v>
      </c>
      <c r="J139" s="5">
        <v>950000</v>
      </c>
      <c r="K139" s="5">
        <v>0</v>
      </c>
      <c r="L139" s="5"/>
      <c r="M139" s="5">
        <f t="shared" si="45"/>
        <v>4734000</v>
      </c>
      <c r="N139" s="5">
        <f t="shared" si="46"/>
        <v>0</v>
      </c>
      <c r="O139" s="5" t="s">
        <v>326</v>
      </c>
      <c r="P139" s="5">
        <v>0</v>
      </c>
      <c r="Q139" s="154">
        <v>0</v>
      </c>
      <c r="R139" s="154">
        <v>177166</v>
      </c>
      <c r="S139" s="154">
        <v>885834</v>
      </c>
      <c r="T139" s="154">
        <v>0</v>
      </c>
      <c r="U139" s="154">
        <v>0</v>
      </c>
      <c r="V139" s="154">
        <v>0</v>
      </c>
      <c r="W139" s="23">
        <v>0.5</v>
      </c>
      <c r="X139" s="154">
        <v>2</v>
      </c>
    </row>
    <row r="140" spans="1:24" ht="15" customHeight="1" x14ac:dyDescent="0.25">
      <c r="A140" s="3" t="s">
        <v>41</v>
      </c>
      <c r="B140" s="3" t="s">
        <v>327</v>
      </c>
      <c r="C140" s="5">
        <v>990000</v>
      </c>
      <c r="D140" s="5">
        <v>2500000</v>
      </c>
      <c r="E140" s="5">
        <v>500000</v>
      </c>
      <c r="F140" s="5">
        <v>26000</v>
      </c>
      <c r="G140" s="5">
        <v>0</v>
      </c>
      <c r="H140" s="5">
        <v>464000</v>
      </c>
      <c r="I140" s="5">
        <v>0</v>
      </c>
      <c r="J140" s="5">
        <v>2000000</v>
      </c>
      <c r="K140" s="5">
        <v>0</v>
      </c>
      <c r="L140" s="5"/>
      <c r="M140" s="5">
        <f t="shared" si="45"/>
        <v>3198000</v>
      </c>
      <c r="N140" s="5">
        <f t="shared" si="46"/>
        <v>0</v>
      </c>
      <c r="O140" s="5" t="s">
        <v>328</v>
      </c>
      <c r="P140" s="5">
        <v>0</v>
      </c>
      <c r="Q140" s="155">
        <v>0</v>
      </c>
      <c r="R140" s="155">
        <v>164999</v>
      </c>
      <c r="S140" s="155">
        <v>825001.3</v>
      </c>
      <c r="T140" s="155">
        <v>0</v>
      </c>
      <c r="U140" s="155">
        <v>0</v>
      </c>
      <c r="V140" s="155">
        <v>0</v>
      </c>
      <c r="W140" s="23">
        <v>0.52</v>
      </c>
      <c r="X140" s="155">
        <v>2</v>
      </c>
    </row>
    <row r="141" spans="1:24" ht="15" customHeight="1" x14ac:dyDescent="0.25">
      <c r="A141" s="3" t="s">
        <v>41</v>
      </c>
      <c r="B141" s="3" t="s">
        <v>330</v>
      </c>
      <c r="C141" s="5">
        <v>1057000</v>
      </c>
      <c r="D141" s="5">
        <v>0</v>
      </c>
      <c r="E141" s="5">
        <v>0</v>
      </c>
      <c r="F141" s="5">
        <v>24000</v>
      </c>
      <c r="G141" s="5">
        <v>0</v>
      </c>
      <c r="H141" s="5">
        <v>1048000</v>
      </c>
      <c r="I141" s="5">
        <v>0</v>
      </c>
      <c r="J141" s="5">
        <v>20000</v>
      </c>
      <c r="K141" s="5">
        <v>0</v>
      </c>
      <c r="L141" s="5"/>
      <c r="M141" s="5">
        <f t="shared" si="45"/>
        <v>4226000</v>
      </c>
      <c r="N141" s="5">
        <f t="shared" si="46"/>
        <v>-5000</v>
      </c>
      <c r="O141" s="5" t="s">
        <v>331</v>
      </c>
      <c r="P141" s="5">
        <v>0</v>
      </c>
      <c r="Q141" s="156">
        <v>0</v>
      </c>
      <c r="R141" s="156">
        <v>176166</v>
      </c>
      <c r="S141" s="156">
        <v>880833.9</v>
      </c>
      <c r="T141" s="156">
        <v>0</v>
      </c>
      <c r="U141" s="156">
        <v>0</v>
      </c>
      <c r="V141" s="156">
        <v>0</v>
      </c>
      <c r="W141" s="23">
        <v>0.45</v>
      </c>
      <c r="X141" s="156">
        <v>0</v>
      </c>
    </row>
    <row r="142" spans="1:24" ht="15" customHeight="1" x14ac:dyDescent="0.25">
      <c r="A142" s="3" t="s">
        <v>41</v>
      </c>
      <c r="B142" s="3" t="s">
        <v>332</v>
      </c>
      <c r="C142" s="5">
        <v>899000</v>
      </c>
      <c r="D142" s="5">
        <v>0</v>
      </c>
      <c r="E142" s="5">
        <v>0</v>
      </c>
      <c r="F142" s="5">
        <v>209000</v>
      </c>
      <c r="G142" s="5">
        <v>0</v>
      </c>
      <c r="H142" s="5">
        <v>690000</v>
      </c>
      <c r="I142" s="5">
        <v>0</v>
      </c>
      <c r="J142" s="5">
        <v>0</v>
      </c>
      <c r="K142" s="5">
        <v>0</v>
      </c>
      <c r="L142" s="5"/>
      <c r="M142" s="5">
        <f t="shared" si="45"/>
        <v>4916000</v>
      </c>
      <c r="N142" s="5">
        <f t="shared" si="46"/>
        <v>0</v>
      </c>
      <c r="O142" s="5" t="s">
        <v>333</v>
      </c>
      <c r="P142" s="5">
        <v>0</v>
      </c>
      <c r="Q142" s="157">
        <v>0</v>
      </c>
      <c r="R142" s="157">
        <v>149832</v>
      </c>
      <c r="S142" s="157">
        <v>749168</v>
      </c>
      <c r="T142" s="157">
        <v>0</v>
      </c>
      <c r="U142" s="157">
        <v>0</v>
      </c>
      <c r="V142" s="157">
        <v>0</v>
      </c>
      <c r="W142" s="23">
        <v>0.51</v>
      </c>
      <c r="X142" s="157">
        <v>0</v>
      </c>
    </row>
    <row r="143" spans="1:24" ht="15" customHeight="1" x14ac:dyDescent="0.25">
      <c r="A143" s="3" t="s">
        <v>41</v>
      </c>
      <c r="B143" s="3" t="s">
        <v>334</v>
      </c>
      <c r="C143" s="5">
        <v>1647000</v>
      </c>
      <c r="D143" s="5">
        <v>400000</v>
      </c>
      <c r="E143" s="5">
        <v>80000</v>
      </c>
      <c r="F143" s="5">
        <v>24000</v>
      </c>
      <c r="G143" s="5">
        <v>0</v>
      </c>
      <c r="H143" s="5">
        <v>1243000</v>
      </c>
      <c r="I143" s="5">
        <v>0</v>
      </c>
      <c r="J143" s="5">
        <v>20000</v>
      </c>
      <c r="K143" s="5">
        <v>0</v>
      </c>
      <c r="L143" s="5"/>
      <c r="M143" s="5">
        <f t="shared" si="45"/>
        <v>6139000</v>
      </c>
      <c r="N143" s="5">
        <f t="shared" si="46"/>
        <v>0</v>
      </c>
      <c r="O143" s="5" t="s">
        <v>335</v>
      </c>
      <c r="P143" s="5">
        <v>0</v>
      </c>
      <c r="Q143" s="158">
        <v>0</v>
      </c>
      <c r="R143" s="158">
        <v>274497</v>
      </c>
      <c r="S143" s="158">
        <v>1372503</v>
      </c>
      <c r="T143" s="158">
        <v>0</v>
      </c>
      <c r="U143" s="158">
        <v>0</v>
      </c>
      <c r="V143" s="158">
        <v>0</v>
      </c>
      <c r="W143" s="23">
        <v>0.61</v>
      </c>
      <c r="X143" s="158">
        <v>1</v>
      </c>
    </row>
    <row r="144" spans="1:24" ht="15" customHeight="1" x14ac:dyDescent="0.25">
      <c r="A144" s="3" t="s">
        <v>41</v>
      </c>
      <c r="B144" s="3" t="s">
        <v>336</v>
      </c>
      <c r="C144" s="5">
        <v>1050000</v>
      </c>
      <c r="D144" s="5">
        <v>600000</v>
      </c>
      <c r="E144" s="5">
        <v>120000</v>
      </c>
      <c r="F144" s="5">
        <v>49000</v>
      </c>
      <c r="G144" s="5">
        <v>0</v>
      </c>
      <c r="H144" s="5">
        <v>795000</v>
      </c>
      <c r="I144" s="5">
        <v>0</v>
      </c>
      <c r="J144" s="5">
        <v>400000</v>
      </c>
      <c r="K144" s="5">
        <v>0</v>
      </c>
      <c r="L144" s="5"/>
      <c r="M144" s="5">
        <f xml:space="preserve"> M143+H144+ I144- J144- L144+ Q144</f>
        <v>6534000</v>
      </c>
      <c r="N144" s="5">
        <f>(C144-D144 - F144 - G144 + J144- K144- H144- I144- P144)*-1</f>
        <v>-6000</v>
      </c>
      <c r="O144" s="5" t="s">
        <v>337</v>
      </c>
      <c r="P144" s="5">
        <v>0</v>
      </c>
      <c r="Q144" s="159">
        <v>0</v>
      </c>
      <c r="R144" s="159">
        <v>174999</v>
      </c>
      <c r="S144" s="159">
        <v>875000.9</v>
      </c>
      <c r="T144" s="159">
        <v>0</v>
      </c>
      <c r="U144" s="159">
        <v>0</v>
      </c>
      <c r="V144" s="159">
        <v>0</v>
      </c>
      <c r="W144" s="23">
        <v>0.54</v>
      </c>
      <c r="X144" s="159">
        <v>2</v>
      </c>
    </row>
    <row r="145" spans="1:24" ht="15" customHeight="1" x14ac:dyDescent="0.25">
      <c r="A145" s="6" t="s">
        <v>16</v>
      </c>
      <c r="B145" s="6" t="s">
        <v>15</v>
      </c>
      <c r="C145" s="7">
        <f t="shared" ref="C145:L145" si="47">SUM(C138:C144)</f>
        <v>7677000</v>
      </c>
      <c r="D145" s="7">
        <f t="shared" si="47"/>
        <v>4800000</v>
      </c>
      <c r="E145" s="7">
        <f t="shared" si="47"/>
        <v>960000</v>
      </c>
      <c r="F145" s="7">
        <f t="shared" si="47"/>
        <v>380000</v>
      </c>
      <c r="G145" s="7">
        <f t="shared" si="47"/>
        <v>0</v>
      </c>
      <c r="H145" s="7">
        <f t="shared" si="47"/>
        <v>5903000</v>
      </c>
      <c r="I145" s="7">
        <f t="shared" si="47"/>
        <v>0</v>
      </c>
      <c r="J145" s="7">
        <f t="shared" si="47"/>
        <v>3410000</v>
      </c>
      <c r="K145" s="7">
        <f t="shared" si="47"/>
        <v>0</v>
      </c>
      <c r="L145" s="7">
        <f t="shared" si="47"/>
        <v>0</v>
      </c>
      <c r="M145" s="7">
        <f>M144</f>
        <v>6534000</v>
      </c>
      <c r="N145" s="7">
        <f>SUM(N138:N144)</f>
        <v>-4000</v>
      </c>
      <c r="O145" s="7"/>
      <c r="P145" s="7">
        <f>SUM(P138:P144)</f>
        <v>0</v>
      </c>
      <c r="Q145" s="8"/>
    </row>
    <row r="146" spans="1:24" ht="15" customHeight="1" x14ac:dyDescent="0.25">
      <c r="A146" s="3" t="s">
        <v>41</v>
      </c>
      <c r="B146" s="3" t="s">
        <v>338</v>
      </c>
      <c r="C146" s="5">
        <v>1700000</v>
      </c>
      <c r="D146" s="5">
        <v>1000000</v>
      </c>
      <c r="E146" s="5">
        <v>200000</v>
      </c>
      <c r="F146" s="5">
        <v>33000</v>
      </c>
      <c r="G146" s="5">
        <v>0</v>
      </c>
      <c r="H146" s="5">
        <v>1103000</v>
      </c>
      <c r="I146" s="5">
        <v>0</v>
      </c>
      <c r="J146" s="5">
        <v>420000</v>
      </c>
      <c r="K146" s="5">
        <v>0</v>
      </c>
      <c r="L146" s="5"/>
      <c r="M146" s="5">
        <f t="shared" ref="M146:M151" si="48" xml:space="preserve"> M145+H146+ I146- J146- L146+ Q146</f>
        <v>7217000</v>
      </c>
      <c r="N146" s="5">
        <f t="shared" ref="N146:N151" si="49">(C146-D146 - F146 - G146 + J146- K146- H146- I146- P146)*-1</f>
        <v>16000</v>
      </c>
      <c r="O146" s="5" t="s">
        <v>339</v>
      </c>
      <c r="P146" s="5">
        <v>0</v>
      </c>
      <c r="Q146" s="160">
        <v>0</v>
      </c>
      <c r="R146" s="160">
        <v>283331</v>
      </c>
      <c r="S146" s="160">
        <v>1416668.9</v>
      </c>
      <c r="T146" s="160">
        <v>0</v>
      </c>
      <c r="U146" s="160">
        <v>0</v>
      </c>
      <c r="V146" s="160">
        <v>0</v>
      </c>
      <c r="W146" s="23">
        <v>0.59</v>
      </c>
      <c r="X146" s="160">
        <v>1</v>
      </c>
    </row>
    <row r="147" spans="1:24" ht="15" customHeight="1" x14ac:dyDescent="0.25">
      <c r="A147" s="3" t="s">
        <v>41</v>
      </c>
      <c r="B147" s="3" t="s">
        <v>341</v>
      </c>
      <c r="C147" s="5">
        <v>1149000</v>
      </c>
      <c r="D147" s="5">
        <v>150000</v>
      </c>
      <c r="E147" s="5">
        <v>30000</v>
      </c>
      <c r="F147" s="5">
        <v>224000</v>
      </c>
      <c r="G147" s="5">
        <v>0</v>
      </c>
      <c r="H147" s="5">
        <v>965000</v>
      </c>
      <c r="I147" s="5">
        <v>0</v>
      </c>
      <c r="J147" s="5">
        <v>220000</v>
      </c>
      <c r="K147" s="5">
        <v>10000</v>
      </c>
      <c r="L147" s="5"/>
      <c r="M147" s="5">
        <f t="shared" si="48"/>
        <v>7962000</v>
      </c>
      <c r="N147" s="5">
        <f t="shared" si="49"/>
        <v>-20000</v>
      </c>
      <c r="O147" s="5" t="s">
        <v>297</v>
      </c>
      <c r="P147" s="5">
        <v>0</v>
      </c>
      <c r="Q147" s="161">
        <v>0</v>
      </c>
      <c r="R147" s="161">
        <v>191499</v>
      </c>
      <c r="S147" s="161">
        <v>957501</v>
      </c>
      <c r="T147" s="161">
        <v>0</v>
      </c>
      <c r="U147" s="161">
        <v>0</v>
      </c>
      <c r="V147" s="161">
        <v>0</v>
      </c>
      <c r="W147" s="23">
        <v>0.67</v>
      </c>
      <c r="X147" s="161">
        <v>1</v>
      </c>
    </row>
    <row r="148" spans="1:24" ht="15" customHeight="1" x14ac:dyDescent="0.25">
      <c r="A148" s="3" t="s">
        <v>41</v>
      </c>
      <c r="B148" s="3" t="s">
        <v>342</v>
      </c>
      <c r="C148" s="5">
        <v>1003000</v>
      </c>
      <c r="D148" s="5">
        <v>2500000</v>
      </c>
      <c r="E148" s="5">
        <v>500000</v>
      </c>
      <c r="F148" s="5">
        <v>46000</v>
      </c>
      <c r="G148" s="5">
        <v>0</v>
      </c>
      <c r="H148" s="5">
        <v>950000</v>
      </c>
      <c r="I148" s="5">
        <v>0</v>
      </c>
      <c r="J148" s="5">
        <v>2500000</v>
      </c>
      <c r="K148" s="5">
        <v>0</v>
      </c>
      <c r="L148" s="5"/>
      <c r="M148" s="5">
        <f t="shared" si="48"/>
        <v>6412000</v>
      </c>
      <c r="N148" s="5">
        <f t="shared" si="49"/>
        <v>-7000</v>
      </c>
      <c r="O148" s="5" t="s">
        <v>343</v>
      </c>
      <c r="P148" s="5">
        <v>0</v>
      </c>
      <c r="Q148" s="162">
        <v>0</v>
      </c>
      <c r="R148" s="162">
        <v>167166</v>
      </c>
      <c r="S148" s="162">
        <v>835833.9</v>
      </c>
      <c r="T148" s="162">
        <v>0</v>
      </c>
      <c r="U148" s="162">
        <v>0</v>
      </c>
      <c r="V148" s="162">
        <v>0</v>
      </c>
      <c r="W148" s="23">
        <v>0.56999999999999995</v>
      </c>
      <c r="X148" s="162">
        <v>2</v>
      </c>
    </row>
    <row r="149" spans="1:24" ht="15" customHeight="1" x14ac:dyDescent="0.25">
      <c r="A149" s="3" t="s">
        <v>41</v>
      </c>
      <c r="B149" s="3" t="s">
        <v>344</v>
      </c>
      <c r="C149" s="5">
        <v>1019000</v>
      </c>
      <c r="D149" s="5">
        <v>0</v>
      </c>
      <c r="E149" s="5">
        <v>0</v>
      </c>
      <c r="F149" s="5">
        <v>186000</v>
      </c>
      <c r="G149" s="5">
        <v>0</v>
      </c>
      <c r="H149" s="5">
        <v>856000</v>
      </c>
      <c r="I149" s="5">
        <v>0</v>
      </c>
      <c r="J149" s="5">
        <v>20000</v>
      </c>
      <c r="K149" s="5">
        <v>0</v>
      </c>
      <c r="L149" s="5"/>
      <c r="M149" s="5">
        <f t="shared" si="48"/>
        <v>7248000</v>
      </c>
      <c r="N149" s="5">
        <f t="shared" si="49"/>
        <v>3000</v>
      </c>
      <c r="O149" s="5" t="s">
        <v>240</v>
      </c>
      <c r="P149" s="5">
        <v>0</v>
      </c>
      <c r="Q149" s="163">
        <v>0</v>
      </c>
      <c r="R149" s="163">
        <v>169834</v>
      </c>
      <c r="S149" s="163">
        <v>849165.9</v>
      </c>
      <c r="T149" s="163">
        <v>0</v>
      </c>
      <c r="U149" s="163">
        <v>0</v>
      </c>
      <c r="V149" s="163">
        <v>0</v>
      </c>
      <c r="W149" s="23">
        <v>0.52</v>
      </c>
      <c r="X149" s="163">
        <v>0</v>
      </c>
    </row>
    <row r="150" spans="1:24" ht="15" customHeight="1" x14ac:dyDescent="0.25">
      <c r="A150" s="3" t="s">
        <v>41</v>
      </c>
      <c r="B150" s="3" t="s">
        <v>345</v>
      </c>
      <c r="C150" s="5">
        <v>1412000</v>
      </c>
      <c r="D150" s="5">
        <v>200000</v>
      </c>
      <c r="E150" s="5">
        <v>40000</v>
      </c>
      <c r="F150" s="5">
        <v>24000</v>
      </c>
      <c r="G150" s="5">
        <v>0</v>
      </c>
      <c r="H150" s="5">
        <v>1125000</v>
      </c>
      <c r="I150" s="5">
        <v>0</v>
      </c>
      <c r="J150" s="5">
        <v>20000</v>
      </c>
      <c r="K150" s="5">
        <v>60000</v>
      </c>
      <c r="L150" s="5"/>
      <c r="M150" s="5">
        <f t="shared" si="48"/>
        <v>8353000</v>
      </c>
      <c r="N150" s="5">
        <f t="shared" si="49"/>
        <v>-23000</v>
      </c>
      <c r="O150" s="5" t="s">
        <v>346</v>
      </c>
      <c r="P150" s="5">
        <v>0</v>
      </c>
      <c r="Q150" s="164">
        <v>0</v>
      </c>
      <c r="R150" s="164">
        <v>235333</v>
      </c>
      <c r="S150" s="164">
        <v>1176667</v>
      </c>
      <c r="T150" s="164">
        <v>0</v>
      </c>
      <c r="U150" s="164">
        <v>0</v>
      </c>
      <c r="V150" s="164">
        <v>0</v>
      </c>
      <c r="W150" s="23">
        <v>0.48</v>
      </c>
      <c r="X150" s="164">
        <v>1</v>
      </c>
    </row>
    <row r="151" spans="1:24" ht="15" customHeight="1" x14ac:dyDescent="0.25">
      <c r="A151" s="3" t="s">
        <v>41</v>
      </c>
      <c r="B151" s="3" t="s">
        <v>347</v>
      </c>
      <c r="C151" s="5">
        <v>1570000</v>
      </c>
      <c r="D151" s="5">
        <v>0</v>
      </c>
      <c r="E151" s="5">
        <v>0</v>
      </c>
      <c r="F151" s="5">
        <v>46000</v>
      </c>
      <c r="G151" s="5">
        <v>0</v>
      </c>
      <c r="H151" s="5">
        <v>1439000</v>
      </c>
      <c r="I151" s="5">
        <v>0</v>
      </c>
      <c r="J151" s="5">
        <v>0</v>
      </c>
      <c r="K151" s="5">
        <v>50000</v>
      </c>
      <c r="L151" s="5"/>
      <c r="M151" s="5">
        <f t="shared" si="48"/>
        <v>9792000</v>
      </c>
      <c r="N151" s="5">
        <f t="shared" si="49"/>
        <v>-35000</v>
      </c>
      <c r="O151" s="5" t="s">
        <v>348</v>
      </c>
      <c r="P151" s="5">
        <v>0</v>
      </c>
      <c r="Q151" s="165">
        <v>0</v>
      </c>
      <c r="R151" s="165">
        <v>261665</v>
      </c>
      <c r="S151" s="165">
        <v>1308334.8</v>
      </c>
      <c r="T151" s="165">
        <v>0</v>
      </c>
      <c r="U151" s="165">
        <v>0</v>
      </c>
      <c r="V151" s="165">
        <v>0</v>
      </c>
      <c r="W151" s="23">
        <v>0.56999999999999995</v>
      </c>
      <c r="X151" s="165">
        <v>0</v>
      </c>
    </row>
    <row r="152" spans="1:24" ht="15" customHeight="1" x14ac:dyDescent="0.25">
      <c r="A152" s="3" t="s">
        <v>41</v>
      </c>
      <c r="B152" s="3" t="s">
        <v>350</v>
      </c>
      <c r="C152" s="5">
        <v>872000</v>
      </c>
      <c r="D152" s="5">
        <v>1500000</v>
      </c>
      <c r="E152" s="5">
        <v>300000</v>
      </c>
      <c r="F152" s="5">
        <v>24000</v>
      </c>
      <c r="G152" s="5">
        <v>0</v>
      </c>
      <c r="H152" s="5">
        <v>849000</v>
      </c>
      <c r="I152" s="5">
        <v>0</v>
      </c>
      <c r="J152" s="5">
        <v>1500000</v>
      </c>
      <c r="K152" s="5">
        <v>0</v>
      </c>
      <c r="L152" s="5"/>
      <c r="M152" s="5">
        <f xml:space="preserve"> M151+H152+ I152- J152- L152+ Q152</f>
        <v>9141000</v>
      </c>
      <c r="N152" s="5">
        <f>(C152-D152 - F152 - G152 + J152- K152- H152- I152- P152)*-1</f>
        <v>1000</v>
      </c>
      <c r="O152" s="5" t="s">
        <v>351</v>
      </c>
      <c r="P152" s="5">
        <v>0</v>
      </c>
      <c r="Q152" s="166">
        <v>0</v>
      </c>
      <c r="R152" s="166">
        <v>145332</v>
      </c>
      <c r="S152" s="166">
        <v>726668</v>
      </c>
      <c r="T152" s="166">
        <v>0</v>
      </c>
      <c r="U152" s="166">
        <v>0</v>
      </c>
      <c r="V152" s="166">
        <v>0</v>
      </c>
      <c r="W152" s="23">
        <v>0.49</v>
      </c>
      <c r="X152" s="166">
        <v>2</v>
      </c>
    </row>
    <row r="153" spans="1:24" ht="15" customHeight="1" x14ac:dyDescent="0.25">
      <c r="A153" s="6" t="s">
        <v>17</v>
      </c>
      <c r="B153" s="6" t="s">
        <v>15</v>
      </c>
      <c r="C153" s="7">
        <f t="shared" ref="C153:L153" si="50">SUM(C146:C152)</f>
        <v>8725000</v>
      </c>
      <c r="D153" s="7">
        <f t="shared" si="50"/>
        <v>5350000</v>
      </c>
      <c r="E153" s="7">
        <f t="shared" si="50"/>
        <v>1070000</v>
      </c>
      <c r="F153" s="7">
        <f t="shared" si="50"/>
        <v>583000</v>
      </c>
      <c r="G153" s="7">
        <f t="shared" si="50"/>
        <v>0</v>
      </c>
      <c r="H153" s="7">
        <f t="shared" si="50"/>
        <v>7287000</v>
      </c>
      <c r="I153" s="7">
        <f t="shared" si="50"/>
        <v>0</v>
      </c>
      <c r="J153" s="7">
        <f t="shared" si="50"/>
        <v>4680000</v>
      </c>
      <c r="K153" s="7">
        <f t="shared" si="50"/>
        <v>120000</v>
      </c>
      <c r="L153" s="7">
        <f t="shared" si="50"/>
        <v>0</v>
      </c>
      <c r="M153" s="7">
        <f>M152</f>
        <v>9141000</v>
      </c>
      <c r="N153" s="7">
        <f>SUM(N146:N152)</f>
        <v>-65000</v>
      </c>
      <c r="O153" s="7"/>
      <c r="P153" s="7">
        <f>SUM(P146:P152)</f>
        <v>0</v>
      </c>
      <c r="Q153" s="8"/>
    </row>
    <row r="154" spans="1:24" ht="15" customHeight="1" x14ac:dyDescent="0.25">
      <c r="A154" s="3" t="s">
        <v>41</v>
      </c>
      <c r="B154" s="3" t="s">
        <v>352</v>
      </c>
      <c r="C154" s="5">
        <v>1560000</v>
      </c>
      <c r="D154" s="5">
        <v>1000000</v>
      </c>
      <c r="E154" s="5">
        <v>200000</v>
      </c>
      <c r="F154" s="5">
        <v>39000</v>
      </c>
      <c r="G154" s="5">
        <v>0</v>
      </c>
      <c r="H154" s="5">
        <v>569000</v>
      </c>
      <c r="I154" s="5">
        <v>0</v>
      </c>
      <c r="J154" s="5">
        <v>50000</v>
      </c>
      <c r="K154" s="5">
        <v>0</v>
      </c>
      <c r="L154" s="5"/>
      <c r="M154" s="5">
        <f xml:space="preserve"> M153+H154+ I154- J154- L154+ Q154</f>
        <v>9660000</v>
      </c>
      <c r="N154" s="5">
        <f t="shared" ref="N154:N159" si="51">(C154-D154 - F154 - G154 + J154- K154- H154- I154- P154)*-1</f>
        <v>-2000</v>
      </c>
      <c r="O154" s="5" t="s">
        <v>353</v>
      </c>
      <c r="P154" s="5">
        <v>0</v>
      </c>
      <c r="Q154" s="168">
        <v>0</v>
      </c>
      <c r="R154" s="168">
        <v>259999</v>
      </c>
      <c r="S154" s="168">
        <v>1300000.8999999999</v>
      </c>
      <c r="T154" s="168">
        <v>0</v>
      </c>
      <c r="U154" s="168">
        <v>0</v>
      </c>
      <c r="V154" s="168">
        <v>0</v>
      </c>
      <c r="W154" s="23">
        <v>0.51</v>
      </c>
      <c r="X154" s="168">
        <v>1</v>
      </c>
    </row>
    <row r="155" spans="1:24" ht="15" customHeight="1" x14ac:dyDescent="0.25">
      <c r="A155" s="3" t="s">
        <v>41</v>
      </c>
      <c r="B155" s="3" t="s">
        <v>354</v>
      </c>
      <c r="C155" s="5">
        <v>845000</v>
      </c>
      <c r="D155" s="5">
        <v>500000</v>
      </c>
      <c r="E155" s="5">
        <v>100000</v>
      </c>
      <c r="F155" s="5">
        <v>24000</v>
      </c>
      <c r="G155" s="5">
        <v>0</v>
      </c>
      <c r="H155" s="5">
        <v>414000</v>
      </c>
      <c r="I155" s="5">
        <v>0</v>
      </c>
      <c r="J155" s="5">
        <v>100000</v>
      </c>
      <c r="K155" s="5">
        <v>0</v>
      </c>
      <c r="L155" s="5"/>
      <c r="M155" s="5">
        <f xml:space="preserve"> M154+H155+ I155- J155- L155+ Q155</f>
        <v>9974000</v>
      </c>
      <c r="N155" s="5">
        <f t="shared" si="51"/>
        <v>-7000</v>
      </c>
      <c r="O155" s="5" t="s">
        <v>355</v>
      </c>
      <c r="P155" s="5">
        <v>0</v>
      </c>
      <c r="Q155" s="169">
        <v>0</v>
      </c>
      <c r="R155" s="169">
        <v>140829</v>
      </c>
      <c r="S155" s="169">
        <v>704170.9</v>
      </c>
      <c r="T155" s="169">
        <v>0</v>
      </c>
      <c r="U155" s="169">
        <v>0</v>
      </c>
      <c r="V155" s="169">
        <v>0</v>
      </c>
      <c r="W155" s="23">
        <v>0.48</v>
      </c>
      <c r="X155" s="169">
        <v>1</v>
      </c>
    </row>
    <row r="156" spans="1:24" ht="15" customHeight="1" x14ac:dyDescent="0.25">
      <c r="A156" s="3" t="s">
        <v>41</v>
      </c>
      <c r="B156" s="3" t="s">
        <v>356</v>
      </c>
      <c r="C156" s="5">
        <v>1024000</v>
      </c>
      <c r="D156" s="5">
        <v>1000000</v>
      </c>
      <c r="E156" s="5">
        <v>200000</v>
      </c>
      <c r="F156" s="5">
        <v>147000</v>
      </c>
      <c r="G156" s="5">
        <v>0</v>
      </c>
      <c r="H156" s="5">
        <v>317000</v>
      </c>
      <c r="I156" s="5">
        <v>0</v>
      </c>
      <c r="J156" s="5">
        <v>400000</v>
      </c>
      <c r="K156" s="5">
        <v>0</v>
      </c>
      <c r="L156" s="5"/>
      <c r="M156" s="5">
        <f xml:space="preserve"> M155+H156+ I156- J156- L156+ Q156</f>
        <v>9891000</v>
      </c>
      <c r="N156" s="5">
        <f t="shared" si="51"/>
        <v>40000</v>
      </c>
      <c r="O156" s="5" t="s">
        <v>357</v>
      </c>
      <c r="P156" s="5">
        <v>0</v>
      </c>
      <c r="Q156" s="170">
        <v>0</v>
      </c>
      <c r="R156" s="170">
        <v>170667</v>
      </c>
      <c r="S156" s="170">
        <v>853333</v>
      </c>
      <c r="T156" s="170">
        <v>0</v>
      </c>
      <c r="U156" s="170">
        <v>0</v>
      </c>
      <c r="V156" s="170">
        <v>0</v>
      </c>
      <c r="W156" s="23">
        <v>0.48</v>
      </c>
      <c r="X156" s="170">
        <v>1</v>
      </c>
    </row>
    <row r="157" spans="1:24" ht="15" customHeight="1" x14ac:dyDescent="0.25">
      <c r="A157" s="3" t="s">
        <v>41</v>
      </c>
      <c r="B157" s="3" t="s">
        <v>358</v>
      </c>
      <c r="C157" s="5">
        <v>1308000</v>
      </c>
      <c r="D157" s="5">
        <v>800000</v>
      </c>
      <c r="E157" s="5">
        <v>160000</v>
      </c>
      <c r="F157" s="5">
        <v>24000</v>
      </c>
      <c r="G157" s="5">
        <v>0</v>
      </c>
      <c r="H157" s="5">
        <v>444000</v>
      </c>
      <c r="I157" s="5">
        <v>0</v>
      </c>
      <c r="J157" s="5">
        <v>0</v>
      </c>
      <c r="K157" s="5">
        <v>0</v>
      </c>
      <c r="L157" s="5"/>
      <c r="M157" s="5">
        <f xml:space="preserve"> M156+H157+ I157- J157- L157+ Q157</f>
        <v>10335000</v>
      </c>
      <c r="N157" s="5">
        <f t="shared" si="51"/>
        <v>-40000</v>
      </c>
      <c r="O157" s="5" t="s">
        <v>359</v>
      </c>
      <c r="P157" s="5">
        <v>0</v>
      </c>
      <c r="Q157" s="171">
        <v>0</v>
      </c>
      <c r="R157" s="171">
        <v>218000</v>
      </c>
      <c r="S157" s="171">
        <v>1089999.8999999999</v>
      </c>
      <c r="T157" s="171">
        <v>0</v>
      </c>
      <c r="U157" s="171">
        <v>0</v>
      </c>
      <c r="V157" s="171">
        <v>0</v>
      </c>
      <c r="W157" s="23">
        <v>0.56000000000000005</v>
      </c>
      <c r="X157" s="171">
        <v>2</v>
      </c>
    </row>
    <row r="158" spans="1:24" ht="15" customHeight="1" x14ac:dyDescent="0.25">
      <c r="A158" s="3" t="s">
        <v>41</v>
      </c>
      <c r="B158" s="3" t="s">
        <v>360</v>
      </c>
      <c r="C158" s="5">
        <v>1440000</v>
      </c>
      <c r="D158" s="5">
        <v>1500000</v>
      </c>
      <c r="E158" s="5">
        <v>300000</v>
      </c>
      <c r="F158" s="5">
        <v>38000</v>
      </c>
      <c r="G158" s="5">
        <v>0</v>
      </c>
      <c r="H158" s="5">
        <v>102000</v>
      </c>
      <c r="I158" s="5">
        <v>0</v>
      </c>
      <c r="J158" s="5">
        <v>200000</v>
      </c>
      <c r="K158" s="5">
        <v>0</v>
      </c>
      <c r="L158" s="5"/>
      <c r="M158" s="5">
        <f xml:space="preserve"> M157+H158+ I158- J158- L158+ Q158</f>
        <v>10237000</v>
      </c>
      <c r="N158" s="5">
        <f t="shared" si="51"/>
        <v>0</v>
      </c>
      <c r="O158" s="5" t="s">
        <v>361</v>
      </c>
      <c r="P158" s="5">
        <v>0</v>
      </c>
      <c r="Q158" s="172">
        <v>0</v>
      </c>
      <c r="R158" s="172">
        <v>239998</v>
      </c>
      <c r="S158" s="172">
        <v>1200002</v>
      </c>
      <c r="T158" s="172">
        <v>0</v>
      </c>
      <c r="U158" s="172">
        <v>0</v>
      </c>
      <c r="V158" s="172">
        <v>0</v>
      </c>
      <c r="W158" s="23">
        <v>0.52</v>
      </c>
      <c r="X158" s="172">
        <v>3</v>
      </c>
    </row>
    <row r="159" spans="1:24" ht="15" customHeight="1" x14ac:dyDescent="0.25">
      <c r="A159" s="3" t="s">
        <v>41</v>
      </c>
      <c r="B159" s="3" t="s">
        <v>360</v>
      </c>
      <c r="C159" s="5">
        <v>1124000</v>
      </c>
      <c r="D159" s="5">
        <v>800000</v>
      </c>
      <c r="E159" s="5">
        <v>160000</v>
      </c>
      <c r="F159" s="5">
        <v>57000</v>
      </c>
      <c r="G159" s="5">
        <v>0</v>
      </c>
      <c r="H159" s="5">
        <v>416000</v>
      </c>
      <c r="I159" s="5">
        <v>0</v>
      </c>
      <c r="J159" s="5">
        <v>150000</v>
      </c>
      <c r="K159" s="5">
        <v>0</v>
      </c>
      <c r="L159" s="5"/>
      <c r="M159" s="5">
        <f>+ H159+ I159- J159- L159+ Q159</f>
        <v>266000</v>
      </c>
      <c r="N159" s="5">
        <f t="shared" si="51"/>
        <v>-1000</v>
      </c>
      <c r="O159" s="5" t="s">
        <v>362</v>
      </c>
      <c r="P159" s="5">
        <v>0</v>
      </c>
      <c r="Q159" s="173">
        <v>0</v>
      </c>
      <c r="R159" s="173">
        <v>187333</v>
      </c>
      <c r="S159" s="173">
        <v>936666.6</v>
      </c>
      <c r="T159" s="173">
        <v>0</v>
      </c>
      <c r="U159" s="173">
        <v>0</v>
      </c>
      <c r="V159" s="173">
        <v>0</v>
      </c>
      <c r="W159" s="23">
        <v>0.66</v>
      </c>
      <c r="X159" s="173">
        <v>2</v>
      </c>
    </row>
    <row r="160" spans="1:24" ht="15" customHeight="1" x14ac:dyDescent="0.25">
      <c r="A160" s="6" t="s">
        <v>18</v>
      </c>
      <c r="B160" s="6" t="s">
        <v>15</v>
      </c>
      <c r="C160" s="7">
        <f t="shared" ref="C160:L160" si="52">SUM(C154:C159)</f>
        <v>7301000</v>
      </c>
      <c r="D160" s="7">
        <f t="shared" si="52"/>
        <v>5600000</v>
      </c>
      <c r="E160" s="7">
        <f t="shared" si="52"/>
        <v>1120000</v>
      </c>
      <c r="F160" s="7">
        <f t="shared" si="52"/>
        <v>329000</v>
      </c>
      <c r="G160" s="7">
        <f t="shared" si="52"/>
        <v>0</v>
      </c>
      <c r="H160" s="7">
        <f t="shared" si="52"/>
        <v>2262000</v>
      </c>
      <c r="I160" s="7">
        <f t="shared" si="52"/>
        <v>0</v>
      </c>
      <c r="J160" s="7">
        <f t="shared" si="52"/>
        <v>900000</v>
      </c>
      <c r="K160" s="7">
        <f t="shared" si="52"/>
        <v>0</v>
      </c>
      <c r="L160" s="7">
        <f t="shared" si="52"/>
        <v>0</v>
      </c>
      <c r="M160" s="7">
        <f>M159</f>
        <v>266000</v>
      </c>
      <c r="N160" s="7">
        <f>SUM(N154:N159)</f>
        <v>-10000</v>
      </c>
      <c r="O160" s="7"/>
      <c r="P160" s="7">
        <f>SUM(P154:P159)</f>
        <v>0</v>
      </c>
      <c r="Q160" s="8"/>
    </row>
    <row r="161" spans="1:24" ht="15" customHeight="1" x14ac:dyDescent="0.25">
      <c r="A161" s="3" t="s">
        <v>41</v>
      </c>
      <c r="B161" s="3" t="s">
        <v>363</v>
      </c>
      <c r="C161" s="5">
        <v>889000</v>
      </c>
      <c r="D161" s="5">
        <v>500000</v>
      </c>
      <c r="E161" s="5">
        <v>100000</v>
      </c>
      <c r="F161" s="5">
        <v>50000</v>
      </c>
      <c r="G161" s="5">
        <v>0</v>
      </c>
      <c r="H161" s="5">
        <v>727000</v>
      </c>
      <c r="I161" s="5">
        <v>0</v>
      </c>
      <c r="J161" s="5">
        <v>400000</v>
      </c>
      <c r="K161" s="5">
        <v>0</v>
      </c>
      <c r="L161" s="5"/>
      <c r="M161" s="5">
        <f t="shared" ref="M161:M166" si="53" xml:space="preserve"> M160+H161+ I161- J161- L161+ Q161</f>
        <v>593000</v>
      </c>
      <c r="N161" s="5">
        <f t="shared" ref="N161:N166" si="54">(C161-D161 - F161 - G161 + J161- K161- H161- I161- P161)*-1</f>
        <v>-12000</v>
      </c>
      <c r="O161" s="5" t="s">
        <v>364</v>
      </c>
      <c r="P161" s="5">
        <v>0</v>
      </c>
      <c r="Q161" s="174">
        <v>0</v>
      </c>
      <c r="R161" s="174">
        <v>148166</v>
      </c>
      <c r="S161" s="174">
        <v>740833.6</v>
      </c>
      <c r="T161" s="174">
        <v>0</v>
      </c>
      <c r="U161" s="174">
        <v>0</v>
      </c>
      <c r="V161" s="174">
        <v>0</v>
      </c>
      <c r="W161" s="23">
        <v>0.5</v>
      </c>
      <c r="X161" s="174">
        <v>1</v>
      </c>
    </row>
    <row r="162" spans="1:24" ht="15" customHeight="1" x14ac:dyDescent="0.25">
      <c r="A162" s="3" t="s">
        <v>41</v>
      </c>
      <c r="B162" s="3" t="s">
        <v>365</v>
      </c>
      <c r="C162" s="5">
        <v>1404000</v>
      </c>
      <c r="D162" s="5">
        <v>400000</v>
      </c>
      <c r="E162" s="5">
        <v>80000</v>
      </c>
      <c r="F162" s="5">
        <v>99000</v>
      </c>
      <c r="G162" s="5">
        <v>0</v>
      </c>
      <c r="H162" s="5">
        <v>907000</v>
      </c>
      <c r="I162" s="5">
        <v>0</v>
      </c>
      <c r="J162" s="5">
        <v>0</v>
      </c>
      <c r="K162" s="5">
        <v>0</v>
      </c>
      <c r="L162" s="5"/>
      <c r="M162" s="5">
        <f t="shared" si="53"/>
        <v>1500000</v>
      </c>
      <c r="N162" s="5">
        <f t="shared" si="54"/>
        <v>2000</v>
      </c>
      <c r="O162" s="5" t="s">
        <v>366</v>
      </c>
      <c r="P162" s="5">
        <v>0</v>
      </c>
      <c r="Q162" s="175">
        <v>0</v>
      </c>
      <c r="R162" s="175">
        <v>234002</v>
      </c>
      <c r="S162" s="175">
        <v>1169998</v>
      </c>
      <c r="T162" s="175">
        <v>0</v>
      </c>
      <c r="U162" s="175">
        <v>0</v>
      </c>
      <c r="V162" s="175">
        <v>0</v>
      </c>
      <c r="W162" s="23">
        <v>0.6</v>
      </c>
      <c r="X162" s="175">
        <v>1</v>
      </c>
    </row>
    <row r="163" spans="1:24" ht="15" customHeight="1" x14ac:dyDescent="0.25">
      <c r="A163" s="3" t="s">
        <v>41</v>
      </c>
      <c r="B163" s="3" t="s">
        <v>367</v>
      </c>
      <c r="C163" s="5">
        <v>766000</v>
      </c>
      <c r="D163" s="5">
        <v>2200000</v>
      </c>
      <c r="E163" s="5">
        <v>440000</v>
      </c>
      <c r="F163" s="5">
        <v>209000</v>
      </c>
      <c r="G163" s="5">
        <v>0</v>
      </c>
      <c r="H163" s="5">
        <v>139000</v>
      </c>
      <c r="I163" s="5">
        <v>0</v>
      </c>
      <c r="J163" s="5">
        <v>1807000</v>
      </c>
      <c r="K163" s="5">
        <v>0</v>
      </c>
      <c r="L163" s="5"/>
      <c r="M163" s="5">
        <f t="shared" si="53"/>
        <v>-168000</v>
      </c>
      <c r="N163" s="5">
        <f t="shared" si="54"/>
        <v>-25000</v>
      </c>
      <c r="O163" s="5" t="s">
        <v>368</v>
      </c>
      <c r="P163" s="5">
        <v>0</v>
      </c>
      <c r="Q163" s="176">
        <v>0</v>
      </c>
      <c r="R163" s="176">
        <v>127666</v>
      </c>
      <c r="S163" s="176">
        <v>638334</v>
      </c>
      <c r="T163" s="176">
        <v>0</v>
      </c>
      <c r="U163" s="176">
        <v>0</v>
      </c>
      <c r="V163" s="176">
        <v>0</v>
      </c>
      <c r="W163" s="23">
        <v>0.48</v>
      </c>
      <c r="X163" s="176">
        <v>2</v>
      </c>
    </row>
    <row r="164" spans="1:24" ht="15" customHeight="1" x14ac:dyDescent="0.25">
      <c r="A164" s="3" t="s">
        <v>41</v>
      </c>
      <c r="B164" s="3" t="s">
        <v>369</v>
      </c>
      <c r="C164" s="5">
        <v>1924000</v>
      </c>
      <c r="D164" s="5">
        <v>0</v>
      </c>
      <c r="E164" s="5">
        <v>0</v>
      </c>
      <c r="F164" s="5">
        <v>48000</v>
      </c>
      <c r="G164" s="5">
        <v>0</v>
      </c>
      <c r="H164" s="5">
        <v>1876000</v>
      </c>
      <c r="I164" s="5">
        <v>0</v>
      </c>
      <c r="J164" s="5">
        <v>0</v>
      </c>
      <c r="K164" s="5">
        <v>0</v>
      </c>
      <c r="L164" s="5"/>
      <c r="M164" s="5">
        <f t="shared" si="53"/>
        <v>1708000</v>
      </c>
      <c r="N164" s="5">
        <f t="shared" si="54"/>
        <v>0</v>
      </c>
      <c r="O164" s="5" t="s">
        <v>290</v>
      </c>
      <c r="P164" s="5">
        <v>0</v>
      </c>
      <c r="Q164" s="177">
        <v>0</v>
      </c>
      <c r="R164" s="177">
        <v>320672</v>
      </c>
      <c r="S164" s="177">
        <v>1603328</v>
      </c>
      <c r="T164" s="177">
        <v>0</v>
      </c>
      <c r="U164" s="177">
        <v>0</v>
      </c>
      <c r="V164" s="177">
        <v>0</v>
      </c>
      <c r="W164" s="23">
        <v>0.56999999999999995</v>
      </c>
      <c r="X164" s="177">
        <v>0</v>
      </c>
    </row>
    <row r="165" spans="1:24" ht="15" customHeight="1" x14ac:dyDescent="0.25">
      <c r="A165" s="3" t="s">
        <v>41</v>
      </c>
      <c r="B165" s="3" t="s">
        <v>370</v>
      </c>
      <c r="C165" s="5">
        <v>1188000</v>
      </c>
      <c r="D165" s="5">
        <v>2400000</v>
      </c>
      <c r="E165" s="5">
        <v>480000</v>
      </c>
      <c r="F165" s="5">
        <v>27000</v>
      </c>
      <c r="G165" s="5">
        <v>0</v>
      </c>
      <c r="H165" s="5">
        <v>261000</v>
      </c>
      <c r="I165" s="5">
        <v>0</v>
      </c>
      <c r="J165" s="5">
        <v>1500000</v>
      </c>
      <c r="K165" s="5">
        <v>0</v>
      </c>
      <c r="L165" s="5"/>
      <c r="M165" s="5">
        <f t="shared" si="53"/>
        <v>469000</v>
      </c>
      <c r="N165" s="5">
        <f t="shared" si="54"/>
        <v>0</v>
      </c>
      <c r="O165" s="5" t="s">
        <v>371</v>
      </c>
      <c r="P165" s="5">
        <v>0</v>
      </c>
      <c r="Q165" s="178">
        <v>0</v>
      </c>
      <c r="R165" s="178">
        <v>197999</v>
      </c>
      <c r="S165" s="178">
        <v>990001</v>
      </c>
      <c r="T165" s="178">
        <v>0</v>
      </c>
      <c r="U165" s="178">
        <v>0</v>
      </c>
      <c r="V165" s="178">
        <v>0</v>
      </c>
      <c r="W165" s="23">
        <v>0.43</v>
      </c>
      <c r="X165" s="178">
        <v>2</v>
      </c>
    </row>
    <row r="166" spans="1:24" ht="15" customHeight="1" x14ac:dyDescent="0.25">
      <c r="A166" s="3" t="s">
        <v>41</v>
      </c>
      <c r="B166" s="3" t="s">
        <v>372</v>
      </c>
      <c r="C166" s="5">
        <v>828000</v>
      </c>
      <c r="D166" s="5">
        <v>1000000</v>
      </c>
      <c r="E166" s="5">
        <v>200000</v>
      </c>
      <c r="F166" s="5">
        <v>24000</v>
      </c>
      <c r="G166" s="5">
        <v>0</v>
      </c>
      <c r="H166" s="5">
        <v>104000</v>
      </c>
      <c r="I166" s="5">
        <v>0</v>
      </c>
      <c r="J166" s="5">
        <v>300000</v>
      </c>
      <c r="K166" s="5">
        <v>0</v>
      </c>
      <c r="L166" s="5"/>
      <c r="M166" s="5">
        <f t="shared" si="53"/>
        <v>273000</v>
      </c>
      <c r="N166" s="5">
        <f t="shared" si="54"/>
        <v>0</v>
      </c>
      <c r="O166" s="5" t="s">
        <v>373</v>
      </c>
      <c r="P166" s="5">
        <v>0</v>
      </c>
      <c r="Q166" s="179">
        <v>0</v>
      </c>
      <c r="R166" s="179">
        <v>137998</v>
      </c>
      <c r="S166" s="179">
        <v>690002</v>
      </c>
      <c r="T166" s="179">
        <v>0</v>
      </c>
      <c r="U166" s="179">
        <v>0</v>
      </c>
      <c r="V166" s="179">
        <v>0</v>
      </c>
      <c r="W166" s="23">
        <v>0.48</v>
      </c>
      <c r="X166" s="179">
        <v>1</v>
      </c>
    </row>
    <row r="167" spans="1:24" ht="15" customHeight="1" x14ac:dyDescent="0.25">
      <c r="A167" s="3" t="s">
        <v>41</v>
      </c>
      <c r="B167" s="3" t="s">
        <v>375</v>
      </c>
      <c r="C167" s="5">
        <v>864000</v>
      </c>
      <c r="D167" s="5">
        <v>2000000</v>
      </c>
      <c r="E167" s="5">
        <v>400000</v>
      </c>
      <c r="F167" s="5">
        <v>47000</v>
      </c>
      <c r="G167" s="5">
        <v>0</v>
      </c>
      <c r="H167" s="5">
        <v>817000</v>
      </c>
      <c r="I167" s="5">
        <v>0</v>
      </c>
      <c r="J167" s="5">
        <v>2000000</v>
      </c>
      <c r="K167" s="5">
        <v>0</v>
      </c>
      <c r="L167" s="5"/>
      <c r="M167" s="5">
        <f xml:space="preserve"> M166+H167+ I167- J167- L167+ Q167</f>
        <v>-910000</v>
      </c>
      <c r="N167" s="5">
        <f>(C167-D167 - F167 - G167 + J167- K167- H167- I167- P167)*-1</f>
        <v>0</v>
      </c>
      <c r="O167" s="5" t="s">
        <v>376</v>
      </c>
      <c r="P167" s="5">
        <v>0</v>
      </c>
      <c r="Q167" s="180">
        <v>0</v>
      </c>
      <c r="R167" s="180">
        <v>144000</v>
      </c>
      <c r="S167" s="180">
        <v>720000</v>
      </c>
      <c r="T167" s="180">
        <v>0</v>
      </c>
      <c r="U167" s="180">
        <v>0</v>
      </c>
      <c r="V167" s="180">
        <v>0</v>
      </c>
      <c r="W167" s="23">
        <v>0.41</v>
      </c>
      <c r="X167" s="180">
        <v>1</v>
      </c>
    </row>
    <row r="168" spans="1:24" ht="15" customHeight="1" x14ac:dyDescent="0.25">
      <c r="A168" s="6" t="s">
        <v>19</v>
      </c>
      <c r="B168" s="6" t="s">
        <v>15</v>
      </c>
      <c r="C168" s="7">
        <f t="shared" ref="C168:L168" si="55">SUM(C161:C167)</f>
        <v>7863000</v>
      </c>
      <c r="D168" s="7">
        <f t="shared" si="55"/>
        <v>8500000</v>
      </c>
      <c r="E168" s="7">
        <f t="shared" si="55"/>
        <v>1700000</v>
      </c>
      <c r="F168" s="7">
        <f t="shared" si="55"/>
        <v>504000</v>
      </c>
      <c r="G168" s="7">
        <f t="shared" si="55"/>
        <v>0</v>
      </c>
      <c r="H168" s="7">
        <f t="shared" si="55"/>
        <v>4831000</v>
      </c>
      <c r="I168" s="7">
        <f t="shared" si="55"/>
        <v>0</v>
      </c>
      <c r="J168" s="7">
        <f t="shared" si="55"/>
        <v>6007000</v>
      </c>
      <c r="K168" s="7">
        <f t="shared" si="55"/>
        <v>0</v>
      </c>
      <c r="L168" s="7">
        <f t="shared" si="55"/>
        <v>0</v>
      </c>
      <c r="M168" s="7">
        <f>M167</f>
        <v>-910000</v>
      </c>
      <c r="N168" s="7">
        <f>SUM(N161:N167)</f>
        <v>-35000</v>
      </c>
      <c r="O168" s="7"/>
      <c r="P168" s="7">
        <f>SUM(P161:P167)</f>
        <v>0</v>
      </c>
      <c r="Q168" s="8"/>
    </row>
    <row r="169" spans="1:24" ht="15" customHeight="1" x14ac:dyDescent="0.25">
      <c r="A169" s="182" t="s">
        <v>15</v>
      </c>
      <c r="B169" s="182" t="s">
        <v>20</v>
      </c>
      <c r="C169" s="183">
        <f t="shared" ref="C169:L169" si="56">C145+C153+C160+C168</f>
        <v>31566000</v>
      </c>
      <c r="D169" s="183">
        <f t="shared" si="56"/>
        <v>24250000</v>
      </c>
      <c r="E169" s="183">
        <f t="shared" si="56"/>
        <v>4850000</v>
      </c>
      <c r="F169" s="183">
        <f t="shared" si="56"/>
        <v>1796000</v>
      </c>
      <c r="G169" s="183">
        <f t="shared" si="56"/>
        <v>0</v>
      </c>
      <c r="H169" s="183">
        <f t="shared" si="56"/>
        <v>20283000</v>
      </c>
      <c r="I169" s="183">
        <f t="shared" si="56"/>
        <v>0</v>
      </c>
      <c r="J169" s="183">
        <f t="shared" si="56"/>
        <v>14997000</v>
      </c>
      <c r="K169" s="183">
        <f t="shared" si="56"/>
        <v>120000</v>
      </c>
      <c r="L169" s="183">
        <f t="shared" si="56"/>
        <v>0</v>
      </c>
      <c r="M169" s="183">
        <f>M168</f>
        <v>-910000</v>
      </c>
      <c r="N169" s="183">
        <f>N145+N153+N160+N168</f>
        <v>-114000</v>
      </c>
      <c r="O169" s="183"/>
      <c r="P169" s="183">
        <f>P145+P153+P160+P168</f>
        <v>0</v>
      </c>
      <c r="Q169" s="184"/>
    </row>
    <row r="170" spans="1:24" ht="15" customHeight="1" x14ac:dyDescent="0.25">
      <c r="A170" t="s">
        <v>41</v>
      </c>
      <c r="B170" s="3" t="s">
        <v>377</v>
      </c>
      <c r="C170" s="5">
        <v>861000</v>
      </c>
      <c r="D170" s="5">
        <v>300000</v>
      </c>
      <c r="E170" s="5">
        <v>60000</v>
      </c>
      <c r="F170" s="5">
        <v>209000</v>
      </c>
      <c r="G170" s="5">
        <v>0</v>
      </c>
      <c r="H170" s="5">
        <v>372000</v>
      </c>
      <c r="I170" s="5">
        <v>0</v>
      </c>
      <c r="J170" s="5">
        <v>20000</v>
      </c>
      <c r="K170" s="5">
        <v>0</v>
      </c>
      <c r="L170" s="5"/>
      <c r="M170" s="5">
        <f t="shared" ref="M170:M175" si="57" xml:space="preserve"> M169+H170+ I170- J170- L170+ Q170</f>
        <v>-558000</v>
      </c>
      <c r="N170" s="5">
        <f t="shared" ref="N170:N175" si="58">(C170-D170 - F170 - G170 + J170- K170- H170- I170- P170)*-1</f>
        <v>0</v>
      </c>
      <c r="O170" s="5" t="s">
        <v>378</v>
      </c>
      <c r="P170" s="5">
        <v>0</v>
      </c>
      <c r="Q170" s="181">
        <v>0</v>
      </c>
      <c r="R170" s="181">
        <v>143500</v>
      </c>
      <c r="S170" s="181">
        <v>717499.9</v>
      </c>
      <c r="T170" s="181">
        <v>0</v>
      </c>
      <c r="U170" s="181">
        <v>0</v>
      </c>
      <c r="V170" s="181">
        <v>0</v>
      </c>
      <c r="W170" s="23">
        <v>0.46</v>
      </c>
      <c r="X170" s="181">
        <v>1</v>
      </c>
    </row>
    <row r="171" spans="1:24" ht="15" customHeight="1" x14ac:dyDescent="0.25">
      <c r="A171" s="3" t="s">
        <v>41</v>
      </c>
      <c r="B171" s="3" t="s">
        <v>379</v>
      </c>
      <c r="C171" s="5">
        <v>2101000</v>
      </c>
      <c r="D171" s="5">
        <v>1000000</v>
      </c>
      <c r="E171" s="5">
        <v>200000</v>
      </c>
      <c r="F171" s="5">
        <v>24000</v>
      </c>
      <c r="G171" s="5">
        <v>0</v>
      </c>
      <c r="H171" s="5">
        <v>1077000</v>
      </c>
      <c r="I171" s="5">
        <v>0</v>
      </c>
      <c r="J171" s="5">
        <v>0</v>
      </c>
      <c r="K171" s="5">
        <v>0</v>
      </c>
      <c r="L171" s="5"/>
      <c r="M171" s="5">
        <f t="shared" si="57"/>
        <v>519000</v>
      </c>
      <c r="N171" s="5">
        <f t="shared" si="58"/>
        <v>0</v>
      </c>
      <c r="O171" s="5" t="s">
        <v>281</v>
      </c>
      <c r="P171" s="5">
        <v>0</v>
      </c>
      <c r="Q171" s="185">
        <v>0</v>
      </c>
      <c r="R171" s="185">
        <v>350164</v>
      </c>
      <c r="S171" s="185">
        <v>1750835.8</v>
      </c>
      <c r="T171" s="185">
        <v>0</v>
      </c>
      <c r="U171" s="185">
        <v>0</v>
      </c>
      <c r="V171" s="185">
        <v>0</v>
      </c>
      <c r="W171" s="23">
        <v>0.54</v>
      </c>
      <c r="X171" s="185">
        <v>1</v>
      </c>
    </row>
    <row r="172" spans="1:24" ht="15" customHeight="1" x14ac:dyDescent="0.25">
      <c r="A172" s="3" t="s">
        <v>41</v>
      </c>
      <c r="B172" s="3" t="s">
        <v>380</v>
      </c>
      <c r="C172" s="5">
        <v>1081000</v>
      </c>
      <c r="D172" s="5">
        <v>700000</v>
      </c>
      <c r="E172" s="5">
        <v>140000</v>
      </c>
      <c r="F172" s="5">
        <v>26000</v>
      </c>
      <c r="G172" s="5">
        <v>0</v>
      </c>
      <c r="H172" s="5">
        <v>1071000</v>
      </c>
      <c r="I172" s="5">
        <v>0</v>
      </c>
      <c r="J172" s="5">
        <v>700000</v>
      </c>
      <c r="K172" s="5">
        <v>0</v>
      </c>
      <c r="L172" s="5"/>
      <c r="M172" s="5">
        <f t="shared" si="57"/>
        <v>890000</v>
      </c>
      <c r="N172" s="5">
        <f t="shared" si="58"/>
        <v>16000</v>
      </c>
      <c r="O172" s="5" t="s">
        <v>281</v>
      </c>
      <c r="P172" s="5">
        <v>0</v>
      </c>
      <c r="Q172" s="186">
        <v>0</v>
      </c>
      <c r="R172" s="186">
        <v>180164</v>
      </c>
      <c r="S172" s="186">
        <v>900836</v>
      </c>
      <c r="T172" s="186">
        <v>0</v>
      </c>
      <c r="U172" s="186">
        <v>0</v>
      </c>
      <c r="V172" s="186">
        <v>0</v>
      </c>
      <c r="W172" s="23">
        <v>0.54</v>
      </c>
      <c r="X172" s="186">
        <v>1</v>
      </c>
    </row>
    <row r="173" spans="1:24" ht="15" customHeight="1" x14ac:dyDescent="0.25">
      <c r="A173" s="3" t="s">
        <v>41</v>
      </c>
      <c r="B173" s="3" t="s">
        <v>381</v>
      </c>
      <c r="C173" s="5">
        <v>935000</v>
      </c>
      <c r="D173" s="5">
        <v>1800000</v>
      </c>
      <c r="E173" s="5">
        <v>960000</v>
      </c>
      <c r="F173" s="5">
        <v>77000</v>
      </c>
      <c r="G173" s="5">
        <v>0</v>
      </c>
      <c r="H173" s="5">
        <v>56000</v>
      </c>
      <c r="I173" s="5">
        <v>0</v>
      </c>
      <c r="J173" s="5">
        <v>1000000</v>
      </c>
      <c r="K173" s="5">
        <v>0</v>
      </c>
      <c r="L173" s="5"/>
      <c r="M173" s="5">
        <f t="shared" si="57"/>
        <v>-54000</v>
      </c>
      <c r="N173" s="5">
        <f t="shared" si="58"/>
        <v>-2000</v>
      </c>
      <c r="O173" s="5" t="s">
        <v>382</v>
      </c>
      <c r="P173" s="5">
        <v>0</v>
      </c>
      <c r="Q173" s="187">
        <v>0</v>
      </c>
      <c r="R173" s="187">
        <v>155829</v>
      </c>
      <c r="S173" s="187">
        <v>779171</v>
      </c>
      <c r="T173" s="187">
        <v>0</v>
      </c>
      <c r="U173" s="187">
        <v>0</v>
      </c>
      <c r="V173" s="187">
        <v>0</v>
      </c>
      <c r="W173" s="23">
        <v>0.47</v>
      </c>
      <c r="X173" s="187">
        <v>4</v>
      </c>
    </row>
    <row r="174" spans="1:24" ht="15" customHeight="1" x14ac:dyDescent="0.25">
      <c r="A174" s="3" t="s">
        <v>41</v>
      </c>
      <c r="B174" s="3" t="s">
        <v>383</v>
      </c>
      <c r="C174" s="5">
        <v>805000</v>
      </c>
      <c r="D174" s="5">
        <v>3000000</v>
      </c>
      <c r="E174" s="5">
        <v>600000</v>
      </c>
      <c r="F174" s="5">
        <v>27000</v>
      </c>
      <c r="G174" s="5">
        <v>0</v>
      </c>
      <c r="H174" s="5">
        <v>378000</v>
      </c>
      <c r="I174" s="5">
        <v>0</v>
      </c>
      <c r="J174" s="5">
        <v>2620000</v>
      </c>
      <c r="K174" s="5">
        <v>0</v>
      </c>
      <c r="L174" s="5"/>
      <c r="M174" s="5">
        <f t="shared" si="57"/>
        <v>-2296000</v>
      </c>
      <c r="N174" s="5">
        <f t="shared" si="58"/>
        <v>-20000</v>
      </c>
      <c r="O174" s="5" t="s">
        <v>293</v>
      </c>
      <c r="P174" s="5">
        <v>0</v>
      </c>
      <c r="Q174" s="188">
        <v>0</v>
      </c>
      <c r="R174" s="188">
        <v>134168</v>
      </c>
      <c r="S174" s="188">
        <v>670831.6</v>
      </c>
      <c r="T174" s="188">
        <v>0</v>
      </c>
      <c r="U174" s="188">
        <v>0</v>
      </c>
      <c r="V174" s="188">
        <v>0</v>
      </c>
      <c r="W174" s="23">
        <v>0.51</v>
      </c>
      <c r="X174" s="188">
        <v>1</v>
      </c>
    </row>
    <row r="175" spans="1:24" ht="15" customHeight="1" x14ac:dyDescent="0.25">
      <c r="A175" s="3" t="s">
        <v>41</v>
      </c>
      <c r="B175" s="3" t="s">
        <v>384</v>
      </c>
      <c r="C175" s="5">
        <v>1657000</v>
      </c>
      <c r="D175" s="5">
        <v>0</v>
      </c>
      <c r="E175" s="5">
        <v>0</v>
      </c>
      <c r="F175" s="5">
        <v>24000</v>
      </c>
      <c r="G175" s="5">
        <v>0</v>
      </c>
      <c r="H175" s="5">
        <v>2494000</v>
      </c>
      <c r="I175" s="5">
        <v>0</v>
      </c>
      <c r="J175" s="5">
        <v>861000</v>
      </c>
      <c r="K175" s="5">
        <v>0</v>
      </c>
      <c r="L175" s="5"/>
      <c r="M175" s="5">
        <f t="shared" si="57"/>
        <v>-663000</v>
      </c>
      <c r="N175" s="5">
        <f t="shared" si="58"/>
        <v>0</v>
      </c>
      <c r="O175" s="5" t="s">
        <v>220</v>
      </c>
      <c r="P175" s="5">
        <v>0</v>
      </c>
      <c r="Q175" s="189">
        <v>0</v>
      </c>
      <c r="R175" s="189">
        <v>276162</v>
      </c>
      <c r="S175" s="189">
        <v>1380838</v>
      </c>
      <c r="T175" s="189">
        <v>0</v>
      </c>
      <c r="U175" s="189">
        <v>0</v>
      </c>
      <c r="V175" s="189">
        <v>0</v>
      </c>
      <c r="W175" s="23">
        <v>0.52</v>
      </c>
      <c r="X175" s="189">
        <v>0</v>
      </c>
    </row>
    <row r="176" spans="1:24" ht="15" customHeight="1" x14ac:dyDescent="0.25">
      <c r="A176" s="3" t="s">
        <v>41</v>
      </c>
      <c r="B176" s="3" t="s">
        <v>386</v>
      </c>
      <c r="C176" s="5">
        <v>730000</v>
      </c>
      <c r="D176" s="5">
        <v>2000000</v>
      </c>
      <c r="E176" s="5">
        <v>400000</v>
      </c>
      <c r="F176" s="5">
        <v>156000</v>
      </c>
      <c r="G176" s="5">
        <v>0</v>
      </c>
      <c r="H176" s="5">
        <v>359000</v>
      </c>
      <c r="I176" s="5">
        <v>0</v>
      </c>
      <c r="J176" s="5">
        <v>1785000</v>
      </c>
      <c r="K176" s="5">
        <v>0</v>
      </c>
      <c r="L176" s="5"/>
      <c r="M176" s="5">
        <f xml:space="preserve"> M175+H176+ I176- J176- L176+ Q176</f>
        <v>-2089000</v>
      </c>
      <c r="N176" s="5">
        <f>(C176-D176 - F176 - G176 + J176- K176- H176- I176- P176)*-1</f>
        <v>0</v>
      </c>
      <c r="O176" s="5" t="s">
        <v>351</v>
      </c>
      <c r="P176" s="5">
        <v>0</v>
      </c>
      <c r="Q176" s="190">
        <v>0</v>
      </c>
      <c r="R176" s="190">
        <v>121669</v>
      </c>
      <c r="S176" s="190">
        <v>608331.5</v>
      </c>
      <c r="T176" s="190">
        <v>0</v>
      </c>
      <c r="U176" s="190">
        <v>0</v>
      </c>
      <c r="V176" s="190">
        <v>0</v>
      </c>
      <c r="W176" s="23">
        <v>0.48</v>
      </c>
      <c r="X176" s="190">
        <v>1</v>
      </c>
    </row>
    <row r="177" spans="1:24" ht="15" customHeight="1" x14ac:dyDescent="0.25">
      <c r="A177" s="6" t="s">
        <v>16</v>
      </c>
      <c r="B177" s="6" t="s">
        <v>15</v>
      </c>
      <c r="C177" s="7">
        <f t="shared" ref="C177:L177" si="59">SUM(C170:C176)</f>
        <v>8170000</v>
      </c>
      <c r="D177" s="7">
        <f t="shared" si="59"/>
        <v>8800000</v>
      </c>
      <c r="E177" s="7">
        <v>1760000</v>
      </c>
      <c r="F177" s="7">
        <f t="shared" si="59"/>
        <v>543000</v>
      </c>
      <c r="G177" s="7">
        <f t="shared" si="59"/>
        <v>0</v>
      </c>
      <c r="H177" s="7">
        <f t="shared" si="59"/>
        <v>5807000</v>
      </c>
      <c r="I177" s="7">
        <f t="shared" si="59"/>
        <v>0</v>
      </c>
      <c r="J177" s="7">
        <f t="shared" si="59"/>
        <v>6986000</v>
      </c>
      <c r="K177" s="7">
        <f t="shared" si="59"/>
        <v>0</v>
      </c>
      <c r="L177" s="7">
        <f t="shared" si="59"/>
        <v>0</v>
      </c>
      <c r="M177" s="7">
        <f>M176</f>
        <v>-2089000</v>
      </c>
      <c r="N177" s="7">
        <f>SUM(N170:N176)</f>
        <v>-6000</v>
      </c>
      <c r="O177" s="7"/>
      <c r="P177" s="7">
        <f>SUM(P170:P176)</f>
        <v>0</v>
      </c>
      <c r="Q177" s="8"/>
    </row>
    <row r="178" spans="1:24" ht="15" customHeight="1" x14ac:dyDescent="0.25">
      <c r="A178" s="3" t="s">
        <v>41</v>
      </c>
      <c r="B178" s="3" t="s">
        <v>387</v>
      </c>
      <c r="C178" s="5">
        <v>1862000</v>
      </c>
      <c r="D178" s="5">
        <v>0</v>
      </c>
      <c r="E178" s="5">
        <v>0</v>
      </c>
      <c r="F178" s="5">
        <v>73000</v>
      </c>
      <c r="G178" s="5">
        <v>0</v>
      </c>
      <c r="H178" s="5">
        <v>1892000</v>
      </c>
      <c r="I178" s="5">
        <v>0</v>
      </c>
      <c r="J178" s="5">
        <v>100000</v>
      </c>
      <c r="K178" s="5">
        <v>0</v>
      </c>
      <c r="L178" s="5"/>
      <c r="M178" s="5">
        <f t="shared" ref="M178:M183" si="60" xml:space="preserve"> M177+H178+ I178- J178- L178+ Q178</f>
        <v>-297000</v>
      </c>
      <c r="N178" s="5">
        <f t="shared" ref="N178:N183" si="61">(C178-D178 - F178 - G178 + J178- K178- H178- I178- P178)*-1</f>
        <v>3000</v>
      </c>
      <c r="O178" s="5" t="s">
        <v>388</v>
      </c>
      <c r="P178" s="5">
        <v>0</v>
      </c>
      <c r="Q178" s="191">
        <v>0</v>
      </c>
      <c r="R178" s="191">
        <v>310330</v>
      </c>
      <c r="S178" s="191">
        <v>1551670</v>
      </c>
      <c r="T178" s="191">
        <v>0</v>
      </c>
      <c r="U178" s="191">
        <v>0</v>
      </c>
      <c r="V178" s="191">
        <v>0</v>
      </c>
      <c r="W178" s="23">
        <v>0.5</v>
      </c>
      <c r="X178" s="191">
        <v>0</v>
      </c>
    </row>
    <row r="179" spans="1:24" ht="15" customHeight="1" x14ac:dyDescent="0.25">
      <c r="A179" s="3" t="s">
        <v>41</v>
      </c>
      <c r="B179" s="3" t="s">
        <v>390</v>
      </c>
      <c r="C179" s="5">
        <v>840000</v>
      </c>
      <c r="D179" s="5">
        <v>1000000</v>
      </c>
      <c r="E179" s="5">
        <v>200000</v>
      </c>
      <c r="F179" s="5">
        <v>26000</v>
      </c>
      <c r="G179" s="5">
        <v>0</v>
      </c>
      <c r="H179" s="5">
        <v>618000</v>
      </c>
      <c r="I179" s="5">
        <v>0</v>
      </c>
      <c r="J179" s="5">
        <v>800000</v>
      </c>
      <c r="K179" s="5">
        <v>0</v>
      </c>
      <c r="L179" s="5"/>
      <c r="M179" s="5">
        <f t="shared" si="60"/>
        <v>-479000</v>
      </c>
      <c r="N179" s="5">
        <f t="shared" si="61"/>
        <v>4000</v>
      </c>
      <c r="O179" s="5" t="s">
        <v>391</v>
      </c>
      <c r="P179" s="5">
        <v>0</v>
      </c>
      <c r="Q179" s="192">
        <v>0</v>
      </c>
      <c r="R179" s="192">
        <v>139998</v>
      </c>
      <c r="S179" s="192">
        <v>700002.3</v>
      </c>
      <c r="T179" s="192">
        <v>0</v>
      </c>
      <c r="U179" s="192">
        <v>0</v>
      </c>
      <c r="V179" s="192">
        <v>0</v>
      </c>
      <c r="W179" s="23">
        <v>0.44</v>
      </c>
      <c r="X179" s="192">
        <v>2</v>
      </c>
    </row>
    <row r="180" spans="1:24" ht="15" customHeight="1" x14ac:dyDescent="0.25">
      <c r="A180" s="3" t="s">
        <v>41</v>
      </c>
      <c r="B180" s="3" t="s">
        <v>392</v>
      </c>
      <c r="C180" s="5">
        <v>1122000</v>
      </c>
      <c r="D180" s="5">
        <v>900000</v>
      </c>
      <c r="E180" s="5">
        <v>180000</v>
      </c>
      <c r="F180" s="5">
        <v>74000</v>
      </c>
      <c r="G180" s="5">
        <v>0</v>
      </c>
      <c r="H180" s="5">
        <v>448000</v>
      </c>
      <c r="I180" s="5">
        <v>0</v>
      </c>
      <c r="J180" s="5">
        <v>300000</v>
      </c>
      <c r="K180" s="5">
        <v>0</v>
      </c>
      <c r="L180" s="5"/>
      <c r="M180" s="5">
        <f t="shared" si="60"/>
        <v>-331000</v>
      </c>
      <c r="N180" s="5">
        <f t="shared" si="61"/>
        <v>0</v>
      </c>
      <c r="O180" s="5" t="s">
        <v>394</v>
      </c>
      <c r="P180" s="5">
        <v>0</v>
      </c>
      <c r="Q180" s="193">
        <v>0</v>
      </c>
      <c r="R180" s="193">
        <v>187001</v>
      </c>
      <c r="S180" s="193">
        <v>934998.7</v>
      </c>
      <c r="T180" s="193">
        <v>0</v>
      </c>
      <c r="U180" s="193">
        <v>0</v>
      </c>
      <c r="V180" s="193">
        <v>0</v>
      </c>
      <c r="W180" s="23">
        <v>0.57999999999999996</v>
      </c>
      <c r="X180" s="193">
        <v>2</v>
      </c>
    </row>
    <row r="181" spans="1:24" ht="15" customHeight="1" x14ac:dyDescent="0.25">
      <c r="A181" s="3" t="s">
        <v>41</v>
      </c>
      <c r="B181" s="3" t="s">
        <v>396</v>
      </c>
      <c r="C181" s="5">
        <v>1012000</v>
      </c>
      <c r="D181" s="5">
        <v>0</v>
      </c>
      <c r="E181" s="5">
        <v>0</v>
      </c>
      <c r="F181" s="5">
        <v>59000</v>
      </c>
      <c r="G181" s="5">
        <v>0</v>
      </c>
      <c r="H181" s="5">
        <v>952000</v>
      </c>
      <c r="I181" s="5">
        <v>0</v>
      </c>
      <c r="J181" s="5">
        <v>0</v>
      </c>
      <c r="K181" s="5">
        <v>0</v>
      </c>
      <c r="L181" s="5"/>
      <c r="M181" s="5">
        <f t="shared" si="60"/>
        <v>621000</v>
      </c>
      <c r="N181" s="5">
        <f t="shared" si="61"/>
        <v>-1000</v>
      </c>
      <c r="O181" s="5" t="s">
        <v>397</v>
      </c>
      <c r="P181" s="5">
        <v>0</v>
      </c>
      <c r="Q181" s="194">
        <v>0</v>
      </c>
      <c r="R181" s="194">
        <v>168666</v>
      </c>
      <c r="S181" s="194">
        <v>843334</v>
      </c>
      <c r="T181" s="194">
        <v>0</v>
      </c>
      <c r="U181" s="194">
        <v>0</v>
      </c>
      <c r="V181" s="194">
        <v>0</v>
      </c>
      <c r="W181" s="23">
        <v>0.56000000000000005</v>
      </c>
      <c r="X181" s="194">
        <v>0</v>
      </c>
    </row>
    <row r="182" spans="1:24" ht="15" customHeight="1" x14ac:dyDescent="0.25">
      <c r="A182" s="3" t="s">
        <v>41</v>
      </c>
      <c r="B182" s="3" t="s">
        <v>398</v>
      </c>
      <c r="C182" s="5">
        <v>832000</v>
      </c>
      <c r="D182" s="5">
        <v>100000</v>
      </c>
      <c r="E182" s="5">
        <v>20000</v>
      </c>
      <c r="F182" s="5">
        <v>54000</v>
      </c>
      <c r="G182" s="5">
        <v>0</v>
      </c>
      <c r="H182" s="5">
        <v>678000</v>
      </c>
      <c r="I182" s="5">
        <v>0</v>
      </c>
      <c r="J182" s="5">
        <v>0</v>
      </c>
      <c r="K182" s="5">
        <v>0</v>
      </c>
      <c r="L182" s="5"/>
      <c r="M182" s="5">
        <f t="shared" si="60"/>
        <v>1299000</v>
      </c>
      <c r="N182" s="5">
        <f t="shared" si="61"/>
        <v>0</v>
      </c>
      <c r="O182" s="5" t="s">
        <v>399</v>
      </c>
      <c r="P182" s="5">
        <v>0</v>
      </c>
      <c r="Q182" s="195">
        <v>0</v>
      </c>
      <c r="R182" s="195">
        <v>138666</v>
      </c>
      <c r="S182" s="195">
        <v>693334</v>
      </c>
      <c r="T182" s="195">
        <v>0</v>
      </c>
      <c r="U182" s="195">
        <v>0</v>
      </c>
      <c r="V182" s="195">
        <v>0</v>
      </c>
      <c r="W182" s="23">
        <v>0.54</v>
      </c>
      <c r="X182" s="195">
        <v>1</v>
      </c>
    </row>
    <row r="183" spans="1:24" ht="15" customHeight="1" x14ac:dyDescent="0.25">
      <c r="A183" s="3" t="s">
        <v>41</v>
      </c>
      <c r="B183" s="3" t="s">
        <v>401</v>
      </c>
      <c r="C183" s="5">
        <v>1021000</v>
      </c>
      <c r="D183" s="5">
        <v>1000000</v>
      </c>
      <c r="E183" s="5">
        <v>200000</v>
      </c>
      <c r="F183" s="5">
        <v>163000</v>
      </c>
      <c r="G183" s="5">
        <v>0</v>
      </c>
      <c r="H183" s="5">
        <v>886000</v>
      </c>
      <c r="I183" s="5">
        <v>0</v>
      </c>
      <c r="J183" s="5">
        <v>1020000</v>
      </c>
      <c r="K183" s="5">
        <v>15000</v>
      </c>
      <c r="L183" s="5"/>
      <c r="M183" s="5">
        <f t="shared" si="60"/>
        <v>1165000</v>
      </c>
      <c r="N183" s="5">
        <f t="shared" si="61"/>
        <v>23000</v>
      </c>
      <c r="O183" s="5" t="s">
        <v>181</v>
      </c>
      <c r="P183" s="5">
        <v>0</v>
      </c>
      <c r="Q183" s="196">
        <v>0</v>
      </c>
      <c r="R183" s="196">
        <v>170167</v>
      </c>
      <c r="S183" s="196">
        <v>850833</v>
      </c>
      <c r="T183" s="196">
        <v>0</v>
      </c>
      <c r="U183" s="196">
        <v>0</v>
      </c>
      <c r="V183" s="196">
        <v>0</v>
      </c>
      <c r="W183" s="23">
        <v>0.55000000000000004</v>
      </c>
      <c r="X183" s="196">
        <v>1</v>
      </c>
    </row>
    <row r="184" spans="1:24" ht="15" customHeight="1" x14ac:dyDescent="0.25">
      <c r="A184" s="3" t="s">
        <v>41</v>
      </c>
      <c r="B184" s="3" t="s">
        <v>403</v>
      </c>
      <c r="C184" s="5">
        <v>5872000</v>
      </c>
      <c r="D184" s="5">
        <v>2346000</v>
      </c>
      <c r="E184" s="5">
        <v>469000</v>
      </c>
      <c r="F184" s="5">
        <v>131000</v>
      </c>
      <c r="G184" s="5">
        <v>0</v>
      </c>
      <c r="H184" s="5">
        <v>4115000</v>
      </c>
      <c r="I184" s="5">
        <v>0</v>
      </c>
      <c r="J184" s="5">
        <v>720000</v>
      </c>
      <c r="K184" s="5">
        <v>0</v>
      </c>
      <c r="L184" s="5"/>
      <c r="M184" s="5">
        <f xml:space="preserve"> M183+H184+ I184- J184- L184+ Q184</f>
        <v>4560000</v>
      </c>
      <c r="N184" s="5">
        <f>(C184-D184 - F184 - G184 + J184- K184- H184- I184- P184)*-1</f>
        <v>0</v>
      </c>
      <c r="O184" s="5" t="s">
        <v>404</v>
      </c>
      <c r="P184" s="5">
        <v>0</v>
      </c>
      <c r="Q184" s="197">
        <v>0</v>
      </c>
      <c r="R184" s="197">
        <v>978643</v>
      </c>
      <c r="S184" s="197">
        <v>4893356.7</v>
      </c>
      <c r="T184" s="197">
        <v>0</v>
      </c>
      <c r="U184" s="197">
        <v>0</v>
      </c>
      <c r="V184" s="197">
        <v>0</v>
      </c>
      <c r="W184" s="23">
        <v>0.75</v>
      </c>
      <c r="X184" s="197">
        <v>2</v>
      </c>
    </row>
    <row r="185" spans="1:24" ht="15" customHeight="1" x14ac:dyDescent="0.25">
      <c r="A185" s="6" t="s">
        <v>17</v>
      </c>
      <c r="B185" s="6" t="s">
        <v>15</v>
      </c>
      <c r="C185" s="7">
        <v>12561000</v>
      </c>
      <c r="D185" s="7">
        <f t="shared" ref="D185:L185" si="62">SUM(D178:D184)</f>
        <v>5346000</v>
      </c>
      <c r="E185" s="7">
        <f t="shared" si="62"/>
        <v>1069000</v>
      </c>
      <c r="F185" s="7">
        <f t="shared" si="62"/>
        <v>580000</v>
      </c>
      <c r="G185" s="7">
        <f t="shared" si="62"/>
        <v>0</v>
      </c>
      <c r="H185" s="7">
        <f t="shared" si="62"/>
        <v>9589000</v>
      </c>
      <c r="I185" s="7">
        <f t="shared" si="62"/>
        <v>0</v>
      </c>
      <c r="J185" s="7">
        <f t="shared" si="62"/>
        <v>2940000</v>
      </c>
      <c r="K185" s="7">
        <f t="shared" si="62"/>
        <v>15000</v>
      </c>
      <c r="L185" s="7">
        <f t="shared" si="62"/>
        <v>0</v>
      </c>
      <c r="M185" s="7">
        <f>M184</f>
        <v>4560000</v>
      </c>
      <c r="N185" s="7">
        <f>SUM(N178:N184)</f>
        <v>29000</v>
      </c>
      <c r="O185" s="7"/>
      <c r="P185" s="7">
        <f>SUM(P178:P184)</f>
        <v>0</v>
      </c>
      <c r="Q185" s="8"/>
    </row>
    <row r="186" spans="1:24" ht="15" customHeight="1" x14ac:dyDescent="0.25">
      <c r="A186" s="3" t="s">
        <v>41</v>
      </c>
      <c r="B186" s="3" t="s">
        <v>409</v>
      </c>
      <c r="C186" s="5">
        <v>791000</v>
      </c>
      <c r="D186" s="5">
        <v>1300000</v>
      </c>
      <c r="E186" s="5">
        <v>260000</v>
      </c>
      <c r="F186" s="5">
        <v>51000</v>
      </c>
      <c r="G186" s="5">
        <v>0</v>
      </c>
      <c r="H186" s="5">
        <v>488000</v>
      </c>
      <c r="I186" s="5">
        <v>0</v>
      </c>
      <c r="J186" s="5">
        <v>1050000</v>
      </c>
      <c r="K186" s="5">
        <v>0</v>
      </c>
      <c r="L186" s="5"/>
      <c r="M186" s="5">
        <f t="shared" ref="M186:M191" si="63" xml:space="preserve"> M185+H186+ I186- J186- L186+ Q186</f>
        <v>3998000</v>
      </c>
      <c r="N186" s="5">
        <f t="shared" ref="N186:N191" si="64">(C186-D186 - F186 - G186 + J186- K186- H186- I186- P186)*-1</f>
        <v>-2000</v>
      </c>
      <c r="O186" s="5" t="s">
        <v>410</v>
      </c>
      <c r="P186" s="5">
        <v>0</v>
      </c>
      <c r="Q186" s="199">
        <v>0</v>
      </c>
      <c r="R186" s="199">
        <v>131835</v>
      </c>
      <c r="S186" s="199">
        <v>659165</v>
      </c>
      <c r="T186" s="199">
        <v>0</v>
      </c>
      <c r="U186" s="199">
        <v>0</v>
      </c>
      <c r="V186" s="199">
        <v>0</v>
      </c>
      <c r="W186" s="23">
        <v>0.48</v>
      </c>
      <c r="X186" s="199">
        <v>2</v>
      </c>
    </row>
    <row r="187" spans="1:24" ht="15" customHeight="1" x14ac:dyDescent="0.25">
      <c r="A187" s="3" t="s">
        <v>41</v>
      </c>
      <c r="B187" s="3" t="s">
        <v>411</v>
      </c>
      <c r="C187" s="5">
        <v>2034000</v>
      </c>
      <c r="D187" s="5">
        <v>0</v>
      </c>
      <c r="E187" s="5">
        <v>0</v>
      </c>
      <c r="F187" s="5">
        <v>24000</v>
      </c>
      <c r="G187" s="5">
        <v>0</v>
      </c>
      <c r="H187" s="5">
        <v>2030000</v>
      </c>
      <c r="I187" s="5">
        <v>0</v>
      </c>
      <c r="J187" s="5">
        <v>20000</v>
      </c>
      <c r="K187" s="5">
        <v>0</v>
      </c>
      <c r="L187" s="5"/>
      <c r="M187" s="5">
        <f t="shared" si="63"/>
        <v>6008000</v>
      </c>
      <c r="N187" s="5">
        <f t="shared" si="64"/>
        <v>0</v>
      </c>
      <c r="O187" s="5" t="s">
        <v>412</v>
      </c>
      <c r="P187" s="5">
        <v>0</v>
      </c>
      <c r="Q187" s="200">
        <v>0</v>
      </c>
      <c r="R187" s="200">
        <v>339013</v>
      </c>
      <c r="S187" s="200">
        <v>1694987</v>
      </c>
      <c r="T187" s="200">
        <v>0</v>
      </c>
      <c r="U187" s="200">
        <v>0</v>
      </c>
      <c r="V187" s="200">
        <v>0</v>
      </c>
      <c r="W187" s="23">
        <v>0.71</v>
      </c>
      <c r="X187" s="200">
        <v>0</v>
      </c>
    </row>
    <row r="188" spans="1:24" ht="15" customHeight="1" x14ac:dyDescent="0.25">
      <c r="A188" s="3" t="s">
        <v>41</v>
      </c>
      <c r="B188" s="3" t="s">
        <v>416</v>
      </c>
      <c r="C188" s="5">
        <v>405000</v>
      </c>
      <c r="D188" s="5">
        <v>7212000</v>
      </c>
      <c r="E188" s="5">
        <v>1441000</v>
      </c>
      <c r="F188" s="5">
        <v>0</v>
      </c>
      <c r="G188" s="5">
        <v>0</v>
      </c>
      <c r="H188" s="5">
        <v>405000</v>
      </c>
      <c r="I188" s="5">
        <v>0</v>
      </c>
      <c r="J188" s="5">
        <v>7212000</v>
      </c>
      <c r="K188" s="5">
        <v>0</v>
      </c>
      <c r="L188" s="5"/>
      <c r="M188" s="5">
        <f t="shared" si="63"/>
        <v>-799000</v>
      </c>
      <c r="N188" s="5">
        <f t="shared" si="64"/>
        <v>0</v>
      </c>
      <c r="O188" s="5" t="s">
        <v>417</v>
      </c>
      <c r="P188" s="5">
        <v>0</v>
      </c>
      <c r="Q188" s="203">
        <v>0</v>
      </c>
      <c r="R188" s="203">
        <v>67500</v>
      </c>
      <c r="S188" s="203">
        <v>337500.3</v>
      </c>
      <c r="T188" s="203">
        <v>0</v>
      </c>
      <c r="U188" s="203">
        <v>0</v>
      </c>
      <c r="V188" s="203">
        <v>0</v>
      </c>
      <c r="W188" s="23">
        <v>0.05</v>
      </c>
      <c r="X188" s="203">
        <v>18</v>
      </c>
    </row>
    <row r="189" spans="1:24" ht="15" customHeight="1" x14ac:dyDescent="0.25">
      <c r="A189" s="3" t="s">
        <v>41</v>
      </c>
      <c r="B189" s="3" t="s">
        <v>416</v>
      </c>
      <c r="C189" s="5">
        <v>2010000</v>
      </c>
      <c r="D189" s="5">
        <v>1938000</v>
      </c>
      <c r="E189" s="5">
        <v>387000</v>
      </c>
      <c r="F189" s="5">
        <v>0</v>
      </c>
      <c r="G189" s="5">
        <v>0</v>
      </c>
      <c r="H189" s="5">
        <v>2015000</v>
      </c>
      <c r="I189" s="5">
        <v>0</v>
      </c>
      <c r="J189" s="5">
        <v>1938000</v>
      </c>
      <c r="K189" s="5">
        <v>0</v>
      </c>
      <c r="L189" s="5"/>
      <c r="M189" s="5">
        <f t="shared" si="63"/>
        <v>-722000</v>
      </c>
      <c r="N189" s="5">
        <f t="shared" si="64"/>
        <v>5000</v>
      </c>
      <c r="O189" s="5" t="s">
        <v>418</v>
      </c>
      <c r="P189" s="5">
        <v>0</v>
      </c>
      <c r="Q189" s="204">
        <v>0</v>
      </c>
      <c r="R189" s="204">
        <v>334829</v>
      </c>
      <c r="S189" s="204">
        <v>1675171</v>
      </c>
      <c r="T189" s="204">
        <v>0</v>
      </c>
      <c r="U189" s="204">
        <v>0</v>
      </c>
      <c r="V189" s="204">
        <v>0</v>
      </c>
      <c r="W189" s="23">
        <v>0.73</v>
      </c>
      <c r="X189" s="204">
        <v>4</v>
      </c>
    </row>
    <row r="190" spans="1:24" ht="15" customHeight="1" x14ac:dyDescent="0.25">
      <c r="A190" s="3" t="s">
        <v>41</v>
      </c>
      <c r="B190" s="3" t="s">
        <v>419</v>
      </c>
      <c r="C190" s="5">
        <v>1511000</v>
      </c>
      <c r="D190" s="5">
        <v>2500000</v>
      </c>
      <c r="E190" s="5">
        <v>500000</v>
      </c>
      <c r="F190" s="5">
        <v>65000</v>
      </c>
      <c r="G190" s="5">
        <v>0</v>
      </c>
      <c r="H190" s="5">
        <v>420000</v>
      </c>
      <c r="I190" s="5">
        <v>0</v>
      </c>
      <c r="J190" s="5">
        <v>1500000</v>
      </c>
      <c r="K190" s="5">
        <v>0</v>
      </c>
      <c r="L190" s="5"/>
      <c r="M190" s="5">
        <f t="shared" si="63"/>
        <v>-1802000</v>
      </c>
      <c r="N190" s="5">
        <f t="shared" si="64"/>
        <v>-26000</v>
      </c>
      <c r="O190" s="5" t="s">
        <v>420</v>
      </c>
      <c r="P190" s="5">
        <v>0</v>
      </c>
      <c r="Q190" s="205">
        <v>0</v>
      </c>
      <c r="R190" s="205">
        <v>251650</v>
      </c>
      <c r="S190" s="205">
        <v>1259350</v>
      </c>
      <c r="T190" s="205">
        <v>0</v>
      </c>
      <c r="U190" s="205">
        <v>0</v>
      </c>
      <c r="V190" s="205">
        <v>0</v>
      </c>
      <c r="W190" s="23">
        <v>0.87</v>
      </c>
      <c r="X190" s="205">
        <v>3</v>
      </c>
    </row>
    <row r="191" spans="1:24" ht="15" customHeight="1" x14ac:dyDescent="0.25">
      <c r="A191" s="3" t="s">
        <v>41</v>
      </c>
      <c r="B191" s="3" t="s">
        <v>421</v>
      </c>
      <c r="C191" s="5">
        <v>1007000</v>
      </c>
      <c r="D191" s="5">
        <v>0</v>
      </c>
      <c r="E191" s="5">
        <v>0</v>
      </c>
      <c r="F191" s="5">
        <v>306000</v>
      </c>
      <c r="G191" s="5">
        <v>0</v>
      </c>
      <c r="H191" s="5">
        <v>722000</v>
      </c>
      <c r="I191" s="5">
        <v>0</v>
      </c>
      <c r="J191" s="5">
        <v>20000</v>
      </c>
      <c r="K191" s="5">
        <v>0</v>
      </c>
      <c r="L191" s="5"/>
      <c r="M191" s="5">
        <f t="shared" si="63"/>
        <v>-1100000</v>
      </c>
      <c r="N191" s="5">
        <f t="shared" si="64"/>
        <v>1000</v>
      </c>
      <c r="O191" s="5" t="s">
        <v>422</v>
      </c>
      <c r="P191" s="5">
        <v>0</v>
      </c>
      <c r="Q191" s="206">
        <v>0</v>
      </c>
      <c r="R191" s="206">
        <v>167745</v>
      </c>
      <c r="S191" s="206">
        <v>839255</v>
      </c>
      <c r="T191" s="206">
        <v>0</v>
      </c>
      <c r="U191" s="206">
        <v>0</v>
      </c>
      <c r="V191" s="206">
        <v>0</v>
      </c>
      <c r="W191" s="23">
        <v>0.77</v>
      </c>
      <c r="X191" s="206">
        <v>0</v>
      </c>
    </row>
    <row r="192" spans="1:24" ht="15" customHeight="1" x14ac:dyDescent="0.25">
      <c r="A192" s="3" t="s">
        <v>194</v>
      </c>
      <c r="B192" s="3" t="s">
        <v>423</v>
      </c>
      <c r="C192" s="5">
        <v>2495000</v>
      </c>
      <c r="D192" s="5">
        <v>200000</v>
      </c>
      <c r="E192" s="5">
        <v>40000</v>
      </c>
      <c r="F192" s="5">
        <v>34000</v>
      </c>
      <c r="G192" s="5">
        <v>0</v>
      </c>
      <c r="H192" s="5">
        <v>2261000</v>
      </c>
      <c r="I192" s="5">
        <v>0</v>
      </c>
      <c r="J192" s="5">
        <v>0</v>
      </c>
      <c r="K192" s="5">
        <v>0</v>
      </c>
      <c r="L192" s="5"/>
      <c r="M192" s="5">
        <f xml:space="preserve"> M191+H192+ I192- J192- L192+ Q192</f>
        <v>1161000</v>
      </c>
      <c r="N192" s="5">
        <f>(C192-D192 - F192 - G192 + J192- K192- H192- I192- P192)*-1</f>
        <v>0</v>
      </c>
      <c r="O192" s="5" t="s">
        <v>424</v>
      </c>
      <c r="P192" s="5">
        <v>0</v>
      </c>
      <c r="Q192" s="207">
        <v>0</v>
      </c>
      <c r="R192" s="207">
        <v>415424</v>
      </c>
      <c r="S192" s="207">
        <v>2079576</v>
      </c>
      <c r="T192" s="207">
        <v>0</v>
      </c>
      <c r="U192" s="207">
        <v>0</v>
      </c>
      <c r="V192" s="207">
        <v>0</v>
      </c>
      <c r="W192" s="23">
        <v>0.77</v>
      </c>
      <c r="X192" s="207">
        <v>1</v>
      </c>
    </row>
    <row r="193" spans="1:24" ht="15" customHeight="1" x14ac:dyDescent="0.25">
      <c r="A193" s="6" t="s">
        <v>18</v>
      </c>
      <c r="B193" s="6" t="s">
        <v>15</v>
      </c>
      <c r="C193" s="7">
        <f t="shared" ref="C193:L193" si="65">SUM(C186:C192)</f>
        <v>10253000</v>
      </c>
      <c r="D193" s="7">
        <f t="shared" si="65"/>
        <v>13150000</v>
      </c>
      <c r="E193" s="7">
        <v>2630000</v>
      </c>
      <c r="F193" s="7">
        <f t="shared" si="65"/>
        <v>480000</v>
      </c>
      <c r="G193" s="7">
        <f t="shared" si="65"/>
        <v>0</v>
      </c>
      <c r="H193" s="7">
        <f t="shared" si="65"/>
        <v>8341000</v>
      </c>
      <c r="I193" s="7">
        <f t="shared" si="65"/>
        <v>0</v>
      </c>
      <c r="J193" s="7">
        <f t="shared" si="65"/>
        <v>11740000</v>
      </c>
      <c r="K193" s="7">
        <f t="shared" si="65"/>
        <v>0</v>
      </c>
      <c r="L193" s="7">
        <f t="shared" si="65"/>
        <v>0</v>
      </c>
      <c r="M193" s="7">
        <f>M192</f>
        <v>1161000</v>
      </c>
      <c r="N193" s="7">
        <f>SUM(N186:N192)</f>
        <v>-22000</v>
      </c>
      <c r="O193" s="7"/>
      <c r="P193" s="7">
        <f>SUM(P186:P192)</f>
        <v>0</v>
      </c>
      <c r="Q193" s="8"/>
    </row>
    <row r="194" spans="1:24" ht="15" customHeight="1" x14ac:dyDescent="0.25">
      <c r="A194" s="3" t="s">
        <v>41</v>
      </c>
      <c r="B194" s="3" t="s">
        <v>425</v>
      </c>
      <c r="C194" s="5">
        <v>1961000</v>
      </c>
      <c r="D194" s="5">
        <v>3000000</v>
      </c>
      <c r="E194" s="5">
        <v>600000</v>
      </c>
      <c r="F194" s="5">
        <v>49000</v>
      </c>
      <c r="G194" s="5">
        <v>0</v>
      </c>
      <c r="H194" s="5">
        <v>1412000</v>
      </c>
      <c r="I194" s="5">
        <v>0</v>
      </c>
      <c r="J194" s="5">
        <v>2500000</v>
      </c>
      <c r="K194" s="5">
        <v>0</v>
      </c>
      <c r="L194" s="5"/>
      <c r="M194" s="5">
        <f t="shared" ref="M194:M199" si="66" xml:space="preserve"> M193+H194+ I194- J194- L194+ Q194</f>
        <v>73000</v>
      </c>
      <c r="N194" s="5">
        <f t="shared" ref="N194:N199" si="67">(C194-D194 - F194 - G194 + J194- K194- H194- I194- P194)*-1</f>
        <v>0</v>
      </c>
      <c r="O194" s="5" t="s">
        <v>426</v>
      </c>
      <c r="P194" s="5">
        <v>0</v>
      </c>
      <c r="Q194" s="208">
        <v>0</v>
      </c>
      <c r="R194" s="208">
        <v>326669</v>
      </c>
      <c r="S194" s="208">
        <v>1634331</v>
      </c>
      <c r="T194" s="208">
        <v>0</v>
      </c>
      <c r="U194" s="208">
        <v>0</v>
      </c>
      <c r="V194" s="208">
        <v>0</v>
      </c>
      <c r="W194" s="23">
        <v>0.86</v>
      </c>
      <c r="X194" s="208">
        <v>2</v>
      </c>
    </row>
    <row r="195" spans="1:24" ht="15" customHeight="1" x14ac:dyDescent="0.25">
      <c r="A195" s="3" t="s">
        <v>41</v>
      </c>
      <c r="B195" s="3" t="s">
        <v>427</v>
      </c>
      <c r="C195" s="5">
        <v>1013000</v>
      </c>
      <c r="D195" s="5">
        <v>3500000</v>
      </c>
      <c r="E195" s="5">
        <v>900000</v>
      </c>
      <c r="F195" s="5">
        <v>39000</v>
      </c>
      <c r="G195" s="5">
        <v>0</v>
      </c>
      <c r="H195" s="5">
        <v>285000</v>
      </c>
      <c r="I195" s="5">
        <v>0</v>
      </c>
      <c r="J195" s="5">
        <v>2800000</v>
      </c>
      <c r="K195" s="5">
        <v>0</v>
      </c>
      <c r="L195" s="5"/>
      <c r="M195" s="5">
        <f t="shared" si="66"/>
        <v>-2442000</v>
      </c>
      <c r="N195" s="5">
        <f t="shared" si="67"/>
        <v>11000</v>
      </c>
      <c r="O195" s="5" t="s">
        <v>428</v>
      </c>
      <c r="P195" s="5">
        <v>0</v>
      </c>
      <c r="Q195" s="209">
        <v>0</v>
      </c>
      <c r="R195" s="209">
        <v>168743</v>
      </c>
      <c r="S195" s="209">
        <v>844257</v>
      </c>
      <c r="T195" s="209">
        <v>0</v>
      </c>
      <c r="U195" s="209">
        <v>0</v>
      </c>
      <c r="V195" s="209">
        <v>0</v>
      </c>
      <c r="W195" s="23">
        <v>0.81</v>
      </c>
      <c r="X195" s="209">
        <v>4</v>
      </c>
    </row>
    <row r="196" spans="1:24" ht="15" customHeight="1" x14ac:dyDescent="0.25">
      <c r="A196" s="3" t="s">
        <v>41</v>
      </c>
      <c r="B196" s="3" t="s">
        <v>429</v>
      </c>
      <c r="C196" s="5">
        <v>1581000</v>
      </c>
      <c r="D196" s="5">
        <v>0</v>
      </c>
      <c r="E196" s="5">
        <v>0</v>
      </c>
      <c r="F196" s="5">
        <v>24000</v>
      </c>
      <c r="G196" s="5">
        <v>0</v>
      </c>
      <c r="H196" s="5">
        <v>1561000</v>
      </c>
      <c r="I196" s="5">
        <v>0</v>
      </c>
      <c r="J196" s="5">
        <v>20000</v>
      </c>
      <c r="K196" s="5">
        <v>0</v>
      </c>
      <c r="L196" s="5"/>
      <c r="M196" s="5">
        <f t="shared" si="66"/>
        <v>-901000</v>
      </c>
      <c r="N196" s="5">
        <f t="shared" si="67"/>
        <v>-16000</v>
      </c>
      <c r="O196" s="5" t="s">
        <v>430</v>
      </c>
      <c r="P196" s="5">
        <v>0</v>
      </c>
      <c r="Q196" s="210">
        <v>0</v>
      </c>
      <c r="R196" s="210">
        <v>263413</v>
      </c>
      <c r="S196" s="210">
        <v>1317587</v>
      </c>
      <c r="T196" s="210">
        <v>0</v>
      </c>
      <c r="U196" s="210">
        <v>0</v>
      </c>
      <c r="V196" s="210">
        <v>0</v>
      </c>
      <c r="W196" s="23">
        <v>0.85</v>
      </c>
      <c r="X196" s="210">
        <v>0</v>
      </c>
    </row>
    <row r="197" spans="1:24" ht="15" customHeight="1" x14ac:dyDescent="0.25">
      <c r="A197" s="3" t="s">
        <v>41</v>
      </c>
      <c r="B197" s="3" t="s">
        <v>431</v>
      </c>
      <c r="C197" s="5">
        <v>1128000</v>
      </c>
      <c r="D197" s="5">
        <v>2500000</v>
      </c>
      <c r="E197" s="5">
        <v>500000</v>
      </c>
      <c r="F197" s="5">
        <v>121000</v>
      </c>
      <c r="G197" s="5">
        <v>0</v>
      </c>
      <c r="H197" s="5">
        <v>30000</v>
      </c>
      <c r="I197" s="5">
        <v>0</v>
      </c>
      <c r="J197" s="5">
        <v>1523000</v>
      </c>
      <c r="K197" s="5">
        <v>0</v>
      </c>
      <c r="L197" s="5"/>
      <c r="M197" s="5">
        <f t="shared" si="66"/>
        <v>-2394000</v>
      </c>
      <c r="N197" s="5">
        <f t="shared" si="67"/>
        <v>0</v>
      </c>
      <c r="O197" s="5" t="s">
        <v>432</v>
      </c>
      <c r="P197" s="5">
        <v>0</v>
      </c>
      <c r="Q197" s="211">
        <v>0</v>
      </c>
      <c r="R197" s="211">
        <v>187963</v>
      </c>
      <c r="S197" s="211">
        <v>940037</v>
      </c>
      <c r="T197" s="211">
        <v>0</v>
      </c>
      <c r="U197" s="211">
        <v>0</v>
      </c>
      <c r="V197" s="211">
        <v>0</v>
      </c>
      <c r="W197" s="23">
        <v>0.71</v>
      </c>
      <c r="X197" s="211">
        <v>2</v>
      </c>
    </row>
    <row r="198" spans="1:24" ht="15" customHeight="1" x14ac:dyDescent="0.25">
      <c r="A198" s="3" t="s">
        <v>41</v>
      </c>
      <c r="B198" s="3" t="s">
        <v>433</v>
      </c>
      <c r="C198" s="5">
        <v>1637000</v>
      </c>
      <c r="D198" s="5">
        <v>0</v>
      </c>
      <c r="E198" s="5">
        <v>0</v>
      </c>
      <c r="F198" s="5">
        <v>1238000</v>
      </c>
      <c r="G198" s="5">
        <v>0</v>
      </c>
      <c r="H198" s="5">
        <v>402000</v>
      </c>
      <c r="I198" s="5">
        <v>0</v>
      </c>
      <c r="J198" s="5">
        <v>0</v>
      </c>
      <c r="K198" s="5">
        <v>0</v>
      </c>
      <c r="L198" s="5"/>
      <c r="M198" s="5">
        <f t="shared" si="66"/>
        <v>-1992000</v>
      </c>
      <c r="N198" s="5">
        <f t="shared" si="67"/>
        <v>3000</v>
      </c>
      <c r="O198" s="5" t="s">
        <v>434</v>
      </c>
      <c r="P198" s="5">
        <v>0</v>
      </c>
      <c r="Q198" s="212">
        <v>0</v>
      </c>
      <c r="R198" s="212">
        <v>272091</v>
      </c>
      <c r="S198" s="212">
        <v>1364909</v>
      </c>
      <c r="T198" s="212">
        <v>0</v>
      </c>
      <c r="U198" s="212">
        <v>0</v>
      </c>
      <c r="V198" s="212">
        <v>0</v>
      </c>
      <c r="W198" s="23">
        <v>0.78</v>
      </c>
      <c r="X198" s="212">
        <v>0</v>
      </c>
    </row>
    <row r="199" spans="1:24" ht="15" customHeight="1" x14ac:dyDescent="0.25">
      <c r="A199" s="3" t="s">
        <v>41</v>
      </c>
      <c r="B199" s="3" t="s">
        <v>435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/>
      <c r="M199" s="5">
        <f t="shared" si="66"/>
        <v>-1992000</v>
      </c>
      <c r="N199" s="5">
        <f t="shared" si="67"/>
        <v>0</v>
      </c>
      <c r="O199" s="5" t="s">
        <v>437</v>
      </c>
      <c r="P199" s="5">
        <v>0</v>
      </c>
      <c r="Q199" s="213">
        <v>0</v>
      </c>
      <c r="R199" s="213">
        <v>0</v>
      </c>
      <c r="S199" s="213">
        <v>0</v>
      </c>
      <c r="T199" s="213">
        <v>0</v>
      </c>
      <c r="U199" s="213">
        <v>0</v>
      </c>
      <c r="V199" s="213">
        <v>0</v>
      </c>
      <c r="X199" s="213">
        <v>0</v>
      </c>
    </row>
    <row r="200" spans="1:24" ht="15" customHeight="1" x14ac:dyDescent="0.25">
      <c r="A200" s="3" t="s">
        <v>41</v>
      </c>
      <c r="B200" s="3" t="s">
        <v>435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/>
      <c r="M200" s="215">
        <v>0</v>
      </c>
      <c r="N200" s="5">
        <f>(C200-D200 - F200 - G200 + J200- K200- H200- I200- P200)*-1</f>
        <v>0</v>
      </c>
      <c r="O200" s="5" t="s">
        <v>437</v>
      </c>
      <c r="P200" s="5">
        <v>0</v>
      </c>
      <c r="Q200" s="214">
        <v>0</v>
      </c>
      <c r="R200" s="214">
        <v>0</v>
      </c>
      <c r="S200" s="214">
        <v>0</v>
      </c>
      <c r="T200" s="214">
        <v>0</v>
      </c>
      <c r="U200" s="214">
        <v>0</v>
      </c>
      <c r="V200" s="214">
        <v>0</v>
      </c>
      <c r="X200" s="214">
        <v>0</v>
      </c>
    </row>
    <row r="201" spans="1:24" ht="15" customHeight="1" x14ac:dyDescent="0.25">
      <c r="A201" s="6" t="s">
        <v>19</v>
      </c>
      <c r="B201" s="6" t="s">
        <v>15</v>
      </c>
      <c r="C201" s="7">
        <f t="shared" ref="C201:L201" si="68">SUM(C194:C200)</f>
        <v>7320000</v>
      </c>
      <c r="D201" s="7">
        <f t="shared" si="68"/>
        <v>9000000</v>
      </c>
      <c r="E201" s="7">
        <f t="shared" si="68"/>
        <v>2000000</v>
      </c>
      <c r="F201" s="7">
        <f t="shared" si="68"/>
        <v>1471000</v>
      </c>
      <c r="G201" s="7">
        <f t="shared" si="68"/>
        <v>0</v>
      </c>
      <c r="H201" s="7">
        <f t="shared" si="68"/>
        <v>3690000</v>
      </c>
      <c r="I201" s="7">
        <f t="shared" si="68"/>
        <v>0</v>
      </c>
      <c r="J201" s="7">
        <f t="shared" si="68"/>
        <v>6843000</v>
      </c>
      <c r="K201" s="7">
        <f t="shared" si="68"/>
        <v>0</v>
      </c>
      <c r="L201" s="7">
        <f t="shared" si="68"/>
        <v>0</v>
      </c>
      <c r="M201" s="216">
        <f>M200</f>
        <v>0</v>
      </c>
      <c r="N201" s="7">
        <v>0</v>
      </c>
      <c r="O201" s="7"/>
      <c r="P201" s="7">
        <f>SUM(P194:P200)</f>
        <v>0</v>
      </c>
      <c r="Q201" s="8"/>
    </row>
    <row r="202" spans="1:24" x14ac:dyDescent="0.25">
      <c r="A202" s="10" t="s">
        <v>15</v>
      </c>
      <c r="B202" s="10" t="s">
        <v>20</v>
      </c>
      <c r="C202" s="11">
        <f t="shared" ref="C202:L202" si="69">C177+C185+C193+C201</f>
        <v>38304000</v>
      </c>
      <c r="D202" s="11">
        <f t="shared" si="69"/>
        <v>36296000</v>
      </c>
      <c r="E202" s="11">
        <f t="shared" si="69"/>
        <v>7459000</v>
      </c>
      <c r="F202" s="11">
        <f t="shared" si="69"/>
        <v>3074000</v>
      </c>
      <c r="G202" s="11">
        <f t="shared" si="69"/>
        <v>0</v>
      </c>
      <c r="H202" s="11">
        <f t="shared" si="69"/>
        <v>27427000</v>
      </c>
      <c r="I202" s="11">
        <f t="shared" si="69"/>
        <v>0</v>
      </c>
      <c r="J202" s="11">
        <f t="shared" si="69"/>
        <v>28509000</v>
      </c>
      <c r="K202" s="11">
        <f t="shared" si="69"/>
        <v>15000</v>
      </c>
      <c r="L202" s="11">
        <f t="shared" si="69"/>
        <v>0</v>
      </c>
      <c r="M202" s="217">
        <v>0</v>
      </c>
      <c r="N202" s="11">
        <v>0</v>
      </c>
      <c r="O202" s="11"/>
      <c r="P202" s="11">
        <f>P177+P185+P193+P201</f>
        <v>0</v>
      </c>
      <c r="Q202" s="9"/>
    </row>
    <row r="203" spans="1:24" ht="15" customHeight="1" x14ac:dyDescent="0.25">
      <c r="A203" t="s">
        <v>41</v>
      </c>
      <c r="B203" s="3" t="s">
        <v>439</v>
      </c>
      <c r="C203" s="5">
        <v>2868000</v>
      </c>
      <c r="D203" s="5">
        <v>500000</v>
      </c>
      <c r="E203" s="5">
        <v>100000</v>
      </c>
      <c r="F203" s="5">
        <v>36000</v>
      </c>
      <c r="G203" s="5">
        <v>0</v>
      </c>
      <c r="H203" s="5">
        <v>2332000</v>
      </c>
      <c r="I203" s="5">
        <v>0</v>
      </c>
      <c r="J203" s="5">
        <v>0</v>
      </c>
      <c r="K203" s="5">
        <v>0</v>
      </c>
      <c r="L203" s="5"/>
      <c r="M203" s="5">
        <f t="shared" ref="M203:M208" si="70" xml:space="preserve"> M202+H203+ I203- J203- L203+ Q203</f>
        <v>2332000</v>
      </c>
      <c r="N203" s="5">
        <f t="shared" ref="N203:N208" si="71">(C203-D203 - F203 - G203 + J203- K203- H203- I203- P203)*-1</f>
        <v>0</v>
      </c>
      <c r="O203" s="5" t="s">
        <v>440</v>
      </c>
      <c r="P203" s="5">
        <v>0</v>
      </c>
      <c r="Q203" s="218">
        <v>0</v>
      </c>
      <c r="R203" s="218">
        <v>477898</v>
      </c>
      <c r="S203" s="218">
        <v>2390102</v>
      </c>
      <c r="T203" s="218">
        <v>0</v>
      </c>
      <c r="U203" s="218">
        <v>0</v>
      </c>
      <c r="V203" s="218">
        <v>0</v>
      </c>
      <c r="W203" s="23">
        <v>0.77</v>
      </c>
      <c r="X203" s="218">
        <v>2</v>
      </c>
    </row>
    <row r="204" spans="1:24" ht="15" customHeight="1" x14ac:dyDescent="0.25">
      <c r="A204" s="3" t="s">
        <v>41</v>
      </c>
      <c r="B204" s="3" t="s">
        <v>442</v>
      </c>
      <c r="C204" s="5">
        <v>1613000</v>
      </c>
      <c r="D204" s="5">
        <v>500000</v>
      </c>
      <c r="E204" s="5">
        <v>100000</v>
      </c>
      <c r="F204" s="5">
        <v>24000</v>
      </c>
      <c r="G204" s="5">
        <v>0</v>
      </c>
      <c r="H204" s="5">
        <v>1609000</v>
      </c>
      <c r="I204" s="5">
        <v>0</v>
      </c>
      <c r="J204" s="5">
        <v>520000</v>
      </c>
      <c r="K204" s="5">
        <v>0</v>
      </c>
      <c r="L204" s="5"/>
      <c r="M204" s="5">
        <f t="shared" si="70"/>
        <v>3421000</v>
      </c>
      <c r="N204" s="5">
        <f t="shared" si="71"/>
        <v>0</v>
      </c>
      <c r="O204" s="5" t="s">
        <v>445</v>
      </c>
      <c r="P204" s="5">
        <v>0</v>
      </c>
      <c r="Q204" s="219">
        <v>0</v>
      </c>
      <c r="R204" s="219">
        <v>268799</v>
      </c>
      <c r="S204" s="219">
        <v>1344200.6</v>
      </c>
      <c r="T204" s="219">
        <v>0</v>
      </c>
      <c r="U204" s="219">
        <v>0</v>
      </c>
      <c r="V204" s="219">
        <v>0</v>
      </c>
      <c r="W204" s="23">
        <v>0.86</v>
      </c>
      <c r="X204" s="219">
        <v>1</v>
      </c>
    </row>
    <row r="205" spans="1:24" ht="15" customHeight="1" x14ac:dyDescent="0.25">
      <c r="A205" s="3" t="s">
        <v>41</v>
      </c>
      <c r="B205" s="3" t="s">
        <v>447</v>
      </c>
      <c r="C205" s="5">
        <v>1740000</v>
      </c>
      <c r="D205" s="5">
        <v>0</v>
      </c>
      <c r="E205" s="5">
        <v>0</v>
      </c>
      <c r="F205" s="5">
        <v>52000</v>
      </c>
      <c r="G205" s="5">
        <v>0</v>
      </c>
      <c r="H205" s="5">
        <v>1688000</v>
      </c>
      <c r="I205" s="5">
        <v>0</v>
      </c>
      <c r="J205" s="5">
        <v>0</v>
      </c>
      <c r="K205" s="5">
        <v>0</v>
      </c>
      <c r="L205" s="5"/>
      <c r="M205" s="5">
        <f t="shared" si="70"/>
        <v>5109000</v>
      </c>
      <c r="N205" s="5">
        <f t="shared" si="71"/>
        <v>0</v>
      </c>
      <c r="O205" s="5" t="s">
        <v>448</v>
      </c>
      <c r="P205" s="5">
        <v>0</v>
      </c>
      <c r="Q205" s="220">
        <v>0</v>
      </c>
      <c r="R205" s="220">
        <v>292461</v>
      </c>
      <c r="S205" s="220">
        <v>1462539</v>
      </c>
      <c r="T205" s="220">
        <v>0</v>
      </c>
      <c r="U205" s="220">
        <v>0</v>
      </c>
      <c r="V205" s="220">
        <v>0</v>
      </c>
      <c r="W205" s="23">
        <v>0.73</v>
      </c>
      <c r="X205" s="220">
        <v>0</v>
      </c>
    </row>
    <row r="206" spans="1:24" ht="15" customHeight="1" x14ac:dyDescent="0.25">
      <c r="A206" s="3" t="s">
        <v>41</v>
      </c>
      <c r="B206" s="3" t="s">
        <v>450</v>
      </c>
      <c r="C206" s="5">
        <v>1069000</v>
      </c>
      <c r="D206" s="5">
        <v>700000</v>
      </c>
      <c r="E206" s="5">
        <v>140000</v>
      </c>
      <c r="F206" s="5">
        <v>231000</v>
      </c>
      <c r="G206" s="5">
        <v>0</v>
      </c>
      <c r="H206" s="5">
        <v>739000</v>
      </c>
      <c r="I206" s="5">
        <v>0</v>
      </c>
      <c r="J206" s="5">
        <v>600000</v>
      </c>
      <c r="K206" s="5">
        <v>0</v>
      </c>
      <c r="L206" s="5"/>
      <c r="M206" s="5">
        <f t="shared" si="70"/>
        <v>5248000</v>
      </c>
      <c r="N206" s="5">
        <f t="shared" si="71"/>
        <v>1000</v>
      </c>
      <c r="O206" s="5" t="s">
        <v>451</v>
      </c>
      <c r="P206" s="5">
        <v>0</v>
      </c>
      <c r="Q206" s="221">
        <v>0</v>
      </c>
      <c r="R206" s="221">
        <v>178128</v>
      </c>
      <c r="S206" s="221">
        <v>890871.7</v>
      </c>
      <c r="T206" s="221">
        <v>0</v>
      </c>
      <c r="U206" s="221">
        <v>0</v>
      </c>
      <c r="V206" s="221">
        <v>0</v>
      </c>
      <c r="W206" s="23">
        <v>0.72</v>
      </c>
      <c r="X206" s="221">
        <v>1</v>
      </c>
    </row>
    <row r="207" spans="1:24" ht="15" customHeight="1" x14ac:dyDescent="0.25">
      <c r="A207" s="3" t="s">
        <v>41</v>
      </c>
      <c r="B207" s="3" t="s">
        <v>453</v>
      </c>
      <c r="C207" s="5">
        <v>1620000</v>
      </c>
      <c r="D207" s="5">
        <v>300000</v>
      </c>
      <c r="E207" s="5">
        <v>60000</v>
      </c>
      <c r="F207" s="5">
        <v>32000</v>
      </c>
      <c r="G207" s="5">
        <v>0</v>
      </c>
      <c r="H207" s="5">
        <v>1288000</v>
      </c>
      <c r="I207" s="5">
        <v>0</v>
      </c>
      <c r="J207" s="5">
        <v>0</v>
      </c>
      <c r="K207" s="5">
        <v>0</v>
      </c>
      <c r="L207" s="5"/>
      <c r="M207" s="5">
        <f t="shared" si="70"/>
        <v>6536000</v>
      </c>
      <c r="N207" s="5">
        <f t="shared" si="71"/>
        <v>0</v>
      </c>
      <c r="O207" s="5" t="s">
        <v>454</v>
      </c>
      <c r="P207" s="5">
        <v>0</v>
      </c>
      <c r="Q207" s="222">
        <v>0</v>
      </c>
      <c r="R207" s="222">
        <v>269927</v>
      </c>
      <c r="S207" s="222">
        <v>1350073.3</v>
      </c>
      <c r="T207" s="222">
        <v>0</v>
      </c>
      <c r="U207" s="222">
        <v>0</v>
      </c>
      <c r="V207" s="222">
        <v>0</v>
      </c>
      <c r="W207" s="23">
        <v>0.5</v>
      </c>
      <c r="X207" s="222">
        <v>1</v>
      </c>
    </row>
    <row r="208" spans="1:24" ht="15" customHeight="1" x14ac:dyDescent="0.25">
      <c r="A208" s="3" t="s">
        <v>41</v>
      </c>
      <c r="B208" s="3" t="s">
        <v>456</v>
      </c>
      <c r="C208" s="5">
        <v>1870000</v>
      </c>
      <c r="D208" s="5">
        <v>1000000</v>
      </c>
      <c r="E208" s="5">
        <v>200000</v>
      </c>
      <c r="F208" s="5">
        <v>24000</v>
      </c>
      <c r="G208" s="5">
        <v>0</v>
      </c>
      <c r="H208" s="5">
        <v>1838000</v>
      </c>
      <c r="I208" s="5">
        <v>0</v>
      </c>
      <c r="J208" s="5">
        <v>1000000</v>
      </c>
      <c r="K208" s="5">
        <v>0</v>
      </c>
      <c r="L208" s="5"/>
      <c r="M208" s="5">
        <f t="shared" si="70"/>
        <v>7374000</v>
      </c>
      <c r="N208" s="5">
        <f t="shared" si="71"/>
        <v>-8000</v>
      </c>
      <c r="O208" s="5" t="s">
        <v>457</v>
      </c>
      <c r="P208" s="5">
        <v>0</v>
      </c>
      <c r="Q208" s="223">
        <v>0</v>
      </c>
      <c r="R208" s="223">
        <v>314158</v>
      </c>
      <c r="S208" s="223">
        <v>1570842</v>
      </c>
      <c r="T208" s="223">
        <v>0</v>
      </c>
      <c r="U208" s="223">
        <v>0</v>
      </c>
      <c r="V208" s="223">
        <v>0</v>
      </c>
      <c r="W208" s="23">
        <v>0.72</v>
      </c>
      <c r="X208" s="223">
        <v>1</v>
      </c>
    </row>
    <row r="209" spans="1:24" ht="15" customHeight="1" x14ac:dyDescent="0.25">
      <c r="A209" s="3" t="s">
        <v>41</v>
      </c>
      <c r="B209" s="3" t="s">
        <v>459</v>
      </c>
      <c r="C209" s="5">
        <v>964000</v>
      </c>
      <c r="D209" s="5">
        <v>2000000</v>
      </c>
      <c r="E209" s="5">
        <v>400000</v>
      </c>
      <c r="F209" s="5">
        <v>32000</v>
      </c>
      <c r="G209" s="5">
        <v>0</v>
      </c>
      <c r="H209" s="5">
        <v>732000</v>
      </c>
      <c r="I209" s="5">
        <v>0</v>
      </c>
      <c r="J209" s="5">
        <v>1800000</v>
      </c>
      <c r="K209" s="5">
        <v>0</v>
      </c>
      <c r="L209" s="5"/>
      <c r="M209" s="5">
        <f xml:space="preserve"> M208+H209+ I209- J209- L209+ Q209</f>
        <v>6306000</v>
      </c>
      <c r="N209" s="5">
        <f>(C209-D209 - F209 - G209 + J209- K209- H209- I209- P209)*-1</f>
        <v>0</v>
      </c>
      <c r="O209" s="5" t="s">
        <v>460</v>
      </c>
      <c r="P209" s="5">
        <v>0</v>
      </c>
      <c r="Q209" s="224">
        <v>0</v>
      </c>
      <c r="R209" s="224">
        <v>160620</v>
      </c>
      <c r="S209" s="224">
        <v>803380</v>
      </c>
      <c r="T209" s="224">
        <v>0</v>
      </c>
      <c r="U209" s="224">
        <v>0</v>
      </c>
      <c r="V209" s="224">
        <v>0</v>
      </c>
      <c r="W209" s="23">
        <v>0.63</v>
      </c>
      <c r="X209" s="224">
        <v>1</v>
      </c>
    </row>
    <row r="210" spans="1:24" ht="15" customHeight="1" x14ac:dyDescent="0.25">
      <c r="A210" s="6" t="s">
        <v>16</v>
      </c>
      <c r="B210" s="6" t="s">
        <v>15</v>
      </c>
      <c r="C210" s="7">
        <f t="shared" ref="C210:L210" si="72">SUM(C203:C209)</f>
        <v>11744000</v>
      </c>
      <c r="D210" s="7">
        <f t="shared" si="72"/>
        <v>5000000</v>
      </c>
      <c r="E210" s="7">
        <f t="shared" si="72"/>
        <v>1000000</v>
      </c>
      <c r="F210" s="7">
        <f t="shared" si="72"/>
        <v>431000</v>
      </c>
      <c r="G210" s="7">
        <f t="shared" si="72"/>
        <v>0</v>
      </c>
      <c r="H210" s="7">
        <f t="shared" si="72"/>
        <v>10226000</v>
      </c>
      <c r="I210" s="7">
        <f t="shared" si="72"/>
        <v>0</v>
      </c>
      <c r="J210" s="7">
        <f t="shared" si="72"/>
        <v>3920000</v>
      </c>
      <c r="K210" s="7">
        <f t="shared" si="72"/>
        <v>0</v>
      </c>
      <c r="L210" s="7">
        <f t="shared" si="72"/>
        <v>0</v>
      </c>
      <c r="M210" s="7">
        <f>M209</f>
        <v>6306000</v>
      </c>
      <c r="N210" s="7">
        <f>SUM(N203:N209)</f>
        <v>-7000</v>
      </c>
      <c r="O210" s="7"/>
      <c r="P210" s="7">
        <f>SUM(P203:P209)</f>
        <v>0</v>
      </c>
      <c r="Q210" s="8"/>
    </row>
    <row r="211" spans="1:24" ht="15" customHeight="1" x14ac:dyDescent="0.25">
      <c r="A211" s="3" t="s">
        <v>41</v>
      </c>
      <c r="B211" s="3" t="s">
        <v>461</v>
      </c>
      <c r="C211" s="5">
        <v>1377000</v>
      </c>
      <c r="D211" s="5">
        <v>500000</v>
      </c>
      <c r="E211" s="5">
        <v>100000</v>
      </c>
      <c r="F211" s="5">
        <v>27000</v>
      </c>
      <c r="G211" s="5">
        <v>0</v>
      </c>
      <c r="H211" s="5">
        <v>951000</v>
      </c>
      <c r="I211" s="5">
        <v>0</v>
      </c>
      <c r="J211" s="5">
        <v>100000</v>
      </c>
      <c r="K211" s="5">
        <v>0</v>
      </c>
      <c r="L211" s="5"/>
      <c r="M211" s="5">
        <f t="shared" ref="M211:M216" si="73" xml:space="preserve"> M210+H211+ I211- J211- L211+ Q211</f>
        <v>7157000</v>
      </c>
      <c r="N211" s="5">
        <f t="shared" ref="N211:N216" si="74">(C211-D211 - F211 - G211 + J211- K211- H211- I211- P211)*-1</f>
        <v>1000</v>
      </c>
      <c r="O211" s="5" t="s">
        <v>462</v>
      </c>
      <c r="P211" s="5">
        <v>0</v>
      </c>
      <c r="Q211" s="225">
        <v>0</v>
      </c>
      <c r="R211" s="225">
        <v>229474</v>
      </c>
      <c r="S211" s="225">
        <v>1147526</v>
      </c>
      <c r="T211" s="225">
        <v>0</v>
      </c>
      <c r="U211" s="225">
        <v>0</v>
      </c>
      <c r="V211" s="225">
        <v>0</v>
      </c>
      <c r="W211" s="23">
        <v>0.72</v>
      </c>
      <c r="X211" s="225">
        <v>1</v>
      </c>
    </row>
    <row r="212" spans="1:24" ht="15" customHeight="1" x14ac:dyDescent="0.25">
      <c r="A212" s="3" t="s">
        <v>41</v>
      </c>
      <c r="B212" s="3" t="s">
        <v>464</v>
      </c>
      <c r="C212" s="5">
        <v>0</v>
      </c>
      <c r="D212" s="5">
        <v>0</v>
      </c>
      <c r="E212" s="5">
        <v>400000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/>
      <c r="M212" s="5">
        <f t="shared" si="73"/>
        <v>7157000</v>
      </c>
      <c r="N212" s="5">
        <f t="shared" si="74"/>
        <v>0</v>
      </c>
      <c r="O212" s="5" t="s">
        <v>465</v>
      </c>
      <c r="P212" s="5">
        <v>0</v>
      </c>
      <c r="Q212" s="226">
        <v>0</v>
      </c>
      <c r="R212" s="226">
        <v>232784</v>
      </c>
      <c r="S212" s="226">
        <v>0</v>
      </c>
      <c r="T212" s="226">
        <v>0</v>
      </c>
      <c r="U212" s="226">
        <v>0</v>
      </c>
      <c r="V212" s="226">
        <v>0</v>
      </c>
      <c r="X212" s="226">
        <v>2</v>
      </c>
    </row>
    <row r="213" spans="1:24" ht="15" customHeight="1" x14ac:dyDescent="0.25">
      <c r="A213" s="3" t="s">
        <v>41</v>
      </c>
      <c r="B213" s="3" t="s">
        <v>464</v>
      </c>
      <c r="C213" s="5">
        <v>1524000</v>
      </c>
      <c r="D213" s="5">
        <v>500000</v>
      </c>
      <c r="E213" s="5">
        <v>100000</v>
      </c>
      <c r="F213" s="5">
        <v>32000</v>
      </c>
      <c r="G213" s="5">
        <v>0</v>
      </c>
      <c r="H213" s="5">
        <v>1136000</v>
      </c>
      <c r="I213" s="5">
        <v>0</v>
      </c>
      <c r="J213" s="5">
        <v>50000</v>
      </c>
      <c r="K213" s="5">
        <v>0</v>
      </c>
      <c r="L213" s="5"/>
      <c r="M213" s="5">
        <f t="shared" si="73"/>
        <v>8243000</v>
      </c>
      <c r="N213" s="5">
        <f t="shared" si="74"/>
        <v>94000</v>
      </c>
      <c r="O213" s="5" t="s">
        <v>466</v>
      </c>
      <c r="P213" s="5">
        <v>0</v>
      </c>
      <c r="Q213" s="227">
        <v>0</v>
      </c>
      <c r="R213" s="227">
        <v>253948</v>
      </c>
      <c r="S213" s="227">
        <v>1270052</v>
      </c>
      <c r="T213" s="227">
        <v>0</v>
      </c>
      <c r="U213" s="227">
        <v>0</v>
      </c>
      <c r="V213" s="227">
        <v>0</v>
      </c>
      <c r="W213" s="23">
        <v>0.59</v>
      </c>
      <c r="X213" s="227">
        <v>1</v>
      </c>
    </row>
    <row r="214" spans="1:24" ht="15" customHeight="1" x14ac:dyDescent="0.25">
      <c r="A214" s="3" t="s">
        <v>41</v>
      </c>
      <c r="B214" s="3" t="s">
        <v>468</v>
      </c>
      <c r="C214" s="5">
        <v>1979000</v>
      </c>
      <c r="D214" s="5">
        <v>400000</v>
      </c>
      <c r="E214" s="5">
        <v>80000</v>
      </c>
      <c r="F214" s="5">
        <v>27000</v>
      </c>
      <c r="G214" s="5">
        <v>0</v>
      </c>
      <c r="H214" s="5">
        <v>1512000</v>
      </c>
      <c r="I214" s="5">
        <v>0</v>
      </c>
      <c r="J214" s="5">
        <v>20000</v>
      </c>
      <c r="K214" s="5">
        <v>0</v>
      </c>
      <c r="L214" s="5"/>
      <c r="M214" s="5">
        <f t="shared" si="73"/>
        <v>9735000</v>
      </c>
      <c r="N214" s="5">
        <f t="shared" si="74"/>
        <v>-60000</v>
      </c>
      <c r="O214" s="5" t="s">
        <v>95</v>
      </c>
      <c r="P214" s="5">
        <v>0</v>
      </c>
      <c r="Q214" s="228">
        <v>0</v>
      </c>
      <c r="R214" s="228">
        <v>329743</v>
      </c>
      <c r="S214" s="228">
        <v>1649257</v>
      </c>
      <c r="T214" s="228">
        <v>0</v>
      </c>
      <c r="U214" s="228">
        <v>0</v>
      </c>
      <c r="V214" s="228">
        <v>0</v>
      </c>
      <c r="W214" s="23">
        <v>0.62</v>
      </c>
      <c r="X214" s="228">
        <v>2</v>
      </c>
    </row>
    <row r="215" spans="1:24" ht="15" customHeight="1" x14ac:dyDescent="0.25">
      <c r="A215" s="3" t="s">
        <v>41</v>
      </c>
      <c r="B215" s="3" t="s">
        <v>470</v>
      </c>
      <c r="C215" s="5">
        <v>1057000</v>
      </c>
      <c r="D215" s="5">
        <v>4500000</v>
      </c>
      <c r="E215" s="5">
        <v>900000</v>
      </c>
      <c r="F215" s="5">
        <v>37000</v>
      </c>
      <c r="G215" s="5">
        <v>0</v>
      </c>
      <c r="H215" s="5">
        <v>520000</v>
      </c>
      <c r="I215" s="5">
        <v>0</v>
      </c>
      <c r="J215" s="5">
        <v>4000000</v>
      </c>
      <c r="K215" s="5">
        <v>0</v>
      </c>
      <c r="L215" s="5"/>
      <c r="M215" s="5">
        <f t="shared" si="73"/>
        <v>6255000</v>
      </c>
      <c r="N215" s="5">
        <f t="shared" si="74"/>
        <v>0</v>
      </c>
      <c r="O215" s="5" t="s">
        <v>471</v>
      </c>
      <c r="P215" s="5">
        <v>0</v>
      </c>
      <c r="Q215" s="229">
        <v>0</v>
      </c>
      <c r="R215" s="229">
        <v>176145</v>
      </c>
      <c r="S215" s="229">
        <v>880855</v>
      </c>
      <c r="T215" s="229">
        <v>0</v>
      </c>
      <c r="U215" s="229">
        <v>0</v>
      </c>
      <c r="V215" s="229">
        <v>0</v>
      </c>
      <c r="W215" s="23">
        <v>0.6</v>
      </c>
      <c r="X215" s="229">
        <v>3</v>
      </c>
    </row>
    <row r="216" spans="1:24" ht="15" customHeight="1" x14ac:dyDescent="0.25">
      <c r="A216" s="3" t="s">
        <v>41</v>
      </c>
      <c r="B216" s="3" t="s">
        <v>473</v>
      </c>
      <c r="C216" s="5">
        <v>1228000</v>
      </c>
      <c r="D216" s="5">
        <v>1500000</v>
      </c>
      <c r="E216" s="5">
        <v>300000</v>
      </c>
      <c r="F216" s="5">
        <v>49000</v>
      </c>
      <c r="G216" s="5">
        <v>0</v>
      </c>
      <c r="H216" s="5">
        <v>1079000</v>
      </c>
      <c r="I216" s="5">
        <v>0</v>
      </c>
      <c r="J216" s="5">
        <v>1400000</v>
      </c>
      <c r="K216" s="5">
        <v>0</v>
      </c>
      <c r="L216" s="5"/>
      <c r="M216" s="5">
        <f t="shared" si="73"/>
        <v>5934000</v>
      </c>
      <c r="N216" s="5">
        <f t="shared" si="74"/>
        <v>0</v>
      </c>
      <c r="O216" s="5" t="s">
        <v>56</v>
      </c>
      <c r="P216" s="5">
        <v>0</v>
      </c>
      <c r="Q216" s="230">
        <v>0</v>
      </c>
      <c r="R216" s="230">
        <v>204611</v>
      </c>
      <c r="S216" s="230">
        <v>1023389</v>
      </c>
      <c r="T216" s="230">
        <v>0</v>
      </c>
      <c r="U216" s="230">
        <v>0</v>
      </c>
      <c r="V216" s="230">
        <v>0</v>
      </c>
      <c r="W216" s="23">
        <v>0.67</v>
      </c>
      <c r="X216" s="230">
        <v>2</v>
      </c>
    </row>
    <row r="217" spans="1:24" ht="15" customHeight="1" x14ac:dyDescent="0.25">
      <c r="A217" s="3" t="s">
        <v>41</v>
      </c>
      <c r="B217" s="3" t="s">
        <v>475</v>
      </c>
      <c r="C217" s="5">
        <v>964000</v>
      </c>
      <c r="D217" s="5">
        <v>800000</v>
      </c>
      <c r="E217" s="5">
        <v>160000</v>
      </c>
      <c r="F217" s="5">
        <v>26000</v>
      </c>
      <c r="G217" s="5">
        <v>0</v>
      </c>
      <c r="H217" s="5">
        <v>525000</v>
      </c>
      <c r="I217" s="5">
        <v>0</v>
      </c>
      <c r="J217" s="5">
        <v>400000</v>
      </c>
      <c r="K217" s="5">
        <v>0</v>
      </c>
      <c r="L217" s="5"/>
      <c r="M217" s="5">
        <f xml:space="preserve"> M216+H217+ I217- J217- L217+ Q217</f>
        <v>6059000</v>
      </c>
      <c r="N217" s="5">
        <f>(C217-D217 - F217 - G217 + J217- K217- H217- I217- P217)*-1</f>
        <v>-13000</v>
      </c>
      <c r="O217" s="5" t="s">
        <v>476</v>
      </c>
      <c r="P217" s="5">
        <v>0</v>
      </c>
      <c r="Q217" s="231">
        <v>0</v>
      </c>
      <c r="R217" s="231">
        <v>160602</v>
      </c>
      <c r="S217" s="231">
        <v>803398</v>
      </c>
      <c r="T217" s="231">
        <v>0</v>
      </c>
      <c r="U217" s="231">
        <v>0</v>
      </c>
      <c r="V217" s="231">
        <v>0</v>
      </c>
      <c r="W217" s="23">
        <v>0.68</v>
      </c>
      <c r="X217" s="231">
        <v>2</v>
      </c>
    </row>
    <row r="218" spans="1:24" ht="15" customHeight="1" x14ac:dyDescent="0.25">
      <c r="A218" s="6" t="s">
        <v>17</v>
      </c>
      <c r="B218" s="6" t="s">
        <v>15</v>
      </c>
      <c r="C218" s="7">
        <f t="shared" ref="C218:L218" si="75">SUM(C211:C217)</f>
        <v>8129000</v>
      </c>
      <c r="D218" s="7">
        <f t="shared" si="75"/>
        <v>8200000</v>
      </c>
      <c r="E218" s="7">
        <f t="shared" si="75"/>
        <v>2040000</v>
      </c>
      <c r="F218" s="7">
        <f t="shared" si="75"/>
        <v>198000</v>
      </c>
      <c r="G218" s="7">
        <f t="shared" si="75"/>
        <v>0</v>
      </c>
      <c r="H218" s="7">
        <f t="shared" si="75"/>
        <v>5723000</v>
      </c>
      <c r="I218" s="7">
        <f t="shared" si="75"/>
        <v>0</v>
      </c>
      <c r="J218" s="7">
        <f t="shared" si="75"/>
        <v>5970000</v>
      </c>
      <c r="K218" s="7">
        <f t="shared" si="75"/>
        <v>0</v>
      </c>
      <c r="L218" s="7">
        <f t="shared" si="75"/>
        <v>0</v>
      </c>
      <c r="M218" s="7">
        <f>M217</f>
        <v>6059000</v>
      </c>
      <c r="N218" s="7">
        <f>SUM(N211:N217)</f>
        <v>22000</v>
      </c>
      <c r="O218" s="7"/>
      <c r="P218" s="7">
        <f>SUM(P211:P217)</f>
        <v>0</v>
      </c>
      <c r="Q218" s="8"/>
    </row>
    <row r="219" spans="1:24" ht="15" customHeight="1" x14ac:dyDescent="0.25">
      <c r="A219" s="3" t="s">
        <v>41</v>
      </c>
      <c r="B219" s="3" t="s">
        <v>478</v>
      </c>
      <c r="C219" s="5">
        <v>2620000</v>
      </c>
      <c r="D219" s="5">
        <v>0</v>
      </c>
      <c r="E219" s="5">
        <v>0</v>
      </c>
      <c r="F219" s="5">
        <v>229000</v>
      </c>
      <c r="G219" s="5">
        <v>0</v>
      </c>
      <c r="H219" s="5">
        <v>2411000</v>
      </c>
      <c r="I219" s="5">
        <v>0</v>
      </c>
      <c r="J219" s="5">
        <v>20000</v>
      </c>
      <c r="K219" s="5">
        <v>0</v>
      </c>
      <c r="L219" s="5"/>
      <c r="M219" s="5">
        <f t="shared" ref="M219:M224" si="76" xml:space="preserve"> M218+H219+ I219- J219- L219+ Q219</f>
        <v>8450000</v>
      </c>
      <c r="N219" s="5">
        <f t="shared" ref="N219:N224" si="77">(C219-D219 - F219 - G219 + J219- K219- H219- I219- P219)*-1</f>
        <v>0</v>
      </c>
      <c r="O219" s="5" t="s">
        <v>479</v>
      </c>
      <c r="P219" s="5">
        <v>0</v>
      </c>
      <c r="Q219" s="232">
        <v>0</v>
      </c>
      <c r="R219" s="232">
        <v>436636</v>
      </c>
      <c r="S219" s="232">
        <v>2183364</v>
      </c>
      <c r="T219" s="232">
        <v>0</v>
      </c>
      <c r="U219" s="232">
        <v>0</v>
      </c>
      <c r="V219" s="232">
        <v>0</v>
      </c>
      <c r="W219" s="23">
        <v>0.79</v>
      </c>
      <c r="X219" s="232">
        <v>0</v>
      </c>
    </row>
    <row r="220" spans="1:24" ht="15" customHeight="1" x14ac:dyDescent="0.25">
      <c r="A220" s="3" t="s">
        <v>41</v>
      </c>
      <c r="B220" s="3" t="s">
        <v>481</v>
      </c>
      <c r="C220" s="5">
        <v>1996000</v>
      </c>
      <c r="D220" s="5">
        <v>2200000</v>
      </c>
      <c r="E220" s="5">
        <v>440000</v>
      </c>
      <c r="F220" s="5">
        <v>29000</v>
      </c>
      <c r="G220" s="5">
        <v>0</v>
      </c>
      <c r="H220" s="5">
        <v>1752000</v>
      </c>
      <c r="I220" s="5">
        <v>0</v>
      </c>
      <c r="J220" s="5">
        <v>2000000</v>
      </c>
      <c r="K220" s="5">
        <v>0</v>
      </c>
      <c r="L220" s="5">
        <v>6000000</v>
      </c>
      <c r="M220" s="234">
        <f t="shared" si="76"/>
        <v>2202000</v>
      </c>
      <c r="N220" s="5">
        <f t="shared" si="77"/>
        <v>-15000</v>
      </c>
      <c r="O220" s="5" t="s">
        <v>482</v>
      </c>
      <c r="P220" s="5">
        <v>0</v>
      </c>
      <c r="Q220" s="233">
        <v>0</v>
      </c>
      <c r="R220" s="233">
        <v>332606</v>
      </c>
      <c r="S220" s="233">
        <v>1663394</v>
      </c>
      <c r="T220" s="233">
        <v>0</v>
      </c>
      <c r="U220" s="233">
        <v>0</v>
      </c>
      <c r="V220" s="233">
        <v>0</v>
      </c>
      <c r="W220" s="23">
        <v>0.81</v>
      </c>
      <c r="X220" s="233">
        <v>2</v>
      </c>
    </row>
    <row r="221" spans="1:24" ht="15" customHeight="1" x14ac:dyDescent="0.25">
      <c r="A221" s="3" t="s">
        <v>41</v>
      </c>
      <c r="B221" s="3" t="s">
        <v>481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/>
      <c r="M221" s="5">
        <f t="shared" si="76"/>
        <v>2202000</v>
      </c>
      <c r="N221" s="5">
        <f t="shared" si="77"/>
        <v>0</v>
      </c>
      <c r="O221" s="5" t="s">
        <v>484</v>
      </c>
      <c r="P221" s="5">
        <v>0</v>
      </c>
      <c r="Q221" s="235">
        <v>0</v>
      </c>
      <c r="R221" s="235">
        <v>0</v>
      </c>
      <c r="S221" s="235">
        <v>0</v>
      </c>
      <c r="T221" s="235">
        <v>0</v>
      </c>
      <c r="U221" s="235">
        <v>0</v>
      </c>
      <c r="V221" s="235">
        <v>0</v>
      </c>
      <c r="X221" s="235">
        <v>0</v>
      </c>
    </row>
    <row r="222" spans="1:24" ht="15" customHeight="1" x14ac:dyDescent="0.25">
      <c r="A222" s="3" t="s">
        <v>41</v>
      </c>
      <c r="B222" s="3" t="s">
        <v>485</v>
      </c>
      <c r="C222" s="5">
        <v>1490000</v>
      </c>
      <c r="D222" s="5">
        <v>1600000</v>
      </c>
      <c r="E222" s="5">
        <v>320000</v>
      </c>
      <c r="F222" s="5">
        <v>48000</v>
      </c>
      <c r="G222" s="5">
        <v>0</v>
      </c>
      <c r="H222" s="5">
        <v>1040000</v>
      </c>
      <c r="I222" s="5">
        <v>0</v>
      </c>
      <c r="J222" s="5">
        <v>1400000</v>
      </c>
      <c r="K222" s="5">
        <v>0</v>
      </c>
      <c r="L222" s="5"/>
      <c r="M222" s="5">
        <f t="shared" si="76"/>
        <v>1842000</v>
      </c>
      <c r="N222" s="260">
        <f t="shared" si="77"/>
        <v>-202000</v>
      </c>
      <c r="O222" s="5" t="s">
        <v>462</v>
      </c>
      <c r="P222" s="5">
        <v>0</v>
      </c>
      <c r="Q222" s="236">
        <v>0</v>
      </c>
      <c r="R222" s="236">
        <v>248249</v>
      </c>
      <c r="S222" s="236">
        <v>1241751</v>
      </c>
      <c r="T222" s="236">
        <v>0</v>
      </c>
      <c r="U222" s="236">
        <v>0</v>
      </c>
      <c r="V222" s="236">
        <v>0</v>
      </c>
      <c r="W222" s="23">
        <v>0.74</v>
      </c>
      <c r="X222" s="236">
        <v>3</v>
      </c>
    </row>
    <row r="223" spans="1:24" ht="15" customHeight="1" x14ac:dyDescent="0.25">
      <c r="A223" s="3" t="s">
        <v>41</v>
      </c>
      <c r="B223" s="3" t="s">
        <v>487</v>
      </c>
      <c r="C223" s="5">
        <v>1337000</v>
      </c>
      <c r="D223" s="5">
        <v>500000</v>
      </c>
      <c r="E223" s="5">
        <v>100000</v>
      </c>
      <c r="F223" s="5">
        <v>63000</v>
      </c>
      <c r="G223" s="5">
        <v>0</v>
      </c>
      <c r="H223" s="5">
        <v>1176000</v>
      </c>
      <c r="I223" s="5">
        <v>0</v>
      </c>
      <c r="J223" s="5">
        <v>400000</v>
      </c>
      <c r="K223" s="5">
        <v>0</v>
      </c>
      <c r="L223" s="5"/>
      <c r="M223" s="5">
        <f t="shared" si="76"/>
        <v>2618000</v>
      </c>
      <c r="N223" s="5">
        <f t="shared" si="77"/>
        <v>2000</v>
      </c>
      <c r="O223" s="5" t="s">
        <v>488</v>
      </c>
      <c r="P223" s="5">
        <v>0</v>
      </c>
      <c r="Q223" s="237">
        <v>0</v>
      </c>
      <c r="R223" s="237">
        <v>222664</v>
      </c>
      <c r="S223" s="237">
        <v>1114336.2</v>
      </c>
      <c r="T223" s="237">
        <v>0</v>
      </c>
      <c r="U223" s="237">
        <v>0</v>
      </c>
      <c r="V223" s="237">
        <v>0</v>
      </c>
      <c r="W223" s="23">
        <v>0.77</v>
      </c>
      <c r="X223" s="237">
        <v>1</v>
      </c>
    </row>
    <row r="224" spans="1:24" ht="15" customHeight="1" x14ac:dyDescent="0.25">
      <c r="A224" s="3" t="s">
        <v>41</v>
      </c>
      <c r="B224" s="3" t="s">
        <v>490</v>
      </c>
      <c r="C224" s="5">
        <v>1170000</v>
      </c>
      <c r="D224" s="5">
        <v>0</v>
      </c>
      <c r="E224" s="5">
        <v>0</v>
      </c>
      <c r="F224" s="5">
        <v>24000</v>
      </c>
      <c r="G224" s="5">
        <v>0</v>
      </c>
      <c r="H224" s="5">
        <v>1166000</v>
      </c>
      <c r="I224" s="5">
        <v>0</v>
      </c>
      <c r="J224" s="5">
        <v>20000</v>
      </c>
      <c r="K224" s="5">
        <v>0</v>
      </c>
      <c r="L224" s="5"/>
      <c r="M224" s="5">
        <f t="shared" si="76"/>
        <v>3764000</v>
      </c>
      <c r="N224" s="5">
        <f t="shared" si="77"/>
        <v>0</v>
      </c>
      <c r="O224" s="5" t="s">
        <v>491</v>
      </c>
      <c r="P224" s="5">
        <v>0</v>
      </c>
      <c r="Q224" s="238">
        <v>0</v>
      </c>
      <c r="R224" s="238">
        <v>194973</v>
      </c>
      <c r="S224" s="238">
        <v>975027</v>
      </c>
      <c r="T224" s="238">
        <v>0</v>
      </c>
      <c r="U224" s="238">
        <v>0</v>
      </c>
      <c r="V224" s="238">
        <v>0</v>
      </c>
      <c r="W224" s="23">
        <v>0.6</v>
      </c>
      <c r="X224" s="238">
        <v>0</v>
      </c>
    </row>
    <row r="225" spans="1:24" ht="15" customHeight="1" x14ac:dyDescent="0.25">
      <c r="A225" s="3" t="s">
        <v>41</v>
      </c>
      <c r="B225" s="3" t="s">
        <v>492</v>
      </c>
      <c r="C225" s="5">
        <v>1252000</v>
      </c>
      <c r="D225" s="5">
        <v>1400000</v>
      </c>
      <c r="E225" s="5">
        <v>280000</v>
      </c>
      <c r="F225" s="5">
        <v>77000</v>
      </c>
      <c r="G225" s="5">
        <v>0</v>
      </c>
      <c r="H225" s="5">
        <v>775000</v>
      </c>
      <c r="I225" s="5">
        <v>0</v>
      </c>
      <c r="J225" s="5">
        <v>1000000</v>
      </c>
      <c r="K225" s="5">
        <v>0</v>
      </c>
      <c r="L225" s="5"/>
      <c r="M225" s="5">
        <f xml:space="preserve"> M224+H225+ I225- J225- L225+ Q225</f>
        <v>3539000</v>
      </c>
      <c r="N225" s="5">
        <f>(C225-D225 - F225 - G225 + J225- K225- H225- I225- P225)*-1</f>
        <v>0</v>
      </c>
      <c r="O225" s="5" t="s">
        <v>493</v>
      </c>
      <c r="P225" s="5">
        <v>0</v>
      </c>
      <c r="Q225" s="239">
        <v>0</v>
      </c>
      <c r="R225" s="239">
        <v>208653</v>
      </c>
      <c r="S225" s="239">
        <v>1043347</v>
      </c>
      <c r="T225" s="239">
        <v>0</v>
      </c>
      <c r="U225" s="239">
        <v>0</v>
      </c>
      <c r="V225" s="239">
        <v>0</v>
      </c>
      <c r="W225" s="23">
        <v>0.75</v>
      </c>
      <c r="X225" s="239">
        <v>2</v>
      </c>
    </row>
    <row r="226" spans="1:24" ht="15" customHeight="1" x14ac:dyDescent="0.25">
      <c r="A226" s="6" t="s">
        <v>18</v>
      </c>
      <c r="B226" s="6" t="s">
        <v>15</v>
      </c>
      <c r="C226" s="7">
        <f t="shared" ref="C226:L226" si="78">SUM(C219:C225)</f>
        <v>9865000</v>
      </c>
      <c r="D226" s="7">
        <f t="shared" si="78"/>
        <v>5700000</v>
      </c>
      <c r="E226" s="7">
        <f t="shared" si="78"/>
        <v>1140000</v>
      </c>
      <c r="F226" s="7">
        <f t="shared" si="78"/>
        <v>470000</v>
      </c>
      <c r="G226" s="7">
        <f t="shared" si="78"/>
        <v>0</v>
      </c>
      <c r="H226" s="7">
        <f t="shared" si="78"/>
        <v>8320000</v>
      </c>
      <c r="I226" s="7">
        <f t="shared" si="78"/>
        <v>0</v>
      </c>
      <c r="J226" s="7">
        <f t="shared" si="78"/>
        <v>4840000</v>
      </c>
      <c r="K226" s="7">
        <f t="shared" si="78"/>
        <v>0</v>
      </c>
      <c r="L226" s="7">
        <f t="shared" si="78"/>
        <v>6000000</v>
      </c>
      <c r="M226" s="7">
        <f>M225</f>
        <v>3539000</v>
      </c>
      <c r="N226" s="7">
        <f>SUM(N219:N225)</f>
        <v>-215000</v>
      </c>
      <c r="O226" s="7"/>
      <c r="P226" s="7">
        <f>SUM(P219:P225)</f>
        <v>0</v>
      </c>
      <c r="Q226" s="8"/>
    </row>
    <row r="227" spans="1:24" ht="15" customHeight="1" x14ac:dyDescent="0.25">
      <c r="A227" s="3" t="s">
        <v>41</v>
      </c>
      <c r="B227" s="3" t="s">
        <v>494</v>
      </c>
      <c r="C227" s="5">
        <v>1022000</v>
      </c>
      <c r="D227" s="5">
        <v>250000</v>
      </c>
      <c r="E227" s="5">
        <v>50000</v>
      </c>
      <c r="F227" s="5">
        <v>464000</v>
      </c>
      <c r="G227" s="5">
        <v>0</v>
      </c>
      <c r="H227" s="5">
        <v>316000</v>
      </c>
      <c r="I227" s="5">
        <v>0</v>
      </c>
      <c r="J227" s="5">
        <v>0</v>
      </c>
      <c r="K227" s="5">
        <v>0</v>
      </c>
      <c r="L227" s="5"/>
      <c r="M227" s="5">
        <f xml:space="preserve"> M226+H227+ I227- J227- L227+ Q227</f>
        <v>3855000</v>
      </c>
      <c r="N227" s="5">
        <f t="shared" ref="N227:N232" si="79">(C227-D227 - F227 - G227 + J227- K227- H227- I227- P227)*-1</f>
        <v>8000</v>
      </c>
      <c r="O227" s="5" t="s">
        <v>495</v>
      </c>
      <c r="P227" s="5">
        <v>0</v>
      </c>
      <c r="Q227" s="240">
        <v>0</v>
      </c>
      <c r="R227" s="240">
        <v>170297</v>
      </c>
      <c r="S227" s="240">
        <v>851703</v>
      </c>
      <c r="T227" s="240">
        <v>0</v>
      </c>
      <c r="U227" s="240">
        <v>0</v>
      </c>
      <c r="V227" s="240">
        <v>0</v>
      </c>
      <c r="W227" s="23">
        <v>0.62</v>
      </c>
      <c r="X227" s="240">
        <v>1</v>
      </c>
    </row>
    <row r="228" spans="1:24" ht="15" customHeight="1" x14ac:dyDescent="0.25">
      <c r="A228" s="3" t="s">
        <v>41</v>
      </c>
      <c r="B228" s="3" t="s">
        <v>496</v>
      </c>
      <c r="C228" s="5">
        <v>1442000</v>
      </c>
      <c r="D228" s="5">
        <v>1000000</v>
      </c>
      <c r="E228" s="5">
        <v>200000</v>
      </c>
      <c r="F228" s="5">
        <v>60000</v>
      </c>
      <c r="G228" s="5">
        <v>0</v>
      </c>
      <c r="H228" s="5">
        <v>303000</v>
      </c>
      <c r="I228" s="5">
        <v>0</v>
      </c>
      <c r="J228" s="5">
        <v>0</v>
      </c>
      <c r="K228" s="5">
        <v>30000</v>
      </c>
      <c r="L228" s="5"/>
      <c r="M228" s="5">
        <f xml:space="preserve"> M227+H228+ I228- J228- L228+ Q228</f>
        <v>4158000</v>
      </c>
      <c r="N228" s="259">
        <f t="shared" si="79"/>
        <v>-49000</v>
      </c>
      <c r="O228" s="5" t="s">
        <v>497</v>
      </c>
      <c r="P228" s="5">
        <v>0</v>
      </c>
      <c r="Q228" s="241">
        <v>0</v>
      </c>
      <c r="R228" s="241">
        <v>240279</v>
      </c>
      <c r="S228" s="241">
        <v>1201721.2</v>
      </c>
      <c r="T228" s="241">
        <v>0</v>
      </c>
      <c r="U228" s="241">
        <v>0</v>
      </c>
      <c r="V228" s="241">
        <v>0</v>
      </c>
      <c r="W228" s="23">
        <v>0.67</v>
      </c>
      <c r="X228" s="241">
        <v>1</v>
      </c>
    </row>
    <row r="229" spans="1:24" ht="15" customHeight="1" x14ac:dyDescent="0.25">
      <c r="A229" s="3" t="s">
        <v>41</v>
      </c>
      <c r="B229" s="3" t="s">
        <v>499</v>
      </c>
      <c r="C229" s="5">
        <v>1447000</v>
      </c>
      <c r="D229" s="5">
        <v>1000000</v>
      </c>
      <c r="E229" s="5">
        <v>200000</v>
      </c>
      <c r="F229" s="5">
        <v>57000</v>
      </c>
      <c r="G229" s="5">
        <v>0</v>
      </c>
      <c r="H229" s="5">
        <v>912000</v>
      </c>
      <c r="I229" s="5">
        <v>0</v>
      </c>
      <c r="J229" s="5">
        <v>525000</v>
      </c>
      <c r="K229" s="5">
        <v>0</v>
      </c>
      <c r="L229" s="5"/>
      <c r="M229" s="5">
        <f xml:space="preserve"> M228+H229+ I229- J229- L229+ Q229</f>
        <v>4545000</v>
      </c>
      <c r="N229" s="5">
        <f t="shared" si="79"/>
        <v>-3000</v>
      </c>
      <c r="O229" s="5" t="s">
        <v>500</v>
      </c>
      <c r="P229" s="5">
        <v>0</v>
      </c>
      <c r="Q229" s="242">
        <v>0</v>
      </c>
      <c r="R229" s="242">
        <v>241152</v>
      </c>
      <c r="S229" s="242">
        <v>1205848</v>
      </c>
      <c r="T229" s="242">
        <v>0</v>
      </c>
      <c r="U229" s="242">
        <v>0</v>
      </c>
      <c r="V229" s="242">
        <v>0</v>
      </c>
      <c r="W229" s="23">
        <v>0.72</v>
      </c>
      <c r="X229" s="242">
        <v>1</v>
      </c>
    </row>
    <row r="230" spans="1:24" ht="15" customHeight="1" x14ac:dyDescent="0.25">
      <c r="A230" s="3" t="s">
        <v>41</v>
      </c>
      <c r="B230" s="3" t="s">
        <v>502</v>
      </c>
      <c r="C230" s="5">
        <v>1056000</v>
      </c>
      <c r="D230" s="5">
        <v>4000000</v>
      </c>
      <c r="E230" s="5">
        <v>800000</v>
      </c>
      <c r="F230" s="5">
        <v>27000</v>
      </c>
      <c r="G230" s="5">
        <v>0</v>
      </c>
      <c r="H230" s="5">
        <v>14000</v>
      </c>
      <c r="I230" s="5">
        <v>0</v>
      </c>
      <c r="J230" s="5">
        <v>3000000</v>
      </c>
      <c r="K230" s="5">
        <v>0</v>
      </c>
      <c r="L230" s="5"/>
      <c r="M230" s="5">
        <f xml:space="preserve"> M229+H230+ I230- J230- L230+ Q230</f>
        <v>1559000</v>
      </c>
      <c r="N230" s="5">
        <f t="shared" si="79"/>
        <v>-15000</v>
      </c>
      <c r="O230" s="5" t="s">
        <v>503</v>
      </c>
      <c r="P230" s="5">
        <v>0</v>
      </c>
      <c r="Q230" s="243">
        <v>0</v>
      </c>
      <c r="R230" s="243">
        <v>175984</v>
      </c>
      <c r="S230" s="243">
        <v>880016</v>
      </c>
      <c r="T230" s="243">
        <v>0</v>
      </c>
      <c r="U230" s="243">
        <v>0</v>
      </c>
      <c r="V230" s="243">
        <v>0</v>
      </c>
      <c r="W230" s="23">
        <v>0.76</v>
      </c>
      <c r="X230" s="243">
        <v>1</v>
      </c>
    </row>
    <row r="231" spans="1:24" ht="15" customHeight="1" x14ac:dyDescent="0.25">
      <c r="A231" s="3" t="s">
        <v>41</v>
      </c>
      <c r="B231" s="3" t="s">
        <v>504</v>
      </c>
      <c r="C231" s="5">
        <v>845000</v>
      </c>
      <c r="D231" s="5">
        <v>0</v>
      </c>
      <c r="E231" s="5">
        <v>0</v>
      </c>
      <c r="F231" s="5">
        <v>31000</v>
      </c>
      <c r="G231" s="5">
        <v>0</v>
      </c>
      <c r="H231" s="5">
        <v>888000</v>
      </c>
      <c r="I231" s="5">
        <v>0</v>
      </c>
      <c r="J231" s="5">
        <v>74000</v>
      </c>
      <c r="K231" s="5">
        <v>0</v>
      </c>
      <c r="L231" s="5"/>
      <c r="M231" s="5">
        <f xml:space="preserve"> M230+H231+ I231- J231- L231+ Q231</f>
        <v>2373000</v>
      </c>
      <c r="N231" s="5">
        <f t="shared" si="79"/>
        <v>0</v>
      </c>
      <c r="O231" s="5" t="s">
        <v>505</v>
      </c>
      <c r="P231" s="5">
        <v>0</v>
      </c>
      <c r="Q231" s="244">
        <v>0</v>
      </c>
      <c r="R231" s="244">
        <v>140819</v>
      </c>
      <c r="S231" s="244">
        <v>704181</v>
      </c>
      <c r="T231" s="244">
        <v>0</v>
      </c>
      <c r="U231" s="244">
        <v>0</v>
      </c>
      <c r="V231" s="244">
        <v>0</v>
      </c>
      <c r="W231" s="23">
        <v>0.61</v>
      </c>
      <c r="X231" s="244">
        <v>0</v>
      </c>
    </row>
    <row r="232" spans="1:24" ht="15" customHeight="1" x14ac:dyDescent="0.25">
      <c r="A232" s="3" t="s">
        <v>41</v>
      </c>
      <c r="B232" s="3" t="s">
        <v>507</v>
      </c>
      <c r="C232" s="5">
        <v>1412000</v>
      </c>
      <c r="D232" s="5">
        <v>0</v>
      </c>
      <c r="E232" s="5">
        <v>0</v>
      </c>
      <c r="F232" s="5">
        <v>27000</v>
      </c>
      <c r="G232" s="5">
        <v>0</v>
      </c>
      <c r="H232" s="5">
        <v>1405000</v>
      </c>
      <c r="I232" s="5">
        <v>0</v>
      </c>
      <c r="J232" s="5">
        <v>20000</v>
      </c>
      <c r="K232" s="5">
        <v>0</v>
      </c>
      <c r="L232" s="5">
        <v>2461000</v>
      </c>
      <c r="M232" s="5">
        <f>M231+ H232+ I232- J232 -L232+ Q232</f>
        <v>1297000</v>
      </c>
      <c r="N232" s="5">
        <f t="shared" si="79"/>
        <v>0</v>
      </c>
      <c r="O232" s="5" t="s">
        <v>508</v>
      </c>
      <c r="P232" s="5">
        <v>0</v>
      </c>
      <c r="Q232" s="245">
        <v>0</v>
      </c>
      <c r="R232" s="245">
        <v>235302</v>
      </c>
      <c r="S232" s="245">
        <v>1176698.1000000001</v>
      </c>
      <c r="T232" s="245">
        <v>0</v>
      </c>
      <c r="U232" s="245">
        <v>0</v>
      </c>
      <c r="V232" s="245">
        <v>0</v>
      </c>
      <c r="W232" s="23">
        <v>0.77</v>
      </c>
      <c r="X232" s="245">
        <v>0</v>
      </c>
    </row>
    <row r="233" spans="1:24" ht="15" customHeight="1" x14ac:dyDescent="0.25">
      <c r="A233" t="s">
        <v>41</v>
      </c>
      <c r="B233" t="s">
        <v>509</v>
      </c>
      <c r="C233" s="27">
        <v>2212000</v>
      </c>
      <c r="D233" s="27">
        <v>1700000</v>
      </c>
      <c r="E233" s="27">
        <v>340000</v>
      </c>
      <c r="F233" s="27">
        <v>254000</v>
      </c>
      <c r="G233" s="246">
        <v>0</v>
      </c>
      <c r="H233" s="27">
        <v>1269000</v>
      </c>
      <c r="I233" s="246">
        <v>0</v>
      </c>
      <c r="J233" s="27">
        <v>1008000</v>
      </c>
      <c r="K233" s="246">
        <v>0</v>
      </c>
      <c r="M233" s="5">
        <f xml:space="preserve"> M232+H233+ I233- J233- L233+ Q233</f>
        <v>1558000</v>
      </c>
      <c r="N233">
        <f>(C233-D233 - F233 - G233 + J233- K233- H233- I233- P233)*-1</f>
        <v>3000</v>
      </c>
      <c r="O233" t="s">
        <v>510</v>
      </c>
      <c r="P233" s="246">
        <v>0</v>
      </c>
      <c r="Q233" s="246">
        <v>0</v>
      </c>
      <c r="R233" s="246">
        <v>406990</v>
      </c>
      <c r="S233" s="246">
        <v>2035010</v>
      </c>
      <c r="T233" s="246">
        <v>0</v>
      </c>
      <c r="U233" s="246">
        <v>0</v>
      </c>
      <c r="V233" s="246">
        <v>0</v>
      </c>
      <c r="W233" s="23">
        <v>0.71</v>
      </c>
      <c r="X233" s="246">
        <v>2</v>
      </c>
    </row>
    <row r="234" spans="1:24" ht="15" customHeight="1" x14ac:dyDescent="0.25">
      <c r="A234" s="6" t="s">
        <v>19</v>
      </c>
      <c r="B234" s="6" t="s">
        <v>15</v>
      </c>
      <c r="C234" s="7">
        <f t="shared" ref="C234:L234" si="80">SUM(C227:C232)</f>
        <v>7224000</v>
      </c>
      <c r="D234" s="7">
        <f t="shared" si="80"/>
        <v>6250000</v>
      </c>
      <c r="E234" s="7">
        <f t="shared" si="80"/>
        <v>1250000</v>
      </c>
      <c r="F234" s="7">
        <f t="shared" si="80"/>
        <v>666000</v>
      </c>
      <c r="G234" s="7">
        <f t="shared" si="80"/>
        <v>0</v>
      </c>
      <c r="H234" s="7">
        <f t="shared" si="80"/>
        <v>3838000</v>
      </c>
      <c r="I234" s="7">
        <f t="shared" si="80"/>
        <v>0</v>
      </c>
      <c r="J234" s="7">
        <f t="shared" si="80"/>
        <v>3619000</v>
      </c>
      <c r="K234" s="7">
        <f t="shared" si="80"/>
        <v>30000</v>
      </c>
      <c r="L234" s="7">
        <f t="shared" si="80"/>
        <v>2461000</v>
      </c>
      <c r="M234" s="7">
        <f>M233</f>
        <v>1558000</v>
      </c>
      <c r="N234" s="7">
        <f>SUM(N227:N232)</f>
        <v>-59000</v>
      </c>
      <c r="O234" s="7"/>
      <c r="P234" s="7">
        <f>SUM(P227:P232)</f>
        <v>0</v>
      </c>
      <c r="Q234" s="8"/>
    </row>
    <row r="235" spans="1:24" x14ac:dyDescent="0.25">
      <c r="A235" s="10" t="s">
        <v>15</v>
      </c>
      <c r="B235" s="10" t="s">
        <v>20</v>
      </c>
      <c r="C235" s="11">
        <f t="shared" ref="C235:L235" si="81">C210+C218+C226+C234</f>
        <v>36962000</v>
      </c>
      <c r="D235" s="11">
        <f t="shared" si="81"/>
        <v>25150000</v>
      </c>
      <c r="E235" s="11">
        <f t="shared" si="81"/>
        <v>5430000</v>
      </c>
      <c r="F235" s="11">
        <f t="shared" si="81"/>
        <v>1765000</v>
      </c>
      <c r="G235" s="11">
        <f t="shared" si="81"/>
        <v>0</v>
      </c>
      <c r="H235" s="11">
        <f t="shared" si="81"/>
        <v>28107000</v>
      </c>
      <c r="I235" s="11">
        <f t="shared" si="81"/>
        <v>0</v>
      </c>
      <c r="J235" s="11">
        <f t="shared" si="81"/>
        <v>18349000</v>
      </c>
      <c r="K235" s="11">
        <f t="shared" si="81"/>
        <v>30000</v>
      </c>
      <c r="L235" s="11">
        <f t="shared" si="81"/>
        <v>8461000</v>
      </c>
      <c r="M235" s="11">
        <f>M234</f>
        <v>1558000</v>
      </c>
      <c r="N235" s="11">
        <f>N210+N218+N226+N234</f>
        <v>-259000</v>
      </c>
      <c r="O235" s="11"/>
      <c r="P235" s="11">
        <f>P210+P218+P226+P234</f>
        <v>0</v>
      </c>
      <c r="Q235" s="9"/>
    </row>
    <row r="236" spans="1:24" ht="15" customHeight="1" x14ac:dyDescent="0.25">
      <c r="A236" t="s">
        <v>41</v>
      </c>
      <c r="B236" s="3" t="s">
        <v>512</v>
      </c>
      <c r="C236" s="5">
        <v>1838000</v>
      </c>
      <c r="D236" s="5">
        <v>3000000</v>
      </c>
      <c r="E236" s="5">
        <v>600000</v>
      </c>
      <c r="F236" s="5">
        <v>32000</v>
      </c>
      <c r="G236" s="5">
        <v>0</v>
      </c>
      <c r="H236" s="5">
        <v>660000</v>
      </c>
      <c r="I236" s="5">
        <v>0</v>
      </c>
      <c r="J236" s="5">
        <v>1875000</v>
      </c>
      <c r="K236" s="5">
        <v>0</v>
      </c>
      <c r="M236" s="5">
        <f t="shared" ref="M236:M241" si="82" xml:space="preserve"> M235+H236+ I236- J236- L236+ Q236</f>
        <v>343000</v>
      </c>
      <c r="N236" s="5">
        <f t="shared" ref="N236:N241" si="83">(C236-D236 - F236 - G236 + J236- K236- H236- I236- P236)*-1</f>
        <v>-21000</v>
      </c>
      <c r="O236" s="5" t="s">
        <v>493</v>
      </c>
      <c r="P236" s="5">
        <v>0</v>
      </c>
      <c r="Q236" s="247">
        <v>0</v>
      </c>
      <c r="R236" s="247">
        <v>306318</v>
      </c>
      <c r="S236" s="247">
        <v>1531682</v>
      </c>
      <c r="T236" s="247">
        <v>0</v>
      </c>
      <c r="U236" s="247">
        <v>0</v>
      </c>
      <c r="V236" s="247">
        <v>0</v>
      </c>
      <c r="W236" s="23">
        <v>0.76</v>
      </c>
      <c r="X236" s="247">
        <v>3</v>
      </c>
    </row>
    <row r="237" spans="1:24" ht="15" customHeight="1" x14ac:dyDescent="0.25">
      <c r="A237" s="3" t="s">
        <v>41</v>
      </c>
      <c r="B237" s="3" t="s">
        <v>514</v>
      </c>
      <c r="C237" s="5">
        <v>1343000</v>
      </c>
      <c r="D237" s="5">
        <v>1500000</v>
      </c>
      <c r="E237" s="5">
        <v>300000</v>
      </c>
      <c r="F237" s="5">
        <v>84000</v>
      </c>
      <c r="G237" s="5">
        <v>0</v>
      </c>
      <c r="H237" s="5">
        <v>423000</v>
      </c>
      <c r="I237" s="5">
        <v>0</v>
      </c>
      <c r="J237" s="5">
        <v>700000</v>
      </c>
      <c r="K237" s="5">
        <v>40000</v>
      </c>
      <c r="L237" s="5"/>
      <c r="M237" s="5">
        <f t="shared" si="82"/>
        <v>66000</v>
      </c>
      <c r="N237" s="5">
        <f t="shared" si="83"/>
        <v>4000</v>
      </c>
      <c r="O237" s="5" t="s">
        <v>515</v>
      </c>
      <c r="P237" s="5">
        <v>0</v>
      </c>
      <c r="Q237" s="248">
        <v>0</v>
      </c>
      <c r="R237" s="248">
        <v>223820</v>
      </c>
      <c r="S237" s="248">
        <v>1119180</v>
      </c>
      <c r="T237" s="248">
        <v>0</v>
      </c>
      <c r="U237" s="248">
        <v>0</v>
      </c>
      <c r="V237" s="248">
        <v>0</v>
      </c>
      <c r="W237" s="23">
        <v>0.67</v>
      </c>
      <c r="X237" s="248">
        <v>2</v>
      </c>
    </row>
    <row r="238" spans="1:24" ht="15" customHeight="1" x14ac:dyDescent="0.25">
      <c r="A238" s="3" t="s">
        <v>41</v>
      </c>
      <c r="B238" s="3" t="s">
        <v>517</v>
      </c>
      <c r="C238" s="5">
        <v>1839000</v>
      </c>
      <c r="D238" s="5">
        <v>2100000</v>
      </c>
      <c r="E238" s="5">
        <v>420000</v>
      </c>
      <c r="F238" s="5">
        <v>41000</v>
      </c>
      <c r="G238" s="5">
        <v>0</v>
      </c>
      <c r="H238" s="5">
        <v>1623000</v>
      </c>
      <c r="I238" s="5">
        <v>0</v>
      </c>
      <c r="J238" s="5">
        <v>1925000</v>
      </c>
      <c r="K238" s="5">
        <v>0</v>
      </c>
      <c r="L238" s="5"/>
      <c r="M238" s="5">
        <f t="shared" si="82"/>
        <v>-236000</v>
      </c>
      <c r="N238" s="5">
        <f t="shared" si="83"/>
        <v>0</v>
      </c>
      <c r="O238" s="5" t="s">
        <v>518</v>
      </c>
      <c r="P238" s="5">
        <v>0</v>
      </c>
      <c r="Q238" s="249">
        <v>0</v>
      </c>
      <c r="R238" s="249">
        <v>306488</v>
      </c>
      <c r="S238" s="249">
        <v>1532512.3</v>
      </c>
      <c r="T238" s="249">
        <v>0</v>
      </c>
      <c r="U238" s="249">
        <v>0</v>
      </c>
      <c r="V238" s="249">
        <v>0</v>
      </c>
      <c r="W238" s="23">
        <v>0.64</v>
      </c>
      <c r="X238" s="249">
        <v>2</v>
      </c>
    </row>
    <row r="239" spans="1:24" ht="15" customHeight="1" x14ac:dyDescent="0.25">
      <c r="A239" s="3" t="s">
        <v>41</v>
      </c>
      <c r="B239" s="3" t="s">
        <v>520</v>
      </c>
      <c r="C239" s="5">
        <v>1707000</v>
      </c>
      <c r="D239" s="5">
        <v>2500000</v>
      </c>
      <c r="E239" s="5">
        <v>500000</v>
      </c>
      <c r="F239" s="5">
        <v>158000</v>
      </c>
      <c r="G239" s="5">
        <v>0</v>
      </c>
      <c r="H239" s="5">
        <v>219000</v>
      </c>
      <c r="I239" s="5">
        <v>0</v>
      </c>
      <c r="J239" s="5">
        <v>1200000</v>
      </c>
      <c r="K239" s="5">
        <v>30000</v>
      </c>
      <c r="L239" s="5"/>
      <c r="M239" s="5">
        <f t="shared" si="82"/>
        <v>-1217000</v>
      </c>
      <c r="N239" s="5">
        <f t="shared" si="83"/>
        <v>0</v>
      </c>
      <c r="O239" s="5" t="s">
        <v>521</v>
      </c>
      <c r="P239" s="5">
        <v>0</v>
      </c>
      <c r="Q239" s="250">
        <v>0</v>
      </c>
      <c r="R239" s="250">
        <v>284460</v>
      </c>
      <c r="S239" s="250">
        <v>1422539.7</v>
      </c>
      <c r="T239" s="250">
        <v>0</v>
      </c>
      <c r="U239" s="250">
        <v>0</v>
      </c>
      <c r="V239" s="250">
        <v>0</v>
      </c>
      <c r="W239" s="23">
        <v>0.74</v>
      </c>
      <c r="X239" s="250">
        <v>4</v>
      </c>
    </row>
    <row r="240" spans="1:24" ht="15" customHeight="1" x14ac:dyDescent="0.25">
      <c r="A240" s="3" t="s">
        <v>41</v>
      </c>
      <c r="B240" s="3" t="s">
        <v>523</v>
      </c>
      <c r="C240" s="5">
        <v>1337000</v>
      </c>
      <c r="D240" s="5">
        <v>2500000</v>
      </c>
      <c r="E240" s="5">
        <v>500000</v>
      </c>
      <c r="F240" s="5">
        <v>105000</v>
      </c>
      <c r="G240" s="5">
        <v>0</v>
      </c>
      <c r="H240" s="5">
        <v>132000</v>
      </c>
      <c r="I240" s="5">
        <v>0</v>
      </c>
      <c r="J240" s="5">
        <v>1400000</v>
      </c>
      <c r="K240" s="5">
        <v>0</v>
      </c>
      <c r="L240" s="5"/>
      <c r="M240" s="5">
        <f t="shared" si="82"/>
        <v>-2485000</v>
      </c>
      <c r="N240" s="5">
        <f t="shared" si="83"/>
        <v>0</v>
      </c>
      <c r="O240" s="5" t="s">
        <v>524</v>
      </c>
      <c r="P240" s="5">
        <v>0</v>
      </c>
      <c r="Q240" s="251">
        <v>0</v>
      </c>
      <c r="R240" s="251">
        <v>222835</v>
      </c>
      <c r="S240" s="251">
        <v>1114165</v>
      </c>
      <c r="T240" s="251">
        <v>0</v>
      </c>
      <c r="U240" s="251">
        <v>0</v>
      </c>
      <c r="V240" s="251">
        <v>0</v>
      </c>
      <c r="W240" s="23">
        <v>0.79</v>
      </c>
      <c r="X240" s="251">
        <v>2</v>
      </c>
    </row>
    <row r="241" spans="1:24" ht="15" customHeight="1" x14ac:dyDescent="0.25">
      <c r="A241" s="3" t="s">
        <v>41</v>
      </c>
      <c r="B241" s="3" t="s">
        <v>525</v>
      </c>
      <c r="C241" s="5">
        <v>977000</v>
      </c>
      <c r="D241" s="5">
        <v>900000</v>
      </c>
      <c r="E241" s="5">
        <v>180000</v>
      </c>
      <c r="F241" s="5">
        <v>242000</v>
      </c>
      <c r="G241" s="5">
        <v>0</v>
      </c>
      <c r="H241" s="5">
        <v>50000</v>
      </c>
      <c r="I241" s="5">
        <v>0</v>
      </c>
      <c r="J241" s="5">
        <v>215000</v>
      </c>
      <c r="K241" s="5">
        <v>0</v>
      </c>
      <c r="L241" s="5"/>
      <c r="M241" s="5">
        <f t="shared" si="82"/>
        <v>-2650000</v>
      </c>
      <c r="N241" s="5">
        <f t="shared" si="83"/>
        <v>0</v>
      </c>
      <c r="O241" s="5" t="s">
        <v>526</v>
      </c>
      <c r="P241" s="5">
        <v>0</v>
      </c>
      <c r="Q241" s="252">
        <v>0</v>
      </c>
      <c r="R241" s="252">
        <v>162819</v>
      </c>
      <c r="S241" s="252">
        <v>814181</v>
      </c>
      <c r="T241" s="252">
        <v>0</v>
      </c>
      <c r="U241" s="252">
        <v>0</v>
      </c>
      <c r="V241" s="252">
        <v>0</v>
      </c>
      <c r="W241" s="23">
        <v>0.68</v>
      </c>
      <c r="X241" s="252">
        <v>3</v>
      </c>
    </row>
    <row r="242" spans="1:24" ht="15" customHeight="1" x14ac:dyDescent="0.25">
      <c r="A242" s="3" t="s">
        <v>41</v>
      </c>
      <c r="B242" s="3" t="s">
        <v>528</v>
      </c>
      <c r="C242" s="5">
        <v>1307000</v>
      </c>
      <c r="D242" s="5">
        <v>1500000</v>
      </c>
      <c r="E242" s="5">
        <v>300000</v>
      </c>
      <c r="F242" s="5">
        <v>27000</v>
      </c>
      <c r="G242" s="5">
        <v>0</v>
      </c>
      <c r="H242" s="5">
        <v>580000</v>
      </c>
      <c r="I242" s="5">
        <v>0</v>
      </c>
      <c r="J242" s="5">
        <v>800000</v>
      </c>
      <c r="K242" s="5">
        <v>0</v>
      </c>
      <c r="L242" s="5"/>
      <c r="M242" s="5">
        <f xml:space="preserve"> M241+H242+ I242- J242- L242+ Q242</f>
        <v>-2870000</v>
      </c>
      <c r="N242" s="5">
        <f>(C242-D242 - F242 - G242 + J242- K242- H242- I242- P242)*-1</f>
        <v>0</v>
      </c>
      <c r="O242" s="5" t="s">
        <v>529</v>
      </c>
      <c r="P242" s="5">
        <v>0</v>
      </c>
      <c r="Q242" s="253">
        <v>0</v>
      </c>
      <c r="R242" s="253">
        <v>217803</v>
      </c>
      <c r="S242" s="253">
        <v>1089197</v>
      </c>
      <c r="T242" s="253">
        <v>0</v>
      </c>
      <c r="U242" s="253">
        <v>0</v>
      </c>
      <c r="V242" s="253">
        <v>0</v>
      </c>
      <c r="W242" s="23">
        <v>0.71</v>
      </c>
      <c r="X242" s="253">
        <v>1</v>
      </c>
    </row>
    <row r="243" spans="1:24" ht="15" customHeight="1" x14ac:dyDescent="0.25">
      <c r="A243" s="6" t="s">
        <v>16</v>
      </c>
      <c r="B243" s="6" t="s">
        <v>15</v>
      </c>
      <c r="C243" s="7">
        <f t="shared" ref="C243:K243" si="84">SUM(C236:C242)</f>
        <v>10348000</v>
      </c>
      <c r="D243" s="7">
        <f t="shared" si="84"/>
        <v>14000000</v>
      </c>
      <c r="E243" s="7">
        <f t="shared" si="84"/>
        <v>2800000</v>
      </c>
      <c r="F243" s="7">
        <f t="shared" si="84"/>
        <v>689000</v>
      </c>
      <c r="G243" s="7">
        <f t="shared" si="84"/>
        <v>0</v>
      </c>
      <c r="H243" s="7">
        <f t="shared" si="84"/>
        <v>3687000</v>
      </c>
      <c r="I243" s="7">
        <f t="shared" si="84"/>
        <v>0</v>
      </c>
      <c r="J243" s="7">
        <f t="shared" si="84"/>
        <v>8115000</v>
      </c>
      <c r="K243" s="7">
        <f t="shared" si="84"/>
        <v>70000</v>
      </c>
      <c r="L243" s="7">
        <f>SUM(L232:L242)</f>
        <v>13383000</v>
      </c>
      <c r="M243" s="7">
        <f>M242</f>
        <v>-2870000</v>
      </c>
      <c r="N243" s="7">
        <f>SUM(N236:N242)</f>
        <v>-17000</v>
      </c>
      <c r="O243" s="7"/>
      <c r="P243" s="7">
        <f>SUM(P236:P242)</f>
        <v>0</v>
      </c>
      <c r="Q243" s="8"/>
    </row>
    <row r="244" spans="1:24" ht="15" customHeight="1" x14ac:dyDescent="0.25">
      <c r="A244" s="3" t="s">
        <v>41</v>
      </c>
      <c r="B244" s="3" t="s">
        <v>531</v>
      </c>
      <c r="C244" s="5">
        <v>1729000</v>
      </c>
      <c r="D244" s="5">
        <v>1000000</v>
      </c>
      <c r="E244" s="5">
        <v>200000</v>
      </c>
      <c r="F244" s="5">
        <v>32000</v>
      </c>
      <c r="G244" s="5">
        <v>0</v>
      </c>
      <c r="H244" s="5">
        <v>672000</v>
      </c>
      <c r="I244" s="5">
        <v>0</v>
      </c>
      <c r="J244" s="5">
        <v>0</v>
      </c>
      <c r="K244" s="5">
        <v>0</v>
      </c>
      <c r="L244" s="5"/>
      <c r="M244" s="5">
        <f t="shared" ref="M244:M249" si="85" xml:space="preserve"> M243+H244+ I244- J244- L244+ Q244</f>
        <v>-2198000</v>
      </c>
      <c r="N244" s="5">
        <f t="shared" ref="N244:N249" si="86">(C244-D244 - F244 - G244 + J244- K244- H244- I244- P244)*-1</f>
        <v>-25000</v>
      </c>
      <c r="O244" s="5" t="s">
        <v>532</v>
      </c>
      <c r="P244" s="5">
        <v>0</v>
      </c>
      <c r="Q244" s="254">
        <v>0</v>
      </c>
      <c r="R244" s="254">
        <v>288165</v>
      </c>
      <c r="S244" s="254">
        <v>1440835</v>
      </c>
      <c r="T244" s="254">
        <v>0</v>
      </c>
      <c r="U244" s="254">
        <v>0</v>
      </c>
      <c r="V244" s="254">
        <v>0</v>
      </c>
      <c r="W244" s="23">
        <v>0.73</v>
      </c>
      <c r="X244" s="254">
        <v>2</v>
      </c>
    </row>
    <row r="245" spans="1:24" ht="15" customHeight="1" x14ac:dyDescent="0.25">
      <c r="A245" s="3" t="s">
        <v>41</v>
      </c>
      <c r="B245" s="3" t="s">
        <v>533</v>
      </c>
      <c r="C245" s="5">
        <v>1257000</v>
      </c>
      <c r="D245" s="5">
        <v>500000</v>
      </c>
      <c r="E245" s="5">
        <v>100000</v>
      </c>
      <c r="F245" s="5">
        <v>39000</v>
      </c>
      <c r="G245" s="5">
        <v>0</v>
      </c>
      <c r="H245" s="5">
        <v>673000</v>
      </c>
      <c r="I245" s="5">
        <v>0</v>
      </c>
      <c r="J245" s="5">
        <v>50000</v>
      </c>
      <c r="K245" s="5">
        <v>0</v>
      </c>
      <c r="L245" s="5"/>
      <c r="M245" s="5">
        <f t="shared" si="85"/>
        <v>-1575000</v>
      </c>
      <c r="N245" s="260">
        <f t="shared" si="86"/>
        <v>-95000</v>
      </c>
      <c r="O245" s="5" t="s">
        <v>534</v>
      </c>
      <c r="P245" s="5">
        <v>0</v>
      </c>
      <c r="Q245" s="255">
        <v>0</v>
      </c>
      <c r="R245" s="255">
        <v>209446</v>
      </c>
      <c r="S245" s="255">
        <v>1047554</v>
      </c>
      <c r="T245" s="255">
        <v>0</v>
      </c>
      <c r="U245" s="255">
        <v>0</v>
      </c>
      <c r="V245" s="255">
        <v>0</v>
      </c>
      <c r="W245" s="23">
        <v>0.73</v>
      </c>
      <c r="X245" s="255">
        <v>1</v>
      </c>
    </row>
    <row r="246" spans="1:24" ht="15" customHeight="1" x14ac:dyDescent="0.25">
      <c r="A246" s="3" t="s">
        <v>41</v>
      </c>
      <c r="B246" s="3" t="s">
        <v>535</v>
      </c>
      <c r="C246" s="5">
        <v>1638000</v>
      </c>
      <c r="D246" s="5">
        <v>0</v>
      </c>
      <c r="E246" s="5">
        <v>0</v>
      </c>
      <c r="F246" s="5">
        <v>31000</v>
      </c>
      <c r="G246" s="5">
        <v>0</v>
      </c>
      <c r="H246" s="5">
        <v>1607000</v>
      </c>
      <c r="I246" s="5">
        <v>0</v>
      </c>
      <c r="J246" s="5">
        <v>0</v>
      </c>
      <c r="K246" s="5">
        <v>0</v>
      </c>
      <c r="L246" s="5"/>
      <c r="M246" s="5">
        <f t="shared" si="85"/>
        <v>32000</v>
      </c>
      <c r="N246" s="5">
        <f t="shared" si="86"/>
        <v>0</v>
      </c>
      <c r="O246" s="5" t="s">
        <v>536</v>
      </c>
      <c r="P246" s="5">
        <v>0</v>
      </c>
      <c r="Q246" s="256">
        <v>0</v>
      </c>
      <c r="R246" s="256">
        <v>272999</v>
      </c>
      <c r="S246" s="256">
        <v>1365001</v>
      </c>
      <c r="T246" s="256">
        <v>0</v>
      </c>
      <c r="U246" s="256">
        <v>0</v>
      </c>
      <c r="V246" s="256">
        <v>0</v>
      </c>
      <c r="W246" s="23">
        <v>0.68</v>
      </c>
      <c r="X246" s="256">
        <v>0</v>
      </c>
    </row>
    <row r="247" spans="1:24" ht="15" customHeight="1" x14ac:dyDescent="0.25">
      <c r="A247" s="3" t="s">
        <v>41</v>
      </c>
      <c r="B247" s="3" t="s">
        <v>537</v>
      </c>
      <c r="C247" s="5">
        <v>1299000</v>
      </c>
      <c r="D247" s="5">
        <v>1300000</v>
      </c>
      <c r="E247" s="5">
        <v>260000</v>
      </c>
      <c r="F247" s="5">
        <v>27000</v>
      </c>
      <c r="G247" s="5">
        <v>0</v>
      </c>
      <c r="H247" s="5">
        <v>1022000</v>
      </c>
      <c r="I247" s="5">
        <v>0</v>
      </c>
      <c r="J247" s="5">
        <v>1050000</v>
      </c>
      <c r="K247" s="5">
        <v>0</v>
      </c>
      <c r="L247" s="5"/>
      <c r="M247" s="5">
        <f t="shared" si="85"/>
        <v>4000</v>
      </c>
      <c r="N247" s="5">
        <f t="shared" si="86"/>
        <v>0</v>
      </c>
      <c r="O247" s="5" t="s">
        <v>155</v>
      </c>
      <c r="P247" s="5">
        <v>0</v>
      </c>
      <c r="Q247" s="257">
        <v>0</v>
      </c>
      <c r="R247" s="257">
        <v>216446</v>
      </c>
      <c r="S247" s="257">
        <v>1082554</v>
      </c>
      <c r="T247" s="257">
        <v>0</v>
      </c>
      <c r="U247" s="257">
        <v>0</v>
      </c>
      <c r="V247" s="257">
        <v>0</v>
      </c>
      <c r="W247" s="23">
        <v>0.66</v>
      </c>
      <c r="X247" s="257">
        <v>4</v>
      </c>
    </row>
    <row r="248" spans="1:24" ht="15" customHeight="1" x14ac:dyDescent="0.25">
      <c r="A248" s="3" t="s">
        <v>41</v>
      </c>
      <c r="B248" s="3" t="s">
        <v>540</v>
      </c>
      <c r="C248" s="5">
        <v>973000</v>
      </c>
      <c r="D248" s="5">
        <v>1000000</v>
      </c>
      <c r="E248" s="5">
        <v>200000</v>
      </c>
      <c r="F248" s="5">
        <v>269000</v>
      </c>
      <c r="G248" s="5">
        <v>0</v>
      </c>
      <c r="H248" s="5">
        <v>5000</v>
      </c>
      <c r="I248" s="5">
        <v>0</v>
      </c>
      <c r="J248" s="5">
        <v>300000</v>
      </c>
      <c r="K248" s="5">
        <v>0</v>
      </c>
      <c r="L248" s="5"/>
      <c r="M248" s="5">
        <f t="shared" si="85"/>
        <v>-291000</v>
      </c>
      <c r="N248" s="5">
        <f t="shared" si="86"/>
        <v>1000</v>
      </c>
      <c r="O248" s="5" t="s">
        <v>541</v>
      </c>
      <c r="P248" s="5">
        <v>0</v>
      </c>
      <c r="Q248" s="258">
        <v>0</v>
      </c>
      <c r="R248" s="258">
        <v>162170</v>
      </c>
      <c r="S248" s="258">
        <v>810830</v>
      </c>
      <c r="T248" s="258">
        <v>0</v>
      </c>
      <c r="U248" s="258">
        <v>0</v>
      </c>
      <c r="V248" s="258">
        <v>0</v>
      </c>
      <c r="W248" s="23">
        <v>0.68</v>
      </c>
      <c r="X248" s="258">
        <v>1</v>
      </c>
    </row>
    <row r="249" spans="1:24" ht="15" customHeight="1" x14ac:dyDescent="0.25">
      <c r="A249" s="3" t="s">
        <v>41</v>
      </c>
      <c r="B249" s="3" t="s">
        <v>543</v>
      </c>
      <c r="C249" s="5">
        <v>1858000</v>
      </c>
      <c r="D249" s="5">
        <v>600000</v>
      </c>
      <c r="E249" s="5">
        <v>120000</v>
      </c>
      <c r="F249" s="5">
        <v>46000</v>
      </c>
      <c r="G249" s="5">
        <v>0</v>
      </c>
      <c r="H249" s="5">
        <v>1223000</v>
      </c>
      <c r="I249" s="5">
        <v>0</v>
      </c>
      <c r="J249" s="5">
        <v>0</v>
      </c>
      <c r="K249" s="5">
        <v>0</v>
      </c>
      <c r="L249" s="5"/>
      <c r="M249" s="5">
        <f t="shared" si="85"/>
        <v>932000</v>
      </c>
      <c r="N249" s="5">
        <f t="shared" si="86"/>
        <v>11000</v>
      </c>
      <c r="O249" s="5" t="s">
        <v>544</v>
      </c>
      <c r="P249" s="5">
        <v>0</v>
      </c>
      <c r="Q249" s="261">
        <v>0</v>
      </c>
      <c r="R249" s="261">
        <v>309667</v>
      </c>
      <c r="S249" s="261">
        <v>1548333</v>
      </c>
      <c r="T249" s="261">
        <v>0</v>
      </c>
      <c r="U249" s="261">
        <v>0</v>
      </c>
      <c r="V249" s="261">
        <v>0</v>
      </c>
      <c r="W249" s="23">
        <v>0.72</v>
      </c>
      <c r="X249" s="261">
        <v>2</v>
      </c>
    </row>
    <row r="250" spans="1:24" ht="15" customHeight="1" x14ac:dyDescent="0.25">
      <c r="A250" s="3" t="s">
        <v>41</v>
      </c>
      <c r="B250" s="3" t="s">
        <v>545</v>
      </c>
      <c r="C250" s="5">
        <v>1463000</v>
      </c>
      <c r="D250" s="5">
        <v>1000000</v>
      </c>
      <c r="E250" s="5">
        <v>200000</v>
      </c>
      <c r="F250" s="5">
        <v>152000</v>
      </c>
      <c r="G250" s="5">
        <v>0</v>
      </c>
      <c r="H250" s="5">
        <v>448000</v>
      </c>
      <c r="I250" s="5">
        <v>0</v>
      </c>
      <c r="J250" s="5">
        <v>145000</v>
      </c>
      <c r="K250" s="5">
        <v>0</v>
      </c>
      <c r="L250" s="5"/>
      <c r="M250" s="5">
        <f xml:space="preserve"> M249+H250+ I250- J250- L250+ Q250</f>
        <v>1235000</v>
      </c>
      <c r="N250" s="5">
        <f>(C250-D250 - F250 - G250 + J250- K250- H250- I250- P250)*-1</f>
        <v>-8000</v>
      </c>
      <c r="O250" s="5" t="s">
        <v>546</v>
      </c>
      <c r="P250" s="5">
        <v>0</v>
      </c>
      <c r="Q250" s="262">
        <v>0</v>
      </c>
      <c r="R250" s="262">
        <v>243836</v>
      </c>
      <c r="S250" s="262">
        <v>1219164</v>
      </c>
      <c r="T250" s="262">
        <v>0</v>
      </c>
      <c r="U250" s="262">
        <v>0</v>
      </c>
      <c r="V250" s="262">
        <v>0</v>
      </c>
      <c r="W250" s="23">
        <v>0.69</v>
      </c>
      <c r="X250" s="262">
        <v>1</v>
      </c>
    </row>
    <row r="251" spans="1:24" ht="15" customHeight="1" x14ac:dyDescent="0.25">
      <c r="A251" s="6" t="s">
        <v>17</v>
      </c>
      <c r="B251" s="6" t="s">
        <v>15</v>
      </c>
      <c r="C251" s="7">
        <f t="shared" ref="C251:L251" si="87">SUM(C244:C250)</f>
        <v>10217000</v>
      </c>
      <c r="D251" s="7">
        <f t="shared" si="87"/>
        <v>5400000</v>
      </c>
      <c r="E251" s="7">
        <f t="shared" si="87"/>
        <v>1080000</v>
      </c>
      <c r="F251" s="7">
        <f t="shared" si="87"/>
        <v>596000</v>
      </c>
      <c r="G251" s="7">
        <f t="shared" si="87"/>
        <v>0</v>
      </c>
      <c r="H251" s="7">
        <f t="shared" si="87"/>
        <v>5650000</v>
      </c>
      <c r="I251" s="7">
        <f t="shared" si="87"/>
        <v>0</v>
      </c>
      <c r="J251" s="7">
        <f t="shared" si="87"/>
        <v>1545000</v>
      </c>
      <c r="K251" s="7">
        <f t="shared" si="87"/>
        <v>0</v>
      </c>
      <c r="L251" s="7">
        <f t="shared" si="87"/>
        <v>0</v>
      </c>
      <c r="M251" s="7">
        <f>M250</f>
        <v>1235000</v>
      </c>
      <c r="N251" s="7">
        <f>SUM(N244:N250)</f>
        <v>-116000</v>
      </c>
      <c r="O251" s="7"/>
      <c r="P251" s="7">
        <f>SUM(P244:P250)</f>
        <v>0</v>
      </c>
      <c r="Q251" s="8"/>
    </row>
    <row r="252" spans="1:24" ht="15" customHeight="1" x14ac:dyDescent="0.25">
      <c r="A252" s="3" t="s">
        <v>41</v>
      </c>
      <c r="B252" s="3" t="s">
        <v>549</v>
      </c>
      <c r="C252" s="5">
        <v>1352000</v>
      </c>
      <c r="D252" s="5">
        <v>1000000</v>
      </c>
      <c r="E252" s="5">
        <v>200000</v>
      </c>
      <c r="F252" s="5">
        <v>32000</v>
      </c>
      <c r="G252" s="5">
        <v>0</v>
      </c>
      <c r="H252" s="5">
        <v>1320000</v>
      </c>
      <c r="I252" s="5">
        <v>0</v>
      </c>
      <c r="J252" s="5">
        <v>1000000</v>
      </c>
      <c r="K252" s="5">
        <v>0</v>
      </c>
      <c r="L252" s="5"/>
      <c r="M252" s="5">
        <f t="shared" ref="M252:M257" si="88" xml:space="preserve"> M251+H252+ I252- J252- L252+ Q252</f>
        <v>1555000</v>
      </c>
      <c r="N252" s="5">
        <f t="shared" ref="N252:N257" si="89">(C252-D252 - F252 - G252 + J252- K252- H252- I252- P252)*-1</f>
        <v>0</v>
      </c>
      <c r="O252" s="5" t="s">
        <v>550</v>
      </c>
      <c r="P252" s="5">
        <v>0</v>
      </c>
      <c r="Q252" s="263">
        <v>0</v>
      </c>
      <c r="R252" s="263">
        <v>225333</v>
      </c>
      <c r="S252" s="263">
        <v>1126667</v>
      </c>
      <c r="T252" s="263">
        <v>0</v>
      </c>
      <c r="U252" s="263">
        <v>0</v>
      </c>
      <c r="V252" s="263">
        <v>0</v>
      </c>
      <c r="W252" s="23">
        <v>0.61</v>
      </c>
      <c r="X252" s="263">
        <v>1</v>
      </c>
    </row>
    <row r="253" spans="1:24" ht="15" customHeight="1" x14ac:dyDescent="0.25">
      <c r="A253" s="3" t="s">
        <v>41</v>
      </c>
      <c r="B253" s="3" t="s">
        <v>553</v>
      </c>
      <c r="C253" s="5">
        <v>1540000</v>
      </c>
      <c r="D253" s="5">
        <v>1250000</v>
      </c>
      <c r="E253" s="5">
        <v>250000</v>
      </c>
      <c r="F253" s="5">
        <v>57000</v>
      </c>
      <c r="G253" s="5">
        <v>0</v>
      </c>
      <c r="H253" s="5">
        <v>208000</v>
      </c>
      <c r="I253" s="5">
        <v>0</v>
      </c>
      <c r="J253" s="5">
        <v>0</v>
      </c>
      <c r="K253" s="5">
        <v>30000</v>
      </c>
      <c r="L253" s="5"/>
      <c r="M253" s="5">
        <f t="shared" si="88"/>
        <v>1763000</v>
      </c>
      <c r="N253" s="5">
        <f t="shared" si="89"/>
        <v>5000</v>
      </c>
      <c r="O253" s="5" t="s">
        <v>66</v>
      </c>
      <c r="P253" s="5">
        <v>0</v>
      </c>
      <c r="Q253" s="264">
        <v>0</v>
      </c>
      <c r="R253" s="264">
        <v>256667</v>
      </c>
      <c r="S253" s="264">
        <v>1283333</v>
      </c>
      <c r="T253" s="264">
        <v>0</v>
      </c>
      <c r="U253" s="264">
        <v>0</v>
      </c>
      <c r="V253" s="264">
        <v>0</v>
      </c>
      <c r="W253" s="23">
        <v>0.72</v>
      </c>
      <c r="X253" s="264">
        <v>3</v>
      </c>
    </row>
    <row r="254" spans="1:24" ht="15" customHeight="1" x14ac:dyDescent="0.25">
      <c r="A254" s="3" t="s">
        <v>41</v>
      </c>
      <c r="B254" s="3" t="s">
        <v>555</v>
      </c>
      <c r="C254" s="5">
        <v>1061000</v>
      </c>
      <c r="D254" s="5">
        <v>700000</v>
      </c>
      <c r="E254" s="5">
        <v>140000</v>
      </c>
      <c r="F254" s="5">
        <v>27000</v>
      </c>
      <c r="G254" s="5">
        <v>0</v>
      </c>
      <c r="H254" s="5">
        <v>534000</v>
      </c>
      <c r="I254" s="5">
        <v>0</v>
      </c>
      <c r="J254" s="5">
        <v>200000</v>
      </c>
      <c r="K254" s="5">
        <v>0</v>
      </c>
      <c r="L254" s="5"/>
      <c r="M254" s="5">
        <f t="shared" si="88"/>
        <v>2097000</v>
      </c>
      <c r="N254" s="5">
        <f t="shared" si="89"/>
        <v>0</v>
      </c>
      <c r="O254" s="5" t="s">
        <v>556</v>
      </c>
      <c r="P254" s="5">
        <v>0</v>
      </c>
      <c r="Q254" s="265">
        <v>0</v>
      </c>
      <c r="R254" s="265">
        <v>176836</v>
      </c>
      <c r="S254" s="265">
        <v>884164</v>
      </c>
      <c r="T254" s="265">
        <v>0</v>
      </c>
      <c r="U254" s="265">
        <v>0</v>
      </c>
      <c r="V254" s="265">
        <v>0</v>
      </c>
      <c r="W254" s="23">
        <v>0.68</v>
      </c>
      <c r="X254" s="265">
        <v>2</v>
      </c>
    </row>
    <row r="255" spans="1:24" ht="15" customHeight="1" x14ac:dyDescent="0.25">
      <c r="A255" s="3" t="s">
        <v>41</v>
      </c>
      <c r="B255" s="3" t="s">
        <v>559</v>
      </c>
      <c r="C255" s="5">
        <v>1141000</v>
      </c>
      <c r="D255" s="5">
        <v>0</v>
      </c>
      <c r="E255" s="5">
        <v>0</v>
      </c>
      <c r="F255" s="5">
        <v>283000</v>
      </c>
      <c r="G255" s="5">
        <v>0</v>
      </c>
      <c r="H255" s="5">
        <v>878000</v>
      </c>
      <c r="I255" s="5">
        <v>0</v>
      </c>
      <c r="J255" s="5">
        <v>20000</v>
      </c>
      <c r="K255" s="5">
        <v>0</v>
      </c>
      <c r="L255" s="5"/>
      <c r="M255" s="5">
        <f t="shared" si="88"/>
        <v>2955000</v>
      </c>
      <c r="N255" s="5">
        <f t="shared" si="89"/>
        <v>0</v>
      </c>
      <c r="O255" s="5" t="s">
        <v>560</v>
      </c>
      <c r="P255" s="5">
        <v>0</v>
      </c>
      <c r="Q255" s="266">
        <v>0</v>
      </c>
      <c r="R255" s="266">
        <v>190169</v>
      </c>
      <c r="S255" s="266">
        <v>950831</v>
      </c>
      <c r="T255" s="266">
        <v>0</v>
      </c>
      <c r="U255" s="266">
        <v>0</v>
      </c>
      <c r="V255" s="266">
        <v>0</v>
      </c>
      <c r="W255" s="23">
        <v>0.7</v>
      </c>
      <c r="X255" s="266">
        <v>0</v>
      </c>
    </row>
    <row r="256" spans="1:24" ht="15" customHeight="1" x14ac:dyDescent="0.25">
      <c r="A256" s="3" t="s">
        <v>41</v>
      </c>
      <c r="B256" s="3" t="s">
        <v>562</v>
      </c>
      <c r="C256" s="5">
        <v>1444000</v>
      </c>
      <c r="D256" s="5">
        <v>2000000</v>
      </c>
      <c r="E256" s="5">
        <v>400000</v>
      </c>
      <c r="F256" s="5">
        <v>158000</v>
      </c>
      <c r="G256" s="5">
        <v>0</v>
      </c>
      <c r="H256" s="5">
        <v>300000</v>
      </c>
      <c r="I256" s="5">
        <v>0</v>
      </c>
      <c r="J256" s="5">
        <v>1000000</v>
      </c>
      <c r="K256" s="5">
        <v>0</v>
      </c>
      <c r="L256" s="5"/>
      <c r="M256" s="5">
        <f t="shared" si="88"/>
        <v>2255000</v>
      </c>
      <c r="N256" s="5">
        <f t="shared" si="89"/>
        <v>14000</v>
      </c>
      <c r="O256" s="5" t="s">
        <v>563</v>
      </c>
      <c r="P256" s="5">
        <v>0</v>
      </c>
      <c r="Q256" s="267">
        <v>0</v>
      </c>
      <c r="R256" s="267">
        <v>240669</v>
      </c>
      <c r="S256" s="267">
        <v>1203331</v>
      </c>
      <c r="T256" s="267">
        <v>0</v>
      </c>
      <c r="U256" s="267">
        <v>0</v>
      </c>
      <c r="V256" s="267">
        <v>0</v>
      </c>
      <c r="W256" s="23">
        <v>0.71</v>
      </c>
      <c r="X256" s="267">
        <v>1</v>
      </c>
    </row>
    <row r="257" spans="1:24" ht="15" customHeight="1" x14ac:dyDescent="0.25">
      <c r="A257" s="3" t="s">
        <v>41</v>
      </c>
      <c r="B257" s="3" t="s">
        <v>564</v>
      </c>
      <c r="C257" s="5">
        <v>1530000</v>
      </c>
      <c r="D257" s="5">
        <v>1000000</v>
      </c>
      <c r="E257" s="5">
        <v>200000</v>
      </c>
      <c r="F257" s="5">
        <v>27000</v>
      </c>
      <c r="G257" s="5">
        <v>0</v>
      </c>
      <c r="H257" s="5">
        <v>503000</v>
      </c>
      <c r="I257" s="5">
        <v>0</v>
      </c>
      <c r="J257" s="5">
        <v>0</v>
      </c>
      <c r="K257" s="5">
        <v>0</v>
      </c>
      <c r="L257" s="5">
        <v>3000000</v>
      </c>
      <c r="M257" s="5">
        <f t="shared" si="88"/>
        <v>-242000</v>
      </c>
      <c r="N257" s="5">
        <f t="shared" si="89"/>
        <v>0</v>
      </c>
      <c r="O257" s="5" t="s">
        <v>565</v>
      </c>
      <c r="P257" s="5">
        <v>0</v>
      </c>
      <c r="Q257" s="268">
        <v>0</v>
      </c>
      <c r="R257" s="268">
        <v>255007</v>
      </c>
      <c r="S257" s="268">
        <v>1274993</v>
      </c>
      <c r="T257" s="268">
        <v>0</v>
      </c>
      <c r="U257" s="268">
        <v>0</v>
      </c>
      <c r="V257" s="268">
        <v>0</v>
      </c>
      <c r="W257" s="23">
        <v>0.8</v>
      </c>
      <c r="X257" s="268">
        <v>1</v>
      </c>
    </row>
    <row r="258" spans="1:24" ht="15" customHeight="1" x14ac:dyDescent="0.25">
      <c r="A258" s="3" t="s">
        <v>41</v>
      </c>
      <c r="B258" s="3" t="s">
        <v>566</v>
      </c>
      <c r="C258" s="5">
        <v>1043000</v>
      </c>
      <c r="D258" s="5">
        <v>650000</v>
      </c>
      <c r="E258" s="5">
        <v>130000</v>
      </c>
      <c r="F258" s="5">
        <v>32000</v>
      </c>
      <c r="G258" s="5">
        <v>0</v>
      </c>
      <c r="H258" s="5">
        <v>361000</v>
      </c>
      <c r="I258" s="5">
        <v>0</v>
      </c>
      <c r="J258" s="5">
        <v>0</v>
      </c>
      <c r="K258" s="5">
        <v>0</v>
      </c>
      <c r="L258" s="5"/>
      <c r="M258" s="5">
        <f xml:space="preserve"> M257+H258+ I258- J258- L258+ Q258</f>
        <v>119000</v>
      </c>
      <c r="N258" s="5">
        <f>(C258-D258 - F258 - G258 + J258- K258- H258- I258- P258)*-1</f>
        <v>0</v>
      </c>
      <c r="O258" s="5" t="s">
        <v>567</v>
      </c>
      <c r="P258" s="5">
        <v>0</v>
      </c>
      <c r="Q258" s="269">
        <v>0</v>
      </c>
      <c r="R258" s="269">
        <v>173833</v>
      </c>
      <c r="S258" s="269">
        <v>869167</v>
      </c>
      <c r="T258" s="269">
        <v>0</v>
      </c>
      <c r="U258" s="269">
        <v>0</v>
      </c>
      <c r="V258" s="269">
        <v>0</v>
      </c>
      <c r="W258" s="23">
        <v>0.59</v>
      </c>
      <c r="X258" s="269">
        <v>2</v>
      </c>
    </row>
    <row r="259" spans="1:24" ht="15" customHeight="1" x14ac:dyDescent="0.25">
      <c r="A259" s="6" t="s">
        <v>18</v>
      </c>
      <c r="B259" s="6" t="s">
        <v>15</v>
      </c>
      <c r="C259" s="7">
        <f t="shared" ref="C259:L259" si="90">SUM(C252:C258)</f>
        <v>9111000</v>
      </c>
      <c r="D259" s="7">
        <f t="shared" si="90"/>
        <v>6600000</v>
      </c>
      <c r="E259" s="7">
        <f t="shared" si="90"/>
        <v>1320000</v>
      </c>
      <c r="F259" s="7">
        <f t="shared" si="90"/>
        <v>616000</v>
      </c>
      <c r="G259" s="7">
        <f t="shared" si="90"/>
        <v>0</v>
      </c>
      <c r="H259" s="7">
        <f t="shared" si="90"/>
        <v>4104000</v>
      </c>
      <c r="I259" s="7">
        <f t="shared" si="90"/>
        <v>0</v>
      </c>
      <c r="J259" s="7">
        <f t="shared" si="90"/>
        <v>2220000</v>
      </c>
      <c r="K259" s="7">
        <f t="shared" si="90"/>
        <v>30000</v>
      </c>
      <c r="L259" s="7">
        <f t="shared" si="90"/>
        <v>3000000</v>
      </c>
      <c r="M259" s="7">
        <f>M258</f>
        <v>119000</v>
      </c>
      <c r="N259" s="7">
        <f>SUM(N252:N258)</f>
        <v>19000</v>
      </c>
      <c r="O259" s="7"/>
      <c r="P259" s="7">
        <f>SUM(P252:P258)</f>
        <v>0</v>
      </c>
      <c r="Q259" s="8"/>
    </row>
    <row r="260" spans="1:24" ht="15" customHeight="1" x14ac:dyDescent="0.25">
      <c r="A260" s="3" t="s">
        <v>41</v>
      </c>
      <c r="B260" s="3" t="s">
        <v>569</v>
      </c>
      <c r="C260" s="5">
        <v>1291000</v>
      </c>
      <c r="D260" s="5">
        <v>3000000</v>
      </c>
      <c r="E260" s="5">
        <v>600000</v>
      </c>
      <c r="F260" s="5">
        <v>32000</v>
      </c>
      <c r="G260" s="5">
        <v>0</v>
      </c>
      <c r="H260" s="5">
        <v>639000</v>
      </c>
      <c r="I260" s="5">
        <v>0</v>
      </c>
      <c r="J260" s="5">
        <v>2380000</v>
      </c>
      <c r="K260" s="5">
        <v>0</v>
      </c>
      <c r="L260" s="5"/>
      <c r="M260" s="5">
        <f t="shared" ref="M260:M265" si="91" xml:space="preserve"> M259+H260+ I260- J260- L260+ Q260</f>
        <v>-1622000</v>
      </c>
      <c r="N260" s="5">
        <f t="shared" ref="N260:N265" si="92">(C260-D260 - F260 - G260 + J260- K260- H260- I260- P260)*-1</f>
        <v>0</v>
      </c>
      <c r="O260" s="5" t="s">
        <v>133</v>
      </c>
      <c r="P260" s="5">
        <v>0</v>
      </c>
      <c r="Q260" s="270">
        <v>0</v>
      </c>
      <c r="R260" s="270">
        <v>215171</v>
      </c>
      <c r="S260" s="270">
        <v>1075829</v>
      </c>
      <c r="T260" s="270">
        <v>0</v>
      </c>
      <c r="U260" s="270">
        <v>0</v>
      </c>
      <c r="V260" s="270">
        <v>0</v>
      </c>
      <c r="W260" s="23">
        <v>0.65</v>
      </c>
      <c r="X260" s="270">
        <v>1</v>
      </c>
    </row>
    <row r="261" spans="1:24" ht="15" customHeight="1" x14ac:dyDescent="0.25">
      <c r="A261" s="3" t="s">
        <v>41</v>
      </c>
      <c r="B261" s="3" t="s">
        <v>571</v>
      </c>
      <c r="C261" s="5">
        <v>1194000</v>
      </c>
      <c r="D261" s="5">
        <v>0</v>
      </c>
      <c r="E261" s="5">
        <v>0</v>
      </c>
      <c r="F261" s="5">
        <v>27000</v>
      </c>
      <c r="G261" s="5">
        <v>0</v>
      </c>
      <c r="H261" s="5">
        <v>1727000</v>
      </c>
      <c r="I261" s="5">
        <v>0</v>
      </c>
      <c r="J261" s="5">
        <v>560000</v>
      </c>
      <c r="K261" s="5">
        <v>0</v>
      </c>
      <c r="L261" s="5"/>
      <c r="M261" s="5">
        <f t="shared" si="91"/>
        <v>-455000</v>
      </c>
      <c r="N261" s="5">
        <f t="shared" si="92"/>
        <v>0</v>
      </c>
      <c r="O261" s="5" t="s">
        <v>572</v>
      </c>
      <c r="P261" s="5">
        <v>0</v>
      </c>
      <c r="Q261" s="271">
        <v>0</v>
      </c>
      <c r="R261" s="271">
        <v>199003</v>
      </c>
      <c r="S261" s="271">
        <v>994997.5</v>
      </c>
      <c r="T261" s="271">
        <v>0</v>
      </c>
      <c r="U261" s="271">
        <v>0</v>
      </c>
      <c r="V261" s="271">
        <v>0</v>
      </c>
      <c r="W261" s="23">
        <v>0.72</v>
      </c>
      <c r="X261" s="271">
        <v>0</v>
      </c>
    </row>
    <row r="262" spans="1:24" ht="15" customHeight="1" x14ac:dyDescent="0.25">
      <c r="A262" s="3" t="s">
        <v>41</v>
      </c>
      <c r="B262" s="3" t="s">
        <v>573</v>
      </c>
      <c r="C262" s="5">
        <v>1331000</v>
      </c>
      <c r="D262" s="5">
        <v>1000000</v>
      </c>
      <c r="E262" s="5">
        <v>200000</v>
      </c>
      <c r="F262" s="5">
        <v>232000</v>
      </c>
      <c r="G262" s="5">
        <v>0</v>
      </c>
      <c r="H262" s="5">
        <v>163000</v>
      </c>
      <c r="I262" s="5">
        <v>0</v>
      </c>
      <c r="J262" s="5">
        <v>45000</v>
      </c>
      <c r="K262" s="5">
        <v>0</v>
      </c>
      <c r="L262" s="5"/>
      <c r="M262" s="5">
        <f t="shared" si="91"/>
        <v>-337000</v>
      </c>
      <c r="N262" s="5">
        <f t="shared" si="92"/>
        <v>19000</v>
      </c>
      <c r="O262" s="5" t="s">
        <v>152</v>
      </c>
      <c r="P262" s="5">
        <v>0</v>
      </c>
      <c r="Q262" s="272">
        <v>0</v>
      </c>
      <c r="R262" s="272">
        <v>231836</v>
      </c>
      <c r="S262" s="272">
        <v>1159164</v>
      </c>
      <c r="T262" s="272">
        <v>0</v>
      </c>
      <c r="U262" s="272">
        <v>0</v>
      </c>
      <c r="V262" s="272">
        <v>0</v>
      </c>
      <c r="W262" s="23">
        <v>0.67</v>
      </c>
      <c r="X262" s="272">
        <v>2</v>
      </c>
    </row>
    <row r="263" spans="1:24" ht="15" customHeight="1" x14ac:dyDescent="0.25">
      <c r="A263" s="3" t="s">
        <v>41</v>
      </c>
      <c r="B263" s="3" t="s">
        <v>575</v>
      </c>
      <c r="C263" s="5">
        <v>1496000</v>
      </c>
      <c r="D263" s="5">
        <v>700000</v>
      </c>
      <c r="E263" s="5">
        <v>140000</v>
      </c>
      <c r="F263" s="5">
        <v>27000</v>
      </c>
      <c r="G263" s="5">
        <v>0</v>
      </c>
      <c r="H263" s="5">
        <v>770000</v>
      </c>
      <c r="I263" s="5">
        <v>0</v>
      </c>
      <c r="J263" s="5">
        <v>0</v>
      </c>
      <c r="K263" s="5">
        <v>0</v>
      </c>
      <c r="L263" s="5"/>
      <c r="M263" s="5">
        <f t="shared" si="91"/>
        <v>433000</v>
      </c>
      <c r="N263" s="5">
        <f t="shared" si="92"/>
        <v>1000</v>
      </c>
      <c r="O263" s="5" t="s">
        <v>576</v>
      </c>
      <c r="P263" s="5">
        <v>0</v>
      </c>
      <c r="Q263" s="273">
        <v>0</v>
      </c>
      <c r="R263" s="273">
        <v>249337</v>
      </c>
      <c r="S263" s="273">
        <v>1246663</v>
      </c>
      <c r="T263" s="273">
        <v>0</v>
      </c>
      <c r="U263" s="273">
        <v>0</v>
      </c>
      <c r="V263" s="273">
        <v>0</v>
      </c>
      <c r="W263" s="23">
        <v>0.72</v>
      </c>
      <c r="X263" s="273">
        <v>1</v>
      </c>
    </row>
    <row r="264" spans="1:24" ht="15" customHeight="1" x14ac:dyDescent="0.25">
      <c r="A264" s="3" t="s">
        <v>41</v>
      </c>
      <c r="B264" s="3" t="s">
        <v>578</v>
      </c>
      <c r="C264" s="5">
        <v>1896000</v>
      </c>
      <c r="D264" s="5">
        <v>0</v>
      </c>
      <c r="E264" s="5">
        <v>0</v>
      </c>
      <c r="F264" s="5">
        <v>56000</v>
      </c>
      <c r="G264" s="5">
        <v>0</v>
      </c>
      <c r="H264" s="5">
        <v>1892000</v>
      </c>
      <c r="I264" s="5">
        <v>0</v>
      </c>
      <c r="J264" s="5">
        <v>50000</v>
      </c>
      <c r="K264" s="5">
        <v>0</v>
      </c>
      <c r="L264" s="5"/>
      <c r="M264" s="5">
        <f t="shared" si="91"/>
        <v>2275000</v>
      </c>
      <c r="N264" s="5">
        <f t="shared" si="92"/>
        <v>2000</v>
      </c>
      <c r="O264" s="5" t="s">
        <v>579</v>
      </c>
      <c r="P264" s="5">
        <v>0</v>
      </c>
      <c r="Q264" s="274">
        <v>0</v>
      </c>
      <c r="R264" s="274">
        <v>316000</v>
      </c>
      <c r="S264" s="274">
        <v>1580000</v>
      </c>
      <c r="T264" s="274">
        <v>0</v>
      </c>
      <c r="U264" s="274">
        <v>0</v>
      </c>
      <c r="V264" s="274">
        <v>0</v>
      </c>
      <c r="W264" s="23">
        <v>0.73</v>
      </c>
      <c r="X264" s="274">
        <v>0</v>
      </c>
    </row>
    <row r="265" spans="1:24" ht="15" customHeight="1" x14ac:dyDescent="0.25">
      <c r="A265" s="3" t="s">
        <v>41</v>
      </c>
      <c r="B265" s="3" t="s">
        <v>581</v>
      </c>
      <c r="C265" s="5">
        <v>2415000</v>
      </c>
      <c r="D265" s="5">
        <v>4000000</v>
      </c>
      <c r="E265" s="5">
        <v>800000</v>
      </c>
      <c r="F265" s="5">
        <v>39000</v>
      </c>
      <c r="G265" s="5">
        <v>0</v>
      </c>
      <c r="H265" s="5">
        <v>426000</v>
      </c>
      <c r="I265" s="5">
        <v>0</v>
      </c>
      <c r="J265" s="5">
        <v>2050000</v>
      </c>
      <c r="K265" s="5">
        <v>0</v>
      </c>
      <c r="L265" s="5"/>
      <c r="M265" s="5">
        <f t="shared" si="91"/>
        <v>651000</v>
      </c>
      <c r="N265" s="5">
        <f t="shared" si="92"/>
        <v>0</v>
      </c>
      <c r="O265" s="5" t="s">
        <v>582</v>
      </c>
      <c r="P265" s="5">
        <v>0</v>
      </c>
      <c r="Q265" s="275">
        <v>0</v>
      </c>
      <c r="R265" s="275">
        <v>402496</v>
      </c>
      <c r="S265" s="275">
        <v>2012504</v>
      </c>
      <c r="T265" s="275">
        <v>0</v>
      </c>
      <c r="U265" s="275">
        <v>0</v>
      </c>
      <c r="V265" s="275">
        <v>0</v>
      </c>
      <c r="W265" s="23">
        <v>0.77</v>
      </c>
      <c r="X265" s="275">
        <v>3</v>
      </c>
    </row>
    <row r="266" spans="1:24" ht="15" customHeight="1" x14ac:dyDescent="0.25">
      <c r="A266" s="3" t="s">
        <v>41</v>
      </c>
      <c r="B266" s="3" t="s">
        <v>584</v>
      </c>
      <c r="C266" s="5">
        <v>1547000</v>
      </c>
      <c r="D266" s="5">
        <v>1000000</v>
      </c>
      <c r="E266" s="5">
        <v>200000</v>
      </c>
      <c r="F266" s="5">
        <v>32000</v>
      </c>
      <c r="G266" s="5">
        <v>0</v>
      </c>
      <c r="H266" s="5">
        <v>515000</v>
      </c>
      <c r="I266" s="5">
        <v>0</v>
      </c>
      <c r="J266" s="5">
        <v>0</v>
      </c>
      <c r="K266" s="5">
        <v>0</v>
      </c>
      <c r="L266" s="5"/>
      <c r="M266" s="5">
        <f xml:space="preserve"> M265+H266+ I266- J266- L266+ Q266</f>
        <v>1166000</v>
      </c>
      <c r="N266" s="5">
        <f>(C266-D266 - F266 - G266 + J266- K266- H266- I266- P266)*-1</f>
        <v>0</v>
      </c>
      <c r="O266" s="5" t="s">
        <v>585</v>
      </c>
      <c r="P266" s="5">
        <v>0</v>
      </c>
      <c r="Q266" s="276">
        <v>0</v>
      </c>
      <c r="R266" s="276">
        <v>257840</v>
      </c>
      <c r="S266" s="276">
        <v>1289160</v>
      </c>
      <c r="T266" s="276">
        <v>0</v>
      </c>
      <c r="U266" s="276">
        <v>0</v>
      </c>
      <c r="V266" s="276">
        <v>0</v>
      </c>
      <c r="W266" s="23">
        <v>0.75</v>
      </c>
      <c r="X266" s="276">
        <v>1</v>
      </c>
    </row>
    <row r="267" spans="1:24" ht="15" customHeight="1" x14ac:dyDescent="0.25">
      <c r="A267" s="6" t="s">
        <v>19</v>
      </c>
      <c r="B267" s="6" t="s">
        <v>15</v>
      </c>
      <c r="C267" s="7">
        <f t="shared" ref="C267:L267" si="93">SUM(C260:C266)</f>
        <v>11170000</v>
      </c>
      <c r="D267" s="7">
        <f t="shared" si="93"/>
        <v>9700000</v>
      </c>
      <c r="E267" s="7">
        <f t="shared" si="93"/>
        <v>1940000</v>
      </c>
      <c r="F267" s="7">
        <f t="shared" si="93"/>
        <v>445000</v>
      </c>
      <c r="G267" s="7">
        <f t="shared" si="93"/>
        <v>0</v>
      </c>
      <c r="H267" s="7">
        <f t="shared" si="93"/>
        <v>6132000</v>
      </c>
      <c r="I267" s="7">
        <f t="shared" si="93"/>
        <v>0</v>
      </c>
      <c r="J267" s="7">
        <f t="shared" si="93"/>
        <v>5085000</v>
      </c>
      <c r="K267" s="7">
        <f t="shared" si="93"/>
        <v>0</v>
      </c>
      <c r="L267" s="7">
        <f t="shared" si="93"/>
        <v>0</v>
      </c>
      <c r="M267" s="7">
        <f>M266</f>
        <v>1166000</v>
      </c>
      <c r="N267" s="7">
        <f>SUM(N260:N266)</f>
        <v>22000</v>
      </c>
      <c r="O267" s="7"/>
      <c r="P267" s="7">
        <f>SUM(P260:P266)</f>
        <v>0</v>
      </c>
      <c r="Q267" s="8"/>
    </row>
    <row r="268" spans="1:24" x14ac:dyDescent="0.25">
      <c r="A268" s="10" t="s">
        <v>15</v>
      </c>
      <c r="B268" s="10" t="s">
        <v>20</v>
      </c>
      <c r="C268" s="11">
        <f t="shared" ref="C268:L268" si="94">C243+C251+C259+C267</f>
        <v>40846000</v>
      </c>
      <c r="D268" s="11">
        <f t="shared" si="94"/>
        <v>35700000</v>
      </c>
      <c r="E268" s="11">
        <f t="shared" si="94"/>
        <v>7140000</v>
      </c>
      <c r="F268" s="11">
        <f t="shared" si="94"/>
        <v>2346000</v>
      </c>
      <c r="G268" s="11">
        <f t="shared" si="94"/>
        <v>0</v>
      </c>
      <c r="H268" s="11">
        <f t="shared" si="94"/>
        <v>19573000</v>
      </c>
      <c r="I268" s="11">
        <f t="shared" si="94"/>
        <v>0</v>
      </c>
      <c r="J268" s="11">
        <f t="shared" si="94"/>
        <v>16965000</v>
      </c>
      <c r="K268" s="11">
        <f t="shared" si="94"/>
        <v>100000</v>
      </c>
      <c r="L268" s="11">
        <f t="shared" si="94"/>
        <v>16383000</v>
      </c>
      <c r="M268" s="11">
        <f>M267</f>
        <v>1166000</v>
      </c>
      <c r="N268" s="11">
        <f>N243+N251+N259+N267</f>
        <v>-92000</v>
      </c>
      <c r="O268" s="11"/>
      <c r="P268" s="11">
        <f>P243+P251+P259+P267</f>
        <v>0</v>
      </c>
      <c r="Q268" s="9"/>
    </row>
    <row r="269" spans="1:24" ht="15" customHeight="1" x14ac:dyDescent="0.25">
      <c r="A269" t="s">
        <v>41</v>
      </c>
      <c r="B269" s="3" t="s">
        <v>587</v>
      </c>
      <c r="C269" s="5">
        <v>1139000</v>
      </c>
      <c r="D269" s="5">
        <v>1300000</v>
      </c>
      <c r="E269" s="5">
        <v>260000</v>
      </c>
      <c r="F269" s="5">
        <v>332000</v>
      </c>
      <c r="G269" s="5">
        <v>0</v>
      </c>
      <c r="H269" s="5">
        <v>807000</v>
      </c>
      <c r="I269" s="5">
        <v>0</v>
      </c>
      <c r="J269" s="5">
        <v>1300000</v>
      </c>
      <c r="K269" s="5">
        <v>0</v>
      </c>
      <c r="L269" s="5"/>
      <c r="M269" s="5">
        <f t="shared" ref="M269:M275" si="95" xml:space="preserve"> M268+H269+ I269- J269- L269+ Q269</f>
        <v>673000</v>
      </c>
      <c r="N269" s="5">
        <f t="shared" ref="N269:N274" si="96">(C269-D269 - F269 - G269 + J269- K269- H269- I269- P269)*-1</f>
        <v>0</v>
      </c>
      <c r="O269" s="5" t="s">
        <v>588</v>
      </c>
      <c r="P269" s="5">
        <v>0</v>
      </c>
      <c r="Q269" s="277">
        <v>0</v>
      </c>
      <c r="R269" s="277">
        <v>189835</v>
      </c>
      <c r="S269" s="277">
        <v>949165</v>
      </c>
      <c r="T269" s="277">
        <v>0</v>
      </c>
      <c r="U269" s="277">
        <v>0</v>
      </c>
      <c r="V269" s="277">
        <v>0</v>
      </c>
      <c r="W269" s="23">
        <v>0.7</v>
      </c>
      <c r="X269" s="277">
        <v>3</v>
      </c>
    </row>
    <row r="270" spans="1:24" ht="15" customHeight="1" x14ac:dyDescent="0.25">
      <c r="A270" s="3" t="s">
        <v>41</v>
      </c>
      <c r="B270" s="3" t="s">
        <v>589</v>
      </c>
      <c r="C270" s="5">
        <v>963000</v>
      </c>
      <c r="D270" s="5">
        <v>400000</v>
      </c>
      <c r="E270" s="5">
        <v>80000</v>
      </c>
      <c r="F270" s="5">
        <v>137000</v>
      </c>
      <c r="G270" s="5">
        <v>0</v>
      </c>
      <c r="H270" s="5">
        <v>826000</v>
      </c>
      <c r="I270" s="5">
        <v>0</v>
      </c>
      <c r="J270" s="5">
        <v>400000</v>
      </c>
      <c r="K270" s="5">
        <v>0</v>
      </c>
      <c r="L270" s="5"/>
      <c r="M270" s="5">
        <f t="shared" si="95"/>
        <v>1099000</v>
      </c>
      <c r="N270" s="5">
        <f t="shared" si="96"/>
        <v>0</v>
      </c>
      <c r="O270" s="5" t="s">
        <v>590</v>
      </c>
      <c r="P270" s="5">
        <v>0</v>
      </c>
      <c r="Q270" s="278">
        <v>0</v>
      </c>
      <c r="R270" s="278">
        <v>160488</v>
      </c>
      <c r="S270" s="278">
        <v>802512</v>
      </c>
      <c r="T270" s="278">
        <v>0</v>
      </c>
      <c r="U270" s="278">
        <v>0</v>
      </c>
      <c r="V270" s="278">
        <v>0</v>
      </c>
      <c r="W270" s="23">
        <v>0.67</v>
      </c>
      <c r="X270" s="278">
        <v>1</v>
      </c>
    </row>
    <row r="271" spans="1:24" ht="15" customHeight="1" x14ac:dyDescent="0.25">
      <c r="A271" s="3" t="s">
        <v>41</v>
      </c>
      <c r="B271" s="3" t="s">
        <v>591</v>
      </c>
      <c r="C271" s="5">
        <v>1490000</v>
      </c>
      <c r="D271" s="5">
        <v>300000</v>
      </c>
      <c r="E271" s="5">
        <v>60000</v>
      </c>
      <c r="F271" s="5">
        <v>27000</v>
      </c>
      <c r="G271" s="5">
        <v>0</v>
      </c>
      <c r="H271" s="5">
        <v>1133000</v>
      </c>
      <c r="I271" s="5">
        <v>0</v>
      </c>
      <c r="J271" s="5">
        <v>0</v>
      </c>
      <c r="K271" s="5">
        <v>0</v>
      </c>
      <c r="L271" s="5"/>
      <c r="M271" s="5">
        <f t="shared" si="95"/>
        <v>2232000</v>
      </c>
      <c r="N271" s="5">
        <f t="shared" si="96"/>
        <v>-30000</v>
      </c>
      <c r="O271" s="5" t="s">
        <v>592</v>
      </c>
      <c r="P271" s="5">
        <v>0</v>
      </c>
      <c r="Q271" s="279">
        <v>0</v>
      </c>
      <c r="R271" s="279">
        <v>248321</v>
      </c>
      <c r="S271" s="279">
        <v>1241679</v>
      </c>
      <c r="T271" s="279">
        <v>0</v>
      </c>
      <c r="U271" s="279">
        <v>0</v>
      </c>
      <c r="V271" s="279">
        <v>0</v>
      </c>
      <c r="W271" s="23">
        <v>0.68</v>
      </c>
      <c r="X271" s="279">
        <v>1</v>
      </c>
    </row>
    <row r="272" spans="1:24" ht="15" customHeight="1" x14ac:dyDescent="0.25">
      <c r="A272" s="3" t="s">
        <v>41</v>
      </c>
      <c r="B272" s="3" t="s">
        <v>594</v>
      </c>
      <c r="C272" s="5">
        <v>2038000</v>
      </c>
      <c r="D272" s="5">
        <v>2300000</v>
      </c>
      <c r="E272" s="5">
        <v>460000</v>
      </c>
      <c r="F272" s="5">
        <v>70000</v>
      </c>
      <c r="G272" s="5">
        <v>0</v>
      </c>
      <c r="H272" s="5">
        <v>1678000</v>
      </c>
      <c r="I272" s="5">
        <v>0</v>
      </c>
      <c r="J272" s="5">
        <v>2030000</v>
      </c>
      <c r="K272" s="5">
        <v>20000</v>
      </c>
      <c r="L272" s="5"/>
      <c r="M272" s="5">
        <f t="shared" si="95"/>
        <v>1880000</v>
      </c>
      <c r="N272" s="5">
        <f t="shared" si="96"/>
        <v>0</v>
      </c>
      <c r="O272" s="5" t="s">
        <v>595</v>
      </c>
      <c r="P272" s="5">
        <v>0</v>
      </c>
      <c r="Q272" s="280">
        <v>0</v>
      </c>
      <c r="R272" s="280">
        <v>339668</v>
      </c>
      <c r="S272" s="280">
        <v>1698332</v>
      </c>
      <c r="T272" s="280">
        <v>0</v>
      </c>
      <c r="U272" s="280">
        <v>0</v>
      </c>
      <c r="V272" s="280">
        <v>0</v>
      </c>
      <c r="W272" s="23">
        <v>0.67</v>
      </c>
      <c r="X272" s="280">
        <v>3</v>
      </c>
    </row>
    <row r="273" spans="1:24" ht="15" customHeight="1" x14ac:dyDescent="0.25">
      <c r="A273" s="3" t="s">
        <v>41</v>
      </c>
      <c r="B273" s="3" t="s">
        <v>597</v>
      </c>
      <c r="C273" s="5">
        <v>1348000</v>
      </c>
      <c r="D273" s="5">
        <v>500000</v>
      </c>
      <c r="E273" s="5">
        <v>100000</v>
      </c>
      <c r="F273" s="5">
        <v>32000</v>
      </c>
      <c r="G273" s="5">
        <v>0</v>
      </c>
      <c r="H273" s="5">
        <v>1341000</v>
      </c>
      <c r="I273" s="5">
        <v>0</v>
      </c>
      <c r="J273" s="5">
        <v>520000</v>
      </c>
      <c r="K273" s="5">
        <v>0</v>
      </c>
      <c r="L273" s="5"/>
      <c r="M273" s="5">
        <f t="shared" si="95"/>
        <v>2701000</v>
      </c>
      <c r="N273" s="5">
        <f t="shared" si="96"/>
        <v>5000</v>
      </c>
      <c r="O273" s="5" t="s">
        <v>598</v>
      </c>
      <c r="P273" s="5">
        <v>0</v>
      </c>
      <c r="Q273" s="281">
        <v>0</v>
      </c>
      <c r="R273" s="281">
        <v>224665</v>
      </c>
      <c r="S273" s="281">
        <v>1123335</v>
      </c>
      <c r="T273" s="281">
        <v>0</v>
      </c>
      <c r="U273" s="281">
        <v>0</v>
      </c>
      <c r="V273" s="281">
        <v>0</v>
      </c>
      <c r="W273" s="23">
        <v>0.73</v>
      </c>
      <c r="X273" s="281">
        <v>1</v>
      </c>
    </row>
    <row r="274" spans="1:24" ht="15" customHeight="1" x14ac:dyDescent="0.25">
      <c r="A274" s="3" t="s">
        <v>41</v>
      </c>
      <c r="B274" s="3" t="s">
        <v>601</v>
      </c>
      <c r="C274" s="5">
        <v>1742000</v>
      </c>
      <c r="D274" s="5">
        <v>1700000</v>
      </c>
      <c r="E274" s="5">
        <v>340000</v>
      </c>
      <c r="F274" s="5">
        <v>27000</v>
      </c>
      <c r="G274" s="5">
        <v>0</v>
      </c>
      <c r="H274" s="5">
        <v>1515000</v>
      </c>
      <c r="I274" s="5">
        <v>0</v>
      </c>
      <c r="J274" s="5">
        <v>1500000</v>
      </c>
      <c r="K274" s="5">
        <v>0</v>
      </c>
      <c r="L274" s="5"/>
      <c r="M274" s="5">
        <f t="shared" si="95"/>
        <v>2716000</v>
      </c>
      <c r="N274" s="5">
        <f t="shared" si="96"/>
        <v>0</v>
      </c>
      <c r="O274" s="5" t="s">
        <v>600</v>
      </c>
      <c r="P274" s="5">
        <v>0</v>
      </c>
      <c r="Q274" s="282">
        <v>0</v>
      </c>
      <c r="R274" s="282">
        <v>290337</v>
      </c>
      <c r="S274" s="282">
        <v>2799663</v>
      </c>
      <c r="T274" s="282">
        <v>0</v>
      </c>
      <c r="U274" s="282">
        <v>0</v>
      </c>
      <c r="V274" s="282">
        <v>0</v>
      </c>
      <c r="W274" s="23">
        <v>1.4</v>
      </c>
      <c r="X274" s="282">
        <v>3</v>
      </c>
    </row>
    <row r="275" spans="1:24" ht="15" customHeight="1" x14ac:dyDescent="0.25">
      <c r="A275" s="3" t="s">
        <v>41</v>
      </c>
      <c r="B275" s="3" t="s">
        <v>602</v>
      </c>
      <c r="C275" s="5">
        <v>1261000</v>
      </c>
      <c r="D275" s="5">
        <v>4300000</v>
      </c>
      <c r="E275" s="5">
        <v>860000</v>
      </c>
      <c r="F275" s="5">
        <v>73000</v>
      </c>
      <c r="G275" s="5">
        <v>0</v>
      </c>
      <c r="H275" s="5">
        <v>887000</v>
      </c>
      <c r="I275" s="5">
        <v>0</v>
      </c>
      <c r="J275" s="5">
        <v>4000000</v>
      </c>
      <c r="K275" s="5">
        <v>0</v>
      </c>
      <c r="L275" s="5"/>
      <c r="M275" s="5">
        <f t="shared" si="95"/>
        <v>-397000</v>
      </c>
      <c r="N275" s="5">
        <f>(C275-D275 - F275 - G275 + J275- K275- H275- I275- P275)*-1</f>
        <v>-1000</v>
      </c>
      <c r="O275" s="5" t="s">
        <v>603</v>
      </c>
      <c r="P275" s="5">
        <v>0</v>
      </c>
      <c r="Q275" s="283">
        <v>0</v>
      </c>
      <c r="R275" s="283">
        <v>210167</v>
      </c>
      <c r="S275" s="283">
        <v>1050833</v>
      </c>
      <c r="T275" s="283">
        <v>0</v>
      </c>
      <c r="U275" s="283">
        <v>0</v>
      </c>
      <c r="V275" s="283">
        <v>0</v>
      </c>
      <c r="W275" s="23">
        <v>0.77</v>
      </c>
      <c r="X275" s="283">
        <v>4</v>
      </c>
    </row>
    <row r="276" spans="1:24" ht="15" customHeight="1" x14ac:dyDescent="0.25">
      <c r="A276" s="6" t="s">
        <v>16</v>
      </c>
      <c r="B276" s="6" t="s">
        <v>15</v>
      </c>
      <c r="C276" s="7">
        <f t="shared" ref="C276:L276" si="97">SUM(C269:C275)</f>
        <v>9981000</v>
      </c>
      <c r="D276" s="7">
        <f t="shared" si="97"/>
        <v>10800000</v>
      </c>
      <c r="E276" s="7">
        <f t="shared" si="97"/>
        <v>2160000</v>
      </c>
      <c r="F276" s="7">
        <f t="shared" si="97"/>
        <v>698000</v>
      </c>
      <c r="G276" s="7">
        <f t="shared" si="97"/>
        <v>0</v>
      </c>
      <c r="H276" s="7">
        <f t="shared" si="97"/>
        <v>8187000</v>
      </c>
      <c r="I276" s="7">
        <f t="shared" si="97"/>
        <v>0</v>
      </c>
      <c r="J276" s="7">
        <f t="shared" si="97"/>
        <v>9750000</v>
      </c>
      <c r="K276" s="7">
        <f t="shared" si="97"/>
        <v>20000</v>
      </c>
      <c r="L276" s="7">
        <f t="shared" si="97"/>
        <v>0</v>
      </c>
      <c r="M276" s="7">
        <f>M275</f>
        <v>-397000</v>
      </c>
      <c r="N276" s="7">
        <f>SUM(N269:N275)</f>
        <v>-26000</v>
      </c>
      <c r="O276" s="7"/>
      <c r="P276" s="7">
        <f>SUM(P269:P275)</f>
        <v>0</v>
      </c>
      <c r="Q276" s="8"/>
    </row>
    <row r="277" spans="1:24" ht="15" customHeight="1" x14ac:dyDescent="0.25">
      <c r="A277" s="3" t="s">
        <v>41</v>
      </c>
      <c r="B277" s="3" t="s">
        <v>604</v>
      </c>
      <c r="C277" s="5">
        <v>1008000</v>
      </c>
      <c r="D277" s="5">
        <v>2650000</v>
      </c>
      <c r="E277" s="5">
        <v>530000</v>
      </c>
      <c r="F277" s="5">
        <v>282000</v>
      </c>
      <c r="G277" s="5">
        <v>0</v>
      </c>
      <c r="H277" s="5">
        <v>176000</v>
      </c>
      <c r="I277" s="5">
        <v>0</v>
      </c>
      <c r="J277" s="5">
        <v>2100000</v>
      </c>
      <c r="K277" s="5">
        <v>0</v>
      </c>
      <c r="L277" s="5"/>
      <c r="M277" s="5">
        <f t="shared" ref="M277:M282" si="98" xml:space="preserve"> M276+H277+ I277- J277- L277+ Q277</f>
        <v>-2321000</v>
      </c>
      <c r="N277" s="5">
        <f t="shared" ref="N277:N282" si="99">(C277-D277 - F277 - G277 + J277- K277- H277- I277- P277)*-1</f>
        <v>0</v>
      </c>
      <c r="O277" s="5" t="s">
        <v>249</v>
      </c>
      <c r="P277" s="5">
        <v>0</v>
      </c>
      <c r="Q277" s="284">
        <v>0</v>
      </c>
      <c r="R277" s="284">
        <v>168001</v>
      </c>
      <c r="S277" s="284">
        <v>839999</v>
      </c>
      <c r="T277" s="284">
        <v>0</v>
      </c>
      <c r="U277" s="284">
        <v>0</v>
      </c>
      <c r="V277" s="284">
        <v>0</v>
      </c>
      <c r="W277" s="23">
        <v>0.52</v>
      </c>
      <c r="X277" s="284">
        <v>3</v>
      </c>
    </row>
    <row r="278" spans="1:24" ht="15" customHeight="1" x14ac:dyDescent="0.25">
      <c r="A278" s="3" t="s">
        <v>41</v>
      </c>
      <c r="B278" s="3" t="s">
        <v>606</v>
      </c>
      <c r="C278" s="5">
        <v>2190000</v>
      </c>
      <c r="D278" s="5">
        <v>350000</v>
      </c>
      <c r="E278" s="5">
        <v>70000</v>
      </c>
      <c r="F278" s="5">
        <v>153000</v>
      </c>
      <c r="G278" s="5">
        <v>0</v>
      </c>
      <c r="H278" s="5">
        <v>1714000</v>
      </c>
      <c r="I278" s="5">
        <v>0</v>
      </c>
      <c r="J278" s="5">
        <v>0</v>
      </c>
      <c r="K278" s="5">
        <v>0</v>
      </c>
      <c r="L278" s="5"/>
      <c r="M278" s="5">
        <f t="shared" si="98"/>
        <v>-607000</v>
      </c>
      <c r="N278" s="5">
        <f t="shared" si="99"/>
        <v>27000</v>
      </c>
      <c r="O278" s="5" t="s">
        <v>607</v>
      </c>
      <c r="P278" s="5">
        <v>0</v>
      </c>
      <c r="Q278" s="285">
        <v>0</v>
      </c>
      <c r="R278" s="285">
        <v>364989</v>
      </c>
      <c r="S278" s="285">
        <v>1825011</v>
      </c>
      <c r="T278" s="285">
        <v>0</v>
      </c>
      <c r="U278" s="285">
        <v>0</v>
      </c>
      <c r="V278" s="285">
        <v>0</v>
      </c>
      <c r="W278" s="23">
        <v>0.77</v>
      </c>
      <c r="X278" s="285">
        <v>2</v>
      </c>
    </row>
    <row r="279" spans="1:24" ht="15" customHeight="1" x14ac:dyDescent="0.25">
      <c r="A279" s="3" t="s">
        <v>41</v>
      </c>
      <c r="B279" s="3" t="s">
        <v>609</v>
      </c>
      <c r="C279" s="5">
        <v>1824000</v>
      </c>
      <c r="D279" s="5">
        <v>2000000</v>
      </c>
      <c r="E279" s="5">
        <v>400000</v>
      </c>
      <c r="F279" s="5">
        <v>27000</v>
      </c>
      <c r="G279" s="5">
        <v>0</v>
      </c>
      <c r="H279" s="5">
        <v>57000</v>
      </c>
      <c r="I279" s="5">
        <v>0</v>
      </c>
      <c r="J279" s="5">
        <v>290000</v>
      </c>
      <c r="K279" s="5">
        <v>0</v>
      </c>
      <c r="L279" s="5"/>
      <c r="M279" s="5">
        <f t="shared" si="98"/>
        <v>-840000</v>
      </c>
      <c r="N279" s="5">
        <f t="shared" si="99"/>
        <v>-30000</v>
      </c>
      <c r="O279" s="5" t="s">
        <v>610</v>
      </c>
      <c r="P279" s="5">
        <v>0</v>
      </c>
      <c r="Q279" s="286">
        <v>0</v>
      </c>
      <c r="R279" s="286">
        <v>304001</v>
      </c>
      <c r="S279" s="286">
        <v>1519998.8</v>
      </c>
      <c r="T279" s="286">
        <v>0</v>
      </c>
      <c r="U279" s="286">
        <v>0</v>
      </c>
      <c r="V279" s="286">
        <v>0</v>
      </c>
      <c r="W279" s="23">
        <v>0.66</v>
      </c>
      <c r="X279" s="286">
        <v>1</v>
      </c>
    </row>
    <row r="280" spans="1:24" ht="15" customHeight="1" x14ac:dyDescent="0.25">
      <c r="A280" s="3" t="s">
        <v>41</v>
      </c>
      <c r="B280" s="3" t="s">
        <v>612</v>
      </c>
      <c r="C280" s="5">
        <v>1364000</v>
      </c>
      <c r="D280" s="5">
        <v>2100000</v>
      </c>
      <c r="E280" s="5">
        <v>420000</v>
      </c>
      <c r="F280" s="5">
        <v>39000</v>
      </c>
      <c r="G280" s="5">
        <v>0</v>
      </c>
      <c r="H280" s="5">
        <v>1225000</v>
      </c>
      <c r="I280" s="5">
        <v>0</v>
      </c>
      <c r="J280" s="5">
        <v>2000000</v>
      </c>
      <c r="K280" s="5">
        <v>0</v>
      </c>
      <c r="L280" s="5"/>
      <c r="M280" s="5">
        <f t="shared" si="98"/>
        <v>-1615000</v>
      </c>
      <c r="N280" s="5">
        <f t="shared" si="99"/>
        <v>0</v>
      </c>
      <c r="O280" s="5" t="s">
        <v>613</v>
      </c>
      <c r="P280" s="5">
        <v>0</v>
      </c>
      <c r="Q280" s="287">
        <v>0</v>
      </c>
      <c r="R280" s="287">
        <v>227335</v>
      </c>
      <c r="S280" s="287">
        <v>1136665</v>
      </c>
      <c r="T280" s="287">
        <v>0</v>
      </c>
      <c r="U280" s="287">
        <v>0</v>
      </c>
      <c r="V280" s="287">
        <v>0</v>
      </c>
      <c r="W280" s="23">
        <v>0.78</v>
      </c>
      <c r="X280" s="287">
        <v>3</v>
      </c>
    </row>
    <row r="281" spans="1:24" ht="15" customHeight="1" x14ac:dyDescent="0.25">
      <c r="A281" s="3" t="s">
        <v>41</v>
      </c>
      <c r="B281" s="3" t="s">
        <v>615</v>
      </c>
      <c r="C281" s="5">
        <v>2021000</v>
      </c>
      <c r="D281" s="5">
        <v>500000</v>
      </c>
      <c r="E281" s="5">
        <v>100000</v>
      </c>
      <c r="F281" s="5">
        <v>27000</v>
      </c>
      <c r="G281" s="5">
        <v>0</v>
      </c>
      <c r="H281" s="5">
        <v>1494000</v>
      </c>
      <c r="I281" s="5">
        <v>0</v>
      </c>
      <c r="J281" s="5">
        <v>0</v>
      </c>
      <c r="K281" s="5">
        <v>0</v>
      </c>
      <c r="L281" s="5"/>
      <c r="M281" s="5">
        <f t="shared" si="98"/>
        <v>-121000</v>
      </c>
      <c r="N281" s="5">
        <f t="shared" si="99"/>
        <v>0</v>
      </c>
      <c r="O281" s="5" t="s">
        <v>616</v>
      </c>
      <c r="P281" s="5">
        <v>0</v>
      </c>
      <c r="Q281" s="288">
        <v>0</v>
      </c>
      <c r="R281" s="288">
        <v>336840</v>
      </c>
      <c r="S281" s="288">
        <v>1684160</v>
      </c>
      <c r="T281" s="288">
        <v>0</v>
      </c>
      <c r="U281" s="288">
        <v>0</v>
      </c>
      <c r="V281" s="288">
        <v>0</v>
      </c>
      <c r="W281" s="23">
        <v>0.75</v>
      </c>
      <c r="X281" s="288">
        <v>1</v>
      </c>
    </row>
    <row r="282" spans="1:24" ht="15" customHeight="1" x14ac:dyDescent="0.25">
      <c r="A282" s="3" t="s">
        <v>41</v>
      </c>
      <c r="B282" s="3" t="s">
        <v>618</v>
      </c>
      <c r="C282" s="5">
        <v>1166000</v>
      </c>
      <c r="D282" s="5">
        <v>3100000</v>
      </c>
      <c r="E282" s="5">
        <v>620000</v>
      </c>
      <c r="F282" s="5">
        <v>50000</v>
      </c>
      <c r="G282" s="5">
        <v>0</v>
      </c>
      <c r="H282" s="5">
        <v>16000</v>
      </c>
      <c r="I282" s="5">
        <v>0</v>
      </c>
      <c r="J282" s="5">
        <v>2000000</v>
      </c>
      <c r="K282" s="5">
        <v>0</v>
      </c>
      <c r="L282" s="5"/>
      <c r="M282" s="5">
        <f t="shared" si="98"/>
        <v>-2105000</v>
      </c>
      <c r="N282" s="5">
        <f t="shared" si="99"/>
        <v>0</v>
      </c>
      <c r="O282" s="5" t="s">
        <v>619</v>
      </c>
      <c r="P282" s="5">
        <v>0</v>
      </c>
      <c r="Q282" s="289">
        <v>0</v>
      </c>
      <c r="R282" s="289">
        <v>194323</v>
      </c>
      <c r="S282" s="289">
        <v>971677</v>
      </c>
      <c r="T282" s="289">
        <v>0</v>
      </c>
      <c r="U282" s="289">
        <v>0</v>
      </c>
      <c r="V282" s="289">
        <v>0</v>
      </c>
      <c r="W282" s="23">
        <v>0.77</v>
      </c>
      <c r="X282" s="289">
        <v>5</v>
      </c>
    </row>
    <row r="283" spans="1:24" ht="15" customHeight="1" x14ac:dyDescent="0.25">
      <c r="A283" s="3" t="s">
        <v>41</v>
      </c>
      <c r="B283" s="3" t="s">
        <v>621</v>
      </c>
      <c r="C283" s="5">
        <v>1277000</v>
      </c>
      <c r="D283" s="5">
        <v>500000</v>
      </c>
      <c r="E283" s="5">
        <v>100000</v>
      </c>
      <c r="F283" s="5">
        <v>288000</v>
      </c>
      <c r="G283" s="5">
        <v>0</v>
      </c>
      <c r="H283" s="5">
        <v>464000</v>
      </c>
      <c r="I283" s="5">
        <v>0</v>
      </c>
      <c r="J283" s="5">
        <v>0</v>
      </c>
      <c r="K283" s="5">
        <v>25000</v>
      </c>
      <c r="L283" s="5"/>
      <c r="M283" s="5">
        <f xml:space="preserve"> M282+H283+ I283- J283- L283+ Q283</f>
        <v>-1641000</v>
      </c>
      <c r="N283" s="5">
        <f>(C283-D283 - F283 - G283 + J283- K283- H283- I283- P283)*-1</f>
        <v>0</v>
      </c>
      <c r="O283" s="5" t="s">
        <v>623</v>
      </c>
      <c r="P283" s="5">
        <v>0</v>
      </c>
      <c r="Q283" s="290">
        <v>0</v>
      </c>
      <c r="R283" s="290">
        <v>212834</v>
      </c>
      <c r="S283" s="290">
        <v>1064166</v>
      </c>
      <c r="T283" s="290">
        <v>0</v>
      </c>
      <c r="U283" s="290">
        <v>0</v>
      </c>
      <c r="V283" s="290">
        <v>0</v>
      </c>
      <c r="W283" s="23">
        <v>0.79</v>
      </c>
      <c r="X283" s="290">
        <v>1</v>
      </c>
    </row>
    <row r="284" spans="1:24" ht="15" customHeight="1" x14ac:dyDescent="0.25">
      <c r="A284" s="6" t="s">
        <v>17</v>
      </c>
      <c r="B284" s="6" t="s">
        <v>15</v>
      </c>
      <c r="C284" s="7">
        <f t="shared" ref="C284:L284" si="100">SUM(C277:C283)</f>
        <v>10850000</v>
      </c>
      <c r="D284" s="7">
        <f t="shared" si="100"/>
        <v>11200000</v>
      </c>
      <c r="E284" s="7">
        <f t="shared" si="100"/>
        <v>2240000</v>
      </c>
      <c r="F284" s="7">
        <f t="shared" si="100"/>
        <v>866000</v>
      </c>
      <c r="G284" s="7">
        <f t="shared" si="100"/>
        <v>0</v>
      </c>
      <c r="H284" s="7">
        <f t="shared" si="100"/>
        <v>5146000</v>
      </c>
      <c r="I284" s="7">
        <f t="shared" si="100"/>
        <v>0</v>
      </c>
      <c r="J284" s="7">
        <f t="shared" si="100"/>
        <v>6390000</v>
      </c>
      <c r="K284" s="7">
        <f t="shared" si="100"/>
        <v>25000</v>
      </c>
      <c r="L284" s="7">
        <f t="shared" si="100"/>
        <v>0</v>
      </c>
      <c r="M284" s="7">
        <f>M283</f>
        <v>-1641000</v>
      </c>
      <c r="N284" s="7">
        <f>SUM(N277:N283)</f>
        <v>-3000</v>
      </c>
      <c r="O284" s="7"/>
      <c r="P284" s="7">
        <f>SUM(P277:P283)</f>
        <v>0</v>
      </c>
      <c r="Q284" s="8"/>
    </row>
    <row r="285" spans="1:24" ht="15" customHeight="1" x14ac:dyDescent="0.25">
      <c r="A285" s="3" t="s">
        <v>41</v>
      </c>
      <c r="B285" s="3" t="s">
        <v>624</v>
      </c>
      <c r="C285" s="5">
        <v>2156000</v>
      </c>
      <c r="D285" s="5">
        <v>200000</v>
      </c>
      <c r="E285" s="5">
        <v>40000</v>
      </c>
      <c r="F285" s="5">
        <v>105000</v>
      </c>
      <c r="G285" s="5">
        <v>0</v>
      </c>
      <c r="H285" s="5">
        <v>1851000</v>
      </c>
      <c r="I285" s="5">
        <v>0</v>
      </c>
      <c r="J285" s="5">
        <v>0</v>
      </c>
      <c r="K285" s="5">
        <v>0</v>
      </c>
      <c r="L285" s="5"/>
      <c r="M285" s="5">
        <f t="shared" ref="M285:M290" si="101" xml:space="preserve"> M284+H285+ I285- J285- L285+ Q285</f>
        <v>210000</v>
      </c>
      <c r="N285" s="5">
        <f t="shared" ref="N285:N290" si="102">(C285-D285 - F285 - G285 + J285- K285- H285- I285- P285)*-1</f>
        <v>0</v>
      </c>
      <c r="O285" s="5" t="s">
        <v>516</v>
      </c>
      <c r="P285" s="5">
        <v>0</v>
      </c>
      <c r="Q285" s="291">
        <v>0</v>
      </c>
      <c r="R285" s="291">
        <v>359335</v>
      </c>
      <c r="S285" s="291">
        <v>1796665</v>
      </c>
      <c r="T285" s="291">
        <v>0</v>
      </c>
      <c r="U285" s="291">
        <v>0</v>
      </c>
      <c r="V285" s="291">
        <v>0</v>
      </c>
      <c r="W285" s="23">
        <v>0.67</v>
      </c>
      <c r="X285" s="291">
        <v>1</v>
      </c>
    </row>
    <row r="286" spans="1:24" ht="15" customHeight="1" x14ac:dyDescent="0.25">
      <c r="A286" s="3" t="s">
        <v>41</v>
      </c>
      <c r="B286" s="3" t="s">
        <v>631</v>
      </c>
      <c r="C286" s="5">
        <v>1462000</v>
      </c>
      <c r="D286" s="5">
        <v>1650000</v>
      </c>
      <c r="E286" s="5">
        <v>330000</v>
      </c>
      <c r="F286" s="5">
        <v>11000</v>
      </c>
      <c r="G286" s="5">
        <v>0</v>
      </c>
      <c r="H286" s="5">
        <v>801000</v>
      </c>
      <c r="I286" s="5">
        <v>0</v>
      </c>
      <c r="J286" s="5">
        <v>1000000</v>
      </c>
      <c r="K286" s="5">
        <v>0</v>
      </c>
      <c r="L286" s="5"/>
      <c r="M286" s="294">
        <f t="shared" si="101"/>
        <v>11000</v>
      </c>
      <c r="N286" s="5">
        <f t="shared" si="102"/>
        <v>0</v>
      </c>
      <c r="O286" s="5" t="s">
        <v>625</v>
      </c>
      <c r="P286" s="5">
        <v>0</v>
      </c>
      <c r="Q286" s="292">
        <v>0</v>
      </c>
      <c r="R286" s="292">
        <v>243644</v>
      </c>
      <c r="S286" s="292">
        <v>1218356</v>
      </c>
      <c r="T286" s="292">
        <v>0</v>
      </c>
      <c r="U286" s="292">
        <v>0</v>
      </c>
      <c r="V286" s="292">
        <v>0</v>
      </c>
      <c r="W286" s="23">
        <v>0.8</v>
      </c>
      <c r="X286" s="292">
        <v>3</v>
      </c>
    </row>
    <row r="287" spans="1:24" ht="15" customHeight="1" x14ac:dyDescent="0.25">
      <c r="A287" s="3" t="s">
        <v>41</v>
      </c>
      <c r="B287" s="3" t="s">
        <v>627</v>
      </c>
      <c r="C287" s="5">
        <v>1450000</v>
      </c>
      <c r="D287" s="5">
        <v>4250000</v>
      </c>
      <c r="E287" s="5">
        <v>850000</v>
      </c>
      <c r="F287" s="5">
        <v>29000</v>
      </c>
      <c r="G287" s="5">
        <v>0</v>
      </c>
      <c r="H287" s="5">
        <v>371000</v>
      </c>
      <c r="I287" s="5">
        <v>0</v>
      </c>
      <c r="J287" s="5">
        <v>3200000</v>
      </c>
      <c r="K287" s="5">
        <v>0</v>
      </c>
      <c r="L287" s="5"/>
      <c r="M287" s="294">
        <f t="shared" si="101"/>
        <v>-2818000</v>
      </c>
      <c r="N287" s="5">
        <f t="shared" si="102"/>
        <v>0</v>
      </c>
      <c r="O287" s="5" t="s">
        <v>628</v>
      </c>
      <c r="P287" s="5">
        <v>0</v>
      </c>
      <c r="Q287" s="293">
        <v>0</v>
      </c>
      <c r="R287" s="293">
        <v>241668</v>
      </c>
      <c r="S287" s="293">
        <v>1208331.8999999999</v>
      </c>
      <c r="T287" s="293">
        <v>0</v>
      </c>
      <c r="U287" s="293">
        <v>0</v>
      </c>
      <c r="V287" s="293">
        <v>0</v>
      </c>
      <c r="W287" s="23">
        <v>0.72</v>
      </c>
      <c r="X287" s="293">
        <v>2</v>
      </c>
    </row>
    <row r="288" spans="1:24" ht="15" customHeight="1" x14ac:dyDescent="0.25">
      <c r="A288" s="3" t="s">
        <v>41</v>
      </c>
      <c r="B288" s="3" t="s">
        <v>630</v>
      </c>
      <c r="C288" s="5">
        <v>1740000</v>
      </c>
      <c r="D288" s="5">
        <v>400000</v>
      </c>
      <c r="E288" s="5">
        <v>80000</v>
      </c>
      <c r="F288" s="5">
        <v>136000</v>
      </c>
      <c r="G288" s="5">
        <v>0</v>
      </c>
      <c r="H288" s="5">
        <v>1404000</v>
      </c>
      <c r="I288" s="5">
        <v>0</v>
      </c>
      <c r="J288" s="5">
        <v>200000</v>
      </c>
      <c r="K288" s="5">
        <v>0</v>
      </c>
      <c r="L288" s="5"/>
      <c r="M288" s="294">
        <f t="shared" si="101"/>
        <v>-1614000</v>
      </c>
      <c r="N288" s="5">
        <f t="shared" si="102"/>
        <v>0</v>
      </c>
      <c r="O288" s="5" t="s">
        <v>632</v>
      </c>
      <c r="P288" s="5">
        <v>0</v>
      </c>
      <c r="Q288" s="295">
        <v>0</v>
      </c>
      <c r="R288" s="295">
        <v>289975</v>
      </c>
      <c r="S288" s="295">
        <v>0</v>
      </c>
      <c r="T288" s="295">
        <v>0</v>
      </c>
      <c r="U288" s="295">
        <v>0</v>
      </c>
      <c r="V288" s="295">
        <v>0</v>
      </c>
      <c r="X288" s="295">
        <v>1</v>
      </c>
    </row>
    <row r="289" spans="1:24" ht="15" customHeight="1" x14ac:dyDescent="0.25">
      <c r="A289" s="3" t="s">
        <v>41</v>
      </c>
      <c r="B289" s="3" t="s">
        <v>633</v>
      </c>
      <c r="C289" s="5">
        <v>1290000</v>
      </c>
      <c r="D289" s="5">
        <v>2000000</v>
      </c>
      <c r="E289" s="5">
        <v>400000</v>
      </c>
      <c r="F289" s="5">
        <v>27000</v>
      </c>
      <c r="G289" s="5">
        <v>0</v>
      </c>
      <c r="H289" s="5">
        <v>1262000</v>
      </c>
      <c r="I289" s="5">
        <v>0</v>
      </c>
      <c r="J289" s="5">
        <v>2000000</v>
      </c>
      <c r="K289" s="5">
        <v>0</v>
      </c>
      <c r="L289" s="5"/>
      <c r="M289" s="5">
        <f t="shared" si="101"/>
        <v>-2352000</v>
      </c>
      <c r="N289" s="5">
        <f t="shared" si="102"/>
        <v>-1000</v>
      </c>
      <c r="O289" s="5" t="s">
        <v>634</v>
      </c>
      <c r="P289" s="5">
        <v>0</v>
      </c>
      <c r="Q289" s="296">
        <v>0</v>
      </c>
      <c r="R289" s="296">
        <v>214988</v>
      </c>
      <c r="S289" s="296">
        <v>2815012</v>
      </c>
      <c r="T289" s="296">
        <v>0</v>
      </c>
      <c r="U289" s="296">
        <v>0</v>
      </c>
      <c r="V289" s="296">
        <v>0</v>
      </c>
      <c r="W289" s="23">
        <v>1.52</v>
      </c>
      <c r="X289" s="296">
        <v>2</v>
      </c>
    </row>
    <row r="290" spans="1:24" ht="15" customHeight="1" x14ac:dyDescent="0.25">
      <c r="A290" s="3" t="s">
        <v>41</v>
      </c>
      <c r="B290" s="3" t="s">
        <v>636</v>
      </c>
      <c r="C290" s="5">
        <v>1006000</v>
      </c>
      <c r="D290" s="5">
        <v>100000</v>
      </c>
      <c r="E290" s="5">
        <v>20000</v>
      </c>
      <c r="F290" s="5">
        <v>278000</v>
      </c>
      <c r="G290" s="5">
        <v>0</v>
      </c>
      <c r="H290" s="5">
        <v>628000</v>
      </c>
      <c r="I290" s="5">
        <v>0</v>
      </c>
      <c r="J290" s="5">
        <v>0</v>
      </c>
      <c r="K290" s="5">
        <v>0</v>
      </c>
      <c r="L290" s="5"/>
      <c r="M290" s="5">
        <f t="shared" si="101"/>
        <v>-1724000</v>
      </c>
      <c r="N290" s="5">
        <f t="shared" si="102"/>
        <v>0</v>
      </c>
      <c r="O290" s="5" t="s">
        <v>637</v>
      </c>
      <c r="P290" s="5">
        <v>0</v>
      </c>
      <c r="Q290" s="297">
        <v>0</v>
      </c>
      <c r="R290" s="297">
        <v>167669</v>
      </c>
      <c r="S290" s="297">
        <v>838331</v>
      </c>
      <c r="T290" s="297">
        <v>0</v>
      </c>
      <c r="U290" s="297">
        <v>0</v>
      </c>
      <c r="V290" s="297">
        <v>0</v>
      </c>
      <c r="W290" s="23">
        <v>0.54</v>
      </c>
      <c r="X290" s="297">
        <v>1</v>
      </c>
    </row>
    <row r="291" spans="1:24" ht="15" customHeight="1" x14ac:dyDescent="0.25">
      <c r="A291" s="3" t="s">
        <v>41</v>
      </c>
      <c r="B291" s="3" t="s">
        <v>638</v>
      </c>
      <c r="C291" s="5">
        <v>2206000</v>
      </c>
      <c r="D291" s="5">
        <v>450000</v>
      </c>
      <c r="E291" s="5">
        <v>90000</v>
      </c>
      <c r="F291" s="5">
        <v>47000</v>
      </c>
      <c r="G291" s="5">
        <v>0</v>
      </c>
      <c r="H291" s="5">
        <v>1710000</v>
      </c>
      <c r="I291" s="5">
        <v>0</v>
      </c>
      <c r="J291" s="5">
        <v>0</v>
      </c>
      <c r="K291" s="5">
        <v>0</v>
      </c>
      <c r="L291" s="5"/>
      <c r="M291" s="5">
        <f xml:space="preserve"> M290+H291+ I291- J291- L291+ Q291</f>
        <v>-14000</v>
      </c>
      <c r="N291" s="5">
        <f>(C291-D291 - F291 - G291 + J291- K291- H291- I291- P291)*-1</f>
        <v>1000</v>
      </c>
      <c r="O291" s="5" t="s">
        <v>639</v>
      </c>
      <c r="P291" s="5">
        <v>0</v>
      </c>
      <c r="Q291" s="298">
        <v>0</v>
      </c>
      <c r="R291" s="298">
        <v>367666</v>
      </c>
      <c r="S291" s="298">
        <v>1838334</v>
      </c>
      <c r="T291" s="298">
        <v>0</v>
      </c>
      <c r="U291" s="298">
        <v>0</v>
      </c>
      <c r="V291" s="298">
        <v>0</v>
      </c>
      <c r="W291" s="23">
        <v>0.72</v>
      </c>
      <c r="X291" s="298">
        <v>1</v>
      </c>
    </row>
    <row r="292" spans="1:24" ht="15" customHeight="1" x14ac:dyDescent="0.25">
      <c r="A292" s="6" t="s">
        <v>18</v>
      </c>
      <c r="B292" s="6" t="s">
        <v>15</v>
      </c>
      <c r="C292" s="7">
        <f t="shared" ref="C292:L292" si="103">SUM(C285:C291)</f>
        <v>11310000</v>
      </c>
      <c r="D292" s="7">
        <f t="shared" si="103"/>
        <v>9050000</v>
      </c>
      <c r="E292" s="7">
        <f t="shared" si="103"/>
        <v>1810000</v>
      </c>
      <c r="F292" s="7">
        <f t="shared" si="103"/>
        <v>633000</v>
      </c>
      <c r="G292" s="7">
        <f t="shared" si="103"/>
        <v>0</v>
      </c>
      <c r="H292" s="7">
        <f t="shared" si="103"/>
        <v>8027000</v>
      </c>
      <c r="I292" s="7">
        <f t="shared" si="103"/>
        <v>0</v>
      </c>
      <c r="J292" s="7">
        <f t="shared" si="103"/>
        <v>6400000</v>
      </c>
      <c r="K292" s="7">
        <f t="shared" si="103"/>
        <v>0</v>
      </c>
      <c r="L292" s="7">
        <f t="shared" si="103"/>
        <v>0</v>
      </c>
      <c r="M292" s="7">
        <f>M291</f>
        <v>-14000</v>
      </c>
      <c r="N292" s="7">
        <f>SUM(N285:N291)</f>
        <v>0</v>
      </c>
      <c r="O292" s="7"/>
      <c r="P292" s="7">
        <f>SUM(P285:P291)</f>
        <v>0</v>
      </c>
      <c r="Q292" s="8"/>
    </row>
    <row r="293" spans="1:24" ht="15" customHeight="1" x14ac:dyDescent="0.25">
      <c r="A293" s="3" t="s">
        <v>41</v>
      </c>
      <c r="B293" s="3" t="s">
        <v>641</v>
      </c>
      <c r="C293" s="5">
        <v>1400000</v>
      </c>
      <c r="D293" s="5">
        <v>0</v>
      </c>
      <c r="E293" s="5">
        <v>0</v>
      </c>
      <c r="F293" s="5">
        <v>30000</v>
      </c>
      <c r="G293" s="5">
        <v>0</v>
      </c>
      <c r="H293" s="5">
        <v>1370000</v>
      </c>
      <c r="I293" s="5">
        <v>0</v>
      </c>
      <c r="J293" s="5">
        <v>0</v>
      </c>
      <c r="K293" s="5">
        <v>0</v>
      </c>
      <c r="L293" s="5"/>
      <c r="M293" s="5">
        <f xml:space="preserve"> M292+H293+ I293- J293- L293+ Q293</f>
        <v>1356000</v>
      </c>
      <c r="N293" s="5">
        <f t="shared" ref="N293:N298" si="104">(C293-D293 - F293 - G293 + J293- K293- H293- I293- P293)*-1</f>
        <v>0</v>
      </c>
      <c r="O293" s="5" t="s">
        <v>642</v>
      </c>
      <c r="P293" s="5">
        <v>0</v>
      </c>
      <c r="Q293" s="299">
        <v>0</v>
      </c>
      <c r="R293" s="299">
        <v>234991</v>
      </c>
      <c r="S293" s="299">
        <v>3381009</v>
      </c>
      <c r="T293" s="299">
        <v>0</v>
      </c>
      <c r="U293" s="299">
        <v>0</v>
      </c>
      <c r="V293" s="299">
        <v>0</v>
      </c>
      <c r="W293" s="23">
        <v>1.54</v>
      </c>
      <c r="X293" s="299">
        <v>1</v>
      </c>
    </row>
    <row r="294" spans="1:24" ht="15" customHeight="1" x14ac:dyDescent="0.25">
      <c r="A294" s="3" t="s">
        <v>41</v>
      </c>
      <c r="B294" s="3" t="s">
        <v>644</v>
      </c>
      <c r="C294" s="5">
        <v>1892000</v>
      </c>
      <c r="D294" s="5">
        <v>800000</v>
      </c>
      <c r="E294" s="5">
        <v>160000</v>
      </c>
      <c r="F294" s="5">
        <v>27000</v>
      </c>
      <c r="G294" s="5">
        <v>0</v>
      </c>
      <c r="H294" s="5">
        <v>1265000</v>
      </c>
      <c r="I294" s="5">
        <v>0</v>
      </c>
      <c r="J294" s="5">
        <v>200000</v>
      </c>
      <c r="K294" s="5">
        <v>0</v>
      </c>
      <c r="L294" s="5">
        <v>2500000</v>
      </c>
      <c r="M294" s="5">
        <f xml:space="preserve"> M293+H294+ I294- J294- L294+ Q294</f>
        <v>-79000</v>
      </c>
      <c r="N294" s="5">
        <f t="shared" si="104"/>
        <v>0</v>
      </c>
      <c r="O294" s="5" t="s">
        <v>645</v>
      </c>
      <c r="P294" s="5">
        <v>0</v>
      </c>
      <c r="Q294" s="300">
        <v>0</v>
      </c>
      <c r="R294" s="300">
        <v>315336</v>
      </c>
      <c r="S294" s="300">
        <v>1576664</v>
      </c>
      <c r="T294" s="300">
        <v>0</v>
      </c>
      <c r="U294" s="300">
        <v>0</v>
      </c>
      <c r="V294" s="300">
        <v>0</v>
      </c>
      <c r="W294" s="23">
        <v>0.57999999999999996</v>
      </c>
      <c r="X294" s="300">
        <v>2</v>
      </c>
    </row>
    <row r="295" spans="1:24" ht="15" customHeight="1" x14ac:dyDescent="0.25">
      <c r="A295" s="3" t="s">
        <v>41</v>
      </c>
      <c r="B295" s="3" t="s">
        <v>646</v>
      </c>
      <c r="C295" s="5">
        <v>1369000</v>
      </c>
      <c r="D295" s="5">
        <v>1800000</v>
      </c>
      <c r="E295" s="5">
        <v>360000</v>
      </c>
      <c r="F295" s="5">
        <v>133000</v>
      </c>
      <c r="G295" s="5">
        <v>0</v>
      </c>
      <c r="H295" s="5">
        <v>137000</v>
      </c>
      <c r="I295" s="5">
        <v>0</v>
      </c>
      <c r="J295" s="5">
        <v>700000</v>
      </c>
      <c r="K295" s="5">
        <v>0</v>
      </c>
      <c r="L295" s="5"/>
      <c r="M295" s="5">
        <f xml:space="preserve"> M294+H295+ I295- J295- L295+ Q295</f>
        <v>-642000</v>
      </c>
      <c r="N295" s="5">
        <f t="shared" si="104"/>
        <v>1000</v>
      </c>
      <c r="O295" s="5" t="s">
        <v>647</v>
      </c>
      <c r="P295" s="5">
        <v>0</v>
      </c>
      <c r="Q295" s="301">
        <v>0</v>
      </c>
      <c r="R295" s="301">
        <v>228169</v>
      </c>
      <c r="S295" s="301">
        <v>1140831</v>
      </c>
      <c r="T295" s="301">
        <v>0</v>
      </c>
      <c r="U295" s="301">
        <v>0</v>
      </c>
      <c r="V295" s="301">
        <v>0</v>
      </c>
      <c r="W295" s="23">
        <v>0.55000000000000004</v>
      </c>
      <c r="X295" s="301">
        <v>3</v>
      </c>
    </row>
    <row r="296" spans="1:24" ht="15" customHeight="1" x14ac:dyDescent="0.25">
      <c r="A296" s="3" t="s">
        <v>41</v>
      </c>
      <c r="B296" s="3" t="s">
        <v>649</v>
      </c>
      <c r="C296" s="5">
        <v>2925000</v>
      </c>
      <c r="D296" s="5">
        <v>1000000</v>
      </c>
      <c r="E296" s="5">
        <v>200000</v>
      </c>
      <c r="F296" s="5">
        <v>782000</v>
      </c>
      <c r="G296" s="5">
        <v>0</v>
      </c>
      <c r="H296" s="5">
        <v>1147000</v>
      </c>
      <c r="I296" s="5">
        <v>0</v>
      </c>
      <c r="J296" s="5">
        <v>0</v>
      </c>
      <c r="K296" s="5">
        <v>0</v>
      </c>
      <c r="L296" s="5"/>
      <c r="M296" s="5">
        <f>M295+ H296+ I296- J296- L296+ Q296</f>
        <v>505000</v>
      </c>
      <c r="N296" s="5">
        <f t="shared" si="104"/>
        <v>4000</v>
      </c>
      <c r="O296" s="5" t="s">
        <v>650</v>
      </c>
      <c r="P296" s="5">
        <v>0</v>
      </c>
      <c r="Q296" s="302">
        <v>0</v>
      </c>
      <c r="R296" s="302">
        <v>487492</v>
      </c>
      <c r="S296" s="302">
        <v>2437507.7000000002</v>
      </c>
      <c r="T296" s="302">
        <v>0</v>
      </c>
      <c r="U296" s="302">
        <v>0</v>
      </c>
      <c r="V296" s="302">
        <v>0</v>
      </c>
      <c r="W296" s="23">
        <v>0.71</v>
      </c>
      <c r="X296" s="302">
        <v>2</v>
      </c>
    </row>
    <row r="297" spans="1:24" ht="15" customHeight="1" x14ac:dyDescent="0.25">
      <c r="A297" s="3" t="s">
        <v>41</v>
      </c>
      <c r="B297" s="3" t="s">
        <v>651</v>
      </c>
      <c r="C297" s="5">
        <v>1783000</v>
      </c>
      <c r="D297" s="5">
        <v>1100000</v>
      </c>
      <c r="E297" s="5">
        <v>220000</v>
      </c>
      <c r="F297" s="5">
        <v>105000</v>
      </c>
      <c r="G297" s="5">
        <v>0</v>
      </c>
      <c r="H297" s="5">
        <v>1578000</v>
      </c>
      <c r="I297" s="5">
        <v>0</v>
      </c>
      <c r="J297" s="5">
        <v>1000000</v>
      </c>
      <c r="K297" s="5">
        <v>0</v>
      </c>
      <c r="L297" s="5"/>
      <c r="M297" s="5">
        <f xml:space="preserve"> M296+H297+ I297- J297- L297+ Q297</f>
        <v>1083000</v>
      </c>
      <c r="N297" s="5">
        <f t="shared" si="104"/>
        <v>0</v>
      </c>
      <c r="O297" s="5" t="s">
        <v>652</v>
      </c>
      <c r="P297" s="5">
        <v>0</v>
      </c>
      <c r="Q297" s="303">
        <v>0</v>
      </c>
      <c r="R297" s="303">
        <v>297170</v>
      </c>
      <c r="S297" s="303">
        <v>1485830</v>
      </c>
      <c r="T297" s="303">
        <v>0</v>
      </c>
      <c r="U297" s="303">
        <v>0</v>
      </c>
      <c r="V297" s="303">
        <v>0</v>
      </c>
      <c r="W297" s="23">
        <v>0.68</v>
      </c>
      <c r="X297" s="303">
        <v>2</v>
      </c>
    </row>
    <row r="298" spans="1:24" ht="15" customHeight="1" x14ac:dyDescent="0.25">
      <c r="A298" s="3" t="s">
        <v>41</v>
      </c>
      <c r="B298" s="3" t="s">
        <v>653</v>
      </c>
      <c r="C298" s="5">
        <v>2564000</v>
      </c>
      <c r="D298" s="5">
        <v>3000000</v>
      </c>
      <c r="E298" s="5">
        <v>600000</v>
      </c>
      <c r="F298" s="5">
        <v>27000</v>
      </c>
      <c r="G298" s="5">
        <v>0</v>
      </c>
      <c r="H298" s="5">
        <v>2543000</v>
      </c>
      <c r="I298" s="5">
        <v>0</v>
      </c>
      <c r="J298" s="5">
        <v>3000000</v>
      </c>
      <c r="K298" s="5">
        <v>0</v>
      </c>
      <c r="L298" s="5"/>
      <c r="M298" s="5">
        <f xml:space="preserve"> M297+H298+ I298- J298- L298+ Q298</f>
        <v>626000</v>
      </c>
      <c r="N298" s="5">
        <f t="shared" si="104"/>
        <v>6000</v>
      </c>
      <c r="O298" s="5" t="s">
        <v>654</v>
      </c>
      <c r="P298" s="5">
        <v>0</v>
      </c>
      <c r="Q298" s="304">
        <v>0</v>
      </c>
      <c r="R298" s="304">
        <v>427303</v>
      </c>
      <c r="S298" s="304">
        <v>2136697</v>
      </c>
      <c r="T298" s="304">
        <v>0</v>
      </c>
      <c r="U298" s="304">
        <v>0</v>
      </c>
      <c r="V298" s="304">
        <v>0</v>
      </c>
      <c r="W298" s="23">
        <v>0.67</v>
      </c>
      <c r="X298" s="304">
        <v>1</v>
      </c>
    </row>
    <row r="299" spans="1:24" ht="15" customHeight="1" x14ac:dyDescent="0.25">
      <c r="A299" s="6" t="s">
        <v>19</v>
      </c>
      <c r="B299" s="6" t="s">
        <v>15</v>
      </c>
      <c r="C299" s="7">
        <f t="shared" ref="C299:L299" si="105">SUM(C293:C298)</f>
        <v>11933000</v>
      </c>
      <c r="D299" s="7">
        <f t="shared" si="105"/>
        <v>7700000</v>
      </c>
      <c r="E299" s="7">
        <f t="shared" si="105"/>
        <v>1540000</v>
      </c>
      <c r="F299" s="7">
        <f t="shared" si="105"/>
        <v>1104000</v>
      </c>
      <c r="G299" s="7">
        <f t="shared" si="105"/>
        <v>0</v>
      </c>
      <c r="H299" s="7">
        <f t="shared" si="105"/>
        <v>8040000</v>
      </c>
      <c r="I299" s="7">
        <f t="shared" si="105"/>
        <v>0</v>
      </c>
      <c r="J299" s="7">
        <f t="shared" si="105"/>
        <v>4900000</v>
      </c>
      <c r="K299" s="7">
        <f t="shared" si="105"/>
        <v>0</v>
      </c>
      <c r="L299" s="7">
        <f t="shared" si="105"/>
        <v>2500000</v>
      </c>
      <c r="M299" s="7">
        <f>M298</f>
        <v>626000</v>
      </c>
      <c r="N299" s="7">
        <f>SUM(N293:N298)</f>
        <v>11000</v>
      </c>
      <c r="O299" s="7"/>
      <c r="P299" s="7">
        <f>SUM(P293:P298)</f>
        <v>0</v>
      </c>
      <c r="Q299" s="8"/>
    </row>
    <row r="300" spans="1:24" x14ac:dyDescent="0.25">
      <c r="A300" s="10" t="s">
        <v>15</v>
      </c>
      <c r="B300" s="10" t="s">
        <v>20</v>
      </c>
      <c r="C300" s="11">
        <f t="shared" ref="C300:L300" si="106">C276+C284+C292+C299</f>
        <v>44074000</v>
      </c>
      <c r="D300" s="11">
        <f t="shared" si="106"/>
        <v>38750000</v>
      </c>
      <c r="E300" s="11">
        <f t="shared" si="106"/>
        <v>7750000</v>
      </c>
      <c r="F300" s="11">
        <f t="shared" si="106"/>
        <v>3301000</v>
      </c>
      <c r="G300" s="11">
        <f t="shared" si="106"/>
        <v>0</v>
      </c>
      <c r="H300" s="11">
        <f t="shared" si="106"/>
        <v>29400000</v>
      </c>
      <c r="I300" s="11">
        <f t="shared" si="106"/>
        <v>0</v>
      </c>
      <c r="J300" s="11">
        <f t="shared" si="106"/>
        <v>27440000</v>
      </c>
      <c r="K300" s="11">
        <f t="shared" si="106"/>
        <v>45000</v>
      </c>
      <c r="L300" s="11">
        <f t="shared" si="106"/>
        <v>2500000</v>
      </c>
      <c r="M300" s="11">
        <f>M299</f>
        <v>626000</v>
      </c>
      <c r="N300" s="11">
        <f>N276+N284+N292+N299</f>
        <v>-18000</v>
      </c>
      <c r="O300" s="11"/>
      <c r="P300" s="11">
        <f>P276+P284+P292+P299</f>
        <v>0</v>
      </c>
      <c r="Q300" s="9"/>
    </row>
    <row r="301" spans="1:24" ht="15" customHeight="1" x14ac:dyDescent="0.25">
      <c r="A301" t="s">
        <v>41</v>
      </c>
      <c r="B301" s="3" t="s">
        <v>655</v>
      </c>
      <c r="C301" s="5">
        <v>1395000</v>
      </c>
      <c r="D301" s="5">
        <v>2700000</v>
      </c>
      <c r="E301" s="5">
        <v>540000</v>
      </c>
      <c r="F301" s="5">
        <v>32000</v>
      </c>
      <c r="G301" s="5">
        <v>0</v>
      </c>
      <c r="H301" s="5">
        <v>634000</v>
      </c>
      <c r="I301" s="5">
        <v>0</v>
      </c>
      <c r="J301" s="5">
        <v>2000000</v>
      </c>
      <c r="K301" s="5">
        <v>25000</v>
      </c>
      <c r="L301" s="5"/>
      <c r="M301" s="5">
        <f t="shared" ref="M301:M306" si="107" xml:space="preserve"> M300+H301+ I301- J301- L301+ Q301</f>
        <v>-740000</v>
      </c>
      <c r="N301" s="5">
        <f t="shared" ref="N301:N306" si="108">(C301-D301 - F301 - G301 + J301- K301- H301- I301- P301)*-1</f>
        <v>-4000</v>
      </c>
      <c r="O301" s="5" t="s">
        <v>656</v>
      </c>
      <c r="P301" s="5">
        <v>0</v>
      </c>
      <c r="Q301" s="305">
        <v>0</v>
      </c>
      <c r="R301" s="305">
        <v>232492</v>
      </c>
      <c r="S301" s="305">
        <v>1162508</v>
      </c>
      <c r="T301" s="305">
        <v>0</v>
      </c>
      <c r="U301" s="305">
        <v>0</v>
      </c>
      <c r="V301" s="305">
        <v>0</v>
      </c>
      <c r="W301" s="23">
        <v>0.68</v>
      </c>
      <c r="X301" s="305">
        <v>3</v>
      </c>
    </row>
    <row r="302" spans="1:24" ht="15" customHeight="1" x14ac:dyDescent="0.25">
      <c r="A302" s="3" t="s">
        <v>41</v>
      </c>
      <c r="B302" s="3" t="s">
        <v>657</v>
      </c>
      <c r="C302" s="5">
        <v>1366000</v>
      </c>
      <c r="D302" s="5">
        <v>1500000</v>
      </c>
      <c r="E302" s="5">
        <v>300000</v>
      </c>
      <c r="F302" s="5">
        <v>147000</v>
      </c>
      <c r="G302" s="5">
        <v>0</v>
      </c>
      <c r="H302" s="5">
        <v>119000</v>
      </c>
      <c r="I302" s="5">
        <v>0</v>
      </c>
      <c r="J302" s="5">
        <v>400000</v>
      </c>
      <c r="K302" s="5">
        <v>0</v>
      </c>
      <c r="L302" s="5"/>
      <c r="M302" s="5">
        <f t="shared" si="107"/>
        <v>-1021000</v>
      </c>
      <c r="N302" s="5">
        <f t="shared" si="108"/>
        <v>0</v>
      </c>
      <c r="O302" s="5" t="s">
        <v>658</v>
      </c>
      <c r="P302" s="5">
        <v>0</v>
      </c>
      <c r="Q302" s="306">
        <v>0</v>
      </c>
      <c r="R302" s="306">
        <v>227654</v>
      </c>
      <c r="S302" s="306">
        <v>1138346</v>
      </c>
      <c r="T302" s="306">
        <v>0</v>
      </c>
      <c r="U302" s="306">
        <v>0</v>
      </c>
      <c r="V302" s="306">
        <v>0</v>
      </c>
      <c r="W302" s="23">
        <v>0.71</v>
      </c>
      <c r="X302" s="306">
        <v>2</v>
      </c>
    </row>
    <row r="303" spans="1:24" ht="15" customHeight="1" x14ac:dyDescent="0.25">
      <c r="A303" s="3" t="s">
        <v>41</v>
      </c>
      <c r="B303" s="3" t="s">
        <v>659</v>
      </c>
      <c r="C303" s="5">
        <v>1579000</v>
      </c>
      <c r="D303" s="5">
        <v>0</v>
      </c>
      <c r="E303" s="5">
        <v>0</v>
      </c>
      <c r="F303" s="5">
        <v>39000</v>
      </c>
      <c r="G303" s="5">
        <v>0</v>
      </c>
      <c r="H303" s="5">
        <v>1590000</v>
      </c>
      <c r="I303" s="5">
        <v>0</v>
      </c>
      <c r="J303" s="5">
        <v>50000</v>
      </c>
      <c r="K303" s="5">
        <v>0</v>
      </c>
      <c r="L303" s="5"/>
      <c r="M303" s="5">
        <f t="shared" si="107"/>
        <v>519000</v>
      </c>
      <c r="N303" s="5">
        <f t="shared" si="108"/>
        <v>0</v>
      </c>
      <c r="O303" s="5" t="s">
        <v>660</v>
      </c>
      <c r="P303" s="5">
        <v>0</v>
      </c>
      <c r="Q303" s="307">
        <v>0</v>
      </c>
      <c r="R303" s="307">
        <v>263155</v>
      </c>
      <c r="S303" s="307">
        <v>1315845</v>
      </c>
      <c r="T303" s="307">
        <v>0</v>
      </c>
      <c r="U303" s="307">
        <v>0</v>
      </c>
      <c r="V303" s="307">
        <v>0</v>
      </c>
      <c r="W303" s="23">
        <v>0.72</v>
      </c>
      <c r="X303" s="307">
        <v>0</v>
      </c>
    </row>
    <row r="304" spans="1:24" ht="15" customHeight="1" x14ac:dyDescent="0.25">
      <c r="A304" s="3" t="s">
        <v>41</v>
      </c>
      <c r="B304" s="3" t="s">
        <v>659</v>
      </c>
      <c r="C304" s="5">
        <v>1486000</v>
      </c>
      <c r="D304" s="5">
        <v>1500000</v>
      </c>
      <c r="E304" s="5">
        <v>300000</v>
      </c>
      <c r="F304" s="5">
        <v>282000</v>
      </c>
      <c r="G304" s="5">
        <v>0</v>
      </c>
      <c r="H304" s="5">
        <v>4000</v>
      </c>
      <c r="I304" s="5">
        <v>0</v>
      </c>
      <c r="J304" s="5">
        <v>300000</v>
      </c>
      <c r="K304" s="5">
        <v>0</v>
      </c>
      <c r="L304" s="5"/>
      <c r="M304" s="5">
        <f t="shared" si="107"/>
        <v>223000</v>
      </c>
      <c r="N304" s="5">
        <f t="shared" si="108"/>
        <v>0</v>
      </c>
      <c r="O304" s="5" t="s">
        <v>661</v>
      </c>
      <c r="P304" s="5">
        <v>0</v>
      </c>
      <c r="Q304" s="308">
        <v>0</v>
      </c>
      <c r="R304" s="308">
        <v>247655</v>
      </c>
      <c r="S304" s="308">
        <v>1238345</v>
      </c>
      <c r="T304" s="308">
        <v>0</v>
      </c>
      <c r="U304" s="308">
        <v>0</v>
      </c>
      <c r="V304" s="308">
        <v>0</v>
      </c>
      <c r="W304" s="23">
        <v>0.7</v>
      </c>
      <c r="X304" s="308">
        <v>2</v>
      </c>
    </row>
    <row r="305" spans="1:24" ht="15" customHeight="1" x14ac:dyDescent="0.25">
      <c r="A305" s="3" t="s">
        <v>41</v>
      </c>
      <c r="B305" s="3" t="s">
        <v>664</v>
      </c>
      <c r="C305" s="5">
        <v>3077000</v>
      </c>
      <c r="D305" s="5">
        <v>2000000</v>
      </c>
      <c r="E305" s="5">
        <v>400000</v>
      </c>
      <c r="F305" s="5">
        <v>32000</v>
      </c>
      <c r="G305" s="5">
        <v>0</v>
      </c>
      <c r="H305" s="5">
        <v>2045000</v>
      </c>
      <c r="I305" s="5">
        <v>0</v>
      </c>
      <c r="J305" s="5">
        <v>1000000</v>
      </c>
      <c r="K305" s="5">
        <v>0</v>
      </c>
      <c r="L305" s="5"/>
      <c r="M305" s="5">
        <f t="shared" si="107"/>
        <v>1268000</v>
      </c>
      <c r="N305" s="5">
        <f t="shared" si="108"/>
        <v>0</v>
      </c>
      <c r="O305" s="5" t="s">
        <v>665</v>
      </c>
      <c r="P305" s="5">
        <v>0</v>
      </c>
      <c r="Q305" s="309">
        <v>0</v>
      </c>
      <c r="R305" s="309">
        <v>512829</v>
      </c>
      <c r="S305" s="309">
        <v>2564171</v>
      </c>
      <c r="T305" s="309">
        <v>0</v>
      </c>
      <c r="U305" s="309">
        <v>0</v>
      </c>
      <c r="V305" s="309">
        <v>0</v>
      </c>
      <c r="W305" s="23">
        <v>0.66</v>
      </c>
      <c r="X305" s="309">
        <v>1</v>
      </c>
    </row>
    <row r="306" spans="1:24" ht="15" customHeight="1" x14ac:dyDescent="0.25">
      <c r="A306" s="3" t="s">
        <v>41</v>
      </c>
      <c r="B306" s="3" t="s">
        <v>667</v>
      </c>
      <c r="C306" s="5">
        <v>2147000</v>
      </c>
      <c r="D306" s="5">
        <v>1200000</v>
      </c>
      <c r="E306" s="5">
        <v>240000</v>
      </c>
      <c r="F306" s="5">
        <v>27000</v>
      </c>
      <c r="G306" s="5">
        <v>0</v>
      </c>
      <c r="H306" s="5">
        <v>1908000</v>
      </c>
      <c r="I306" s="5">
        <v>0</v>
      </c>
      <c r="J306" s="5">
        <v>1000000</v>
      </c>
      <c r="K306" s="5">
        <v>12000</v>
      </c>
      <c r="L306" s="5"/>
      <c r="M306" s="5">
        <f t="shared" si="107"/>
        <v>2176000</v>
      </c>
      <c r="N306" s="5">
        <f t="shared" si="108"/>
        <v>0</v>
      </c>
      <c r="O306" s="5" t="s">
        <v>668</v>
      </c>
      <c r="P306" s="5">
        <v>0</v>
      </c>
      <c r="Q306" s="310">
        <v>0</v>
      </c>
      <c r="R306" s="310">
        <v>357807</v>
      </c>
      <c r="S306" s="310">
        <v>1789193</v>
      </c>
      <c r="T306" s="310">
        <v>0</v>
      </c>
      <c r="U306" s="310">
        <v>0</v>
      </c>
      <c r="V306" s="310">
        <v>0</v>
      </c>
      <c r="W306" s="23">
        <v>0.67</v>
      </c>
      <c r="X306" s="310">
        <v>2</v>
      </c>
    </row>
    <row r="307" spans="1:24" ht="15" customHeight="1" x14ac:dyDescent="0.25">
      <c r="A307" s="3" t="s">
        <v>41</v>
      </c>
      <c r="B307" s="3" t="s">
        <v>667</v>
      </c>
      <c r="C307" s="5">
        <v>2278000</v>
      </c>
      <c r="D307" s="5">
        <v>3500000</v>
      </c>
      <c r="E307" s="5">
        <v>700000</v>
      </c>
      <c r="F307" s="5">
        <v>480000</v>
      </c>
      <c r="G307" s="5">
        <v>0</v>
      </c>
      <c r="H307" s="5">
        <v>408000</v>
      </c>
      <c r="I307" s="5">
        <v>0</v>
      </c>
      <c r="J307" s="5">
        <v>2100000</v>
      </c>
      <c r="K307" s="5">
        <v>0</v>
      </c>
      <c r="L307" s="5"/>
      <c r="M307" s="5">
        <f xml:space="preserve"> M306+H307+ I307- J307- L307+ Q307</f>
        <v>484000</v>
      </c>
      <c r="N307" s="5">
        <f>(C307-D307 - F307 - G307 + J307- K307- H307- I307- P307)*-1</f>
        <v>10000</v>
      </c>
      <c r="O307" s="5" t="s">
        <v>669</v>
      </c>
      <c r="P307" s="5">
        <v>0</v>
      </c>
      <c r="Q307" s="311">
        <v>0</v>
      </c>
      <c r="R307" s="311">
        <v>379431</v>
      </c>
      <c r="S307" s="311">
        <v>1898569</v>
      </c>
      <c r="T307" s="311">
        <v>0</v>
      </c>
      <c r="U307" s="311">
        <v>0</v>
      </c>
      <c r="V307" s="311">
        <v>0</v>
      </c>
      <c r="W307" s="23">
        <v>0.75</v>
      </c>
      <c r="X307" s="311">
        <v>5</v>
      </c>
    </row>
    <row r="308" spans="1:24" ht="15" customHeight="1" x14ac:dyDescent="0.25">
      <c r="A308" s="6" t="s">
        <v>16</v>
      </c>
      <c r="B308" s="6" t="s">
        <v>15</v>
      </c>
      <c r="C308" s="7">
        <f t="shared" ref="C308:L308" si="109">SUM(C301:C307)</f>
        <v>13328000</v>
      </c>
      <c r="D308" s="7">
        <f t="shared" si="109"/>
        <v>12400000</v>
      </c>
      <c r="E308" s="7">
        <f t="shared" si="109"/>
        <v>2480000</v>
      </c>
      <c r="F308" s="7">
        <f t="shared" si="109"/>
        <v>1039000</v>
      </c>
      <c r="G308" s="7">
        <f t="shared" si="109"/>
        <v>0</v>
      </c>
      <c r="H308" s="7">
        <f t="shared" si="109"/>
        <v>6708000</v>
      </c>
      <c r="I308" s="7">
        <f t="shared" si="109"/>
        <v>0</v>
      </c>
      <c r="J308" s="7">
        <f t="shared" si="109"/>
        <v>6850000</v>
      </c>
      <c r="K308" s="7">
        <f t="shared" si="109"/>
        <v>37000</v>
      </c>
      <c r="L308" s="7">
        <f t="shared" si="109"/>
        <v>0</v>
      </c>
      <c r="M308" s="7">
        <f>M307</f>
        <v>484000</v>
      </c>
      <c r="N308" s="7">
        <f>SUM(N301:N307)</f>
        <v>6000</v>
      </c>
      <c r="O308" s="7"/>
      <c r="P308" s="7">
        <f>SUM(P301:P307)</f>
        <v>0</v>
      </c>
      <c r="Q308" s="8"/>
    </row>
    <row r="309" spans="1:24" ht="15" customHeight="1" x14ac:dyDescent="0.25">
      <c r="A309" s="3" t="s">
        <v>41</v>
      </c>
      <c r="B309" s="3" t="s">
        <v>671</v>
      </c>
      <c r="C309" s="5">
        <v>1566000</v>
      </c>
      <c r="D309" s="5">
        <v>3800000</v>
      </c>
      <c r="E309" s="5">
        <v>760000</v>
      </c>
      <c r="F309" s="5">
        <v>50000</v>
      </c>
      <c r="G309" s="5">
        <v>0</v>
      </c>
      <c r="H309" s="5">
        <v>6000</v>
      </c>
      <c r="I309" s="5">
        <v>0</v>
      </c>
      <c r="J309" s="5">
        <v>2300000</v>
      </c>
      <c r="K309" s="5">
        <v>0</v>
      </c>
      <c r="L309" s="5"/>
      <c r="M309" s="5">
        <f t="shared" ref="M309:M314" si="110" xml:space="preserve"> M308+H309+ I309- J309- L309+ Q309</f>
        <v>-1810000</v>
      </c>
      <c r="N309" s="5">
        <f t="shared" ref="N309:N314" si="111">(C309-D309 - F309 - G309 + J309- K309- H309- I309- P309)*-1</f>
        <v>-10000</v>
      </c>
      <c r="O309" s="5" t="s">
        <v>672</v>
      </c>
      <c r="P309" s="5">
        <v>0</v>
      </c>
      <c r="Q309" s="312">
        <v>0</v>
      </c>
      <c r="R309" s="312">
        <v>261005</v>
      </c>
      <c r="S309" s="312">
        <v>1304995</v>
      </c>
      <c r="T309" s="312">
        <v>0</v>
      </c>
      <c r="U309" s="312">
        <v>0</v>
      </c>
      <c r="V309" s="312">
        <v>0</v>
      </c>
      <c r="W309" s="23">
        <v>0.76</v>
      </c>
      <c r="X309" s="312">
        <v>5</v>
      </c>
    </row>
    <row r="310" spans="1:24" ht="15" customHeight="1" x14ac:dyDescent="0.25">
      <c r="A310" s="3" t="s">
        <v>41</v>
      </c>
      <c r="B310" s="3" t="s">
        <v>673</v>
      </c>
      <c r="C310" s="5">
        <v>1100000</v>
      </c>
      <c r="D310" s="5">
        <v>1250000</v>
      </c>
      <c r="E310" s="5">
        <v>250000</v>
      </c>
      <c r="F310" s="5">
        <v>47000</v>
      </c>
      <c r="G310" s="5">
        <v>0</v>
      </c>
      <c r="H310" s="5">
        <v>803000</v>
      </c>
      <c r="I310" s="5">
        <v>0</v>
      </c>
      <c r="J310" s="5">
        <v>1000000</v>
      </c>
      <c r="K310" s="5">
        <v>0</v>
      </c>
      <c r="L310" s="5"/>
      <c r="M310" s="5">
        <f t="shared" si="110"/>
        <v>-2007000</v>
      </c>
      <c r="N310" s="5">
        <f t="shared" si="111"/>
        <v>0</v>
      </c>
      <c r="O310" s="5" t="s">
        <v>674</v>
      </c>
      <c r="P310" s="5">
        <v>0</v>
      </c>
      <c r="Q310" s="313">
        <v>0</v>
      </c>
      <c r="R310" s="313">
        <v>183334</v>
      </c>
      <c r="S310" s="313">
        <v>916666</v>
      </c>
      <c r="T310" s="313">
        <v>0</v>
      </c>
      <c r="U310" s="313">
        <v>0</v>
      </c>
      <c r="V310" s="313">
        <v>0</v>
      </c>
      <c r="W310" s="23">
        <v>0.65</v>
      </c>
      <c r="X310" s="313">
        <v>2</v>
      </c>
    </row>
    <row r="311" spans="1:24" ht="15" customHeight="1" x14ac:dyDescent="0.25">
      <c r="A311" s="3" t="s">
        <v>41</v>
      </c>
      <c r="B311" s="3" t="s">
        <v>675</v>
      </c>
      <c r="C311" s="5">
        <v>1159000</v>
      </c>
      <c r="D311" s="5">
        <v>500000</v>
      </c>
      <c r="E311" s="5">
        <v>100000</v>
      </c>
      <c r="F311" s="5">
        <v>277000</v>
      </c>
      <c r="G311" s="5">
        <v>0</v>
      </c>
      <c r="H311" s="5">
        <v>381000</v>
      </c>
      <c r="I311" s="5">
        <v>0</v>
      </c>
      <c r="J311" s="5">
        <v>0</v>
      </c>
      <c r="K311" s="5">
        <v>0</v>
      </c>
      <c r="L311" s="5"/>
      <c r="M311" s="5">
        <f t="shared" si="110"/>
        <v>-1626000</v>
      </c>
      <c r="N311" s="5">
        <f t="shared" si="111"/>
        <v>-1000</v>
      </c>
      <c r="O311" s="5" t="s">
        <v>676</v>
      </c>
      <c r="P311" s="5">
        <v>0</v>
      </c>
      <c r="Q311" s="314">
        <v>0</v>
      </c>
      <c r="R311" s="314">
        <v>193170</v>
      </c>
      <c r="S311" s="314">
        <v>965830</v>
      </c>
      <c r="T311" s="314">
        <v>0</v>
      </c>
      <c r="U311" s="314">
        <v>0</v>
      </c>
      <c r="V311" s="314">
        <v>0</v>
      </c>
      <c r="W311" s="23">
        <v>0.61</v>
      </c>
      <c r="X311" s="314">
        <v>1</v>
      </c>
    </row>
    <row r="312" spans="1:24" ht="15" customHeight="1" x14ac:dyDescent="0.25">
      <c r="A312" s="3" t="s">
        <v>41</v>
      </c>
      <c r="B312" s="3" t="s">
        <v>678</v>
      </c>
      <c r="C312" s="5">
        <v>1907000</v>
      </c>
      <c r="D312" s="5">
        <v>2000000</v>
      </c>
      <c r="E312" s="5">
        <v>400000</v>
      </c>
      <c r="F312" s="5">
        <v>76000</v>
      </c>
      <c r="G312" s="5">
        <v>0</v>
      </c>
      <c r="H312" s="5">
        <v>1798000</v>
      </c>
      <c r="I312" s="5">
        <v>0</v>
      </c>
      <c r="J312" s="5">
        <v>2000000</v>
      </c>
      <c r="K312" s="5">
        <v>0</v>
      </c>
      <c r="L312" s="5"/>
      <c r="M312" s="5">
        <f t="shared" si="110"/>
        <v>-1828000</v>
      </c>
      <c r="N312" s="5">
        <f t="shared" si="111"/>
        <v>-33000</v>
      </c>
      <c r="O312" s="5" t="s">
        <v>679</v>
      </c>
      <c r="P312" s="5">
        <v>0</v>
      </c>
      <c r="Q312" s="315">
        <v>0</v>
      </c>
      <c r="R312" s="315">
        <v>317832</v>
      </c>
      <c r="S312" s="315">
        <v>1589168</v>
      </c>
      <c r="T312" s="315">
        <v>0</v>
      </c>
      <c r="U312" s="315">
        <v>0</v>
      </c>
      <c r="V312" s="315">
        <v>0</v>
      </c>
      <c r="W312" s="23">
        <v>0.65</v>
      </c>
      <c r="X312" s="315">
        <v>1</v>
      </c>
    </row>
    <row r="313" spans="1:24" ht="15" customHeight="1" x14ac:dyDescent="0.25">
      <c r="A313" s="3" t="s">
        <v>41</v>
      </c>
      <c r="B313" s="3" t="s">
        <v>680</v>
      </c>
      <c r="C313" s="5">
        <v>1578000</v>
      </c>
      <c r="D313" s="5">
        <v>2850000</v>
      </c>
      <c r="E313" s="5">
        <v>570000</v>
      </c>
      <c r="F313" s="5">
        <v>28000</v>
      </c>
      <c r="G313" s="5">
        <v>0</v>
      </c>
      <c r="H313" s="5">
        <v>0</v>
      </c>
      <c r="I313" s="5">
        <v>0</v>
      </c>
      <c r="J313" s="5">
        <v>1300000</v>
      </c>
      <c r="K313" s="5">
        <v>0</v>
      </c>
      <c r="L313" s="5"/>
      <c r="M313" s="5">
        <f t="shared" si="110"/>
        <v>-3128000</v>
      </c>
      <c r="N313" s="5">
        <f t="shared" si="111"/>
        <v>0</v>
      </c>
      <c r="O313" s="5" t="s">
        <v>681</v>
      </c>
      <c r="P313" s="5">
        <v>0</v>
      </c>
      <c r="Q313" s="316">
        <v>0</v>
      </c>
      <c r="R313" s="316">
        <v>263006</v>
      </c>
      <c r="S313" s="316">
        <v>1314994</v>
      </c>
      <c r="T313" s="316">
        <v>0</v>
      </c>
      <c r="U313" s="316">
        <v>0</v>
      </c>
      <c r="V313" s="316">
        <v>0</v>
      </c>
      <c r="W313" s="23">
        <v>0.63</v>
      </c>
      <c r="X313" s="316">
        <v>3</v>
      </c>
    </row>
    <row r="314" spans="1:24" ht="15" customHeight="1" x14ac:dyDescent="0.25">
      <c r="A314" s="3" t="s">
        <v>41</v>
      </c>
      <c r="B314" s="3" t="s">
        <v>683</v>
      </c>
      <c r="C314" s="5">
        <v>1610000</v>
      </c>
      <c r="D314" s="5">
        <v>1400000</v>
      </c>
      <c r="E314" s="5">
        <v>280000</v>
      </c>
      <c r="F314" s="5">
        <v>50000</v>
      </c>
      <c r="G314" s="5">
        <v>0</v>
      </c>
      <c r="H314" s="5">
        <v>160000</v>
      </c>
      <c r="I314" s="5">
        <v>0</v>
      </c>
      <c r="J314" s="5">
        <v>0</v>
      </c>
      <c r="K314" s="5">
        <v>0</v>
      </c>
      <c r="L314" s="5"/>
      <c r="M314" s="5">
        <f t="shared" si="110"/>
        <v>-2968000</v>
      </c>
      <c r="N314" s="5">
        <f t="shared" si="111"/>
        <v>0</v>
      </c>
      <c r="O314" s="5" t="s">
        <v>652</v>
      </c>
      <c r="P314" s="5">
        <v>0</v>
      </c>
      <c r="Q314" s="317">
        <v>0</v>
      </c>
      <c r="R314" s="317">
        <v>268331</v>
      </c>
      <c r="S314" s="317">
        <v>1341669</v>
      </c>
      <c r="T314" s="317">
        <v>0</v>
      </c>
      <c r="U314" s="317">
        <v>0</v>
      </c>
      <c r="V314" s="317">
        <v>0</v>
      </c>
      <c r="W314" s="23">
        <v>0.68</v>
      </c>
      <c r="X314" s="317">
        <v>2</v>
      </c>
    </row>
    <row r="315" spans="1:24" ht="15" customHeight="1" x14ac:dyDescent="0.25">
      <c r="A315" s="3" t="s">
        <v>41</v>
      </c>
      <c r="B315" s="3" t="s">
        <v>684</v>
      </c>
      <c r="C315" s="5">
        <v>1206000</v>
      </c>
      <c r="D315" s="5">
        <v>1050000</v>
      </c>
      <c r="E315" s="5">
        <v>210000</v>
      </c>
      <c r="F315" s="5">
        <v>27000</v>
      </c>
      <c r="G315" s="5">
        <v>0</v>
      </c>
      <c r="H315" s="5">
        <v>229000</v>
      </c>
      <c r="I315" s="5">
        <v>0</v>
      </c>
      <c r="J315" s="5">
        <v>100000</v>
      </c>
      <c r="K315" s="5">
        <v>0</v>
      </c>
      <c r="L315" s="5"/>
      <c r="M315" s="5">
        <f xml:space="preserve"> M314+H315+ I315- J315- L315+ Q315</f>
        <v>-2839000</v>
      </c>
      <c r="N315" s="5">
        <f>(C315-D315 - F315 - G315 + J315- K315- H315- I315- P315)*-1</f>
        <v>0</v>
      </c>
      <c r="O315" s="5" t="s">
        <v>685</v>
      </c>
      <c r="P315" s="5">
        <v>0</v>
      </c>
      <c r="Q315" s="318">
        <v>0</v>
      </c>
      <c r="R315" s="318">
        <v>200995</v>
      </c>
      <c r="S315" s="318">
        <v>1005005</v>
      </c>
      <c r="T315" s="318">
        <v>0</v>
      </c>
      <c r="U315" s="318">
        <v>0</v>
      </c>
      <c r="V315" s="318">
        <v>0</v>
      </c>
      <c r="W315" s="23">
        <v>0.61</v>
      </c>
      <c r="X315" s="318">
        <v>4</v>
      </c>
    </row>
    <row r="316" spans="1:24" ht="15" customHeight="1" x14ac:dyDescent="0.25">
      <c r="A316" s="6" t="s">
        <v>17</v>
      </c>
      <c r="B316" s="6" t="s">
        <v>15</v>
      </c>
      <c r="C316" s="7">
        <f t="shared" ref="C316:L316" si="112">SUM(C309:C315)</f>
        <v>10126000</v>
      </c>
      <c r="D316" s="7">
        <f t="shared" si="112"/>
        <v>12850000</v>
      </c>
      <c r="E316" s="7">
        <f t="shared" si="112"/>
        <v>2570000</v>
      </c>
      <c r="F316" s="7">
        <f t="shared" si="112"/>
        <v>555000</v>
      </c>
      <c r="G316" s="7">
        <f t="shared" si="112"/>
        <v>0</v>
      </c>
      <c r="H316" s="7">
        <f t="shared" si="112"/>
        <v>3377000</v>
      </c>
      <c r="I316" s="7">
        <f t="shared" si="112"/>
        <v>0</v>
      </c>
      <c r="J316" s="7">
        <f t="shared" si="112"/>
        <v>6700000</v>
      </c>
      <c r="K316" s="7">
        <f t="shared" si="112"/>
        <v>0</v>
      </c>
      <c r="L316" s="7">
        <f t="shared" si="112"/>
        <v>0</v>
      </c>
      <c r="M316" s="7">
        <f>M315</f>
        <v>-2839000</v>
      </c>
      <c r="N316" s="7">
        <f>SUM(N309:N315)</f>
        <v>-44000</v>
      </c>
      <c r="O316" s="7"/>
      <c r="P316" s="7">
        <f>SUM(P309:P315)</f>
        <v>0</v>
      </c>
      <c r="Q316" s="8"/>
    </row>
    <row r="317" spans="1:24" ht="15" customHeight="1" x14ac:dyDescent="0.25">
      <c r="A317" s="3" t="s">
        <v>41</v>
      </c>
      <c r="B317" s="3" t="s">
        <v>686</v>
      </c>
      <c r="C317" s="5">
        <v>1209000</v>
      </c>
      <c r="D317" s="5">
        <v>0</v>
      </c>
      <c r="E317" s="5">
        <v>0</v>
      </c>
      <c r="F317" s="5">
        <v>58000</v>
      </c>
      <c r="G317" s="5">
        <v>0</v>
      </c>
      <c r="H317" s="5">
        <v>1151000</v>
      </c>
      <c r="I317" s="5">
        <v>0</v>
      </c>
      <c r="J317" s="5">
        <v>0</v>
      </c>
      <c r="K317" s="5">
        <v>0</v>
      </c>
      <c r="L317" s="5"/>
      <c r="M317" s="5">
        <f t="shared" ref="M317:M322" si="113" xml:space="preserve"> M316+H317+ I317- J317- L317+ Q317</f>
        <v>-1688000</v>
      </c>
      <c r="N317" s="5">
        <f t="shared" ref="N317:N322" si="114">(C317-D317 - F317 - G317 + J317- K317- H317- I317- P317)*-1</f>
        <v>0</v>
      </c>
      <c r="O317" s="5" t="s">
        <v>538</v>
      </c>
      <c r="P317" s="5">
        <v>0</v>
      </c>
      <c r="Q317" s="319">
        <v>0</v>
      </c>
      <c r="R317" s="319">
        <v>201500</v>
      </c>
      <c r="S317" s="319">
        <v>1007500</v>
      </c>
      <c r="T317" s="319">
        <v>0</v>
      </c>
      <c r="U317" s="319">
        <v>0</v>
      </c>
      <c r="V317" s="319">
        <v>0</v>
      </c>
      <c r="W317" s="23">
        <v>0.7</v>
      </c>
      <c r="X317" s="319">
        <v>0</v>
      </c>
    </row>
    <row r="318" spans="1:24" ht="15" customHeight="1" x14ac:dyDescent="0.25">
      <c r="A318" s="3" t="s">
        <v>41</v>
      </c>
      <c r="B318" s="3" t="s">
        <v>687</v>
      </c>
      <c r="C318" s="5">
        <v>2008000</v>
      </c>
      <c r="D318" s="5">
        <v>1900000</v>
      </c>
      <c r="E318" s="5">
        <v>380000</v>
      </c>
      <c r="F318" s="5">
        <v>277000</v>
      </c>
      <c r="G318" s="5">
        <v>0</v>
      </c>
      <c r="H318" s="5">
        <v>0</v>
      </c>
      <c r="I318" s="5">
        <v>0</v>
      </c>
      <c r="J318" s="5">
        <v>170000</v>
      </c>
      <c r="K318" s="5">
        <v>0</v>
      </c>
      <c r="L318" s="5"/>
      <c r="M318" s="5">
        <f t="shared" si="113"/>
        <v>-1858000</v>
      </c>
      <c r="N318" s="5">
        <f t="shared" si="114"/>
        <v>-1000</v>
      </c>
      <c r="O318" s="5" t="s">
        <v>688</v>
      </c>
      <c r="P318" s="5">
        <v>0</v>
      </c>
      <c r="Q318" s="320">
        <v>0</v>
      </c>
      <c r="R318" s="320">
        <v>334673</v>
      </c>
      <c r="S318" s="320">
        <v>1673327</v>
      </c>
      <c r="T318" s="320">
        <v>0</v>
      </c>
      <c r="U318" s="320">
        <v>0</v>
      </c>
      <c r="V318" s="320">
        <v>0</v>
      </c>
      <c r="W318" s="23">
        <v>0.56000000000000005</v>
      </c>
      <c r="X318" s="320">
        <v>3</v>
      </c>
    </row>
    <row r="319" spans="1:24" ht="15" customHeight="1" x14ac:dyDescent="0.25">
      <c r="A319" s="3" t="s">
        <v>41</v>
      </c>
      <c r="B319" s="3" t="s">
        <v>687</v>
      </c>
      <c r="C319" s="5">
        <v>1475000</v>
      </c>
      <c r="D319" s="5">
        <v>0</v>
      </c>
      <c r="E319" s="5">
        <v>0</v>
      </c>
      <c r="F319" s="5">
        <v>30000</v>
      </c>
      <c r="G319" s="5">
        <v>0</v>
      </c>
      <c r="H319" s="5">
        <v>1445000</v>
      </c>
      <c r="I319" s="5">
        <v>0</v>
      </c>
      <c r="J319" s="5">
        <v>0</v>
      </c>
      <c r="K319" s="5">
        <v>0</v>
      </c>
      <c r="L319" s="5"/>
      <c r="M319" s="5">
        <f t="shared" si="113"/>
        <v>-413000</v>
      </c>
      <c r="N319" s="5">
        <f t="shared" si="114"/>
        <v>0</v>
      </c>
      <c r="O319" s="5" t="s">
        <v>689</v>
      </c>
      <c r="P319" s="5">
        <v>0</v>
      </c>
      <c r="Q319" s="321">
        <v>0</v>
      </c>
      <c r="R319" s="321">
        <v>245833</v>
      </c>
      <c r="S319" s="321">
        <v>1229167</v>
      </c>
      <c r="T319" s="321">
        <v>0</v>
      </c>
      <c r="U319" s="321">
        <v>0</v>
      </c>
      <c r="V319" s="321">
        <v>0</v>
      </c>
      <c r="W319" s="23">
        <v>0.67</v>
      </c>
      <c r="X319" s="321">
        <v>0</v>
      </c>
    </row>
    <row r="320" spans="1:24" ht="15" customHeight="1" x14ac:dyDescent="0.25">
      <c r="A320" s="3" t="s">
        <v>41</v>
      </c>
      <c r="B320" s="3" t="s">
        <v>690</v>
      </c>
      <c r="C320" s="5">
        <v>1064000</v>
      </c>
      <c r="D320" s="5">
        <v>900000</v>
      </c>
      <c r="E320" s="5">
        <v>180000</v>
      </c>
      <c r="F320" s="5">
        <v>29000</v>
      </c>
      <c r="G320" s="5">
        <v>0</v>
      </c>
      <c r="H320" s="5">
        <v>130000</v>
      </c>
      <c r="I320" s="5">
        <v>0</v>
      </c>
      <c r="J320" s="5">
        <v>0</v>
      </c>
      <c r="K320" s="5">
        <v>0</v>
      </c>
      <c r="L320" s="5"/>
      <c r="M320" s="5">
        <f t="shared" si="113"/>
        <v>-283000</v>
      </c>
      <c r="N320" s="5">
        <f t="shared" si="114"/>
        <v>-5000</v>
      </c>
      <c r="O320" s="5" t="s">
        <v>691</v>
      </c>
      <c r="P320" s="5">
        <v>0</v>
      </c>
      <c r="Q320" s="322">
        <v>0</v>
      </c>
      <c r="R320" s="322">
        <v>177334</v>
      </c>
      <c r="S320" s="322">
        <v>886666</v>
      </c>
      <c r="T320" s="322">
        <v>0</v>
      </c>
      <c r="U320" s="322">
        <v>0</v>
      </c>
      <c r="V320" s="322">
        <v>0</v>
      </c>
      <c r="W320" s="23">
        <v>0.56999999999999995</v>
      </c>
      <c r="X320" s="322">
        <v>2</v>
      </c>
    </row>
    <row r="321" spans="1:24" ht="15" customHeight="1" x14ac:dyDescent="0.25">
      <c r="A321" s="3" t="s">
        <v>41</v>
      </c>
      <c r="B321" s="3" t="s">
        <v>692</v>
      </c>
      <c r="C321" s="5">
        <v>1129000</v>
      </c>
      <c r="D321" s="5">
        <v>0</v>
      </c>
      <c r="E321" s="5">
        <v>0</v>
      </c>
      <c r="F321" s="5">
        <v>140000</v>
      </c>
      <c r="G321" s="5">
        <v>0</v>
      </c>
      <c r="H321" s="5">
        <v>1014000</v>
      </c>
      <c r="I321" s="5">
        <v>0</v>
      </c>
      <c r="J321" s="5">
        <v>20000</v>
      </c>
      <c r="K321" s="5">
        <v>0</v>
      </c>
      <c r="L321" s="5"/>
      <c r="M321" s="5">
        <f t="shared" si="113"/>
        <v>711000</v>
      </c>
      <c r="N321" s="5">
        <f t="shared" si="114"/>
        <v>5000</v>
      </c>
      <c r="O321" s="5" t="s">
        <v>694</v>
      </c>
      <c r="P321" s="5">
        <v>0</v>
      </c>
      <c r="Q321" s="323">
        <v>0</v>
      </c>
      <c r="R321" s="323">
        <v>188164</v>
      </c>
      <c r="S321" s="323">
        <v>940836</v>
      </c>
      <c r="T321" s="323">
        <v>0</v>
      </c>
      <c r="U321" s="323">
        <v>0</v>
      </c>
      <c r="V321" s="323">
        <v>0</v>
      </c>
      <c r="W321" s="23">
        <v>0.55000000000000004</v>
      </c>
      <c r="X321" s="323">
        <v>0</v>
      </c>
    </row>
    <row r="322" spans="1:24" ht="15" customHeight="1" x14ac:dyDescent="0.25">
      <c r="A322" s="3" t="s">
        <v>41</v>
      </c>
      <c r="B322" s="3" t="s">
        <v>695</v>
      </c>
      <c r="C322" s="5">
        <v>1145000</v>
      </c>
      <c r="D322" s="5">
        <v>0</v>
      </c>
      <c r="E322" s="5">
        <v>0</v>
      </c>
      <c r="F322" s="5">
        <v>45000</v>
      </c>
      <c r="G322" s="5">
        <v>0</v>
      </c>
      <c r="H322" s="5">
        <v>1116000</v>
      </c>
      <c r="I322" s="5">
        <v>0</v>
      </c>
      <c r="J322" s="5">
        <v>20000</v>
      </c>
      <c r="K322" s="5">
        <v>0</v>
      </c>
      <c r="L322" s="5"/>
      <c r="M322" s="5">
        <f t="shared" si="113"/>
        <v>1807000</v>
      </c>
      <c r="N322" s="5">
        <f t="shared" si="114"/>
        <v>-4000</v>
      </c>
      <c r="O322" s="5" t="s">
        <v>696</v>
      </c>
      <c r="P322" s="5">
        <v>0</v>
      </c>
      <c r="Q322" s="324">
        <v>0</v>
      </c>
      <c r="R322" s="324">
        <v>190833</v>
      </c>
      <c r="S322" s="324">
        <v>954167</v>
      </c>
      <c r="T322" s="324">
        <v>0</v>
      </c>
      <c r="U322" s="324">
        <v>0</v>
      </c>
      <c r="V322" s="324">
        <v>0</v>
      </c>
      <c r="W322" s="23">
        <v>0.63</v>
      </c>
      <c r="X322" s="324">
        <v>0</v>
      </c>
    </row>
    <row r="323" spans="1:24" ht="15" customHeight="1" x14ac:dyDescent="0.25">
      <c r="A323" s="3" t="s">
        <v>41</v>
      </c>
      <c r="B323" s="3" t="s">
        <v>697</v>
      </c>
      <c r="C323" s="5">
        <v>1152000</v>
      </c>
      <c r="D323" s="5">
        <v>1100000</v>
      </c>
      <c r="E323" s="5">
        <v>220000</v>
      </c>
      <c r="F323" s="5">
        <v>29000</v>
      </c>
      <c r="G323" s="5">
        <v>0</v>
      </c>
      <c r="H323" s="5">
        <v>623000</v>
      </c>
      <c r="I323" s="5">
        <v>0</v>
      </c>
      <c r="J323" s="5">
        <v>600000</v>
      </c>
      <c r="K323" s="5">
        <v>0</v>
      </c>
      <c r="L323" s="5">
        <v>1800000</v>
      </c>
      <c r="M323" s="5">
        <f xml:space="preserve"> M322+H323+ I323- J323- L323+ Q323</f>
        <v>30000</v>
      </c>
      <c r="N323" s="5">
        <f>(C323-D323 - F323 - G323 + J323- K323- H323- I323- P323)*-1</f>
        <v>0</v>
      </c>
      <c r="O323" s="5" t="s">
        <v>698</v>
      </c>
      <c r="P323" s="5">
        <v>0</v>
      </c>
      <c r="Q323" s="325">
        <v>0</v>
      </c>
      <c r="R323" s="325">
        <v>191999</v>
      </c>
      <c r="S323" s="325">
        <v>960001</v>
      </c>
      <c r="T323" s="325">
        <v>0</v>
      </c>
      <c r="U323" s="325">
        <v>0</v>
      </c>
      <c r="V323" s="325">
        <v>0</v>
      </c>
      <c r="W323" s="23">
        <v>0.61</v>
      </c>
      <c r="X323" s="325">
        <v>3</v>
      </c>
    </row>
    <row r="324" spans="1:24" ht="15" customHeight="1" x14ac:dyDescent="0.25">
      <c r="A324" s="6" t="s">
        <v>18</v>
      </c>
      <c r="B324" s="6" t="s">
        <v>15</v>
      </c>
      <c r="C324" s="7">
        <f t="shared" ref="C324:L324" si="115">SUM(C317:C323)</f>
        <v>9182000</v>
      </c>
      <c r="D324" s="7">
        <f t="shared" si="115"/>
        <v>3900000</v>
      </c>
      <c r="E324" s="7">
        <f t="shared" si="115"/>
        <v>780000</v>
      </c>
      <c r="F324" s="7">
        <f t="shared" si="115"/>
        <v>608000</v>
      </c>
      <c r="G324" s="7">
        <f t="shared" si="115"/>
        <v>0</v>
      </c>
      <c r="H324" s="7">
        <f t="shared" si="115"/>
        <v>5479000</v>
      </c>
      <c r="I324" s="7">
        <f t="shared" si="115"/>
        <v>0</v>
      </c>
      <c r="J324" s="7">
        <f t="shared" si="115"/>
        <v>810000</v>
      </c>
      <c r="K324" s="7">
        <f t="shared" si="115"/>
        <v>0</v>
      </c>
      <c r="L324" s="7">
        <f t="shared" si="115"/>
        <v>1800000</v>
      </c>
      <c r="M324" s="7">
        <f>M323</f>
        <v>30000</v>
      </c>
      <c r="N324" s="7">
        <f>SUM(N317:N323)</f>
        <v>-5000</v>
      </c>
      <c r="O324" s="7"/>
      <c r="P324" s="7">
        <f>SUM(P317:P323)</f>
        <v>0</v>
      </c>
      <c r="Q324" s="8"/>
    </row>
    <row r="325" spans="1:24" ht="15" customHeight="1" x14ac:dyDescent="0.25">
      <c r="A325" s="3" t="s">
        <v>41</v>
      </c>
      <c r="B325" s="3" t="s">
        <v>699</v>
      </c>
      <c r="C325" s="5">
        <v>1450000</v>
      </c>
      <c r="D325" s="5">
        <v>0</v>
      </c>
      <c r="E325" s="5">
        <v>0</v>
      </c>
      <c r="F325" s="5">
        <v>282000</v>
      </c>
      <c r="G325" s="5">
        <v>0</v>
      </c>
      <c r="H325" s="5">
        <v>1168000</v>
      </c>
      <c r="I325" s="5">
        <v>0</v>
      </c>
      <c r="J325" s="5">
        <v>0</v>
      </c>
      <c r="K325" s="5">
        <v>0</v>
      </c>
      <c r="L325" s="5"/>
      <c r="M325" s="5">
        <f t="shared" ref="M325:M330" si="116" xml:space="preserve"> M324+H325+ I325- J325- L325+ Q325</f>
        <v>1198000</v>
      </c>
      <c r="N325" s="5">
        <f t="shared" ref="N325:N330" si="117">(C325-D325 - F325 - G325 + J325- K325- H325- I325- P325)*-1</f>
        <v>0</v>
      </c>
      <c r="O325" s="5" t="s">
        <v>700</v>
      </c>
      <c r="P325" s="5">
        <v>0</v>
      </c>
      <c r="Q325" s="326">
        <v>0</v>
      </c>
      <c r="R325" s="326">
        <v>241671</v>
      </c>
      <c r="S325" s="326">
        <v>1208329</v>
      </c>
      <c r="T325" s="326">
        <v>0</v>
      </c>
      <c r="U325" s="326">
        <v>0</v>
      </c>
      <c r="V325" s="326">
        <v>0</v>
      </c>
      <c r="W325" s="23">
        <v>0.56000000000000005</v>
      </c>
      <c r="X325" s="326">
        <v>0</v>
      </c>
    </row>
    <row r="326" spans="1:24" ht="15" customHeight="1" x14ac:dyDescent="0.25">
      <c r="A326" s="3" t="s">
        <v>41</v>
      </c>
      <c r="B326" s="3" t="s">
        <v>701</v>
      </c>
      <c r="C326" s="5">
        <v>2232000</v>
      </c>
      <c r="D326" s="5">
        <v>1200000</v>
      </c>
      <c r="E326" s="5">
        <v>240000</v>
      </c>
      <c r="F326" s="5">
        <v>27000</v>
      </c>
      <c r="G326" s="5">
        <v>0</v>
      </c>
      <c r="H326" s="5">
        <v>2205000</v>
      </c>
      <c r="I326" s="5">
        <v>0</v>
      </c>
      <c r="J326" s="5">
        <v>1200000</v>
      </c>
      <c r="K326" s="5">
        <v>0</v>
      </c>
      <c r="L326" s="5"/>
      <c r="M326" s="5">
        <f t="shared" si="116"/>
        <v>2203000</v>
      </c>
      <c r="N326" s="5">
        <f t="shared" si="117"/>
        <v>0</v>
      </c>
      <c r="O326" s="5" t="s">
        <v>702</v>
      </c>
      <c r="P326" s="5">
        <v>0</v>
      </c>
      <c r="Q326" s="327">
        <v>0</v>
      </c>
      <c r="R326" s="327">
        <v>372004</v>
      </c>
      <c r="S326" s="327">
        <v>1859996</v>
      </c>
      <c r="T326" s="327">
        <v>0</v>
      </c>
      <c r="U326" s="327">
        <v>0</v>
      </c>
      <c r="V326" s="327">
        <v>0</v>
      </c>
      <c r="W326" s="23">
        <v>0.69</v>
      </c>
      <c r="X326" s="327">
        <v>2</v>
      </c>
    </row>
    <row r="327" spans="1:24" ht="15" customHeight="1" x14ac:dyDescent="0.25">
      <c r="A327" s="3" t="s">
        <v>41</v>
      </c>
      <c r="B327" s="3" t="s">
        <v>703</v>
      </c>
      <c r="C327" s="5">
        <v>1386000</v>
      </c>
      <c r="D327" s="5">
        <v>4000000</v>
      </c>
      <c r="E327" s="5">
        <v>800000</v>
      </c>
      <c r="F327" s="5">
        <v>32000</v>
      </c>
      <c r="G327" s="5">
        <v>0</v>
      </c>
      <c r="H327" s="5">
        <v>1354000</v>
      </c>
      <c r="I327" s="5">
        <v>0</v>
      </c>
      <c r="J327" s="5">
        <v>4000000</v>
      </c>
      <c r="K327" s="5">
        <v>0</v>
      </c>
      <c r="L327" s="5"/>
      <c r="M327" s="5">
        <f t="shared" si="116"/>
        <v>-443000</v>
      </c>
      <c r="N327" s="5">
        <f t="shared" si="117"/>
        <v>0</v>
      </c>
      <c r="O327" s="5" t="s">
        <v>704</v>
      </c>
      <c r="P327" s="5">
        <v>0</v>
      </c>
      <c r="Q327" s="328">
        <v>0</v>
      </c>
      <c r="R327" s="328">
        <v>230995</v>
      </c>
      <c r="S327" s="328">
        <v>1155005</v>
      </c>
      <c r="T327" s="328">
        <v>0</v>
      </c>
      <c r="U327" s="328">
        <v>0</v>
      </c>
      <c r="V327" s="328">
        <v>0</v>
      </c>
      <c r="W327" s="23">
        <v>0.47</v>
      </c>
      <c r="X327" s="328">
        <v>1</v>
      </c>
    </row>
    <row r="328" spans="1:24" ht="15" customHeight="1" x14ac:dyDescent="0.25">
      <c r="A328" s="3" t="s">
        <v>41</v>
      </c>
      <c r="B328" s="3" t="s">
        <v>705</v>
      </c>
      <c r="C328" s="5">
        <v>1303000</v>
      </c>
      <c r="D328" s="5">
        <v>2500000</v>
      </c>
      <c r="E328" s="5">
        <v>500000</v>
      </c>
      <c r="F328" s="5">
        <v>27000</v>
      </c>
      <c r="G328" s="5">
        <v>0</v>
      </c>
      <c r="H328" s="5">
        <v>886000</v>
      </c>
      <c r="I328" s="5">
        <v>0</v>
      </c>
      <c r="J328" s="5">
        <v>2110000</v>
      </c>
      <c r="K328" s="5">
        <v>0</v>
      </c>
      <c r="L328" s="5"/>
      <c r="M328" s="5">
        <f t="shared" si="116"/>
        <v>-1667000</v>
      </c>
      <c r="N328" s="5">
        <f t="shared" si="117"/>
        <v>0</v>
      </c>
      <c r="O328" s="5" t="s">
        <v>706</v>
      </c>
      <c r="P328" s="5">
        <v>0</v>
      </c>
      <c r="Q328" s="329">
        <v>0</v>
      </c>
      <c r="R328" s="329">
        <v>217168</v>
      </c>
      <c r="S328" s="329">
        <v>1085832</v>
      </c>
      <c r="T328" s="329">
        <v>0</v>
      </c>
      <c r="U328" s="329">
        <v>0</v>
      </c>
      <c r="V328" s="329">
        <v>0</v>
      </c>
      <c r="W328" s="23">
        <v>0.6</v>
      </c>
      <c r="X328" s="329">
        <v>2</v>
      </c>
    </row>
    <row r="329" spans="1:24" ht="15" customHeight="1" x14ac:dyDescent="0.25">
      <c r="A329" s="3" t="s">
        <v>41</v>
      </c>
      <c r="B329" s="3" t="s">
        <v>707</v>
      </c>
      <c r="C329" s="5">
        <v>1713000</v>
      </c>
      <c r="D329" s="5">
        <v>1300000</v>
      </c>
      <c r="E329" s="5">
        <v>260000</v>
      </c>
      <c r="F329" s="5">
        <v>30000</v>
      </c>
      <c r="G329" s="5">
        <v>0</v>
      </c>
      <c r="H329" s="5">
        <v>1233000</v>
      </c>
      <c r="I329" s="5">
        <v>0</v>
      </c>
      <c r="J329" s="5">
        <v>850000</v>
      </c>
      <c r="K329" s="5">
        <v>0</v>
      </c>
      <c r="L329" s="5"/>
      <c r="M329" s="5">
        <f t="shared" si="116"/>
        <v>-1284000</v>
      </c>
      <c r="N329" s="5">
        <f t="shared" si="117"/>
        <v>0</v>
      </c>
      <c r="O329" s="5" t="s">
        <v>708</v>
      </c>
      <c r="P329" s="5">
        <v>0</v>
      </c>
      <c r="Q329" s="330">
        <v>0</v>
      </c>
      <c r="R329" s="330">
        <v>285503</v>
      </c>
      <c r="S329" s="330">
        <v>1427497</v>
      </c>
      <c r="T329" s="330">
        <v>0</v>
      </c>
      <c r="U329" s="330">
        <v>0</v>
      </c>
      <c r="V329" s="330">
        <v>0</v>
      </c>
      <c r="W329" s="23">
        <v>0.62</v>
      </c>
      <c r="X329" s="330">
        <v>2</v>
      </c>
    </row>
    <row r="330" spans="1:24" ht="15" customHeight="1" x14ac:dyDescent="0.25">
      <c r="A330" s="3" t="s">
        <v>41</v>
      </c>
      <c r="B330" s="3" t="s">
        <v>709</v>
      </c>
      <c r="C330" s="5">
        <v>1175000</v>
      </c>
      <c r="D330" s="5">
        <v>4405000</v>
      </c>
      <c r="E330" s="5">
        <v>60000</v>
      </c>
      <c r="F330" s="5">
        <v>64000</v>
      </c>
      <c r="G330" s="5">
        <v>0</v>
      </c>
      <c r="H330" s="5">
        <v>811000</v>
      </c>
      <c r="I330" s="5">
        <v>0</v>
      </c>
      <c r="J330" s="5">
        <v>4105000</v>
      </c>
      <c r="K330" s="5">
        <v>0</v>
      </c>
      <c r="L330" s="5">
        <v>-4105000</v>
      </c>
      <c r="M330" s="5">
        <f t="shared" si="116"/>
        <v>-473000</v>
      </c>
      <c r="N330" s="5">
        <f t="shared" si="117"/>
        <v>0</v>
      </c>
      <c r="O330" s="5" t="s">
        <v>711</v>
      </c>
      <c r="P330" s="5">
        <v>0</v>
      </c>
      <c r="Q330" s="331">
        <v>0</v>
      </c>
      <c r="R330" s="331">
        <v>195833</v>
      </c>
      <c r="S330" s="331">
        <v>979167</v>
      </c>
      <c r="T330" s="331">
        <v>0</v>
      </c>
      <c r="U330" s="331">
        <v>0</v>
      </c>
      <c r="V330" s="331">
        <v>0</v>
      </c>
      <c r="W330" s="23">
        <v>0.67</v>
      </c>
      <c r="X330" s="331">
        <v>4</v>
      </c>
    </row>
    <row r="331" spans="1:24" ht="15" customHeight="1" x14ac:dyDescent="0.25">
      <c r="A331" s="3" t="s">
        <v>41</v>
      </c>
      <c r="B331" s="3" t="s">
        <v>712</v>
      </c>
      <c r="C331" s="5">
        <v>1233000</v>
      </c>
      <c r="D331" s="5">
        <v>1500000</v>
      </c>
      <c r="E331" s="5">
        <v>300000</v>
      </c>
      <c r="F331" s="5">
        <v>430000</v>
      </c>
      <c r="G331" s="5">
        <v>0</v>
      </c>
      <c r="H331" s="5">
        <v>843000</v>
      </c>
      <c r="I331" s="5">
        <v>0</v>
      </c>
      <c r="J331" s="5">
        <v>1540000</v>
      </c>
      <c r="K331" s="5">
        <v>0</v>
      </c>
      <c r="L331" s="5"/>
      <c r="M331" s="5">
        <f xml:space="preserve"> M330+H331+ I331- J331- L331+ Q331</f>
        <v>-1170000</v>
      </c>
      <c r="N331" s="5">
        <f>(C331-D331 - F331 - G331 + J331- K331- H331- I331- P331)*-1</f>
        <v>0</v>
      </c>
      <c r="O331" s="5" t="s">
        <v>713</v>
      </c>
      <c r="P331" s="5">
        <v>0</v>
      </c>
      <c r="Q331" s="332">
        <v>0</v>
      </c>
      <c r="R331" s="332">
        <v>202166</v>
      </c>
      <c r="S331" s="332">
        <v>1030834</v>
      </c>
      <c r="T331" s="332">
        <v>0</v>
      </c>
      <c r="U331" s="332">
        <v>0</v>
      </c>
      <c r="V331" s="332">
        <v>0</v>
      </c>
      <c r="W331" s="23">
        <v>0.57999999999999996</v>
      </c>
      <c r="X331" s="332">
        <v>1</v>
      </c>
    </row>
    <row r="332" spans="1:24" ht="15" customHeight="1" x14ac:dyDescent="0.25">
      <c r="A332" s="6" t="s">
        <v>19</v>
      </c>
      <c r="B332" s="6" t="s">
        <v>15</v>
      </c>
      <c r="C332" s="7">
        <f t="shared" ref="C332:L332" si="118">SUM(C325:C331)</f>
        <v>10492000</v>
      </c>
      <c r="D332" s="7">
        <f t="shared" si="118"/>
        <v>14905000</v>
      </c>
      <c r="E332" s="7">
        <f t="shared" si="118"/>
        <v>2160000</v>
      </c>
      <c r="F332" s="7">
        <f t="shared" si="118"/>
        <v>892000</v>
      </c>
      <c r="G332" s="7">
        <f t="shared" si="118"/>
        <v>0</v>
      </c>
      <c r="H332" s="7">
        <f t="shared" si="118"/>
        <v>8500000</v>
      </c>
      <c r="I332" s="7">
        <f t="shared" si="118"/>
        <v>0</v>
      </c>
      <c r="J332" s="7">
        <f t="shared" si="118"/>
        <v>13805000</v>
      </c>
      <c r="K332" s="7">
        <f t="shared" si="118"/>
        <v>0</v>
      </c>
      <c r="L332" s="7">
        <f t="shared" si="118"/>
        <v>-4105000</v>
      </c>
      <c r="M332" s="7">
        <f>M331</f>
        <v>-1170000</v>
      </c>
      <c r="N332" s="7">
        <f>SUM(N325:N331)</f>
        <v>0</v>
      </c>
      <c r="O332" s="7"/>
      <c r="P332" s="7">
        <f>SUM(P325:P331)</f>
        <v>0</v>
      </c>
      <c r="Q332" s="8"/>
    </row>
    <row r="333" spans="1:24" x14ac:dyDescent="0.25">
      <c r="A333" s="10" t="s">
        <v>15</v>
      </c>
      <c r="B333" s="10" t="s">
        <v>20</v>
      </c>
      <c r="C333" s="11">
        <f t="shared" ref="C333:L333" si="119">C308+C316+C324+C332</f>
        <v>43128000</v>
      </c>
      <c r="D333" s="11">
        <f t="shared" si="119"/>
        <v>44055000</v>
      </c>
      <c r="E333" s="11">
        <f t="shared" si="119"/>
        <v>7990000</v>
      </c>
      <c r="F333" s="11">
        <f t="shared" si="119"/>
        <v>3094000</v>
      </c>
      <c r="G333" s="11">
        <f t="shared" si="119"/>
        <v>0</v>
      </c>
      <c r="H333" s="11">
        <f t="shared" si="119"/>
        <v>24064000</v>
      </c>
      <c r="I333" s="11">
        <f t="shared" si="119"/>
        <v>0</v>
      </c>
      <c r="J333" s="11">
        <f t="shared" si="119"/>
        <v>28165000</v>
      </c>
      <c r="K333" s="11">
        <f t="shared" si="119"/>
        <v>37000</v>
      </c>
      <c r="L333" s="11">
        <f t="shared" si="119"/>
        <v>-2305000</v>
      </c>
      <c r="M333" s="11">
        <f>M332</f>
        <v>-1170000</v>
      </c>
      <c r="N333" s="11">
        <f>N308+N316+N324+N332</f>
        <v>-43000</v>
      </c>
      <c r="O333" s="11"/>
      <c r="P333" s="11">
        <f>P308+P316+P324+P332</f>
        <v>0</v>
      </c>
      <c r="Q333" s="9"/>
    </row>
    <row r="334" spans="1:24" ht="15" customHeight="1" x14ac:dyDescent="0.25">
      <c r="A334" t="s">
        <v>41</v>
      </c>
      <c r="B334" s="3" t="s">
        <v>714</v>
      </c>
      <c r="C334" s="5">
        <v>2192000</v>
      </c>
      <c r="D334" s="5">
        <v>5280000</v>
      </c>
      <c r="E334" s="5">
        <v>140000</v>
      </c>
      <c r="F334" s="5">
        <v>33000</v>
      </c>
      <c r="G334" s="5">
        <v>0</v>
      </c>
      <c r="H334" s="5">
        <v>1457000</v>
      </c>
      <c r="I334" s="5">
        <v>0</v>
      </c>
      <c r="J334" s="5">
        <v>4580000</v>
      </c>
      <c r="K334" s="5">
        <v>0</v>
      </c>
      <c r="L334" s="5">
        <v>-4580000</v>
      </c>
      <c r="M334" s="5">
        <f t="shared" ref="M334:M339" si="120" xml:space="preserve"> M333+H334+ I334- J334- L334+ Q334</f>
        <v>287000</v>
      </c>
      <c r="N334" s="5">
        <f t="shared" ref="N334:N339" si="121">(C334-D334 - F334 - G334 + J334- K334- H334- I334- P334)*-1</f>
        <v>-2000</v>
      </c>
      <c r="O334" s="5" t="s">
        <v>710</v>
      </c>
      <c r="P334" s="5">
        <v>0</v>
      </c>
      <c r="Q334" s="333">
        <v>0</v>
      </c>
      <c r="R334" s="333">
        <v>357001</v>
      </c>
      <c r="S334" s="333">
        <v>1834999</v>
      </c>
      <c r="T334" s="333">
        <v>0</v>
      </c>
      <c r="U334" s="333">
        <v>0</v>
      </c>
      <c r="V334" s="333">
        <v>0</v>
      </c>
      <c r="W334" s="23">
        <v>0.65</v>
      </c>
      <c r="X334" s="333">
        <v>3</v>
      </c>
    </row>
    <row r="335" spans="1:24" ht="15" customHeight="1" x14ac:dyDescent="0.25">
      <c r="A335" s="3" t="s">
        <v>41</v>
      </c>
      <c r="B335" s="3" t="s">
        <v>715</v>
      </c>
      <c r="C335" s="5">
        <v>1433000</v>
      </c>
      <c r="D335" s="5">
        <v>1200000</v>
      </c>
      <c r="E335" s="5">
        <v>240000</v>
      </c>
      <c r="F335" s="5">
        <v>27000</v>
      </c>
      <c r="G335" s="5">
        <v>0</v>
      </c>
      <c r="H335" s="5">
        <v>1200000</v>
      </c>
      <c r="I335" s="5">
        <v>0</v>
      </c>
      <c r="J335" s="5">
        <v>1000000</v>
      </c>
      <c r="K335" s="5">
        <v>8000</v>
      </c>
      <c r="L335" s="5"/>
      <c r="M335" s="5">
        <f t="shared" si="120"/>
        <v>487000</v>
      </c>
      <c r="N335" s="5">
        <f t="shared" si="121"/>
        <v>2000</v>
      </c>
      <c r="O335" s="5" t="s">
        <v>716</v>
      </c>
      <c r="P335" s="5">
        <v>0</v>
      </c>
      <c r="Q335" s="334">
        <v>0</v>
      </c>
      <c r="R335" s="334">
        <v>235494</v>
      </c>
      <c r="S335" s="334">
        <v>1197505.7</v>
      </c>
      <c r="T335" s="334">
        <v>0</v>
      </c>
      <c r="U335" s="334">
        <v>0</v>
      </c>
      <c r="V335" s="334">
        <v>0</v>
      </c>
      <c r="W335" s="23">
        <v>0.67</v>
      </c>
      <c r="X335" s="334">
        <v>2</v>
      </c>
    </row>
    <row r="336" spans="1:24" ht="15" customHeight="1" x14ac:dyDescent="0.25">
      <c r="A336" s="3" t="s">
        <v>41</v>
      </c>
      <c r="B336" s="3" t="s">
        <v>717</v>
      </c>
      <c r="C336" s="5">
        <v>1188000</v>
      </c>
      <c r="D336" s="5">
        <v>1900000</v>
      </c>
      <c r="E336" s="5">
        <v>380000</v>
      </c>
      <c r="F336" s="5">
        <v>32000</v>
      </c>
      <c r="G336" s="5">
        <v>0</v>
      </c>
      <c r="H336" s="5">
        <v>452000</v>
      </c>
      <c r="I336" s="5">
        <v>0</v>
      </c>
      <c r="J336" s="5">
        <v>1199000</v>
      </c>
      <c r="K336" s="5">
        <v>0</v>
      </c>
      <c r="L336" s="5"/>
      <c r="M336" s="5">
        <f t="shared" si="120"/>
        <v>-260000</v>
      </c>
      <c r="N336" s="5">
        <f t="shared" si="121"/>
        <v>-3000</v>
      </c>
      <c r="O336" s="5" t="s">
        <v>718</v>
      </c>
      <c r="P336" s="5">
        <v>0</v>
      </c>
      <c r="Q336" s="335">
        <v>0</v>
      </c>
      <c r="R336" s="335">
        <v>198001</v>
      </c>
      <c r="S336" s="335">
        <v>989999</v>
      </c>
      <c r="T336" s="335">
        <v>0</v>
      </c>
      <c r="U336" s="335">
        <v>0</v>
      </c>
      <c r="V336" s="335">
        <v>0</v>
      </c>
      <c r="W336" s="23">
        <v>0.59</v>
      </c>
      <c r="X336" s="335">
        <v>4</v>
      </c>
    </row>
    <row r="337" spans="1:24" ht="15" customHeight="1" x14ac:dyDescent="0.25">
      <c r="A337" s="3" t="s">
        <v>41</v>
      </c>
      <c r="B337" s="3" t="s">
        <v>719</v>
      </c>
      <c r="C337" s="5">
        <v>2684000</v>
      </c>
      <c r="D337" s="5">
        <v>2000000</v>
      </c>
      <c r="E337" s="5">
        <v>400000</v>
      </c>
      <c r="F337" s="5">
        <v>30000</v>
      </c>
      <c r="G337" s="5">
        <v>0</v>
      </c>
      <c r="H337" s="5">
        <v>656000</v>
      </c>
      <c r="I337" s="5">
        <v>0</v>
      </c>
      <c r="J337" s="5">
        <v>0</v>
      </c>
      <c r="K337" s="5">
        <v>0</v>
      </c>
      <c r="L337" s="5"/>
      <c r="M337" s="5">
        <f t="shared" si="120"/>
        <v>396000</v>
      </c>
      <c r="N337" s="5">
        <f t="shared" si="121"/>
        <v>2000</v>
      </c>
      <c r="O337" s="5" t="s">
        <v>720</v>
      </c>
      <c r="P337" s="5">
        <v>0</v>
      </c>
      <c r="Q337" s="336">
        <v>0</v>
      </c>
      <c r="R337" s="336">
        <v>440673</v>
      </c>
      <c r="S337" s="336">
        <v>2243326.7000000002</v>
      </c>
      <c r="T337" s="336">
        <v>0</v>
      </c>
      <c r="U337" s="336">
        <v>0</v>
      </c>
      <c r="V337" s="336">
        <v>0</v>
      </c>
      <c r="W337" s="23">
        <v>0.7</v>
      </c>
      <c r="X337" s="336">
        <v>4</v>
      </c>
    </row>
    <row r="338" spans="1:24" ht="15" customHeight="1" x14ac:dyDescent="0.25">
      <c r="A338" s="3" t="s">
        <v>41</v>
      </c>
      <c r="B338" s="3" t="s">
        <v>721</v>
      </c>
      <c r="C338" s="5">
        <v>1346000</v>
      </c>
      <c r="D338" s="5">
        <v>250000</v>
      </c>
      <c r="E338" s="5">
        <v>50000</v>
      </c>
      <c r="F338" s="5">
        <v>34000</v>
      </c>
      <c r="G338" s="5">
        <v>0</v>
      </c>
      <c r="H338" s="5">
        <v>1083000</v>
      </c>
      <c r="I338" s="5">
        <v>0</v>
      </c>
      <c r="J338" s="5">
        <v>20000</v>
      </c>
      <c r="K338" s="5">
        <v>0</v>
      </c>
      <c r="L338" s="5"/>
      <c r="M338" s="5">
        <f t="shared" si="120"/>
        <v>1459000</v>
      </c>
      <c r="N338" s="5">
        <f t="shared" si="121"/>
        <v>1000</v>
      </c>
      <c r="O338" s="5" t="s">
        <v>224</v>
      </c>
      <c r="P338" s="5">
        <v>0</v>
      </c>
      <c r="Q338" s="337">
        <v>0</v>
      </c>
      <c r="R338" s="337">
        <v>216000</v>
      </c>
      <c r="S338" s="337">
        <v>1130000</v>
      </c>
      <c r="T338" s="337">
        <v>0</v>
      </c>
      <c r="U338" s="337">
        <v>0</v>
      </c>
      <c r="V338" s="337">
        <v>0</v>
      </c>
      <c r="W338" s="23">
        <v>0.62</v>
      </c>
      <c r="X338" s="337">
        <v>2</v>
      </c>
    </row>
    <row r="339" spans="1:24" ht="15" customHeight="1" x14ac:dyDescent="0.25">
      <c r="A339" s="3" t="s">
        <v>41</v>
      </c>
      <c r="B339" s="3" t="s">
        <v>722</v>
      </c>
      <c r="C339" s="5">
        <v>1357000</v>
      </c>
      <c r="D339" s="5">
        <v>3000000</v>
      </c>
      <c r="E339" s="5">
        <v>600000</v>
      </c>
      <c r="F339" s="5">
        <v>280000</v>
      </c>
      <c r="G339" s="5">
        <v>0</v>
      </c>
      <c r="H339" s="5">
        <v>516000</v>
      </c>
      <c r="I339" s="5">
        <v>0</v>
      </c>
      <c r="J339" s="5">
        <v>2500000</v>
      </c>
      <c r="K339" s="5">
        <v>60000</v>
      </c>
      <c r="L339" s="5"/>
      <c r="M339" s="5">
        <f t="shared" si="120"/>
        <v>-525000</v>
      </c>
      <c r="N339" s="5">
        <f t="shared" si="121"/>
        <v>-1000</v>
      </c>
      <c r="O339" s="5" t="s">
        <v>167</v>
      </c>
      <c r="P339" s="5">
        <v>0</v>
      </c>
      <c r="Q339" s="338">
        <v>0</v>
      </c>
      <c r="R339" s="338">
        <v>222833</v>
      </c>
      <c r="S339" s="338">
        <v>1134167</v>
      </c>
      <c r="T339" s="338">
        <v>0</v>
      </c>
      <c r="U339" s="338">
        <v>0</v>
      </c>
      <c r="V339" s="338">
        <v>0</v>
      </c>
      <c r="W339" s="23">
        <v>0.59</v>
      </c>
      <c r="X339" s="338">
        <v>1</v>
      </c>
    </row>
    <row r="340" spans="1:24" ht="15" customHeight="1" x14ac:dyDescent="0.25">
      <c r="A340" s="3" t="s">
        <v>41</v>
      </c>
      <c r="B340" s="3" t="s">
        <v>723</v>
      </c>
      <c r="C340" s="5">
        <v>1774000</v>
      </c>
      <c r="D340" s="5">
        <v>1000000</v>
      </c>
      <c r="E340" s="5">
        <v>200000</v>
      </c>
      <c r="F340" s="5">
        <v>27000</v>
      </c>
      <c r="G340" s="5">
        <v>0</v>
      </c>
      <c r="H340" s="5">
        <v>747000</v>
      </c>
      <c r="I340" s="5">
        <v>0</v>
      </c>
      <c r="J340" s="5">
        <v>0</v>
      </c>
      <c r="K340" s="5">
        <v>0</v>
      </c>
      <c r="L340" s="5"/>
      <c r="M340" s="5">
        <f xml:space="preserve"> M339+H340+ I340- J340- L340+ Q340</f>
        <v>222000</v>
      </c>
      <c r="N340" s="5">
        <f>(C340-D340 - F340 - G340 + J340- K340- H340- I340- P340)*-1</f>
        <v>0</v>
      </c>
      <c r="O340" s="5" t="s">
        <v>127</v>
      </c>
      <c r="P340" s="5">
        <v>0</v>
      </c>
      <c r="Q340" s="339">
        <v>0</v>
      </c>
      <c r="R340" s="339">
        <v>292335</v>
      </c>
      <c r="S340" s="339">
        <v>1481665</v>
      </c>
      <c r="T340" s="339">
        <v>0</v>
      </c>
      <c r="U340" s="339">
        <v>0</v>
      </c>
      <c r="V340" s="339">
        <v>0</v>
      </c>
      <c r="W340" s="23">
        <v>0.54</v>
      </c>
      <c r="X340" s="339">
        <v>1</v>
      </c>
    </row>
    <row r="341" spans="1:24" ht="15" customHeight="1" x14ac:dyDescent="0.25">
      <c r="A341" s="6" t="s">
        <v>16</v>
      </c>
      <c r="B341" s="6" t="s">
        <v>15</v>
      </c>
      <c r="C341" s="7">
        <f t="shared" ref="C341:L341" si="122">SUM(C334:C340)</f>
        <v>11974000</v>
      </c>
      <c r="D341" s="7">
        <f t="shared" si="122"/>
        <v>14630000</v>
      </c>
      <c r="E341" s="7">
        <f t="shared" si="122"/>
        <v>2010000</v>
      </c>
      <c r="F341" s="7">
        <f t="shared" si="122"/>
        <v>463000</v>
      </c>
      <c r="G341" s="7">
        <f t="shared" si="122"/>
        <v>0</v>
      </c>
      <c r="H341" s="7">
        <f t="shared" si="122"/>
        <v>6111000</v>
      </c>
      <c r="I341" s="7">
        <f t="shared" si="122"/>
        <v>0</v>
      </c>
      <c r="J341" s="7">
        <f t="shared" si="122"/>
        <v>9299000</v>
      </c>
      <c r="K341" s="7">
        <f t="shared" si="122"/>
        <v>68000</v>
      </c>
      <c r="L341" s="7">
        <f t="shared" si="122"/>
        <v>-4580000</v>
      </c>
      <c r="M341" s="7">
        <f>M340</f>
        <v>222000</v>
      </c>
      <c r="N341" s="7">
        <f>SUM(N334:N340)</f>
        <v>-1000</v>
      </c>
      <c r="O341" s="7"/>
      <c r="P341" s="7">
        <f>SUM(P334:P340)</f>
        <v>0</v>
      </c>
      <c r="Q341" s="8"/>
    </row>
    <row r="342" spans="1:24" ht="15" customHeight="1" x14ac:dyDescent="0.25">
      <c r="A342" s="3" t="s">
        <v>41</v>
      </c>
      <c r="B342" s="3" t="s">
        <v>724</v>
      </c>
      <c r="C342" s="5">
        <v>1441000</v>
      </c>
      <c r="D342" s="5">
        <v>0</v>
      </c>
      <c r="E342" s="5">
        <v>0</v>
      </c>
      <c r="F342" s="5">
        <v>64000</v>
      </c>
      <c r="G342" s="5">
        <v>0</v>
      </c>
      <c r="H342" s="5">
        <v>1325000</v>
      </c>
      <c r="I342" s="5">
        <v>0</v>
      </c>
      <c r="J342" s="5">
        <v>0</v>
      </c>
      <c r="K342" s="5">
        <v>60000</v>
      </c>
      <c r="L342" s="5"/>
      <c r="M342" s="5">
        <f xml:space="preserve"> M341+H342+ I342- J342- L342+ Q342</f>
        <v>1547000</v>
      </c>
      <c r="N342" s="5">
        <f>(C342-D342 - F342 - G342 + J342- K342- H342- I342- P342)*-1</f>
        <v>8000</v>
      </c>
      <c r="O342" s="5" t="s">
        <v>150</v>
      </c>
      <c r="P342" s="5">
        <v>0</v>
      </c>
      <c r="Q342" s="340">
        <v>0</v>
      </c>
      <c r="R342" s="340">
        <v>236833</v>
      </c>
      <c r="S342" s="340">
        <v>1204167.3</v>
      </c>
      <c r="T342" s="340">
        <v>0</v>
      </c>
      <c r="U342" s="340">
        <v>0</v>
      </c>
      <c r="V342" s="340">
        <v>0</v>
      </c>
      <c r="W342" s="23">
        <v>0.54</v>
      </c>
      <c r="X342" s="340">
        <v>0</v>
      </c>
    </row>
    <row r="343" spans="1:24" ht="15" customHeight="1" x14ac:dyDescent="0.25">
      <c r="A343" s="3" t="s">
        <v>41</v>
      </c>
      <c r="B343" s="3" t="s">
        <v>725</v>
      </c>
      <c r="C343" s="5">
        <v>1850000</v>
      </c>
      <c r="D343" s="5">
        <v>450000</v>
      </c>
      <c r="E343" s="5">
        <v>90000</v>
      </c>
      <c r="F343" s="5">
        <v>32000</v>
      </c>
      <c r="G343" s="5">
        <v>0</v>
      </c>
      <c r="H343" s="5">
        <v>1368000</v>
      </c>
      <c r="I343" s="5">
        <v>0</v>
      </c>
      <c r="J343" s="5">
        <v>0</v>
      </c>
      <c r="K343" s="5">
        <v>0</v>
      </c>
      <c r="L343" s="5"/>
      <c r="M343" s="5">
        <f xml:space="preserve"> M342+H343+ I343- J343- L343+ Q343</f>
        <v>2915000</v>
      </c>
      <c r="N343" s="5">
        <f>(C343-D343 - F343 - G343 + J343- K343- H343- I343- P343)*-1</f>
        <v>0</v>
      </c>
      <c r="O343" s="5" t="s">
        <v>726</v>
      </c>
      <c r="P343" s="5">
        <v>0</v>
      </c>
      <c r="Q343" s="341">
        <v>0</v>
      </c>
      <c r="R343" s="341">
        <v>301671</v>
      </c>
      <c r="S343" s="341">
        <v>1548329</v>
      </c>
      <c r="T343" s="341">
        <v>0</v>
      </c>
      <c r="U343" s="341">
        <v>0</v>
      </c>
      <c r="V343" s="341">
        <v>0</v>
      </c>
      <c r="W343" s="23">
        <v>0.62</v>
      </c>
      <c r="X343" s="341">
        <v>1</v>
      </c>
    </row>
    <row r="344" spans="1:24" ht="15" customHeight="1" x14ac:dyDescent="0.25">
      <c r="A344" s="3" t="s">
        <v>41</v>
      </c>
      <c r="B344" s="3" t="s">
        <v>727</v>
      </c>
      <c r="C344" s="5">
        <v>1383000</v>
      </c>
      <c r="D344" s="5">
        <v>150000</v>
      </c>
      <c r="E344" s="5">
        <v>30000</v>
      </c>
      <c r="F344" s="5">
        <v>27000</v>
      </c>
      <c r="G344" s="5">
        <v>0</v>
      </c>
      <c r="H344" s="5">
        <v>1230000</v>
      </c>
      <c r="I344" s="5">
        <v>0</v>
      </c>
      <c r="J344" s="5">
        <v>30000</v>
      </c>
      <c r="K344" s="5">
        <v>0</v>
      </c>
      <c r="L344" s="5">
        <v>4000000</v>
      </c>
      <c r="M344" s="5">
        <f>+M343+ H344+ I344- J344- L344+ Q344</f>
        <v>115000</v>
      </c>
      <c r="N344" s="5">
        <f>(C344-D344 - F344 - G344 + J344- K344- H344- I344- P344)*-1</f>
        <v>-6000</v>
      </c>
      <c r="O344" s="5" t="s">
        <v>728</v>
      </c>
      <c r="P344" s="5">
        <v>0</v>
      </c>
      <c r="Q344" s="342">
        <v>0</v>
      </c>
      <c r="R344" s="342">
        <v>225504</v>
      </c>
      <c r="S344" s="342">
        <v>1157496</v>
      </c>
      <c r="T344" s="342">
        <v>0</v>
      </c>
      <c r="U344" s="342">
        <v>0</v>
      </c>
    </row>
    <row r="345" spans="1:24" ht="15" customHeight="1" x14ac:dyDescent="0.25">
      <c r="A345" s="3" t="s">
        <v>41</v>
      </c>
      <c r="B345" s="3" t="s">
        <v>729</v>
      </c>
      <c r="C345" s="5">
        <v>1440000</v>
      </c>
      <c r="D345" s="5">
        <v>1200000</v>
      </c>
      <c r="E345" s="5">
        <v>240000</v>
      </c>
      <c r="F345" s="5">
        <v>50000</v>
      </c>
      <c r="G345" s="5">
        <v>0</v>
      </c>
      <c r="H345" s="5">
        <v>193000</v>
      </c>
      <c r="I345" s="5">
        <v>0</v>
      </c>
      <c r="J345" s="5">
        <v>0</v>
      </c>
      <c r="K345" s="5">
        <v>0</v>
      </c>
      <c r="L345" s="5"/>
      <c r="M345" s="5">
        <f>M344+ H345+ I345- J345- L345+ Q345</f>
        <v>308000</v>
      </c>
      <c r="N345" s="5">
        <f>(C345-D345 - F345 - G345 + J345- K345- H345- I345- P345)*-1</f>
        <v>3000</v>
      </c>
      <c r="O345" s="5" t="s">
        <v>730</v>
      </c>
      <c r="P345" s="5">
        <v>0</v>
      </c>
      <c r="Q345" s="343">
        <v>0</v>
      </c>
      <c r="R345" s="343">
        <v>236669</v>
      </c>
      <c r="S345" s="343">
        <v>1203331</v>
      </c>
      <c r="T345" s="343">
        <v>0</v>
      </c>
      <c r="U345" s="343">
        <v>0</v>
      </c>
      <c r="V345" s="342">
        <v>0</v>
      </c>
      <c r="W345" s="23">
        <v>0.64</v>
      </c>
      <c r="X345" s="342">
        <v>1</v>
      </c>
    </row>
    <row r="346" spans="1:24" ht="15" customHeight="1" x14ac:dyDescent="0.25">
      <c r="A346" s="6" t="s">
        <v>17</v>
      </c>
      <c r="B346" s="6" t="s">
        <v>15</v>
      </c>
      <c r="C346" s="7">
        <f t="shared" ref="C346:L346" si="123">SUM(C342:C345)</f>
        <v>6114000</v>
      </c>
      <c r="D346" s="7">
        <f t="shared" si="123"/>
        <v>1800000</v>
      </c>
      <c r="E346" s="7">
        <f t="shared" si="123"/>
        <v>360000</v>
      </c>
      <c r="F346" s="7">
        <f t="shared" si="123"/>
        <v>173000</v>
      </c>
      <c r="G346" s="7">
        <f t="shared" si="123"/>
        <v>0</v>
      </c>
      <c r="H346" s="7">
        <f t="shared" si="123"/>
        <v>4116000</v>
      </c>
      <c r="I346" s="7">
        <f t="shared" si="123"/>
        <v>0</v>
      </c>
      <c r="J346" s="7">
        <f t="shared" si="123"/>
        <v>30000</v>
      </c>
      <c r="K346" s="7">
        <f t="shared" si="123"/>
        <v>60000</v>
      </c>
      <c r="L346" s="7">
        <f t="shared" si="123"/>
        <v>4000000</v>
      </c>
      <c r="M346" s="7">
        <f>M345</f>
        <v>308000</v>
      </c>
      <c r="N346" s="7">
        <f>SUM(N342:N345)</f>
        <v>5000</v>
      </c>
      <c r="O346" s="7"/>
      <c r="P346" s="7">
        <f>SUM(P342:P345)</f>
        <v>0</v>
      </c>
      <c r="Q346" s="8"/>
    </row>
    <row r="347" spans="1:24" ht="15" customHeight="1" x14ac:dyDescent="0.25">
      <c r="A347" s="3" t="s">
        <v>41</v>
      </c>
      <c r="B347" s="3" t="s">
        <v>731</v>
      </c>
      <c r="C347" s="5">
        <v>1201000</v>
      </c>
      <c r="D347" s="5">
        <v>1200000</v>
      </c>
      <c r="E347" s="5">
        <v>240000</v>
      </c>
      <c r="F347" s="5">
        <v>299000</v>
      </c>
      <c r="G347" s="5">
        <v>0</v>
      </c>
      <c r="H347" s="5">
        <v>105000</v>
      </c>
      <c r="I347" s="5">
        <v>0</v>
      </c>
      <c r="J347" s="5">
        <v>400000</v>
      </c>
      <c r="K347" s="5">
        <v>0</v>
      </c>
      <c r="L347" s="5"/>
      <c r="M347" s="5">
        <f t="shared" ref="M347:M352" si="124" xml:space="preserve"> M346+H347+ I347- J347- L347+ Q347</f>
        <v>13000</v>
      </c>
      <c r="N347" s="5">
        <f t="shared" ref="N347:N352" si="125">(C347-D347 - F347 - G347 + J347- K347- H347- I347- P347)*-1</f>
        <v>3000</v>
      </c>
      <c r="O347" s="5" t="s">
        <v>732</v>
      </c>
      <c r="P347" s="5">
        <v>0</v>
      </c>
      <c r="Q347" s="344">
        <v>0</v>
      </c>
      <c r="R347" s="344">
        <v>196827</v>
      </c>
      <c r="S347" s="344">
        <v>1004173</v>
      </c>
      <c r="T347" s="344">
        <v>0</v>
      </c>
      <c r="U347" s="344">
        <v>0</v>
      </c>
      <c r="V347" s="344">
        <v>0</v>
      </c>
      <c r="W347" s="23">
        <v>0.5</v>
      </c>
      <c r="X347" s="344">
        <v>4</v>
      </c>
    </row>
    <row r="348" spans="1:24" ht="15" customHeight="1" x14ac:dyDescent="0.25">
      <c r="A348" s="3" t="s">
        <v>41</v>
      </c>
      <c r="B348" s="3" t="s">
        <v>733</v>
      </c>
      <c r="C348" s="5">
        <v>1687000</v>
      </c>
      <c r="D348" s="5">
        <v>1550000</v>
      </c>
      <c r="E348" s="5">
        <v>310000</v>
      </c>
      <c r="F348" s="5">
        <v>27000</v>
      </c>
      <c r="G348" s="5">
        <v>0</v>
      </c>
      <c r="H348" s="5">
        <v>110000</v>
      </c>
      <c r="I348" s="5">
        <v>0</v>
      </c>
      <c r="J348" s="5">
        <v>0</v>
      </c>
      <c r="K348" s="5">
        <v>0</v>
      </c>
      <c r="L348" s="5"/>
      <c r="M348" s="5">
        <f t="shared" si="124"/>
        <v>123000</v>
      </c>
      <c r="N348" s="5">
        <f t="shared" si="125"/>
        <v>0</v>
      </c>
      <c r="O348" s="5" t="s">
        <v>734</v>
      </c>
      <c r="P348" s="5">
        <v>0</v>
      </c>
      <c r="Q348" s="345">
        <v>0</v>
      </c>
      <c r="R348" s="345">
        <v>274504</v>
      </c>
      <c r="S348" s="345">
        <v>1412496</v>
      </c>
      <c r="T348" s="345">
        <v>0</v>
      </c>
      <c r="U348" s="345">
        <v>0</v>
      </c>
      <c r="V348" s="345">
        <v>0</v>
      </c>
      <c r="W348" s="23">
        <v>0.59</v>
      </c>
      <c r="X348" s="345">
        <v>4</v>
      </c>
    </row>
    <row r="349" spans="1:24" ht="15" customHeight="1" x14ac:dyDescent="0.25">
      <c r="A349" s="3" t="s">
        <v>41</v>
      </c>
      <c r="B349" s="3" t="s">
        <v>735</v>
      </c>
      <c r="C349" s="5">
        <v>972000</v>
      </c>
      <c r="D349" s="5">
        <v>1000000</v>
      </c>
      <c r="E349" s="5">
        <v>200000</v>
      </c>
      <c r="F349" s="5">
        <v>27000</v>
      </c>
      <c r="G349" s="5">
        <v>0</v>
      </c>
      <c r="H349" s="5">
        <v>144000</v>
      </c>
      <c r="I349" s="5">
        <v>0</v>
      </c>
      <c r="J349" s="5">
        <v>200000</v>
      </c>
      <c r="K349" s="5">
        <v>0</v>
      </c>
      <c r="L349" s="5"/>
      <c r="M349" s="5">
        <f t="shared" si="124"/>
        <v>67000</v>
      </c>
      <c r="N349" s="5">
        <f t="shared" si="125"/>
        <v>-1000</v>
      </c>
      <c r="O349" s="5" t="s">
        <v>736</v>
      </c>
      <c r="P349" s="5">
        <v>0</v>
      </c>
      <c r="Q349" s="346">
        <v>0</v>
      </c>
      <c r="R349" s="346">
        <v>158669</v>
      </c>
      <c r="S349" s="346">
        <v>813331</v>
      </c>
      <c r="T349" s="346">
        <v>0</v>
      </c>
      <c r="U349" s="346">
        <v>0</v>
      </c>
      <c r="V349" s="346">
        <v>0</v>
      </c>
      <c r="W349" s="23">
        <v>0.46</v>
      </c>
      <c r="X349" s="346">
        <v>2</v>
      </c>
    </row>
    <row r="350" spans="1:24" ht="15" customHeight="1" x14ac:dyDescent="0.25">
      <c r="A350" s="3" t="s">
        <v>41</v>
      </c>
      <c r="B350" s="3" t="s">
        <v>737</v>
      </c>
      <c r="C350" s="5">
        <v>2039000</v>
      </c>
      <c r="D350" s="5">
        <v>0</v>
      </c>
      <c r="E350" s="5">
        <v>0</v>
      </c>
      <c r="F350" s="5">
        <v>29000</v>
      </c>
      <c r="G350" s="5">
        <v>0</v>
      </c>
      <c r="H350" s="5">
        <v>1990000</v>
      </c>
      <c r="I350" s="5">
        <v>0</v>
      </c>
      <c r="J350" s="5">
        <v>0</v>
      </c>
      <c r="K350" s="5">
        <v>0</v>
      </c>
      <c r="L350" s="5"/>
      <c r="M350" s="5">
        <f t="shared" si="124"/>
        <v>2057000</v>
      </c>
      <c r="N350" s="5">
        <f t="shared" si="125"/>
        <v>-20000</v>
      </c>
      <c r="O350" s="5" t="s">
        <v>738</v>
      </c>
      <c r="P350" s="5">
        <v>0</v>
      </c>
      <c r="Q350" s="347">
        <v>0</v>
      </c>
      <c r="R350" s="347">
        <v>336509</v>
      </c>
      <c r="S350" s="347">
        <v>1702491</v>
      </c>
      <c r="T350" s="347">
        <v>0</v>
      </c>
      <c r="U350" s="347">
        <v>0</v>
      </c>
      <c r="V350" s="347">
        <v>0</v>
      </c>
      <c r="W350" s="23">
        <v>0.6</v>
      </c>
      <c r="X350" s="347">
        <v>0</v>
      </c>
    </row>
    <row r="351" spans="1:24" ht="15" customHeight="1" x14ac:dyDescent="0.25">
      <c r="A351" s="3" t="s">
        <v>41</v>
      </c>
      <c r="B351" s="3" t="s">
        <v>739</v>
      </c>
      <c r="C351" s="5">
        <v>1335000</v>
      </c>
      <c r="D351" s="5">
        <v>3000000</v>
      </c>
      <c r="E351" s="5">
        <v>600000</v>
      </c>
      <c r="F351" s="5">
        <v>27000</v>
      </c>
      <c r="G351" s="5">
        <v>0</v>
      </c>
      <c r="H351" s="5">
        <v>1309000</v>
      </c>
      <c r="I351" s="5">
        <v>0</v>
      </c>
      <c r="J351" s="5">
        <v>3000000</v>
      </c>
      <c r="K351" s="5">
        <v>0</v>
      </c>
      <c r="L351" s="5"/>
      <c r="M351" s="5">
        <f t="shared" si="124"/>
        <v>366000</v>
      </c>
      <c r="N351" s="5">
        <f t="shared" si="125"/>
        <v>1000</v>
      </c>
      <c r="O351" s="5" t="s">
        <v>740</v>
      </c>
      <c r="P351" s="5">
        <v>0</v>
      </c>
      <c r="Q351" s="348">
        <v>0</v>
      </c>
      <c r="R351" s="348">
        <v>222500</v>
      </c>
      <c r="S351" s="348">
        <v>1112500</v>
      </c>
      <c r="T351" s="348">
        <v>0</v>
      </c>
      <c r="U351" s="348">
        <v>0</v>
      </c>
      <c r="V351" s="348">
        <v>0</v>
      </c>
      <c r="W351" s="23">
        <v>0.54</v>
      </c>
      <c r="X351" s="348">
        <v>2</v>
      </c>
    </row>
    <row r="352" spans="1:24" ht="15" customHeight="1" x14ac:dyDescent="0.25">
      <c r="A352" s="3" t="s">
        <v>41</v>
      </c>
      <c r="B352" s="3" t="s">
        <v>743</v>
      </c>
      <c r="C352" s="5">
        <v>1080000</v>
      </c>
      <c r="D352" s="5">
        <v>2500000</v>
      </c>
      <c r="E352" s="5">
        <v>500000</v>
      </c>
      <c r="F352" s="5">
        <v>38000</v>
      </c>
      <c r="G352" s="5">
        <v>0</v>
      </c>
      <c r="H352" s="5">
        <v>528000</v>
      </c>
      <c r="I352" s="5">
        <v>0</v>
      </c>
      <c r="J352" s="5">
        <v>2000000</v>
      </c>
      <c r="K352" s="5">
        <v>12000</v>
      </c>
      <c r="L352" s="5"/>
      <c r="M352" s="5">
        <f t="shared" si="124"/>
        <v>-1106000</v>
      </c>
      <c r="N352" s="5">
        <f t="shared" si="125"/>
        <v>-2000</v>
      </c>
      <c r="O352" s="5" t="s">
        <v>744</v>
      </c>
      <c r="P352" s="5">
        <v>0</v>
      </c>
      <c r="Q352" s="349">
        <v>0</v>
      </c>
      <c r="R352" s="349">
        <v>173335</v>
      </c>
      <c r="S352" s="349">
        <v>906665</v>
      </c>
      <c r="T352" s="349">
        <v>0</v>
      </c>
      <c r="U352" s="349">
        <v>0</v>
      </c>
      <c r="V352" s="349">
        <v>0</v>
      </c>
      <c r="W352" s="23">
        <v>0.49</v>
      </c>
      <c r="X352" s="349">
        <v>2</v>
      </c>
    </row>
    <row r="353" spans="1:24" ht="15" customHeight="1" x14ac:dyDescent="0.25">
      <c r="A353" s="3" t="s">
        <v>41</v>
      </c>
      <c r="B353" s="3" t="s">
        <v>745</v>
      </c>
      <c r="C353" s="5">
        <v>1087000</v>
      </c>
      <c r="D353" s="5">
        <v>1000000</v>
      </c>
      <c r="E353" s="5">
        <v>200000</v>
      </c>
      <c r="F353" s="5">
        <v>294000</v>
      </c>
      <c r="G353" s="5">
        <v>0</v>
      </c>
      <c r="H353" s="5">
        <v>49000</v>
      </c>
      <c r="I353" s="5">
        <v>0</v>
      </c>
      <c r="J353" s="5">
        <v>250000</v>
      </c>
      <c r="K353" s="5">
        <v>0</v>
      </c>
      <c r="L353" s="5"/>
      <c r="M353" s="5">
        <f xml:space="preserve"> M352+H353+ I353- J353- L353+ Q353</f>
        <v>-1307000</v>
      </c>
      <c r="N353" s="5">
        <f>(C353-D353 - F353 - G353 + J353- K353- H353- I353- P353)*-1</f>
        <v>6000</v>
      </c>
      <c r="O353" s="5" t="s">
        <v>746</v>
      </c>
      <c r="P353" s="5">
        <v>0</v>
      </c>
      <c r="Q353" s="350">
        <v>0</v>
      </c>
      <c r="R353" s="350">
        <v>174503</v>
      </c>
      <c r="S353" s="350">
        <v>912497</v>
      </c>
      <c r="T353" s="350">
        <v>0</v>
      </c>
      <c r="U353" s="350">
        <v>0</v>
      </c>
      <c r="V353" s="350">
        <v>0</v>
      </c>
      <c r="W353" s="23">
        <v>0.56999999999999995</v>
      </c>
      <c r="X353" s="350">
        <v>1</v>
      </c>
    </row>
    <row r="354" spans="1:24" ht="15" customHeight="1" x14ac:dyDescent="0.25">
      <c r="A354" s="6" t="s">
        <v>18</v>
      </c>
      <c r="B354" s="6" t="s">
        <v>15</v>
      </c>
      <c r="C354" s="7">
        <f t="shared" ref="C354:L354" si="126">SUM(C347:C353)</f>
        <v>9401000</v>
      </c>
      <c r="D354" s="7">
        <f t="shared" si="126"/>
        <v>10250000</v>
      </c>
      <c r="E354" s="7">
        <f t="shared" si="126"/>
        <v>2050000</v>
      </c>
      <c r="F354" s="7">
        <f t="shared" si="126"/>
        <v>741000</v>
      </c>
      <c r="G354" s="7">
        <f t="shared" si="126"/>
        <v>0</v>
      </c>
      <c r="H354" s="7">
        <f t="shared" si="126"/>
        <v>4235000</v>
      </c>
      <c r="I354" s="7">
        <f t="shared" si="126"/>
        <v>0</v>
      </c>
      <c r="J354" s="7">
        <f t="shared" si="126"/>
        <v>5850000</v>
      </c>
      <c r="K354" s="7">
        <f t="shared" si="126"/>
        <v>12000</v>
      </c>
      <c r="L354" s="7">
        <f t="shared" si="126"/>
        <v>0</v>
      </c>
      <c r="M354" s="7">
        <f>M353</f>
        <v>-1307000</v>
      </c>
      <c r="N354" s="7">
        <f>SUM(N347:N353)</f>
        <v>-13000</v>
      </c>
      <c r="O354" s="7"/>
      <c r="P354" s="7">
        <f>SUM(P347:P353)</f>
        <v>0</v>
      </c>
      <c r="Q354" s="8"/>
    </row>
    <row r="355" spans="1:24" ht="15" customHeight="1" x14ac:dyDescent="0.25">
      <c r="A355" s="3" t="s">
        <v>41</v>
      </c>
      <c r="B355" s="3" t="s">
        <v>748</v>
      </c>
      <c r="C355" s="5">
        <v>1824000</v>
      </c>
      <c r="D355" s="5">
        <v>1000000</v>
      </c>
      <c r="E355" s="5">
        <v>200000</v>
      </c>
      <c r="F355" s="5">
        <v>67000</v>
      </c>
      <c r="G355" s="5">
        <v>0</v>
      </c>
      <c r="H355" s="5">
        <v>775000</v>
      </c>
      <c r="I355" s="5">
        <v>0</v>
      </c>
      <c r="J355" s="5">
        <v>0</v>
      </c>
      <c r="K355" s="5">
        <v>0</v>
      </c>
      <c r="L355" s="5"/>
      <c r="M355" s="5">
        <f t="shared" ref="M355:M360" si="127" xml:space="preserve"> M354+H355+ I355- J355- L355+ Q355</f>
        <v>-532000</v>
      </c>
      <c r="N355" s="5">
        <f t="shared" ref="N355:N360" si="128">(C355-D355 - F355 - G355 + J355- K355- H355- I355- P355)*-1</f>
        <v>18000</v>
      </c>
      <c r="O355" s="5" t="s">
        <v>749</v>
      </c>
      <c r="P355" s="5">
        <v>0</v>
      </c>
      <c r="Q355" s="351">
        <v>0</v>
      </c>
      <c r="R355" s="351">
        <v>319995</v>
      </c>
      <c r="S355" s="351">
        <v>1640005</v>
      </c>
      <c r="T355" s="351">
        <v>0</v>
      </c>
      <c r="U355" s="351">
        <v>0</v>
      </c>
      <c r="V355" s="351">
        <v>0</v>
      </c>
      <c r="W355" s="23">
        <v>0.64</v>
      </c>
      <c r="X355" s="351">
        <v>1</v>
      </c>
    </row>
    <row r="356" spans="1:24" ht="15" customHeight="1" x14ac:dyDescent="0.25">
      <c r="A356" s="3" t="s">
        <v>41</v>
      </c>
      <c r="B356" s="3" t="s">
        <v>750</v>
      </c>
      <c r="C356" s="5">
        <v>2688000</v>
      </c>
      <c r="D356" s="5">
        <v>5400000</v>
      </c>
      <c r="E356" s="5">
        <v>1080000</v>
      </c>
      <c r="F356" s="5">
        <v>30000</v>
      </c>
      <c r="G356" s="5">
        <v>0</v>
      </c>
      <c r="H356" s="5">
        <v>620000</v>
      </c>
      <c r="I356" s="5">
        <v>0</v>
      </c>
      <c r="J356" s="5">
        <v>3380000</v>
      </c>
      <c r="K356" s="5">
        <v>0</v>
      </c>
      <c r="L356" s="5"/>
      <c r="M356" s="5">
        <f t="shared" si="127"/>
        <v>-3292000</v>
      </c>
      <c r="N356" s="5">
        <f t="shared" si="128"/>
        <v>-18000</v>
      </c>
      <c r="O356" s="5" t="s">
        <v>751</v>
      </c>
      <c r="P356" s="5">
        <v>0</v>
      </c>
      <c r="Q356" s="352">
        <v>0</v>
      </c>
      <c r="R356" s="352">
        <v>444666</v>
      </c>
      <c r="S356" s="352">
        <v>2243334</v>
      </c>
      <c r="T356" s="352">
        <v>0</v>
      </c>
      <c r="U356" s="352">
        <v>0</v>
      </c>
      <c r="V356" s="352">
        <v>0</v>
      </c>
      <c r="W356" s="23">
        <v>0.52</v>
      </c>
      <c r="X356" s="352">
        <v>3</v>
      </c>
    </row>
    <row r="357" spans="1:24" ht="15" customHeight="1" x14ac:dyDescent="0.25">
      <c r="A357" s="3" t="s">
        <v>41</v>
      </c>
      <c r="B357" s="3" t="s">
        <v>752</v>
      </c>
      <c r="C357" s="5">
        <v>1308000</v>
      </c>
      <c r="D357" s="5">
        <v>1000000</v>
      </c>
      <c r="E357" s="5">
        <v>200000</v>
      </c>
      <c r="F357" s="5">
        <v>131000</v>
      </c>
      <c r="G357" s="5">
        <v>0</v>
      </c>
      <c r="H357" s="5">
        <v>776000</v>
      </c>
      <c r="I357" s="5">
        <v>0</v>
      </c>
      <c r="J357" s="5">
        <v>600000</v>
      </c>
      <c r="K357" s="5">
        <v>0</v>
      </c>
      <c r="L357" s="5"/>
      <c r="M357" s="5">
        <f t="shared" si="127"/>
        <v>-3116000</v>
      </c>
      <c r="N357" s="5">
        <f t="shared" si="128"/>
        <v>-1000</v>
      </c>
      <c r="O357" s="5" t="s">
        <v>753</v>
      </c>
      <c r="P357" s="5">
        <v>0</v>
      </c>
      <c r="Q357" s="353">
        <v>0</v>
      </c>
      <c r="R357" s="353">
        <v>217998</v>
      </c>
      <c r="S357" s="353">
        <v>1090002</v>
      </c>
      <c r="T357" s="353">
        <v>0</v>
      </c>
      <c r="U357" s="353">
        <v>0</v>
      </c>
      <c r="V357" s="353">
        <v>0</v>
      </c>
      <c r="W357" s="23">
        <v>0.54</v>
      </c>
      <c r="X357" s="353">
        <v>1</v>
      </c>
    </row>
    <row r="358" spans="1:24" ht="15" customHeight="1" x14ac:dyDescent="0.25">
      <c r="A358" s="3" t="s">
        <v>41</v>
      </c>
      <c r="B358" s="3" t="s">
        <v>755</v>
      </c>
      <c r="C358" s="5">
        <v>1238000</v>
      </c>
      <c r="D358" s="5">
        <v>1400000</v>
      </c>
      <c r="E358" s="5">
        <v>280000</v>
      </c>
      <c r="F358" s="5">
        <v>39000</v>
      </c>
      <c r="G358" s="5">
        <v>0</v>
      </c>
      <c r="H358" s="5">
        <v>93000</v>
      </c>
      <c r="I358" s="5">
        <v>0</v>
      </c>
      <c r="J358" s="5">
        <v>294000</v>
      </c>
      <c r="K358" s="5">
        <v>0</v>
      </c>
      <c r="L358" s="5"/>
      <c r="M358" s="5">
        <f t="shared" si="127"/>
        <v>-3317000</v>
      </c>
      <c r="N358" s="5">
        <f t="shared" si="128"/>
        <v>0</v>
      </c>
      <c r="O358" s="5" t="s">
        <v>756</v>
      </c>
      <c r="P358" s="5">
        <v>0</v>
      </c>
      <c r="Q358" s="354">
        <v>0</v>
      </c>
      <c r="R358" s="354">
        <v>203003</v>
      </c>
      <c r="S358" s="354">
        <v>1034997</v>
      </c>
      <c r="T358" s="354">
        <v>0</v>
      </c>
      <c r="U358" s="354">
        <v>0</v>
      </c>
      <c r="V358" s="354">
        <v>0</v>
      </c>
      <c r="W358" s="23">
        <v>0.62</v>
      </c>
      <c r="X358" s="354">
        <v>2</v>
      </c>
    </row>
    <row r="359" spans="1:24" ht="15" customHeight="1" x14ac:dyDescent="0.25">
      <c r="A359" s="3" t="s">
        <v>41</v>
      </c>
      <c r="B359" s="3" t="s">
        <v>757</v>
      </c>
      <c r="C359" s="5">
        <v>1132000</v>
      </c>
      <c r="D359" s="5">
        <v>0</v>
      </c>
      <c r="E359" s="5">
        <v>0</v>
      </c>
      <c r="F359" s="5">
        <v>33000</v>
      </c>
      <c r="G359" s="5">
        <v>0</v>
      </c>
      <c r="H359" s="5">
        <v>1099000</v>
      </c>
      <c r="I359" s="5">
        <v>0</v>
      </c>
      <c r="J359" s="5">
        <v>0</v>
      </c>
      <c r="K359" s="5">
        <v>0</v>
      </c>
      <c r="L359" s="5"/>
      <c r="M359" s="5">
        <f t="shared" si="127"/>
        <v>-2218000</v>
      </c>
      <c r="N359" s="5">
        <f t="shared" si="128"/>
        <v>0</v>
      </c>
      <c r="O359" s="5" t="s">
        <v>758</v>
      </c>
      <c r="P359" s="5">
        <v>0</v>
      </c>
      <c r="Q359" s="355">
        <v>0</v>
      </c>
      <c r="R359" s="355">
        <v>182001</v>
      </c>
      <c r="S359" s="355">
        <v>949999</v>
      </c>
      <c r="T359" s="355">
        <v>0</v>
      </c>
      <c r="U359" s="355">
        <v>0</v>
      </c>
      <c r="V359" s="355">
        <v>0</v>
      </c>
      <c r="W359" s="23">
        <v>0.55000000000000004</v>
      </c>
      <c r="X359" s="355">
        <v>0</v>
      </c>
    </row>
    <row r="360" spans="1:24" ht="15" customHeight="1" x14ac:dyDescent="0.25">
      <c r="A360" s="3" t="s">
        <v>41</v>
      </c>
      <c r="B360" s="3" t="s">
        <v>759</v>
      </c>
      <c r="C360" s="5">
        <v>1633000</v>
      </c>
      <c r="D360" s="5">
        <v>0</v>
      </c>
      <c r="E360" s="5">
        <v>0</v>
      </c>
      <c r="F360" s="5">
        <v>402000</v>
      </c>
      <c r="G360" s="5">
        <v>0</v>
      </c>
      <c r="H360" s="5">
        <v>1232000</v>
      </c>
      <c r="I360" s="5">
        <v>0</v>
      </c>
      <c r="J360" s="5">
        <v>0</v>
      </c>
      <c r="K360" s="5">
        <v>0</v>
      </c>
      <c r="L360" s="5"/>
      <c r="M360" s="5">
        <f t="shared" si="127"/>
        <v>-986000</v>
      </c>
      <c r="N360" s="5">
        <f t="shared" si="128"/>
        <v>1000</v>
      </c>
      <c r="O360" s="5" t="s">
        <v>760</v>
      </c>
      <c r="P360" s="5">
        <v>0</v>
      </c>
      <c r="Q360" s="356">
        <v>0</v>
      </c>
      <c r="R360" s="356">
        <v>268841</v>
      </c>
      <c r="S360" s="356">
        <v>1364158.6</v>
      </c>
      <c r="T360" s="356">
        <v>0</v>
      </c>
      <c r="U360" s="356">
        <v>0</v>
      </c>
      <c r="V360" s="356">
        <v>0</v>
      </c>
      <c r="W360" s="23">
        <v>0.43</v>
      </c>
      <c r="X360" s="356">
        <v>0</v>
      </c>
    </row>
    <row r="361" spans="1:24" ht="15" customHeight="1" x14ac:dyDescent="0.25">
      <c r="A361" s="3" t="s">
        <v>41</v>
      </c>
      <c r="B361" s="3" t="s">
        <v>759</v>
      </c>
      <c r="C361" s="5">
        <v>2926000</v>
      </c>
      <c r="D361" s="5">
        <v>0</v>
      </c>
      <c r="E361" s="5">
        <v>0</v>
      </c>
      <c r="F361" s="5">
        <v>29000</v>
      </c>
      <c r="G361" s="5">
        <v>0</v>
      </c>
      <c r="H361" s="5">
        <v>2897000</v>
      </c>
      <c r="I361" s="5">
        <v>0</v>
      </c>
      <c r="J361" s="5">
        <v>0</v>
      </c>
      <c r="K361" s="5">
        <v>0</v>
      </c>
      <c r="L361" s="5"/>
      <c r="M361" s="5">
        <f xml:space="preserve"> M360+H361+ I361- J361- L361+ Q361</f>
        <v>1911000</v>
      </c>
      <c r="N361" s="5">
        <f>(C361-D361 - F361 - G361 + J361- K361- H361- I361- P361)*-1</f>
        <v>0</v>
      </c>
      <c r="O361" s="5" t="s">
        <v>761</v>
      </c>
      <c r="P361" s="5">
        <v>0</v>
      </c>
      <c r="Q361" s="357">
        <v>0</v>
      </c>
      <c r="R361" s="357">
        <v>474336</v>
      </c>
      <c r="S361" s="357">
        <v>2451664</v>
      </c>
      <c r="T361" s="357">
        <v>0</v>
      </c>
      <c r="U361" s="357">
        <v>0</v>
      </c>
      <c r="V361" s="357">
        <v>0</v>
      </c>
      <c r="W361" s="23">
        <v>0.52</v>
      </c>
      <c r="X361" s="357">
        <v>0</v>
      </c>
    </row>
    <row r="362" spans="1:24" ht="15" customHeight="1" x14ac:dyDescent="0.25">
      <c r="A362" s="6" t="s">
        <v>19</v>
      </c>
      <c r="B362" s="6" t="s">
        <v>15</v>
      </c>
      <c r="C362" s="7">
        <f t="shared" ref="C362:L362" si="129">SUM(C355:C361)</f>
        <v>12749000</v>
      </c>
      <c r="D362" s="7">
        <f t="shared" si="129"/>
        <v>8800000</v>
      </c>
      <c r="E362" s="7">
        <f t="shared" si="129"/>
        <v>1760000</v>
      </c>
      <c r="F362" s="7">
        <f t="shared" si="129"/>
        <v>731000</v>
      </c>
      <c r="G362" s="7">
        <f t="shared" si="129"/>
        <v>0</v>
      </c>
      <c r="H362" s="7">
        <f t="shared" si="129"/>
        <v>7492000</v>
      </c>
      <c r="I362" s="7">
        <f t="shared" si="129"/>
        <v>0</v>
      </c>
      <c r="J362" s="7">
        <f t="shared" si="129"/>
        <v>4274000</v>
      </c>
      <c r="K362" s="7">
        <f t="shared" si="129"/>
        <v>0</v>
      </c>
      <c r="L362" s="7">
        <f t="shared" si="129"/>
        <v>0</v>
      </c>
      <c r="M362" s="7">
        <f>M361</f>
        <v>1911000</v>
      </c>
      <c r="N362" s="7">
        <f>SUM(N355:N361)</f>
        <v>0</v>
      </c>
      <c r="O362" s="7"/>
      <c r="P362" s="7">
        <f>SUM(P355:P361)</f>
        <v>0</v>
      </c>
      <c r="Q362" s="8"/>
    </row>
    <row r="363" spans="1:24" x14ac:dyDescent="0.25">
      <c r="A363" s="10" t="s">
        <v>15</v>
      </c>
      <c r="B363" s="10" t="s">
        <v>20</v>
      </c>
      <c r="C363" s="11">
        <f t="shared" ref="C363:L363" si="130">C341+C346+C354+C362</f>
        <v>40238000</v>
      </c>
      <c r="D363" s="11">
        <f t="shared" si="130"/>
        <v>35480000</v>
      </c>
      <c r="E363" s="11">
        <f t="shared" si="130"/>
        <v>6180000</v>
      </c>
      <c r="F363" s="11">
        <f t="shared" si="130"/>
        <v>2108000</v>
      </c>
      <c r="G363" s="11">
        <f t="shared" si="130"/>
        <v>0</v>
      </c>
      <c r="H363" s="11">
        <f t="shared" si="130"/>
        <v>21954000</v>
      </c>
      <c r="I363" s="11">
        <f t="shared" si="130"/>
        <v>0</v>
      </c>
      <c r="J363" s="11">
        <f t="shared" si="130"/>
        <v>19453000</v>
      </c>
      <c r="K363" s="11">
        <f t="shared" si="130"/>
        <v>140000</v>
      </c>
      <c r="L363" s="11">
        <f t="shared" si="130"/>
        <v>-580000</v>
      </c>
      <c r="M363" s="11">
        <f>M362</f>
        <v>1911000</v>
      </c>
      <c r="N363" s="11">
        <f>N341+N346+N354+N362</f>
        <v>-9000</v>
      </c>
      <c r="O363" s="11"/>
      <c r="P363" s="11">
        <f>P341+P346+P354+P362</f>
        <v>0</v>
      </c>
      <c r="Q363" s="9"/>
    </row>
    <row r="364" spans="1:24" ht="15" customHeight="1" x14ac:dyDescent="0.25">
      <c r="A364" t="s">
        <v>41</v>
      </c>
      <c r="B364" s="3" t="s">
        <v>763</v>
      </c>
      <c r="C364" s="5">
        <v>1395000</v>
      </c>
      <c r="D364" s="5">
        <v>4400000</v>
      </c>
      <c r="E364" s="5">
        <v>880000</v>
      </c>
      <c r="F364" s="5">
        <v>27000</v>
      </c>
      <c r="G364" s="5">
        <v>0</v>
      </c>
      <c r="H364" s="5">
        <v>578000</v>
      </c>
      <c r="I364" s="5">
        <v>0</v>
      </c>
      <c r="J364" s="5">
        <v>3600000</v>
      </c>
      <c r="K364" s="5">
        <v>0</v>
      </c>
      <c r="L364" s="5"/>
      <c r="M364" s="5">
        <f t="shared" ref="M364:M369" si="131" xml:space="preserve"> M363+H364+ I364- J364- L364+ Q364</f>
        <v>-1111000</v>
      </c>
      <c r="N364" s="5">
        <f t="shared" ref="N364:N369" si="132">(C364-D364 - F364 - G364 + J364- K364- H364- I364- P364)*-1</f>
        <v>10000</v>
      </c>
      <c r="O364" s="5" t="s">
        <v>764</v>
      </c>
      <c r="P364" s="5">
        <v>0</v>
      </c>
      <c r="Q364" s="358">
        <v>0</v>
      </c>
      <c r="R364" s="358">
        <v>229167</v>
      </c>
      <c r="S364" s="358">
        <v>1165833</v>
      </c>
      <c r="T364" s="358">
        <v>0</v>
      </c>
      <c r="U364" s="358">
        <v>0</v>
      </c>
      <c r="V364" s="358">
        <v>0</v>
      </c>
      <c r="W364" s="23">
        <v>0.64</v>
      </c>
      <c r="X364" s="358">
        <v>3</v>
      </c>
    </row>
    <row r="365" spans="1:24" ht="15" customHeight="1" x14ac:dyDescent="0.25">
      <c r="A365" s="3" t="s">
        <v>41</v>
      </c>
      <c r="B365" s="3" t="s">
        <v>765</v>
      </c>
      <c r="C365" s="5">
        <v>1322000</v>
      </c>
      <c r="D365" s="5">
        <v>1250000</v>
      </c>
      <c r="E365" s="5">
        <v>250000</v>
      </c>
      <c r="F365" s="5">
        <v>49000</v>
      </c>
      <c r="G365" s="5">
        <v>0</v>
      </c>
      <c r="H365" s="5">
        <v>23000</v>
      </c>
      <c r="I365" s="5">
        <v>0</v>
      </c>
      <c r="J365" s="5">
        <v>0</v>
      </c>
      <c r="K365" s="5">
        <v>0</v>
      </c>
      <c r="L365" s="5"/>
      <c r="M365" s="5">
        <f t="shared" si="131"/>
        <v>-1088000</v>
      </c>
      <c r="N365" s="5">
        <f>(C365-D365 - F365 - G365 + J365- K365- H365- I365- P365)*-1</f>
        <v>0</v>
      </c>
      <c r="O365" s="5" t="s">
        <v>766</v>
      </c>
      <c r="P365" s="5">
        <v>0</v>
      </c>
      <c r="Q365" s="360">
        <v>0</v>
      </c>
      <c r="R365" s="360">
        <v>217001</v>
      </c>
      <c r="S365" s="360">
        <v>1104999</v>
      </c>
      <c r="T365" s="360">
        <v>0</v>
      </c>
      <c r="U365" s="360">
        <v>0</v>
      </c>
      <c r="V365" s="360">
        <v>0</v>
      </c>
      <c r="W365" s="23">
        <v>0.6</v>
      </c>
      <c r="X365" s="360">
        <v>4</v>
      </c>
    </row>
    <row r="366" spans="1:24" ht="15" customHeight="1" x14ac:dyDescent="0.25">
      <c r="A366" s="3" t="s">
        <v>41</v>
      </c>
      <c r="B366" s="3" t="s">
        <v>767</v>
      </c>
      <c r="C366" s="5">
        <v>1177000</v>
      </c>
      <c r="D366" s="5">
        <v>500000</v>
      </c>
      <c r="E366" s="5">
        <v>100000</v>
      </c>
      <c r="F366" s="5">
        <v>29000</v>
      </c>
      <c r="G366" s="5">
        <v>0</v>
      </c>
      <c r="H366" s="5">
        <v>648000</v>
      </c>
      <c r="I366" s="5">
        <v>0</v>
      </c>
      <c r="J366" s="5">
        <v>0</v>
      </c>
      <c r="K366" s="5">
        <v>0</v>
      </c>
      <c r="L366" s="5"/>
      <c r="M366" s="5">
        <f t="shared" si="131"/>
        <v>-440000</v>
      </c>
      <c r="N366" s="5">
        <f>(C366-D366 - F366 - G366 + J366- K366- H366- I366- P366)*-1</f>
        <v>0</v>
      </c>
      <c r="O366" s="5" t="s">
        <v>768</v>
      </c>
      <c r="P366" s="5">
        <v>0</v>
      </c>
      <c r="Q366" s="361">
        <v>0</v>
      </c>
      <c r="R366" s="361">
        <v>192832</v>
      </c>
      <c r="S366" s="361">
        <v>984168</v>
      </c>
      <c r="T366" s="361">
        <v>0</v>
      </c>
      <c r="U366" s="361">
        <v>0</v>
      </c>
      <c r="V366" s="361">
        <v>0</v>
      </c>
      <c r="W366" s="23">
        <v>0.6</v>
      </c>
      <c r="X366" s="361">
        <v>1</v>
      </c>
    </row>
    <row r="367" spans="1:24" ht="15" customHeight="1" x14ac:dyDescent="0.25">
      <c r="A367" s="3" t="s">
        <v>41</v>
      </c>
      <c r="B367" s="3" t="s">
        <v>769</v>
      </c>
      <c r="C367" s="5">
        <v>1592000</v>
      </c>
      <c r="D367" s="5">
        <v>0</v>
      </c>
      <c r="E367" s="5">
        <v>0</v>
      </c>
      <c r="F367" s="5">
        <v>83000</v>
      </c>
      <c r="G367" s="5">
        <v>0</v>
      </c>
      <c r="H367" s="5">
        <v>1492000</v>
      </c>
      <c r="I367" s="5">
        <v>0</v>
      </c>
      <c r="J367" s="5">
        <v>0</v>
      </c>
      <c r="K367" s="5">
        <v>0</v>
      </c>
      <c r="L367" s="5"/>
      <c r="M367" s="5">
        <f t="shared" si="131"/>
        <v>1052000</v>
      </c>
      <c r="N367" s="5">
        <f t="shared" si="132"/>
        <v>-17000</v>
      </c>
      <c r="O367" s="5" t="s">
        <v>770</v>
      </c>
      <c r="P367" s="5">
        <v>0</v>
      </c>
      <c r="Q367" s="362">
        <v>0</v>
      </c>
      <c r="R367" s="362">
        <v>245331</v>
      </c>
      <c r="S367" s="362">
        <v>1346669</v>
      </c>
      <c r="T367" s="362">
        <v>0</v>
      </c>
      <c r="U367" s="362">
        <v>0</v>
      </c>
      <c r="V367" s="362">
        <v>0</v>
      </c>
      <c r="W367" s="23">
        <v>0.57999999999999996</v>
      </c>
      <c r="X367" s="362">
        <v>0</v>
      </c>
    </row>
    <row r="368" spans="1:24" ht="15" customHeight="1" x14ac:dyDescent="0.25">
      <c r="A368" s="3" t="s">
        <v>41</v>
      </c>
      <c r="B368" s="3" t="s">
        <v>771</v>
      </c>
      <c r="C368" s="5">
        <v>1003000</v>
      </c>
      <c r="D368" s="5">
        <v>500000</v>
      </c>
      <c r="E368" s="5">
        <v>100000</v>
      </c>
      <c r="F368" s="5">
        <v>302000</v>
      </c>
      <c r="G368" s="5">
        <v>0</v>
      </c>
      <c r="H368" s="5">
        <v>188000</v>
      </c>
      <c r="I368" s="5">
        <v>0</v>
      </c>
      <c r="J368" s="5">
        <v>0</v>
      </c>
      <c r="K368" s="5">
        <v>15000</v>
      </c>
      <c r="L368" s="5"/>
      <c r="M368" s="5">
        <f t="shared" si="131"/>
        <v>1240000</v>
      </c>
      <c r="N368" s="5">
        <f t="shared" si="132"/>
        <v>2000</v>
      </c>
      <c r="O368" s="5" t="s">
        <v>145</v>
      </c>
      <c r="P368" s="5">
        <v>0</v>
      </c>
      <c r="Q368" s="363">
        <v>0</v>
      </c>
      <c r="R368" s="363">
        <v>167167</v>
      </c>
      <c r="S368" s="363">
        <v>835833</v>
      </c>
      <c r="T368" s="363">
        <v>0</v>
      </c>
      <c r="U368" s="363">
        <v>0</v>
      </c>
      <c r="V368" s="363">
        <v>0</v>
      </c>
      <c r="W368" s="23">
        <v>0.51</v>
      </c>
      <c r="X368" s="363">
        <v>1</v>
      </c>
    </row>
    <row r="369" spans="1:24" ht="15" customHeight="1" x14ac:dyDescent="0.25">
      <c r="A369" s="3" t="s">
        <v>41</v>
      </c>
      <c r="B369" s="3" t="s">
        <v>772</v>
      </c>
      <c r="C369" s="5">
        <v>1641000</v>
      </c>
      <c r="D369" s="5">
        <v>800000</v>
      </c>
      <c r="E369" s="5">
        <v>160000</v>
      </c>
      <c r="F369" s="5">
        <v>39000</v>
      </c>
      <c r="G369" s="5">
        <v>0</v>
      </c>
      <c r="H369" s="5">
        <v>954000</v>
      </c>
      <c r="I369" s="5">
        <v>0</v>
      </c>
      <c r="J369" s="5">
        <v>182000</v>
      </c>
      <c r="K369" s="5">
        <v>30000</v>
      </c>
      <c r="L369" s="5"/>
      <c r="M369" s="5">
        <f t="shared" si="131"/>
        <v>2012000</v>
      </c>
      <c r="N369" s="5">
        <f t="shared" si="132"/>
        <v>0</v>
      </c>
      <c r="O369" s="5" t="s">
        <v>773</v>
      </c>
      <c r="P369" s="5">
        <v>0</v>
      </c>
      <c r="Q369" s="364">
        <v>0</v>
      </c>
      <c r="R369" s="364">
        <v>270165</v>
      </c>
      <c r="S369" s="364">
        <v>1370835</v>
      </c>
      <c r="T369" s="364">
        <v>0</v>
      </c>
      <c r="U369" s="364">
        <v>0</v>
      </c>
      <c r="V369" s="364">
        <v>0</v>
      </c>
      <c r="W369" s="23">
        <v>0.59</v>
      </c>
      <c r="X369" s="364">
        <v>2</v>
      </c>
    </row>
    <row r="370" spans="1:24" ht="15" customHeight="1" x14ac:dyDescent="0.25">
      <c r="A370" s="3" t="s">
        <v>41</v>
      </c>
      <c r="B370" s="3" t="s">
        <v>774</v>
      </c>
      <c r="C370" s="5">
        <v>1474000</v>
      </c>
      <c r="D370" s="5">
        <v>500000</v>
      </c>
      <c r="E370" s="5">
        <v>100000</v>
      </c>
      <c r="F370" s="5">
        <v>48000</v>
      </c>
      <c r="G370" s="5">
        <v>0</v>
      </c>
      <c r="H370" s="5">
        <v>980000</v>
      </c>
      <c r="I370" s="5">
        <v>0</v>
      </c>
      <c r="J370" s="5">
        <v>50000</v>
      </c>
      <c r="K370" s="5">
        <v>0</v>
      </c>
      <c r="L370" s="5"/>
      <c r="M370" s="5">
        <f xml:space="preserve"> M369+H370+ I370- J370- L370+ Q370</f>
        <v>2942000</v>
      </c>
      <c r="N370" s="5">
        <f>(C370-D370 - F370 - G370 + J370- K370- H370- I370- P370)*-1</f>
        <v>4000</v>
      </c>
      <c r="O370" s="5" t="s">
        <v>253</v>
      </c>
      <c r="P370" s="5">
        <v>0</v>
      </c>
      <c r="Q370" s="365">
        <v>0</v>
      </c>
      <c r="R370" s="365">
        <v>245666</v>
      </c>
      <c r="S370" s="365">
        <v>1228334</v>
      </c>
      <c r="T370" s="365">
        <v>0</v>
      </c>
      <c r="U370" s="365">
        <v>0</v>
      </c>
      <c r="V370" s="365">
        <v>0</v>
      </c>
      <c r="W370" s="23">
        <v>0.54</v>
      </c>
      <c r="X370" s="365">
        <v>2</v>
      </c>
    </row>
    <row r="371" spans="1:24" ht="15" customHeight="1" x14ac:dyDescent="0.25">
      <c r="A371" s="6" t="s">
        <v>16</v>
      </c>
      <c r="B371" s="6" t="s">
        <v>15</v>
      </c>
      <c r="C371" s="7">
        <f t="shared" ref="C371:L371" si="133">SUM(C364:C370)</f>
        <v>9604000</v>
      </c>
      <c r="D371" s="7">
        <f t="shared" si="133"/>
        <v>7950000</v>
      </c>
      <c r="E371" s="7">
        <f t="shared" si="133"/>
        <v>1590000</v>
      </c>
      <c r="F371" s="7">
        <f t="shared" si="133"/>
        <v>577000</v>
      </c>
      <c r="G371" s="7">
        <f t="shared" si="133"/>
        <v>0</v>
      </c>
      <c r="H371" s="7">
        <f t="shared" si="133"/>
        <v>4863000</v>
      </c>
      <c r="I371" s="7">
        <f t="shared" si="133"/>
        <v>0</v>
      </c>
      <c r="J371" s="7">
        <f t="shared" si="133"/>
        <v>3832000</v>
      </c>
      <c r="K371" s="7">
        <f t="shared" si="133"/>
        <v>45000</v>
      </c>
      <c r="L371" s="7">
        <f t="shared" si="133"/>
        <v>0</v>
      </c>
      <c r="M371" s="7">
        <f>M370</f>
        <v>2942000</v>
      </c>
      <c r="N371" s="7">
        <f>SUM(N364:N370)</f>
        <v>-1000</v>
      </c>
      <c r="O371" s="7"/>
      <c r="P371" s="7">
        <f>SUM(P364:P370)</f>
        <v>0</v>
      </c>
      <c r="Q371" s="8"/>
    </row>
    <row r="372" spans="1:24" ht="15" customHeight="1" x14ac:dyDescent="0.25">
      <c r="A372" s="3" t="s">
        <v>41</v>
      </c>
      <c r="B372" s="3" t="s">
        <v>775</v>
      </c>
      <c r="C372" s="5">
        <v>2069000</v>
      </c>
      <c r="D372" s="5">
        <v>500000</v>
      </c>
      <c r="E372" s="5">
        <v>100000</v>
      </c>
      <c r="F372" s="5">
        <v>61000</v>
      </c>
      <c r="G372" s="5">
        <v>0</v>
      </c>
      <c r="H372" s="5">
        <v>1496000</v>
      </c>
      <c r="I372" s="5">
        <v>0</v>
      </c>
      <c r="J372" s="5">
        <v>0</v>
      </c>
      <c r="K372" s="5">
        <v>0</v>
      </c>
      <c r="L372" s="5"/>
      <c r="M372" s="5">
        <f t="shared" ref="M372:M377" si="134" xml:space="preserve"> M371+H372+ I372- J372- L372+ Q372</f>
        <v>4438000</v>
      </c>
      <c r="N372" s="5">
        <f t="shared" ref="N372:N377" si="135">(C372-D372 - F372 - G372 + J372- K372- H372- I372- P372)*-1</f>
        <v>-12000</v>
      </c>
      <c r="O372" s="5" t="s">
        <v>776</v>
      </c>
      <c r="P372" s="5">
        <v>0</v>
      </c>
      <c r="Q372" s="366">
        <v>0</v>
      </c>
      <c r="R372" s="366">
        <v>341498</v>
      </c>
      <c r="S372" s="366">
        <v>1727501.7</v>
      </c>
      <c r="T372" s="366">
        <v>0</v>
      </c>
      <c r="U372" s="366">
        <v>0</v>
      </c>
      <c r="V372" s="366">
        <v>0</v>
      </c>
      <c r="W372" s="23">
        <v>0.64</v>
      </c>
      <c r="X372" s="366">
        <v>1</v>
      </c>
    </row>
    <row r="373" spans="1:24" ht="15" customHeight="1" x14ac:dyDescent="0.25">
      <c r="A373" s="3" t="s">
        <v>41</v>
      </c>
      <c r="B373" s="3" t="s">
        <v>777</v>
      </c>
      <c r="C373" s="5">
        <v>1239000</v>
      </c>
      <c r="D373" s="5">
        <v>0</v>
      </c>
      <c r="E373" s="5">
        <v>0</v>
      </c>
      <c r="F373" s="5">
        <v>27000</v>
      </c>
      <c r="G373" s="5">
        <v>0</v>
      </c>
      <c r="H373" s="5">
        <v>1218000</v>
      </c>
      <c r="I373" s="5">
        <v>0</v>
      </c>
      <c r="J373" s="5">
        <v>0</v>
      </c>
      <c r="K373" s="5">
        <v>0</v>
      </c>
      <c r="L373" s="5"/>
      <c r="M373" s="5">
        <f t="shared" si="134"/>
        <v>5656000</v>
      </c>
      <c r="N373" s="5">
        <f t="shared" si="135"/>
        <v>6000</v>
      </c>
      <c r="O373" s="5" t="s">
        <v>718</v>
      </c>
      <c r="P373" s="5">
        <v>0</v>
      </c>
      <c r="Q373" s="367">
        <v>0</v>
      </c>
      <c r="R373" s="367">
        <v>203168</v>
      </c>
      <c r="S373" s="367">
        <v>1035831.8</v>
      </c>
      <c r="T373" s="367">
        <v>0</v>
      </c>
      <c r="U373" s="367">
        <v>0</v>
      </c>
      <c r="V373" s="367">
        <v>0</v>
      </c>
      <c r="W373" s="23">
        <v>0.56000000000000005</v>
      </c>
      <c r="X373" s="367">
        <v>0</v>
      </c>
    </row>
    <row r="374" spans="1:24" ht="15" customHeight="1" x14ac:dyDescent="0.25">
      <c r="A374" s="3" t="s">
        <v>41</v>
      </c>
      <c r="B374" s="3" t="s">
        <v>778</v>
      </c>
      <c r="C374" s="5">
        <v>1391000</v>
      </c>
      <c r="D374" s="5">
        <v>1000000</v>
      </c>
      <c r="E374" s="5">
        <v>200000</v>
      </c>
      <c r="F374" s="5">
        <v>495000</v>
      </c>
      <c r="G374" s="5">
        <v>0</v>
      </c>
      <c r="H374" s="5">
        <v>499000</v>
      </c>
      <c r="I374" s="5">
        <v>0</v>
      </c>
      <c r="J374" s="5">
        <v>600000</v>
      </c>
      <c r="K374" s="5">
        <v>0</v>
      </c>
      <c r="L374" s="5"/>
      <c r="M374" s="5">
        <f t="shared" si="134"/>
        <v>5555000</v>
      </c>
      <c r="N374" s="5">
        <f t="shared" si="135"/>
        <v>3000</v>
      </c>
      <c r="O374" s="5" t="s">
        <v>779</v>
      </c>
      <c r="P374" s="5">
        <v>0</v>
      </c>
      <c r="Q374" s="368">
        <v>0</v>
      </c>
      <c r="R374" s="368">
        <v>231838</v>
      </c>
      <c r="S374" s="368">
        <v>1159161.8</v>
      </c>
      <c r="T374" s="368">
        <v>0</v>
      </c>
      <c r="U374" s="368">
        <v>0</v>
      </c>
      <c r="V374" s="368">
        <v>0</v>
      </c>
      <c r="W374" s="23">
        <v>0.49</v>
      </c>
      <c r="X374" s="368">
        <v>1</v>
      </c>
    </row>
    <row r="375" spans="1:24" ht="15" customHeight="1" x14ac:dyDescent="0.25">
      <c r="A375" s="3" t="s">
        <v>41</v>
      </c>
      <c r="B375" s="3" t="s">
        <v>780</v>
      </c>
      <c r="C375" s="5">
        <v>1438000</v>
      </c>
      <c r="D375" s="5">
        <v>1450000</v>
      </c>
      <c r="E375" s="5">
        <v>290000</v>
      </c>
      <c r="F375" s="5">
        <v>47000</v>
      </c>
      <c r="G375" s="5">
        <v>0</v>
      </c>
      <c r="H375" s="5">
        <v>0</v>
      </c>
      <c r="I375" s="5">
        <v>0</v>
      </c>
      <c r="J375" s="5">
        <v>58000</v>
      </c>
      <c r="K375" s="5">
        <v>0</v>
      </c>
      <c r="L375" s="5"/>
      <c r="M375" s="5">
        <f t="shared" si="134"/>
        <v>5497000</v>
      </c>
      <c r="N375" s="5">
        <f t="shared" si="135"/>
        <v>1000</v>
      </c>
      <c r="O375" s="5" t="s">
        <v>781</v>
      </c>
      <c r="P375" s="5">
        <v>0</v>
      </c>
      <c r="Q375" s="369">
        <v>0</v>
      </c>
      <c r="R375" s="369">
        <v>235499</v>
      </c>
      <c r="S375" s="369">
        <v>1202501</v>
      </c>
      <c r="T375" s="369">
        <v>0</v>
      </c>
      <c r="U375" s="369">
        <v>0</v>
      </c>
      <c r="V375" s="369">
        <v>0</v>
      </c>
      <c r="W375" s="23">
        <v>0.6</v>
      </c>
      <c r="X375" s="369">
        <v>3</v>
      </c>
    </row>
    <row r="376" spans="1:24" ht="15" customHeight="1" x14ac:dyDescent="0.25">
      <c r="A376" s="3" t="s">
        <v>41</v>
      </c>
      <c r="B376" s="3" t="s">
        <v>783</v>
      </c>
      <c r="C376" s="5">
        <v>1458000</v>
      </c>
      <c r="D376" s="5">
        <v>1400000</v>
      </c>
      <c r="E376" s="5">
        <v>280000</v>
      </c>
      <c r="F376" s="5">
        <v>32000</v>
      </c>
      <c r="G376" s="5">
        <v>0</v>
      </c>
      <c r="H376" s="5">
        <v>26000</v>
      </c>
      <c r="I376" s="5">
        <v>0</v>
      </c>
      <c r="J376" s="5">
        <v>0</v>
      </c>
      <c r="K376" s="5">
        <v>0</v>
      </c>
      <c r="L376" s="5"/>
      <c r="M376" s="5">
        <f t="shared" si="134"/>
        <v>5523000</v>
      </c>
      <c r="N376" s="5">
        <f t="shared" si="135"/>
        <v>0</v>
      </c>
      <c r="O376" s="5" t="s">
        <v>784</v>
      </c>
      <c r="P376" s="5">
        <v>0</v>
      </c>
      <c r="Q376" s="370">
        <v>0</v>
      </c>
      <c r="R376" s="370">
        <v>242997</v>
      </c>
      <c r="S376" s="370">
        <v>1215003</v>
      </c>
      <c r="T376" s="370">
        <v>0</v>
      </c>
      <c r="U376" s="370">
        <v>0</v>
      </c>
      <c r="V376" s="370">
        <v>0</v>
      </c>
      <c r="W376" s="23">
        <v>0.55000000000000004</v>
      </c>
      <c r="X376" s="370">
        <v>3</v>
      </c>
    </row>
    <row r="377" spans="1:24" ht="15" customHeight="1" x14ac:dyDescent="0.25">
      <c r="A377" s="3" t="s">
        <v>41</v>
      </c>
      <c r="B377" s="3" t="s">
        <v>785</v>
      </c>
      <c r="C377" s="5">
        <v>1136000</v>
      </c>
      <c r="D377" s="5">
        <v>300000</v>
      </c>
      <c r="E377" s="5">
        <v>60000</v>
      </c>
      <c r="F377" s="5">
        <v>27000</v>
      </c>
      <c r="G377" s="5">
        <v>0</v>
      </c>
      <c r="H377" s="5">
        <v>809000</v>
      </c>
      <c r="I377" s="5">
        <v>0</v>
      </c>
      <c r="J377" s="5">
        <v>0</v>
      </c>
      <c r="K377" s="5">
        <v>0</v>
      </c>
      <c r="L377" s="5"/>
      <c r="M377" s="5">
        <f t="shared" si="134"/>
        <v>6332000</v>
      </c>
      <c r="N377" s="5">
        <f t="shared" si="135"/>
        <v>0</v>
      </c>
      <c r="O377" s="5" t="s">
        <v>786</v>
      </c>
      <c r="P377" s="5">
        <v>0</v>
      </c>
      <c r="Q377" s="371">
        <v>0</v>
      </c>
      <c r="R377" s="371">
        <v>169335</v>
      </c>
      <c r="S377" s="371">
        <v>966665</v>
      </c>
      <c r="T377" s="371">
        <v>0</v>
      </c>
      <c r="U377" s="371">
        <v>0</v>
      </c>
      <c r="V377" s="371">
        <v>0</v>
      </c>
      <c r="W377" s="23">
        <v>0.5</v>
      </c>
      <c r="X377" s="371">
        <v>1</v>
      </c>
    </row>
    <row r="378" spans="1:24" ht="15" customHeight="1" x14ac:dyDescent="0.25">
      <c r="A378" s="3" t="s">
        <v>41</v>
      </c>
      <c r="B378" s="3" t="s">
        <v>787</v>
      </c>
      <c r="C378" s="5">
        <v>1733000</v>
      </c>
      <c r="D378" s="5">
        <v>3400000</v>
      </c>
      <c r="E378" s="5">
        <v>680000</v>
      </c>
      <c r="F378" s="5">
        <v>56000</v>
      </c>
      <c r="G378" s="5">
        <v>0</v>
      </c>
      <c r="H378" s="5">
        <v>293000</v>
      </c>
      <c r="I378" s="5">
        <v>0</v>
      </c>
      <c r="J378" s="5">
        <v>2000000</v>
      </c>
      <c r="K378" s="5">
        <v>0</v>
      </c>
      <c r="L378" s="5"/>
      <c r="M378" s="5">
        <f xml:space="preserve"> M377+H378+ I378- J378- L378+ Q378</f>
        <v>4625000</v>
      </c>
      <c r="N378" s="5">
        <f>(C378-D378 - F378 - G378 + J378- K378- H378- I378- P378)*-1</f>
        <v>16000</v>
      </c>
      <c r="O378" s="5" t="s">
        <v>788</v>
      </c>
      <c r="P378" s="5">
        <v>0</v>
      </c>
      <c r="Q378" s="372">
        <v>0</v>
      </c>
      <c r="R378" s="372">
        <v>285497</v>
      </c>
      <c r="S378" s="372">
        <v>1447503</v>
      </c>
      <c r="T378" s="372">
        <v>0</v>
      </c>
      <c r="U378" s="372">
        <v>0</v>
      </c>
      <c r="V378" s="372">
        <v>0</v>
      </c>
      <c r="W378" s="23">
        <v>0.62</v>
      </c>
      <c r="X378" s="372">
        <v>3</v>
      </c>
    </row>
    <row r="379" spans="1:24" ht="15" customHeight="1" x14ac:dyDescent="0.25">
      <c r="A379" s="6" t="s">
        <v>17</v>
      </c>
      <c r="B379" s="6" t="s">
        <v>15</v>
      </c>
      <c r="C379" s="7">
        <f t="shared" ref="C379:L379" si="136">SUM(C372:C378)</f>
        <v>10464000</v>
      </c>
      <c r="D379" s="7">
        <f t="shared" si="136"/>
        <v>8050000</v>
      </c>
      <c r="E379" s="7">
        <f t="shared" si="136"/>
        <v>1610000</v>
      </c>
      <c r="F379" s="7">
        <f t="shared" si="136"/>
        <v>745000</v>
      </c>
      <c r="G379" s="7">
        <f t="shared" si="136"/>
        <v>0</v>
      </c>
      <c r="H379" s="7">
        <f t="shared" si="136"/>
        <v>4341000</v>
      </c>
      <c r="I379" s="7">
        <f t="shared" si="136"/>
        <v>0</v>
      </c>
      <c r="J379" s="7">
        <f t="shared" si="136"/>
        <v>2658000</v>
      </c>
      <c r="K379" s="7">
        <f t="shared" si="136"/>
        <v>0</v>
      </c>
      <c r="L379" s="7">
        <f t="shared" si="136"/>
        <v>0</v>
      </c>
      <c r="M379" s="7">
        <f>M378</f>
        <v>4625000</v>
      </c>
      <c r="N379" s="7">
        <f>SUM(N372:N378)</f>
        <v>14000</v>
      </c>
      <c r="O379" s="7"/>
      <c r="P379" s="7">
        <f>SUM(P372:P378)</f>
        <v>0</v>
      </c>
      <c r="Q379" s="8"/>
    </row>
    <row r="380" spans="1:24" ht="15" customHeight="1" x14ac:dyDescent="0.25">
      <c r="A380" s="3" t="s">
        <v>41</v>
      </c>
      <c r="B380" s="3" t="s">
        <v>789</v>
      </c>
      <c r="C380" s="5">
        <v>847000</v>
      </c>
      <c r="D380" s="5">
        <v>0</v>
      </c>
      <c r="E380" s="5">
        <v>0</v>
      </c>
      <c r="F380" s="5">
        <v>297000</v>
      </c>
      <c r="G380" s="5">
        <v>0</v>
      </c>
      <c r="H380" s="5">
        <v>2050000</v>
      </c>
      <c r="I380" s="5">
        <v>0</v>
      </c>
      <c r="J380" s="5">
        <v>1500000</v>
      </c>
      <c r="K380" s="5">
        <v>0</v>
      </c>
      <c r="L380" s="5"/>
      <c r="M380" s="5">
        <f t="shared" ref="M380:M385" si="137" xml:space="preserve"> M379+H380+ I380- J380- L380+ Q380</f>
        <v>5175000</v>
      </c>
      <c r="N380" s="5">
        <f t="shared" ref="N380:N385" si="138">(C380-D380 - F380 - G380 + J380- K380- H380- I380- P380)*-1</f>
        <v>0</v>
      </c>
      <c r="O380" s="5" t="s">
        <v>790</v>
      </c>
      <c r="P380" s="5">
        <v>0</v>
      </c>
      <c r="Q380" s="373">
        <v>0</v>
      </c>
      <c r="R380" s="373">
        <v>141168</v>
      </c>
      <c r="S380" s="373">
        <v>705831.8</v>
      </c>
      <c r="T380" s="373">
        <v>0</v>
      </c>
      <c r="U380" s="373">
        <v>0</v>
      </c>
      <c r="V380" s="373">
        <v>0</v>
      </c>
      <c r="W380" s="23">
        <v>0.46</v>
      </c>
      <c r="X380" s="373">
        <v>0</v>
      </c>
    </row>
    <row r="381" spans="1:24" ht="15" customHeight="1" x14ac:dyDescent="0.25">
      <c r="A381" s="3" t="s">
        <v>41</v>
      </c>
      <c r="B381" s="3" t="s">
        <v>791</v>
      </c>
      <c r="C381" s="5">
        <v>1633000</v>
      </c>
      <c r="D381" s="5">
        <v>0</v>
      </c>
      <c r="E381" s="5">
        <v>0</v>
      </c>
      <c r="F381" s="5">
        <v>32000</v>
      </c>
      <c r="G381" s="5">
        <v>0</v>
      </c>
      <c r="H381" s="5">
        <v>1602000</v>
      </c>
      <c r="I381" s="5">
        <v>0</v>
      </c>
      <c r="J381" s="5">
        <v>0</v>
      </c>
      <c r="K381" s="5">
        <v>0</v>
      </c>
      <c r="L381" s="5"/>
      <c r="M381" s="5">
        <f t="shared" si="137"/>
        <v>6777000</v>
      </c>
      <c r="N381" s="5">
        <f t="shared" si="138"/>
        <v>1000</v>
      </c>
      <c r="O381" s="5" t="s">
        <v>792</v>
      </c>
      <c r="P381" s="5">
        <v>0</v>
      </c>
      <c r="Q381" s="374">
        <v>0</v>
      </c>
      <c r="R381" s="374">
        <v>268834</v>
      </c>
      <c r="S381" s="374">
        <v>1364166</v>
      </c>
      <c r="T381" s="374">
        <v>0</v>
      </c>
      <c r="U381" s="374">
        <v>0</v>
      </c>
      <c r="V381" s="374">
        <v>0</v>
      </c>
      <c r="W381" s="23">
        <v>0.56000000000000005</v>
      </c>
      <c r="X381" s="374">
        <v>0</v>
      </c>
    </row>
    <row r="382" spans="1:24" ht="15" customHeight="1" x14ac:dyDescent="0.25">
      <c r="A382" s="3" t="s">
        <v>41</v>
      </c>
      <c r="B382" s="3" t="s">
        <v>794</v>
      </c>
      <c r="C382" s="5">
        <v>1246000</v>
      </c>
      <c r="D382" s="5">
        <v>500000</v>
      </c>
      <c r="E382" s="5">
        <v>100000</v>
      </c>
      <c r="F382" s="5">
        <v>44000</v>
      </c>
      <c r="G382" s="5">
        <v>0</v>
      </c>
      <c r="H382" s="5">
        <v>705000</v>
      </c>
      <c r="I382" s="5">
        <v>0</v>
      </c>
      <c r="J382" s="5">
        <v>0</v>
      </c>
      <c r="K382" s="5">
        <v>0</v>
      </c>
      <c r="L382" s="5"/>
      <c r="M382" s="5">
        <f t="shared" si="137"/>
        <v>7482000</v>
      </c>
      <c r="N382" s="5">
        <f t="shared" si="138"/>
        <v>3000</v>
      </c>
      <c r="O382" s="5" t="s">
        <v>792</v>
      </c>
      <c r="P382" s="5">
        <v>0</v>
      </c>
      <c r="Q382" s="375">
        <v>0</v>
      </c>
      <c r="R382" s="375">
        <v>203500</v>
      </c>
      <c r="S382" s="375">
        <v>1042499.8</v>
      </c>
      <c r="T382" s="375">
        <v>0</v>
      </c>
      <c r="U382" s="375">
        <v>0</v>
      </c>
      <c r="V382" s="375">
        <v>0</v>
      </c>
      <c r="W382" s="23">
        <v>0.56000000000000005</v>
      </c>
      <c r="X382" s="375">
        <v>1</v>
      </c>
    </row>
    <row r="383" spans="1:24" ht="15" customHeight="1" x14ac:dyDescent="0.25">
      <c r="A383" s="3" t="s">
        <v>41</v>
      </c>
      <c r="B383" s="3" t="s">
        <v>796</v>
      </c>
      <c r="C383" s="5">
        <v>983000</v>
      </c>
      <c r="D383" s="5">
        <v>400000</v>
      </c>
      <c r="E383" s="5">
        <v>80000</v>
      </c>
      <c r="F383" s="5">
        <v>96000</v>
      </c>
      <c r="G383" s="5">
        <v>0</v>
      </c>
      <c r="H383" s="5">
        <v>487000</v>
      </c>
      <c r="I383" s="5">
        <v>0</v>
      </c>
      <c r="J383" s="5">
        <v>0</v>
      </c>
      <c r="K383" s="5">
        <v>0</v>
      </c>
      <c r="L383" s="5"/>
      <c r="M383" s="5">
        <f t="shared" si="137"/>
        <v>7969000</v>
      </c>
      <c r="N383" s="5">
        <f t="shared" si="138"/>
        <v>0</v>
      </c>
      <c r="O383" s="5" t="s">
        <v>797</v>
      </c>
      <c r="P383" s="5">
        <v>0</v>
      </c>
      <c r="Q383" s="376">
        <v>0</v>
      </c>
      <c r="R383" s="376">
        <v>163836</v>
      </c>
      <c r="S383" s="376">
        <v>819163.8</v>
      </c>
      <c r="T383" s="376">
        <v>0</v>
      </c>
      <c r="U383" s="376">
        <v>0</v>
      </c>
      <c r="V383" s="376">
        <v>0</v>
      </c>
      <c r="W383" s="23">
        <v>0.48</v>
      </c>
      <c r="X383" s="376">
        <v>1</v>
      </c>
    </row>
    <row r="384" spans="1:24" ht="15" customHeight="1" x14ac:dyDescent="0.25">
      <c r="A384" s="3" t="s">
        <v>41</v>
      </c>
      <c r="B384" s="3" t="s">
        <v>798</v>
      </c>
      <c r="C384" s="5">
        <v>1413000</v>
      </c>
      <c r="D384" s="5">
        <v>2000000</v>
      </c>
      <c r="E384" s="5">
        <v>400000</v>
      </c>
      <c r="F384" s="5">
        <v>54000</v>
      </c>
      <c r="G384" s="5">
        <v>0</v>
      </c>
      <c r="H384" s="5">
        <v>827000</v>
      </c>
      <c r="I384" s="5">
        <v>0</v>
      </c>
      <c r="J384" s="5">
        <v>1500000</v>
      </c>
      <c r="K384" s="5">
        <v>32000</v>
      </c>
      <c r="L384" s="5"/>
      <c r="M384" s="5">
        <f t="shared" si="137"/>
        <v>7296000</v>
      </c>
      <c r="N384" s="5">
        <f t="shared" si="138"/>
        <v>0</v>
      </c>
      <c r="O384" s="5" t="s">
        <v>799</v>
      </c>
      <c r="P384" s="5">
        <v>0</v>
      </c>
      <c r="Q384" s="377">
        <v>0</v>
      </c>
      <c r="R384" s="377">
        <v>235501</v>
      </c>
      <c r="S384" s="377">
        <v>1177499.5</v>
      </c>
      <c r="T384" s="377">
        <v>0</v>
      </c>
      <c r="U384" s="377">
        <v>0</v>
      </c>
      <c r="V384" s="377">
        <v>0</v>
      </c>
      <c r="W384" s="23">
        <v>0.53</v>
      </c>
      <c r="X384" s="377">
        <v>2</v>
      </c>
    </row>
    <row r="385" spans="1:24" ht="15" customHeight="1" x14ac:dyDescent="0.25">
      <c r="A385" s="3" t="s">
        <v>41</v>
      </c>
      <c r="B385" s="3" t="s">
        <v>800</v>
      </c>
      <c r="C385" s="5">
        <v>1054000</v>
      </c>
      <c r="D385" s="5">
        <v>200000</v>
      </c>
      <c r="E385" s="5">
        <v>40000</v>
      </c>
      <c r="F385" s="5">
        <v>38000</v>
      </c>
      <c r="G385" s="5">
        <v>0</v>
      </c>
      <c r="H385" s="5">
        <v>812000</v>
      </c>
      <c r="I385" s="5">
        <v>0</v>
      </c>
      <c r="J385" s="5">
        <v>0</v>
      </c>
      <c r="K385" s="5">
        <v>0</v>
      </c>
      <c r="L385" s="5"/>
      <c r="M385" s="5">
        <f t="shared" si="137"/>
        <v>8108000</v>
      </c>
      <c r="N385" s="5">
        <f t="shared" si="138"/>
        <v>-4000</v>
      </c>
      <c r="O385" s="5" t="s">
        <v>140</v>
      </c>
      <c r="P385" s="5">
        <v>0</v>
      </c>
      <c r="Q385" s="378">
        <v>0</v>
      </c>
      <c r="R385" s="378">
        <v>172334</v>
      </c>
      <c r="S385" s="378">
        <v>881666</v>
      </c>
      <c r="T385" s="378">
        <v>0</v>
      </c>
      <c r="U385" s="378">
        <v>0</v>
      </c>
      <c r="V385" s="378">
        <v>0</v>
      </c>
      <c r="W385" s="23">
        <v>0.53</v>
      </c>
      <c r="X385" s="378">
        <v>1</v>
      </c>
    </row>
    <row r="386" spans="1:24" ht="15" customHeight="1" x14ac:dyDescent="0.25">
      <c r="A386" s="3" t="s">
        <v>41</v>
      </c>
      <c r="B386" s="3" t="s">
        <v>801</v>
      </c>
      <c r="C386" s="5">
        <v>1057000</v>
      </c>
      <c r="D386" s="5">
        <v>500000</v>
      </c>
      <c r="E386" s="5">
        <v>100000</v>
      </c>
      <c r="F386" s="5">
        <v>307000</v>
      </c>
      <c r="G386" s="5">
        <v>0</v>
      </c>
      <c r="H386" s="5">
        <v>251000</v>
      </c>
      <c r="I386" s="5">
        <v>0</v>
      </c>
      <c r="J386" s="5">
        <v>0</v>
      </c>
      <c r="K386" s="5">
        <v>0</v>
      </c>
      <c r="L386" s="5">
        <v>2000000</v>
      </c>
      <c r="M386" s="5">
        <f xml:space="preserve"> M385+H386+ I386- J386- L386+ Q386</f>
        <v>6359000</v>
      </c>
      <c r="N386" s="5">
        <f>(C386-D386 - F386 - G386 + J386- K386- H386- I386- P386)*-1</f>
        <v>1000</v>
      </c>
      <c r="O386" s="5" t="s">
        <v>802</v>
      </c>
      <c r="P386" s="5">
        <v>0</v>
      </c>
      <c r="Q386" s="379">
        <v>0</v>
      </c>
      <c r="R386" s="379">
        <v>172831</v>
      </c>
      <c r="S386" s="379">
        <v>884169</v>
      </c>
      <c r="T386" s="379">
        <v>0</v>
      </c>
      <c r="U386" s="379">
        <v>0</v>
      </c>
      <c r="V386" s="379">
        <v>0</v>
      </c>
      <c r="W386" s="23">
        <v>0.44</v>
      </c>
      <c r="X386" s="379">
        <v>1</v>
      </c>
    </row>
    <row r="387" spans="1:24" ht="15" customHeight="1" x14ac:dyDescent="0.25">
      <c r="A387" s="6" t="s">
        <v>18</v>
      </c>
      <c r="B387" s="6" t="s">
        <v>15</v>
      </c>
      <c r="C387" s="7">
        <f t="shared" ref="C387:L387" si="139">SUM(C380:C386)</f>
        <v>8233000</v>
      </c>
      <c r="D387" s="7">
        <f t="shared" si="139"/>
        <v>3600000</v>
      </c>
      <c r="E387" s="7">
        <f t="shared" si="139"/>
        <v>720000</v>
      </c>
      <c r="F387" s="7">
        <f t="shared" si="139"/>
        <v>868000</v>
      </c>
      <c r="G387" s="7">
        <f t="shared" si="139"/>
        <v>0</v>
      </c>
      <c r="H387" s="7">
        <f t="shared" si="139"/>
        <v>6734000</v>
      </c>
      <c r="I387" s="7">
        <f t="shared" si="139"/>
        <v>0</v>
      </c>
      <c r="J387" s="7">
        <f t="shared" si="139"/>
        <v>3000000</v>
      </c>
      <c r="K387" s="7">
        <f t="shared" si="139"/>
        <v>32000</v>
      </c>
      <c r="L387" s="7">
        <f t="shared" si="139"/>
        <v>2000000</v>
      </c>
      <c r="M387" s="7">
        <f>M386</f>
        <v>6359000</v>
      </c>
      <c r="N387" s="7">
        <f>SUM(N380:N386)</f>
        <v>1000</v>
      </c>
      <c r="O387" s="7"/>
      <c r="P387" s="7">
        <f>SUM(P380:P386)</f>
        <v>0</v>
      </c>
      <c r="Q387" s="8"/>
    </row>
    <row r="388" spans="1:24" ht="15" customHeight="1" x14ac:dyDescent="0.25">
      <c r="A388" s="3" t="s">
        <v>41</v>
      </c>
      <c r="B388" s="3" t="s">
        <v>803</v>
      </c>
      <c r="C388" s="5">
        <v>1388000</v>
      </c>
      <c r="D388" s="5">
        <v>3000000</v>
      </c>
      <c r="E388" s="5">
        <v>600000</v>
      </c>
      <c r="F388" s="5">
        <v>147000</v>
      </c>
      <c r="G388" s="5">
        <v>0</v>
      </c>
      <c r="H388" s="5">
        <v>241000</v>
      </c>
      <c r="I388" s="5">
        <v>0</v>
      </c>
      <c r="J388" s="5">
        <v>2000000</v>
      </c>
      <c r="K388" s="5">
        <v>0</v>
      </c>
      <c r="L388" s="5"/>
      <c r="M388" s="5">
        <f t="shared" ref="M388:M393" si="140" xml:space="preserve"> M387+H388+ I388- J388- L388+ Q388</f>
        <v>4600000</v>
      </c>
      <c r="N388" s="5">
        <f t="shared" ref="N388:N393" si="141">(C388-D388 - F388 - G388 + J388- K388- H388- I388- P388)*-1</f>
        <v>0</v>
      </c>
      <c r="O388" s="5" t="s">
        <v>804</v>
      </c>
      <c r="P388" s="5">
        <v>0</v>
      </c>
      <c r="Q388" s="380">
        <v>0</v>
      </c>
      <c r="R388" s="380">
        <v>227997</v>
      </c>
      <c r="S388" s="380">
        <v>1160002.8</v>
      </c>
      <c r="T388" s="380">
        <v>0</v>
      </c>
      <c r="U388" s="380">
        <v>0</v>
      </c>
      <c r="V388" s="380">
        <v>0</v>
      </c>
      <c r="W388" s="23">
        <v>0.5</v>
      </c>
      <c r="X388" s="380">
        <v>2</v>
      </c>
    </row>
    <row r="389" spans="1:24" ht="15" customHeight="1" x14ac:dyDescent="0.25">
      <c r="A389" s="3" t="s">
        <v>41</v>
      </c>
      <c r="B389" s="3" t="s">
        <v>805</v>
      </c>
      <c r="C389" s="5">
        <v>1050000</v>
      </c>
      <c r="D389" s="5">
        <v>900000</v>
      </c>
      <c r="E389" s="5">
        <v>180000</v>
      </c>
      <c r="F389" s="5">
        <v>27000</v>
      </c>
      <c r="G389" s="5">
        <v>0</v>
      </c>
      <c r="H389" s="5">
        <v>123000</v>
      </c>
      <c r="I389" s="5">
        <v>0</v>
      </c>
      <c r="J389" s="5">
        <v>0</v>
      </c>
      <c r="K389" s="5">
        <v>0</v>
      </c>
      <c r="L389" s="5"/>
      <c r="M389" s="5">
        <f t="shared" si="140"/>
        <v>4723000</v>
      </c>
      <c r="N389" s="5">
        <f t="shared" si="141"/>
        <v>0</v>
      </c>
      <c r="O389" s="5" t="s">
        <v>806</v>
      </c>
      <c r="P389" s="5">
        <v>0</v>
      </c>
      <c r="Q389" s="381">
        <v>0</v>
      </c>
      <c r="R389" s="381">
        <v>175003</v>
      </c>
      <c r="S389" s="381">
        <v>874997</v>
      </c>
      <c r="T389" s="381">
        <v>0</v>
      </c>
      <c r="U389" s="381">
        <v>0</v>
      </c>
      <c r="V389" s="381">
        <v>0</v>
      </c>
      <c r="W389" s="23">
        <v>0.48</v>
      </c>
      <c r="X389" s="381">
        <v>2</v>
      </c>
    </row>
    <row r="390" spans="1:24" ht="15" customHeight="1" x14ac:dyDescent="0.25">
      <c r="A390" s="3" t="s">
        <v>41</v>
      </c>
      <c r="B390" s="3" t="s">
        <v>807</v>
      </c>
      <c r="C390" s="5">
        <v>1137000</v>
      </c>
      <c r="D390" s="5">
        <v>300000</v>
      </c>
      <c r="E390" s="5">
        <v>60000</v>
      </c>
      <c r="F390" s="5">
        <v>29000</v>
      </c>
      <c r="G390" s="5">
        <v>0</v>
      </c>
      <c r="H390" s="5">
        <v>807000</v>
      </c>
      <c r="I390" s="5">
        <v>0</v>
      </c>
      <c r="J390" s="5">
        <v>0</v>
      </c>
      <c r="K390" s="5">
        <v>0</v>
      </c>
      <c r="L390" s="5"/>
      <c r="M390" s="5">
        <f t="shared" si="140"/>
        <v>5530000</v>
      </c>
      <c r="N390" s="5">
        <f t="shared" si="141"/>
        <v>-1000</v>
      </c>
      <c r="O390" s="5" t="s">
        <v>808</v>
      </c>
      <c r="P390" s="5">
        <v>0</v>
      </c>
      <c r="Q390" s="382">
        <v>0</v>
      </c>
      <c r="R390" s="382">
        <v>189499</v>
      </c>
      <c r="S390" s="382">
        <v>947501</v>
      </c>
      <c r="T390" s="382">
        <v>0</v>
      </c>
      <c r="U390" s="382">
        <v>0</v>
      </c>
      <c r="V390" s="382">
        <v>0</v>
      </c>
      <c r="W390" s="23">
        <v>0.49</v>
      </c>
      <c r="X390" s="382">
        <v>1</v>
      </c>
    </row>
    <row r="391" spans="1:24" ht="15" customHeight="1" x14ac:dyDescent="0.25">
      <c r="A391" s="3" t="s">
        <v>41</v>
      </c>
      <c r="B391" s="3" t="s">
        <v>809</v>
      </c>
      <c r="C391" s="5">
        <v>1452000</v>
      </c>
      <c r="D391" s="5">
        <v>1200000</v>
      </c>
      <c r="E391" s="5">
        <v>240000</v>
      </c>
      <c r="F391" s="5">
        <v>27000</v>
      </c>
      <c r="G391" s="5">
        <v>0</v>
      </c>
      <c r="H391" s="5">
        <v>326000</v>
      </c>
      <c r="I391" s="5">
        <v>0</v>
      </c>
      <c r="J391" s="5">
        <v>100000</v>
      </c>
      <c r="K391" s="5">
        <v>0</v>
      </c>
      <c r="L391" s="5">
        <v>4000000</v>
      </c>
      <c r="M391" s="5">
        <f t="shared" si="140"/>
        <v>1756000</v>
      </c>
      <c r="N391" s="5">
        <f t="shared" si="141"/>
        <v>1000</v>
      </c>
      <c r="O391" s="5" t="s">
        <v>810</v>
      </c>
      <c r="P391" s="5">
        <v>0</v>
      </c>
      <c r="Q391" s="383">
        <v>0</v>
      </c>
      <c r="R391" s="383">
        <v>238670</v>
      </c>
      <c r="S391" s="383">
        <v>1213330</v>
      </c>
      <c r="T391" s="383">
        <v>0</v>
      </c>
      <c r="U391" s="383">
        <v>0</v>
      </c>
      <c r="V391" s="383">
        <v>0</v>
      </c>
      <c r="W391" s="23">
        <v>0.54</v>
      </c>
      <c r="X391" s="383">
        <v>3</v>
      </c>
    </row>
    <row r="392" spans="1:24" ht="15" customHeight="1" x14ac:dyDescent="0.25">
      <c r="A392" s="3" t="s">
        <v>41</v>
      </c>
      <c r="B392" s="3" t="s">
        <v>811</v>
      </c>
      <c r="C392" s="5">
        <v>1094000</v>
      </c>
      <c r="D392" s="5">
        <v>1800000</v>
      </c>
      <c r="E392" s="5">
        <v>360000</v>
      </c>
      <c r="F392" s="5">
        <v>122000</v>
      </c>
      <c r="G392" s="5">
        <v>0</v>
      </c>
      <c r="H392" s="5">
        <v>266000</v>
      </c>
      <c r="I392" s="5">
        <v>0</v>
      </c>
      <c r="J392" s="5">
        <v>1100000</v>
      </c>
      <c r="K392" s="5">
        <v>30000</v>
      </c>
      <c r="L392" s="5"/>
      <c r="M392" s="5">
        <f t="shared" si="140"/>
        <v>922000</v>
      </c>
      <c r="N392" s="5">
        <f t="shared" si="141"/>
        <v>24000</v>
      </c>
      <c r="O392" s="5" t="s">
        <v>275</v>
      </c>
      <c r="P392" s="5">
        <v>0</v>
      </c>
      <c r="Q392" s="384">
        <v>0</v>
      </c>
      <c r="R392" s="384">
        <v>179003</v>
      </c>
      <c r="S392" s="384">
        <v>914997</v>
      </c>
      <c r="T392" s="384">
        <v>0</v>
      </c>
      <c r="U392" s="384">
        <v>0</v>
      </c>
      <c r="V392" s="384">
        <v>0</v>
      </c>
      <c r="W392" s="23">
        <v>0.54</v>
      </c>
      <c r="X392" s="384">
        <v>2</v>
      </c>
    </row>
    <row r="393" spans="1:24" ht="15" customHeight="1" x14ac:dyDescent="0.25">
      <c r="A393" s="3" t="s">
        <v>41</v>
      </c>
      <c r="B393" s="3" t="s">
        <v>812</v>
      </c>
      <c r="C393" s="5">
        <v>1916000</v>
      </c>
      <c r="D393" s="5">
        <v>1000000</v>
      </c>
      <c r="E393" s="5">
        <v>200000</v>
      </c>
      <c r="F393" s="5">
        <v>341000</v>
      </c>
      <c r="G393" s="5">
        <v>0</v>
      </c>
      <c r="H393" s="5">
        <v>1493000</v>
      </c>
      <c r="I393" s="5">
        <v>0</v>
      </c>
      <c r="J393" s="5">
        <v>900000</v>
      </c>
      <c r="K393" s="5">
        <v>0</v>
      </c>
      <c r="L393" s="5"/>
      <c r="M393" s="5">
        <f t="shared" si="140"/>
        <v>1515000</v>
      </c>
      <c r="N393" s="5">
        <f t="shared" si="141"/>
        <v>18000</v>
      </c>
      <c r="O393" s="5" t="s">
        <v>813</v>
      </c>
      <c r="P393" s="5">
        <v>0</v>
      </c>
      <c r="Q393" s="385">
        <v>0</v>
      </c>
      <c r="R393" s="385">
        <v>302666</v>
      </c>
      <c r="S393" s="385">
        <v>1613334</v>
      </c>
      <c r="T393" s="385">
        <v>0</v>
      </c>
      <c r="U393" s="385">
        <v>0</v>
      </c>
      <c r="V393" s="385">
        <v>0</v>
      </c>
      <c r="W393" s="23">
        <v>0.47</v>
      </c>
      <c r="X393" s="385">
        <v>1</v>
      </c>
    </row>
    <row r="394" spans="1:24" ht="15" customHeight="1" x14ac:dyDescent="0.25">
      <c r="A394" s="3" t="s">
        <v>41</v>
      </c>
      <c r="B394" s="3" t="s">
        <v>815</v>
      </c>
      <c r="C394" s="5">
        <v>1712000</v>
      </c>
      <c r="D394" s="5">
        <v>2000000</v>
      </c>
      <c r="E394" s="5">
        <v>400000</v>
      </c>
      <c r="F394" s="5">
        <v>29000</v>
      </c>
      <c r="G394" s="5">
        <v>0</v>
      </c>
      <c r="H394" s="5">
        <v>1168000</v>
      </c>
      <c r="I394" s="5">
        <v>0</v>
      </c>
      <c r="J394" s="5">
        <v>1500000</v>
      </c>
      <c r="K394" s="5">
        <v>0</v>
      </c>
      <c r="L394" s="5"/>
      <c r="M394" s="5">
        <f xml:space="preserve"> M393+H394+ I394- J394- L394+ Q394</f>
        <v>1183000</v>
      </c>
      <c r="N394" s="5">
        <f>(C394-D394 - F394 - G394 + J394- K394- H394- I394- P394)*-1</f>
        <v>-15000</v>
      </c>
      <c r="O394" s="5" t="s">
        <v>138</v>
      </c>
      <c r="P394" s="5">
        <v>0</v>
      </c>
      <c r="Q394" s="386">
        <v>0</v>
      </c>
      <c r="R394" s="386">
        <v>278665</v>
      </c>
      <c r="S394" s="386">
        <v>1433335</v>
      </c>
      <c r="T394" s="386">
        <v>0</v>
      </c>
      <c r="U394" s="386">
        <v>0</v>
      </c>
      <c r="V394" s="386">
        <v>0</v>
      </c>
      <c r="W394" s="23">
        <v>0.57999999999999996</v>
      </c>
      <c r="X394" s="386">
        <v>2</v>
      </c>
    </row>
    <row r="395" spans="1:24" ht="15" customHeight="1" x14ac:dyDescent="0.25">
      <c r="A395" s="6" t="s">
        <v>19</v>
      </c>
      <c r="B395" s="6" t="s">
        <v>15</v>
      </c>
      <c r="C395" s="7">
        <f t="shared" ref="C395:L395" si="142">SUM(C388:C394)</f>
        <v>9749000</v>
      </c>
      <c r="D395" s="7">
        <f t="shared" si="142"/>
        <v>10200000</v>
      </c>
      <c r="E395" s="7">
        <f t="shared" si="142"/>
        <v>2040000</v>
      </c>
      <c r="F395" s="7">
        <f t="shared" si="142"/>
        <v>722000</v>
      </c>
      <c r="G395" s="7">
        <f t="shared" si="142"/>
        <v>0</v>
      </c>
      <c r="H395" s="7">
        <f t="shared" si="142"/>
        <v>4424000</v>
      </c>
      <c r="I395" s="7">
        <f t="shared" si="142"/>
        <v>0</v>
      </c>
      <c r="J395" s="7">
        <f t="shared" si="142"/>
        <v>5600000</v>
      </c>
      <c r="K395" s="7">
        <f t="shared" si="142"/>
        <v>30000</v>
      </c>
      <c r="L395" s="7">
        <f t="shared" si="142"/>
        <v>4000000</v>
      </c>
      <c r="M395" s="7">
        <f>M394</f>
        <v>1183000</v>
      </c>
      <c r="N395" s="7">
        <f>SUM(N388:N394)</f>
        <v>27000</v>
      </c>
      <c r="O395" s="7"/>
      <c r="P395" s="7">
        <f>SUM(P388:P394)</f>
        <v>0</v>
      </c>
      <c r="Q395" s="8"/>
    </row>
    <row r="396" spans="1:24" x14ac:dyDescent="0.25">
      <c r="A396" s="10" t="s">
        <v>15</v>
      </c>
      <c r="B396" s="10" t="s">
        <v>20</v>
      </c>
      <c r="C396" s="11">
        <f t="shared" ref="C396:L396" si="143">C371+C379+C387+C395</f>
        <v>38050000</v>
      </c>
      <c r="D396" s="11">
        <f t="shared" si="143"/>
        <v>29800000</v>
      </c>
      <c r="E396" s="11">
        <f t="shared" si="143"/>
        <v>5960000</v>
      </c>
      <c r="F396" s="11">
        <f>F371+F379+F387+F395</f>
        <v>2912000</v>
      </c>
      <c r="G396" s="11">
        <f t="shared" si="143"/>
        <v>0</v>
      </c>
      <c r="H396" s="11">
        <f t="shared" si="143"/>
        <v>20362000</v>
      </c>
      <c r="I396" s="11">
        <f t="shared" si="143"/>
        <v>0</v>
      </c>
      <c r="J396" s="11">
        <f t="shared" si="143"/>
        <v>15090000</v>
      </c>
      <c r="K396" s="11">
        <f t="shared" si="143"/>
        <v>107000</v>
      </c>
      <c r="L396" s="11">
        <f t="shared" si="143"/>
        <v>6000000</v>
      </c>
      <c r="M396" s="11">
        <f>M395</f>
        <v>1183000</v>
      </c>
      <c r="N396" s="11">
        <f>N371+N379+N387+N395</f>
        <v>41000</v>
      </c>
      <c r="O396" s="11"/>
      <c r="P396" s="11">
        <f>P371+P379+P387+P395</f>
        <v>0</v>
      </c>
      <c r="Q396" s="9"/>
    </row>
    <row r="397" spans="1:24" ht="15" customHeight="1" x14ac:dyDescent="0.25">
      <c r="A397" t="s">
        <v>41</v>
      </c>
      <c r="B397" s="3" t="s">
        <v>816</v>
      </c>
      <c r="C397" s="5">
        <v>1198000</v>
      </c>
      <c r="D397" s="5">
        <v>200000</v>
      </c>
      <c r="E397" s="5">
        <v>40000</v>
      </c>
      <c r="F397" s="5">
        <v>46000</v>
      </c>
      <c r="G397" s="5">
        <v>0</v>
      </c>
      <c r="H397" s="5">
        <v>940000</v>
      </c>
      <c r="I397" s="5">
        <v>0</v>
      </c>
      <c r="J397" s="5">
        <v>0</v>
      </c>
      <c r="K397" s="5">
        <v>0</v>
      </c>
      <c r="L397" s="5"/>
      <c r="M397" s="5">
        <f t="shared" ref="M397:M402" si="144" xml:space="preserve"> M396+H397+ I397- J397- L397+ Q397</f>
        <v>2123000</v>
      </c>
      <c r="N397" s="5">
        <f t="shared" ref="N397:N402" si="145">(C397-D397 - F397 - G397 + J397- K397- H397- I397- P397)*-1</f>
        <v>-12000</v>
      </c>
      <c r="O397" s="5" t="s">
        <v>817</v>
      </c>
      <c r="P397" s="5">
        <v>0</v>
      </c>
      <c r="Q397" s="387">
        <v>0</v>
      </c>
      <c r="R397" s="387">
        <v>196331</v>
      </c>
      <c r="S397" s="387">
        <v>1001668.8</v>
      </c>
      <c r="T397" s="387">
        <v>0</v>
      </c>
      <c r="U397" s="387">
        <v>0</v>
      </c>
      <c r="V397" s="387">
        <v>0</v>
      </c>
      <c r="W397" s="23">
        <v>0.49</v>
      </c>
      <c r="X397" s="387">
        <v>1</v>
      </c>
    </row>
    <row r="398" spans="1:24" ht="15" customHeight="1" x14ac:dyDescent="0.25">
      <c r="A398" s="3" t="s">
        <v>41</v>
      </c>
      <c r="B398" s="3" t="s">
        <v>819</v>
      </c>
      <c r="C398" s="5">
        <v>1264000</v>
      </c>
      <c r="D398" s="5">
        <v>0</v>
      </c>
      <c r="E398" s="5">
        <v>0</v>
      </c>
      <c r="F398" s="5">
        <v>42000</v>
      </c>
      <c r="G398" s="5">
        <v>0</v>
      </c>
      <c r="H398" s="5">
        <v>1228000</v>
      </c>
      <c r="I398" s="5">
        <v>0</v>
      </c>
      <c r="J398" s="5">
        <v>0</v>
      </c>
      <c r="K398" s="5">
        <v>0</v>
      </c>
      <c r="L398" s="5"/>
      <c r="M398" s="5">
        <f t="shared" si="144"/>
        <v>3351000</v>
      </c>
      <c r="N398" s="5">
        <f t="shared" si="145"/>
        <v>6000</v>
      </c>
      <c r="O398" s="5" t="s">
        <v>820</v>
      </c>
      <c r="P398" s="5">
        <v>0</v>
      </c>
      <c r="Q398" s="388">
        <v>0</v>
      </c>
      <c r="R398" s="388">
        <v>210670</v>
      </c>
      <c r="S398" s="388">
        <v>1053330</v>
      </c>
      <c r="T398" s="388">
        <v>0</v>
      </c>
      <c r="U398" s="388">
        <v>0</v>
      </c>
      <c r="V398" s="388">
        <v>0</v>
      </c>
      <c r="W398" s="23">
        <v>0.49</v>
      </c>
      <c r="X398" s="388">
        <v>0</v>
      </c>
    </row>
    <row r="399" spans="1:24" ht="15" customHeight="1" x14ac:dyDescent="0.25">
      <c r="A399" s="3" t="s">
        <v>41</v>
      </c>
      <c r="B399" s="3" t="s">
        <v>821</v>
      </c>
      <c r="C399" s="5">
        <v>1086000</v>
      </c>
      <c r="D399" s="5">
        <v>2800000</v>
      </c>
      <c r="E399" s="5">
        <v>560000</v>
      </c>
      <c r="F399" s="5">
        <v>69000</v>
      </c>
      <c r="G399" s="5">
        <v>0</v>
      </c>
      <c r="H399" s="5">
        <v>219000</v>
      </c>
      <c r="I399" s="5">
        <v>0</v>
      </c>
      <c r="J399" s="5">
        <v>2000000</v>
      </c>
      <c r="K399" s="5">
        <v>0</v>
      </c>
      <c r="L399" s="5"/>
      <c r="M399" s="5">
        <f t="shared" si="144"/>
        <v>1570000</v>
      </c>
      <c r="N399" s="5">
        <f t="shared" si="145"/>
        <v>2000</v>
      </c>
      <c r="O399" s="5" t="s">
        <v>822</v>
      </c>
      <c r="P399" s="5">
        <v>0</v>
      </c>
      <c r="Q399" s="389">
        <v>0</v>
      </c>
      <c r="R399" s="389">
        <v>181003</v>
      </c>
      <c r="S399" s="389">
        <v>904996.7</v>
      </c>
      <c r="T399" s="389">
        <v>0</v>
      </c>
      <c r="U399" s="389">
        <v>0</v>
      </c>
      <c r="V399" s="389">
        <v>0</v>
      </c>
      <c r="W399" s="23">
        <v>0.49</v>
      </c>
      <c r="X399" s="389">
        <v>3</v>
      </c>
    </row>
    <row r="400" spans="1:24" ht="15" customHeight="1" x14ac:dyDescent="0.25">
      <c r="A400" s="3" t="s">
        <v>41</v>
      </c>
      <c r="B400" s="3" t="s">
        <v>823</v>
      </c>
      <c r="C400" s="5">
        <v>1120000</v>
      </c>
      <c r="D400" s="5">
        <v>800000</v>
      </c>
      <c r="E400" s="5">
        <v>160000</v>
      </c>
      <c r="F400" s="5">
        <v>179000</v>
      </c>
      <c r="G400" s="5">
        <v>0</v>
      </c>
      <c r="H400" s="5">
        <v>139000</v>
      </c>
      <c r="I400" s="5">
        <v>0</v>
      </c>
      <c r="J400" s="5">
        <v>0</v>
      </c>
      <c r="K400" s="5">
        <v>0</v>
      </c>
      <c r="L400" s="5"/>
      <c r="M400" s="5">
        <f t="shared" si="144"/>
        <v>1709000</v>
      </c>
      <c r="N400" s="5">
        <f t="shared" si="145"/>
        <v>-2000</v>
      </c>
      <c r="O400" s="5" t="s">
        <v>824</v>
      </c>
      <c r="P400" s="5">
        <v>0</v>
      </c>
      <c r="Q400" s="390">
        <v>0</v>
      </c>
      <c r="R400" s="390">
        <v>183331</v>
      </c>
      <c r="S400" s="390">
        <v>936668.6</v>
      </c>
      <c r="T400" s="390">
        <v>0</v>
      </c>
      <c r="U400" s="390">
        <v>0</v>
      </c>
      <c r="V400" s="390">
        <v>0</v>
      </c>
      <c r="W400" s="23">
        <v>0.51</v>
      </c>
      <c r="X400" s="390">
        <v>2</v>
      </c>
    </row>
    <row r="401" spans="1:24" ht="15" customHeight="1" x14ac:dyDescent="0.25">
      <c r="A401" s="3" t="s">
        <v>41</v>
      </c>
      <c r="B401" s="3" t="s">
        <v>825</v>
      </c>
      <c r="C401" s="5">
        <v>1951000</v>
      </c>
      <c r="D401" s="5">
        <v>2000000</v>
      </c>
      <c r="E401" s="5">
        <v>400000</v>
      </c>
      <c r="F401" s="391">
        <v>296000</v>
      </c>
      <c r="G401" s="5">
        <v>0</v>
      </c>
      <c r="H401" s="5">
        <v>750000</v>
      </c>
      <c r="I401" s="5">
        <v>0</v>
      </c>
      <c r="J401" s="5">
        <v>1100000</v>
      </c>
      <c r="K401" s="5">
        <v>8000</v>
      </c>
      <c r="L401" s="5"/>
      <c r="M401" s="5">
        <f t="shared" si="144"/>
        <v>1359000</v>
      </c>
      <c r="N401" s="5">
        <f t="shared" si="145"/>
        <v>3000</v>
      </c>
      <c r="O401" s="5" t="s">
        <v>826</v>
      </c>
      <c r="P401" s="5">
        <v>0</v>
      </c>
      <c r="Q401" s="391">
        <v>0</v>
      </c>
      <c r="R401" s="391">
        <v>325174</v>
      </c>
      <c r="S401" s="391">
        <v>1625826.3</v>
      </c>
      <c r="T401" s="391">
        <v>0</v>
      </c>
      <c r="U401" s="391">
        <v>0</v>
      </c>
      <c r="V401" s="391">
        <v>0</v>
      </c>
      <c r="W401" s="23">
        <v>0.56000000000000005</v>
      </c>
      <c r="X401" s="391">
        <v>2</v>
      </c>
    </row>
    <row r="402" spans="1:24" ht="15" customHeight="1" x14ac:dyDescent="0.25">
      <c r="A402" s="3" t="s">
        <v>41</v>
      </c>
      <c r="B402" s="3" t="s">
        <v>827</v>
      </c>
      <c r="C402" s="5">
        <v>1663000</v>
      </c>
      <c r="D402" s="5">
        <v>200000</v>
      </c>
      <c r="E402" s="5">
        <v>40000</v>
      </c>
      <c r="F402" s="5">
        <v>142000</v>
      </c>
      <c r="G402" s="5">
        <v>0</v>
      </c>
      <c r="H402" s="5">
        <v>1432000</v>
      </c>
      <c r="I402" s="5">
        <v>0</v>
      </c>
      <c r="J402" s="5">
        <v>110000</v>
      </c>
      <c r="K402" s="5">
        <v>0</v>
      </c>
      <c r="L402" s="5"/>
      <c r="M402" s="5">
        <f t="shared" si="144"/>
        <v>2681000</v>
      </c>
      <c r="N402" s="5">
        <f t="shared" si="145"/>
        <v>1000</v>
      </c>
      <c r="O402" s="5" t="s">
        <v>829</v>
      </c>
      <c r="P402" s="5">
        <v>0</v>
      </c>
      <c r="Q402" s="392">
        <v>0</v>
      </c>
      <c r="R402" s="392">
        <v>277166</v>
      </c>
      <c r="S402" s="392">
        <v>1385833.6</v>
      </c>
      <c r="T402" s="392">
        <v>0</v>
      </c>
      <c r="U402" s="392">
        <v>0</v>
      </c>
      <c r="V402" s="392">
        <v>0</v>
      </c>
      <c r="W402" s="23">
        <v>0.59</v>
      </c>
      <c r="X402" s="392">
        <v>1</v>
      </c>
    </row>
    <row r="403" spans="1:24" ht="15" customHeight="1" x14ac:dyDescent="0.25">
      <c r="A403" s="3" t="s">
        <v>41</v>
      </c>
      <c r="B403" s="3" t="s">
        <v>830</v>
      </c>
      <c r="C403" s="5">
        <v>1111000</v>
      </c>
      <c r="D403" s="5">
        <v>1100000</v>
      </c>
      <c r="E403" s="5">
        <v>220000</v>
      </c>
      <c r="F403" s="5">
        <v>41000</v>
      </c>
      <c r="G403" s="5">
        <v>0</v>
      </c>
      <c r="H403" s="5">
        <v>569000</v>
      </c>
      <c r="I403" s="5">
        <v>0</v>
      </c>
      <c r="J403" s="5">
        <v>600000</v>
      </c>
      <c r="K403" s="5">
        <v>0</v>
      </c>
      <c r="L403" s="5"/>
      <c r="M403" s="5">
        <f xml:space="preserve"> M402+H403+ I403- J403- L403+ Q403</f>
        <v>2650000</v>
      </c>
      <c r="N403" s="5">
        <f>(C403-D403 - F403 - G403 + J403- K403- H403- I403- P403)*-1</f>
        <v>-1000</v>
      </c>
      <c r="O403" s="5" t="s">
        <v>832</v>
      </c>
      <c r="P403" s="5">
        <v>0</v>
      </c>
      <c r="Q403" s="393">
        <v>0</v>
      </c>
      <c r="R403" s="393">
        <v>185164</v>
      </c>
      <c r="S403" s="393">
        <v>925836</v>
      </c>
      <c r="T403" s="393">
        <v>0</v>
      </c>
      <c r="U403" s="393">
        <v>0</v>
      </c>
      <c r="V403" s="393">
        <v>0</v>
      </c>
      <c r="W403" s="23">
        <v>0.55000000000000004</v>
      </c>
      <c r="X403" s="393">
        <v>2</v>
      </c>
    </row>
    <row r="404" spans="1:24" ht="15" customHeight="1" x14ac:dyDescent="0.25">
      <c r="A404" s="6" t="s">
        <v>16</v>
      </c>
      <c r="B404" s="6" t="s">
        <v>15</v>
      </c>
      <c r="C404" s="7">
        <f t="shared" ref="C404:L404" si="146">SUM(C397:C403)</f>
        <v>9393000</v>
      </c>
      <c r="D404" s="7">
        <f t="shared" si="146"/>
        <v>7100000</v>
      </c>
      <c r="E404" s="7">
        <f t="shared" si="146"/>
        <v>1420000</v>
      </c>
      <c r="F404" s="7">
        <f t="shared" si="146"/>
        <v>815000</v>
      </c>
      <c r="G404" s="7">
        <f t="shared" si="146"/>
        <v>0</v>
      </c>
      <c r="H404" s="7">
        <f t="shared" si="146"/>
        <v>5277000</v>
      </c>
      <c r="I404" s="7">
        <f t="shared" si="146"/>
        <v>0</v>
      </c>
      <c r="J404" s="7">
        <f t="shared" si="146"/>
        <v>3810000</v>
      </c>
      <c r="K404" s="7">
        <f t="shared" si="146"/>
        <v>8000</v>
      </c>
      <c r="L404" s="7">
        <f t="shared" si="146"/>
        <v>0</v>
      </c>
      <c r="M404" s="7">
        <f>M403</f>
        <v>2650000</v>
      </c>
      <c r="N404" s="7">
        <f>SUM(N397:N403)</f>
        <v>-3000</v>
      </c>
      <c r="O404" s="7"/>
      <c r="P404" s="7">
        <f>SUM(P397:P403)</f>
        <v>0</v>
      </c>
      <c r="Q404" s="8"/>
    </row>
    <row r="405" spans="1:24" ht="15" customHeight="1" x14ac:dyDescent="0.25">
      <c r="A405" s="3" t="s">
        <v>41</v>
      </c>
      <c r="B405" s="3" t="s">
        <v>833</v>
      </c>
      <c r="C405" s="5">
        <v>1196000</v>
      </c>
      <c r="D405" s="5">
        <v>500000</v>
      </c>
      <c r="E405" s="5">
        <v>100000</v>
      </c>
      <c r="F405" s="5">
        <v>181000</v>
      </c>
      <c r="G405" s="5">
        <v>0</v>
      </c>
      <c r="H405" s="5">
        <v>673000</v>
      </c>
      <c r="I405" s="5">
        <v>0</v>
      </c>
      <c r="J405" s="5">
        <v>150000</v>
      </c>
      <c r="K405" s="5">
        <v>0</v>
      </c>
      <c r="L405" s="5"/>
      <c r="M405" s="5">
        <f t="shared" ref="M405:M410" si="147" xml:space="preserve"> M404+H405+ I405- J405- L405+ Q405</f>
        <v>3173000</v>
      </c>
      <c r="N405" s="5">
        <f t="shared" ref="N405:N410" si="148">(C405-D405 - F405 - G405 + J405- K405- H405- I405- P405)*-1</f>
        <v>8000</v>
      </c>
      <c r="O405" s="5" t="s">
        <v>834</v>
      </c>
      <c r="P405" s="5">
        <v>0</v>
      </c>
      <c r="Q405" s="394">
        <v>0</v>
      </c>
      <c r="R405" s="394">
        <v>196001</v>
      </c>
      <c r="S405" s="394">
        <v>999998.6</v>
      </c>
      <c r="T405" s="394">
        <v>0</v>
      </c>
      <c r="U405" s="394">
        <v>0</v>
      </c>
      <c r="V405" s="394">
        <v>0</v>
      </c>
      <c r="W405" s="23">
        <v>0.51</v>
      </c>
      <c r="X405" s="394">
        <v>1</v>
      </c>
    </row>
    <row r="406" spans="1:24" ht="15" customHeight="1" x14ac:dyDescent="0.25">
      <c r="A406" s="3" t="s">
        <v>41</v>
      </c>
      <c r="B406" s="3" t="s">
        <v>835</v>
      </c>
      <c r="C406" s="5">
        <v>2118000</v>
      </c>
      <c r="D406" s="5">
        <v>2150000</v>
      </c>
      <c r="E406" s="5">
        <v>430000</v>
      </c>
      <c r="F406" s="5">
        <v>44000</v>
      </c>
      <c r="G406" s="5">
        <v>0</v>
      </c>
      <c r="H406" s="5">
        <v>915000</v>
      </c>
      <c r="I406" s="5">
        <v>0</v>
      </c>
      <c r="J406" s="5">
        <v>1000000</v>
      </c>
      <c r="K406" s="5">
        <v>0</v>
      </c>
      <c r="L406" s="5"/>
      <c r="M406" s="5">
        <f t="shared" si="147"/>
        <v>3088000</v>
      </c>
      <c r="N406" s="5">
        <f t="shared" si="148"/>
        <v>-9000</v>
      </c>
      <c r="O406" s="5" t="s">
        <v>836</v>
      </c>
      <c r="P406" s="5">
        <v>0</v>
      </c>
      <c r="Q406" s="395">
        <v>0</v>
      </c>
      <c r="R406" s="395">
        <v>353001</v>
      </c>
      <c r="S406" s="395">
        <v>1764999</v>
      </c>
      <c r="T406" s="395">
        <v>0</v>
      </c>
      <c r="U406" s="395">
        <v>0</v>
      </c>
      <c r="V406" s="395">
        <v>0</v>
      </c>
      <c r="W406" s="23">
        <v>0.51</v>
      </c>
      <c r="X406" s="395">
        <v>5</v>
      </c>
    </row>
    <row r="407" spans="1:24" ht="15" customHeight="1" x14ac:dyDescent="0.25">
      <c r="A407" s="3" t="s">
        <v>41</v>
      </c>
      <c r="B407" s="3" t="s">
        <v>837</v>
      </c>
      <c r="C407" s="5">
        <v>861000</v>
      </c>
      <c r="D407" s="5">
        <v>4000000</v>
      </c>
      <c r="E407" s="5">
        <v>800000</v>
      </c>
      <c r="F407" s="5">
        <v>39000</v>
      </c>
      <c r="G407" s="5">
        <v>0</v>
      </c>
      <c r="H407" s="5">
        <v>825000</v>
      </c>
      <c r="I407" s="5">
        <v>0</v>
      </c>
      <c r="J407" s="5">
        <v>4000000</v>
      </c>
      <c r="K407" s="5">
        <v>0</v>
      </c>
      <c r="L407" s="5"/>
      <c r="M407" s="5">
        <f t="shared" si="147"/>
        <v>-87000</v>
      </c>
      <c r="N407" s="5">
        <f t="shared" si="148"/>
        <v>3000</v>
      </c>
      <c r="O407" s="5" t="s">
        <v>108</v>
      </c>
      <c r="P407" s="5">
        <v>0</v>
      </c>
      <c r="Q407" s="396">
        <v>0</v>
      </c>
      <c r="R407" s="396">
        <v>138499</v>
      </c>
      <c r="S407" s="396">
        <v>722501</v>
      </c>
      <c r="T407" s="396">
        <v>0</v>
      </c>
      <c r="U407" s="396">
        <v>0</v>
      </c>
      <c r="V407" s="396">
        <v>0</v>
      </c>
      <c r="W407" s="23">
        <v>0.55000000000000004</v>
      </c>
      <c r="X407" s="396">
        <v>1</v>
      </c>
    </row>
    <row r="408" spans="1:24" ht="15" customHeight="1" x14ac:dyDescent="0.25">
      <c r="A408" s="3" t="s">
        <v>41</v>
      </c>
      <c r="B408" s="3" t="s">
        <v>839</v>
      </c>
      <c r="C408" s="5">
        <v>1179000</v>
      </c>
      <c r="D408" s="5">
        <v>0</v>
      </c>
      <c r="E408" s="5">
        <v>0</v>
      </c>
      <c r="F408" s="5">
        <v>1294000</v>
      </c>
      <c r="G408" s="5">
        <v>0</v>
      </c>
      <c r="H408" s="5">
        <v>35000</v>
      </c>
      <c r="I408" s="5">
        <v>0</v>
      </c>
      <c r="J408" s="5">
        <v>150000</v>
      </c>
      <c r="K408" s="5">
        <v>0</v>
      </c>
      <c r="L408" s="5"/>
      <c r="M408" s="5">
        <f t="shared" si="147"/>
        <v>-202000</v>
      </c>
      <c r="N408" s="5">
        <f t="shared" si="148"/>
        <v>0</v>
      </c>
      <c r="O408" s="5" t="s">
        <v>840</v>
      </c>
      <c r="P408" s="5">
        <v>0</v>
      </c>
      <c r="Q408" s="397">
        <v>0</v>
      </c>
      <c r="R408" s="397">
        <v>176501</v>
      </c>
      <c r="S408" s="397">
        <v>1002499</v>
      </c>
      <c r="T408" s="397">
        <v>0</v>
      </c>
      <c r="U408" s="397">
        <v>0</v>
      </c>
      <c r="V408" s="397">
        <v>0</v>
      </c>
      <c r="W408" s="23">
        <v>0.54</v>
      </c>
      <c r="X408" s="397">
        <v>0</v>
      </c>
    </row>
    <row r="409" spans="1:24" ht="15" customHeight="1" x14ac:dyDescent="0.25">
      <c r="A409" s="3" t="s">
        <v>41</v>
      </c>
      <c r="B409" s="3" t="s">
        <v>841</v>
      </c>
      <c r="C409" s="5">
        <v>2037000</v>
      </c>
      <c r="D409" s="5">
        <v>0</v>
      </c>
      <c r="E409" s="5">
        <v>0</v>
      </c>
      <c r="F409" s="5">
        <v>45000</v>
      </c>
      <c r="G409" s="5">
        <v>0</v>
      </c>
      <c r="H409" s="5">
        <v>2032000</v>
      </c>
      <c r="I409" s="5">
        <v>0</v>
      </c>
      <c r="J409" s="5">
        <v>40000</v>
      </c>
      <c r="K409" s="5">
        <v>0</v>
      </c>
      <c r="L409" s="5"/>
      <c r="M409" s="5">
        <f t="shared" si="147"/>
        <v>1790000</v>
      </c>
      <c r="N409" s="5">
        <f t="shared" si="148"/>
        <v>0</v>
      </c>
      <c r="O409" s="5" t="s">
        <v>842</v>
      </c>
      <c r="P409" s="5">
        <v>0</v>
      </c>
      <c r="Q409" s="398">
        <v>0</v>
      </c>
      <c r="R409" s="398">
        <v>336166</v>
      </c>
      <c r="S409" s="398">
        <v>1700833.8</v>
      </c>
      <c r="T409" s="398">
        <v>0</v>
      </c>
      <c r="U409" s="398">
        <v>0</v>
      </c>
      <c r="V409" s="398">
        <v>0</v>
      </c>
      <c r="W409" s="23">
        <v>0.65</v>
      </c>
      <c r="X409" s="398">
        <v>0</v>
      </c>
    </row>
    <row r="410" spans="1:24" ht="15" customHeight="1" x14ac:dyDescent="0.25">
      <c r="A410" s="3" t="s">
        <v>41</v>
      </c>
      <c r="B410" s="3" t="s">
        <v>843</v>
      </c>
      <c r="C410" s="5">
        <v>1085000</v>
      </c>
      <c r="D410" s="5">
        <v>500000</v>
      </c>
      <c r="E410" s="5">
        <v>100000</v>
      </c>
      <c r="F410" s="5">
        <v>27000</v>
      </c>
      <c r="G410" s="5">
        <v>0</v>
      </c>
      <c r="H410" s="5">
        <v>658000</v>
      </c>
      <c r="I410" s="5">
        <v>0</v>
      </c>
      <c r="J410" s="5">
        <v>100000</v>
      </c>
      <c r="K410" s="5">
        <v>0</v>
      </c>
      <c r="L410" s="5"/>
      <c r="M410" s="5">
        <f t="shared" si="147"/>
        <v>2348000</v>
      </c>
      <c r="N410" s="5">
        <f t="shared" si="148"/>
        <v>0</v>
      </c>
      <c r="O410" s="5" t="s">
        <v>845</v>
      </c>
      <c r="P410" s="5">
        <v>0</v>
      </c>
      <c r="Q410" s="399">
        <v>0</v>
      </c>
      <c r="R410" s="399">
        <v>180833</v>
      </c>
      <c r="S410" s="399">
        <v>904167</v>
      </c>
      <c r="T410" s="399">
        <v>0</v>
      </c>
      <c r="U410" s="399">
        <v>0</v>
      </c>
      <c r="V410" s="399">
        <v>0</v>
      </c>
      <c r="W410" s="23">
        <v>0.54</v>
      </c>
      <c r="X410" s="399">
        <v>1</v>
      </c>
    </row>
    <row r="411" spans="1:24" ht="15" customHeight="1" x14ac:dyDescent="0.25">
      <c r="A411" s="3" t="s">
        <v>41</v>
      </c>
      <c r="B411" s="3" t="s">
        <v>846</v>
      </c>
      <c r="C411" s="5">
        <v>1985000</v>
      </c>
      <c r="D411" s="5">
        <v>4400000</v>
      </c>
      <c r="E411" s="5">
        <v>880000</v>
      </c>
      <c r="F411" s="5">
        <v>39000</v>
      </c>
      <c r="G411" s="5">
        <v>0</v>
      </c>
      <c r="H411" s="5">
        <v>738000</v>
      </c>
      <c r="I411" s="5">
        <v>0</v>
      </c>
      <c r="J411" s="5">
        <v>3192000</v>
      </c>
      <c r="K411" s="5">
        <v>0</v>
      </c>
      <c r="L411" s="5"/>
      <c r="M411" s="5">
        <f xml:space="preserve"> M410+H411+ I411- J411- L411+ Q411</f>
        <v>-106000</v>
      </c>
      <c r="N411" s="5">
        <f>(C411-D411 - F411 - G411 + J411- K411- H411- I411- P411)*-1</f>
        <v>0</v>
      </c>
      <c r="O411" s="5" t="s">
        <v>847</v>
      </c>
      <c r="P411" s="5">
        <v>0</v>
      </c>
      <c r="Q411" s="400">
        <v>0</v>
      </c>
      <c r="R411" s="400">
        <v>325829</v>
      </c>
      <c r="S411" s="400">
        <v>1659171</v>
      </c>
      <c r="T411" s="400">
        <v>0</v>
      </c>
      <c r="U411" s="400">
        <v>0</v>
      </c>
      <c r="V411" s="400">
        <v>0</v>
      </c>
      <c r="W411" s="23">
        <v>0.53</v>
      </c>
      <c r="X411" s="400">
        <v>4</v>
      </c>
    </row>
    <row r="412" spans="1:24" ht="15" customHeight="1" x14ac:dyDescent="0.25">
      <c r="A412" s="6" t="s">
        <v>17</v>
      </c>
      <c r="B412" s="6" t="s">
        <v>15</v>
      </c>
      <c r="C412" s="7">
        <f t="shared" ref="C412:L412" si="149">SUM(C405:C411)</f>
        <v>10461000</v>
      </c>
      <c r="D412" s="7">
        <f t="shared" si="149"/>
        <v>11550000</v>
      </c>
      <c r="E412" s="7">
        <f t="shared" si="149"/>
        <v>2310000</v>
      </c>
      <c r="F412" s="7">
        <f t="shared" si="149"/>
        <v>1669000</v>
      </c>
      <c r="G412" s="7">
        <f t="shared" si="149"/>
        <v>0</v>
      </c>
      <c r="H412" s="7">
        <f t="shared" si="149"/>
        <v>5876000</v>
      </c>
      <c r="I412" s="7">
        <f t="shared" si="149"/>
        <v>0</v>
      </c>
      <c r="J412" s="7">
        <f t="shared" si="149"/>
        <v>8632000</v>
      </c>
      <c r="K412" s="7">
        <f t="shared" si="149"/>
        <v>0</v>
      </c>
      <c r="L412" s="7">
        <f t="shared" si="149"/>
        <v>0</v>
      </c>
      <c r="M412" s="7">
        <f>M411</f>
        <v>-106000</v>
      </c>
      <c r="N412" s="7">
        <f>SUM(N405:N411)</f>
        <v>2000</v>
      </c>
      <c r="O412" s="7"/>
      <c r="P412" s="7">
        <f>SUM(P405:P411)</f>
        <v>0</v>
      </c>
      <c r="Q412" s="8"/>
    </row>
    <row r="413" spans="1:24" ht="15" customHeight="1" x14ac:dyDescent="0.25">
      <c r="A413" s="3" t="s">
        <v>41</v>
      </c>
      <c r="B413" s="3" t="s">
        <v>849</v>
      </c>
      <c r="C413" s="5">
        <v>1055000</v>
      </c>
      <c r="D413" s="5">
        <v>0</v>
      </c>
      <c r="E413" s="5">
        <v>0</v>
      </c>
      <c r="F413" s="5">
        <v>65000</v>
      </c>
      <c r="G413" s="5">
        <v>0</v>
      </c>
      <c r="H413" s="5">
        <v>982000</v>
      </c>
      <c r="I413" s="5">
        <v>0</v>
      </c>
      <c r="J413" s="5">
        <v>0</v>
      </c>
      <c r="K413" s="5">
        <v>0</v>
      </c>
      <c r="L413" s="5"/>
      <c r="M413" s="5">
        <f t="shared" ref="M413:M418" si="150" xml:space="preserve"> M412+H413+ I413- J413- L413+ Q413</f>
        <v>876000</v>
      </c>
      <c r="N413" s="5">
        <f t="shared" ref="N413:N418" si="151">(C413-D413 - F413 - G413 + J413- K413- H413- I413- P413)*-1</f>
        <v>-8000</v>
      </c>
      <c r="O413" s="5" t="s">
        <v>850</v>
      </c>
      <c r="P413" s="5">
        <v>0</v>
      </c>
      <c r="Q413" s="401">
        <v>0</v>
      </c>
      <c r="R413" s="401">
        <v>175834</v>
      </c>
      <c r="S413" s="401">
        <v>879166</v>
      </c>
      <c r="T413" s="401">
        <v>0</v>
      </c>
      <c r="U413" s="401">
        <v>0</v>
      </c>
      <c r="V413" s="401">
        <v>0</v>
      </c>
      <c r="W413" s="23">
        <v>0.5</v>
      </c>
      <c r="X413" s="401">
        <v>0</v>
      </c>
    </row>
    <row r="414" spans="1:24" ht="15" customHeight="1" x14ac:dyDescent="0.25">
      <c r="A414" s="3" t="s">
        <v>41</v>
      </c>
      <c r="B414" s="3" t="s">
        <v>851</v>
      </c>
      <c r="C414" s="5">
        <v>1532000</v>
      </c>
      <c r="D414" s="5">
        <v>0</v>
      </c>
      <c r="E414" s="5">
        <v>0</v>
      </c>
      <c r="F414" s="5">
        <v>27000</v>
      </c>
      <c r="G414" s="5">
        <v>0</v>
      </c>
      <c r="H414" s="5">
        <v>1505000</v>
      </c>
      <c r="I414" s="5">
        <v>0</v>
      </c>
      <c r="J414" s="5">
        <v>0</v>
      </c>
      <c r="K414" s="5">
        <v>0</v>
      </c>
      <c r="L414" s="5"/>
      <c r="M414" s="5">
        <f t="shared" si="150"/>
        <v>2381000</v>
      </c>
      <c r="N414" s="5">
        <f t="shared" si="151"/>
        <v>0</v>
      </c>
      <c r="O414" s="5" t="s">
        <v>170</v>
      </c>
      <c r="P414" s="5">
        <v>0</v>
      </c>
      <c r="Q414" s="402">
        <v>0</v>
      </c>
      <c r="R414" s="402">
        <v>255333</v>
      </c>
      <c r="S414" s="402">
        <v>1276667</v>
      </c>
      <c r="T414" s="402">
        <v>0</v>
      </c>
      <c r="U414" s="402">
        <v>0</v>
      </c>
      <c r="V414" s="402">
        <v>0</v>
      </c>
      <c r="W414" s="23">
        <v>0.55000000000000004</v>
      </c>
      <c r="X414" s="402">
        <v>0</v>
      </c>
    </row>
    <row r="415" spans="1:24" ht="15" customHeight="1" x14ac:dyDescent="0.25">
      <c r="A415" s="3" t="s">
        <v>41</v>
      </c>
      <c r="B415" s="3" t="s">
        <v>852</v>
      </c>
      <c r="C415" s="5">
        <v>810000</v>
      </c>
      <c r="D415" s="5">
        <v>2200000</v>
      </c>
      <c r="E415" s="5">
        <v>440000</v>
      </c>
      <c r="F415" s="5">
        <v>332000</v>
      </c>
      <c r="G415" s="5">
        <v>0</v>
      </c>
      <c r="H415" s="5">
        <v>278000</v>
      </c>
      <c r="I415" s="5">
        <v>0</v>
      </c>
      <c r="J415" s="5">
        <v>2000000</v>
      </c>
      <c r="K415" s="5">
        <v>0</v>
      </c>
      <c r="L415" s="5"/>
      <c r="M415" s="5">
        <f t="shared" si="150"/>
        <v>659000</v>
      </c>
      <c r="N415" s="5">
        <f t="shared" si="151"/>
        <v>0</v>
      </c>
      <c r="O415" s="5" t="s">
        <v>853</v>
      </c>
      <c r="P415" s="5">
        <v>0</v>
      </c>
      <c r="Q415" s="403">
        <v>0</v>
      </c>
      <c r="R415" s="403">
        <v>130000</v>
      </c>
      <c r="S415" s="403">
        <v>680000</v>
      </c>
      <c r="T415" s="403">
        <v>0</v>
      </c>
      <c r="U415" s="403">
        <v>0</v>
      </c>
      <c r="V415" s="403">
        <v>0</v>
      </c>
      <c r="W415" s="23">
        <v>0.45</v>
      </c>
      <c r="X415" s="403">
        <v>3</v>
      </c>
    </row>
    <row r="416" spans="1:24" ht="15" customHeight="1" x14ac:dyDescent="0.25">
      <c r="A416" s="3" t="s">
        <v>856</v>
      </c>
      <c r="B416" s="3" t="s">
        <v>855</v>
      </c>
      <c r="C416" s="5">
        <v>1968000</v>
      </c>
      <c r="D416" s="5">
        <v>700000</v>
      </c>
      <c r="E416" s="5">
        <v>140000</v>
      </c>
      <c r="F416" s="5">
        <v>45000</v>
      </c>
      <c r="G416" s="5">
        <v>0</v>
      </c>
      <c r="H416" s="5">
        <v>1509000</v>
      </c>
      <c r="I416" s="5">
        <v>0</v>
      </c>
      <c r="J416" s="5">
        <v>287000</v>
      </c>
      <c r="K416" s="5">
        <v>0</v>
      </c>
      <c r="L416" s="5"/>
      <c r="M416" s="5">
        <f t="shared" si="150"/>
        <v>1881000</v>
      </c>
      <c r="N416" s="5">
        <f t="shared" si="151"/>
        <v>-1000</v>
      </c>
      <c r="O416" s="5" t="s">
        <v>828</v>
      </c>
      <c r="P416" s="5">
        <v>0</v>
      </c>
      <c r="Q416" s="404">
        <v>0</v>
      </c>
      <c r="R416" s="404">
        <v>327999</v>
      </c>
      <c r="S416" s="404">
        <v>1640000.6</v>
      </c>
      <c r="T416" s="404">
        <v>0</v>
      </c>
      <c r="U416" s="404">
        <v>0</v>
      </c>
      <c r="V416" s="404">
        <v>0</v>
      </c>
      <c r="W416" s="23">
        <v>0.62</v>
      </c>
      <c r="X416" s="404">
        <v>2</v>
      </c>
    </row>
    <row r="417" spans="1:24" ht="15" customHeight="1" x14ac:dyDescent="0.25">
      <c r="A417" s="3" t="s">
        <v>41</v>
      </c>
      <c r="B417" s="3" t="s">
        <v>857</v>
      </c>
      <c r="C417" s="5">
        <v>1235000</v>
      </c>
      <c r="D417" s="5">
        <v>500000</v>
      </c>
      <c r="E417" s="5">
        <v>100000</v>
      </c>
      <c r="F417" s="5">
        <v>42000</v>
      </c>
      <c r="G417" s="5">
        <v>0</v>
      </c>
      <c r="H417" s="5">
        <v>792000</v>
      </c>
      <c r="I417" s="5">
        <v>0</v>
      </c>
      <c r="J417" s="5">
        <v>100000</v>
      </c>
      <c r="K417" s="5">
        <v>0</v>
      </c>
      <c r="L417" s="5"/>
      <c r="M417" s="5">
        <f t="shared" si="150"/>
        <v>2573000</v>
      </c>
      <c r="N417" s="5">
        <f t="shared" si="151"/>
        <v>-1000</v>
      </c>
      <c r="O417" s="5" t="s">
        <v>858</v>
      </c>
      <c r="P417" s="5">
        <v>0</v>
      </c>
      <c r="Q417" s="405">
        <v>0</v>
      </c>
      <c r="R417" s="405">
        <v>200835</v>
      </c>
      <c r="S417" s="405">
        <v>1034165</v>
      </c>
      <c r="T417" s="405">
        <v>0</v>
      </c>
      <c r="U417" s="405">
        <v>0</v>
      </c>
      <c r="V417" s="405">
        <v>0</v>
      </c>
      <c r="W417" s="23">
        <v>0.57999999999999996</v>
      </c>
      <c r="X417" s="405">
        <v>1</v>
      </c>
    </row>
    <row r="418" spans="1:24" ht="15" customHeight="1" x14ac:dyDescent="0.25">
      <c r="A418" s="3" t="s">
        <v>41</v>
      </c>
      <c r="B418" s="3" t="s">
        <v>859</v>
      </c>
      <c r="C418" s="5">
        <v>1175000</v>
      </c>
      <c r="D418" s="5">
        <v>3010000</v>
      </c>
      <c r="E418" s="5">
        <v>602000</v>
      </c>
      <c r="F418" s="5">
        <v>29000</v>
      </c>
      <c r="G418" s="5">
        <v>0</v>
      </c>
      <c r="H418" s="5">
        <v>188000</v>
      </c>
      <c r="I418" s="5">
        <v>0</v>
      </c>
      <c r="J418" s="5">
        <v>2060000</v>
      </c>
      <c r="K418" s="5">
        <v>8000</v>
      </c>
      <c r="L418" s="5"/>
      <c r="M418" s="5">
        <f t="shared" si="150"/>
        <v>701000</v>
      </c>
      <c r="N418" s="5">
        <f t="shared" si="151"/>
        <v>0</v>
      </c>
      <c r="O418" s="5" t="s">
        <v>340</v>
      </c>
      <c r="P418" s="5">
        <v>0</v>
      </c>
      <c r="Q418" s="406">
        <v>0</v>
      </c>
      <c r="R418" s="406">
        <v>192503</v>
      </c>
      <c r="S418" s="406">
        <v>982497</v>
      </c>
      <c r="T418" s="406">
        <v>0</v>
      </c>
      <c r="U418" s="406">
        <v>0</v>
      </c>
      <c r="V418" s="406">
        <v>0</v>
      </c>
      <c r="W418" s="23">
        <v>0.59</v>
      </c>
      <c r="X418" s="406">
        <v>3</v>
      </c>
    </row>
    <row r="419" spans="1:24" ht="15" customHeight="1" x14ac:dyDescent="0.25">
      <c r="A419" s="3" t="s">
        <v>41</v>
      </c>
      <c r="B419" s="3" t="s">
        <v>860</v>
      </c>
      <c r="C419" s="5">
        <v>1029000</v>
      </c>
      <c r="D419" s="5">
        <v>0</v>
      </c>
      <c r="E419" s="5">
        <v>0</v>
      </c>
      <c r="F419" s="5">
        <v>57000</v>
      </c>
      <c r="G419" s="5">
        <v>0</v>
      </c>
      <c r="H419" s="5">
        <v>965000</v>
      </c>
      <c r="I419" s="5">
        <v>0</v>
      </c>
      <c r="J419" s="5">
        <v>0</v>
      </c>
      <c r="K419" s="5">
        <v>15000</v>
      </c>
      <c r="L419" s="5"/>
      <c r="M419" s="5">
        <f xml:space="preserve"> M418+H419+ I419- J419- L419+ Q419</f>
        <v>1666000</v>
      </c>
      <c r="N419" s="5">
        <f>(C419-D419 - F419 - G419 + J419- K419- H419- I419- P419)*-1</f>
        <v>8000</v>
      </c>
      <c r="O419" s="5" t="s">
        <v>861</v>
      </c>
      <c r="P419" s="5">
        <v>0</v>
      </c>
      <c r="Q419" s="407">
        <v>0</v>
      </c>
      <c r="R419" s="407">
        <v>171490</v>
      </c>
      <c r="S419" s="407">
        <v>857510</v>
      </c>
      <c r="T419" s="407">
        <v>0</v>
      </c>
      <c r="U419" s="407">
        <v>0</v>
      </c>
      <c r="V419" s="407">
        <v>0</v>
      </c>
      <c r="W419" s="23">
        <v>0.57999999999999996</v>
      </c>
      <c r="X419" s="407">
        <v>0</v>
      </c>
    </row>
    <row r="420" spans="1:24" ht="15" customHeight="1" x14ac:dyDescent="0.25">
      <c r="A420" s="6" t="s">
        <v>18</v>
      </c>
      <c r="B420" s="6" t="s">
        <v>15</v>
      </c>
      <c r="C420" s="7">
        <f t="shared" ref="C420:L420" si="152">SUM(C413:C419)</f>
        <v>8804000</v>
      </c>
      <c r="D420" s="7">
        <f t="shared" si="152"/>
        <v>6410000</v>
      </c>
      <c r="E420" s="7">
        <f t="shared" si="152"/>
        <v>1282000</v>
      </c>
      <c r="F420" s="7">
        <f t="shared" si="152"/>
        <v>597000</v>
      </c>
      <c r="G420" s="7">
        <f t="shared" si="152"/>
        <v>0</v>
      </c>
      <c r="H420" s="7">
        <f t="shared" si="152"/>
        <v>6219000</v>
      </c>
      <c r="I420" s="7">
        <f t="shared" si="152"/>
        <v>0</v>
      </c>
      <c r="J420" s="7">
        <f t="shared" si="152"/>
        <v>4447000</v>
      </c>
      <c r="K420" s="7">
        <f t="shared" si="152"/>
        <v>23000</v>
      </c>
      <c r="L420" s="7">
        <f t="shared" si="152"/>
        <v>0</v>
      </c>
      <c r="M420" s="7">
        <f>M419</f>
        <v>1666000</v>
      </c>
      <c r="N420" s="7">
        <f>SUM(N413:N419)</f>
        <v>-2000</v>
      </c>
      <c r="O420" s="7"/>
      <c r="P420" s="7">
        <f>SUM(P413:P419)</f>
        <v>0</v>
      </c>
      <c r="Q420" s="8"/>
    </row>
    <row r="421" spans="1:24" ht="15" customHeight="1" x14ac:dyDescent="0.25">
      <c r="A421" s="3" t="s">
        <v>41</v>
      </c>
      <c r="B421" s="3" t="s">
        <v>862</v>
      </c>
      <c r="C421" s="5">
        <v>1597000</v>
      </c>
      <c r="D421" s="5">
        <v>0</v>
      </c>
      <c r="E421" s="5">
        <v>0</v>
      </c>
      <c r="F421" s="5">
        <v>261000</v>
      </c>
      <c r="G421" s="5">
        <v>0</v>
      </c>
      <c r="H421" s="5">
        <v>1336000</v>
      </c>
      <c r="I421" s="5">
        <v>0</v>
      </c>
      <c r="J421" s="5">
        <v>0</v>
      </c>
      <c r="K421" s="5">
        <v>0</v>
      </c>
      <c r="L421" s="5"/>
      <c r="M421" s="5">
        <f t="shared" ref="M421:M426" si="153" xml:space="preserve"> M420+H421+ I421- J421- L421+ Q421</f>
        <v>3002000</v>
      </c>
      <c r="N421" s="5">
        <f t="shared" ref="N421:N426" si="154">(C421-D421 - F421 - G421 + J421- K421- H421- I421- P421)*-1</f>
        <v>0</v>
      </c>
      <c r="O421" s="5" t="s">
        <v>842</v>
      </c>
      <c r="P421" s="5">
        <v>0</v>
      </c>
      <c r="Q421" s="408">
        <v>0</v>
      </c>
      <c r="R421" s="408">
        <v>261154</v>
      </c>
      <c r="S421" s="408">
        <v>1335846</v>
      </c>
      <c r="T421" s="408">
        <v>0</v>
      </c>
      <c r="U421" s="408">
        <v>0</v>
      </c>
      <c r="V421" s="408">
        <v>0</v>
      </c>
      <c r="W421" s="23">
        <v>0.65</v>
      </c>
      <c r="X421" s="408">
        <v>0</v>
      </c>
    </row>
    <row r="422" spans="1:24" ht="15" customHeight="1" x14ac:dyDescent="0.25">
      <c r="A422" s="3" t="s">
        <v>41</v>
      </c>
      <c r="B422" s="3" t="s">
        <v>863</v>
      </c>
      <c r="C422" s="5">
        <v>1143000</v>
      </c>
      <c r="D422" s="5">
        <v>3900000</v>
      </c>
      <c r="E422" s="5">
        <v>780000</v>
      </c>
      <c r="F422" s="5">
        <v>302000</v>
      </c>
      <c r="G422" s="5">
        <v>0</v>
      </c>
      <c r="H422" s="5">
        <v>624000</v>
      </c>
      <c r="I422" s="5">
        <v>0</v>
      </c>
      <c r="J422" s="5">
        <v>3684000</v>
      </c>
      <c r="K422" s="5">
        <v>0</v>
      </c>
      <c r="L422" s="5"/>
      <c r="M422" s="5">
        <f t="shared" si="153"/>
        <v>-58000</v>
      </c>
      <c r="N422" s="5">
        <f t="shared" si="154"/>
        <v>-1000</v>
      </c>
      <c r="O422" s="5" t="s">
        <v>340</v>
      </c>
      <c r="P422" s="5">
        <v>0</v>
      </c>
      <c r="Q422" s="409">
        <v>0</v>
      </c>
      <c r="R422" s="409">
        <v>185489</v>
      </c>
      <c r="S422" s="409">
        <v>957511</v>
      </c>
      <c r="T422" s="409">
        <v>0</v>
      </c>
      <c r="U422" s="409">
        <v>0</v>
      </c>
      <c r="V422" s="409">
        <v>0</v>
      </c>
      <c r="W422" s="23">
        <v>0.59</v>
      </c>
      <c r="X422" s="409">
        <v>3</v>
      </c>
    </row>
    <row r="423" spans="1:24" ht="15" customHeight="1" x14ac:dyDescent="0.25">
      <c r="A423" s="3" t="s">
        <v>41</v>
      </c>
      <c r="B423" s="3" t="s">
        <v>864</v>
      </c>
      <c r="C423" s="5">
        <v>1740000</v>
      </c>
      <c r="D423" s="5">
        <v>700000</v>
      </c>
      <c r="E423" s="5">
        <v>140000</v>
      </c>
      <c r="F423" s="5">
        <v>162000</v>
      </c>
      <c r="G423" s="5">
        <v>0</v>
      </c>
      <c r="H423" s="5">
        <v>898000</v>
      </c>
      <c r="I423" s="5">
        <v>0</v>
      </c>
      <c r="J423" s="5">
        <v>50000</v>
      </c>
      <c r="K423" s="5">
        <v>0</v>
      </c>
      <c r="L423" s="5"/>
      <c r="M423" s="5">
        <f t="shared" si="153"/>
        <v>790000</v>
      </c>
      <c r="N423" s="5">
        <f t="shared" si="154"/>
        <v>-30000</v>
      </c>
      <c r="O423" s="5" t="s">
        <v>865</v>
      </c>
      <c r="P423" s="5">
        <v>0</v>
      </c>
      <c r="Q423" s="410">
        <v>0</v>
      </c>
      <c r="R423" s="410">
        <v>286642</v>
      </c>
      <c r="S423" s="410">
        <v>1453358</v>
      </c>
      <c r="T423" s="410">
        <v>0</v>
      </c>
      <c r="U423" s="410">
        <v>0</v>
      </c>
      <c r="V423" s="410">
        <v>0</v>
      </c>
      <c r="W423" s="23">
        <v>0.69</v>
      </c>
      <c r="X423" s="410">
        <v>2</v>
      </c>
    </row>
    <row r="424" spans="1:24" ht="15" customHeight="1" x14ac:dyDescent="0.25">
      <c r="A424" s="3" t="s">
        <v>41</v>
      </c>
      <c r="B424" s="3" t="s">
        <v>867</v>
      </c>
      <c r="C424" s="5">
        <v>1352000</v>
      </c>
      <c r="D424" s="5">
        <v>0</v>
      </c>
      <c r="E424" s="5">
        <v>0</v>
      </c>
      <c r="F424" s="5">
        <v>30000</v>
      </c>
      <c r="G424" s="5">
        <v>0</v>
      </c>
      <c r="H424" s="5">
        <v>1659000</v>
      </c>
      <c r="I424" s="5">
        <v>0</v>
      </c>
      <c r="J424" s="5">
        <v>300000</v>
      </c>
      <c r="K424" s="5">
        <v>0</v>
      </c>
      <c r="L424" s="5"/>
      <c r="M424" s="5">
        <f t="shared" si="153"/>
        <v>2149000</v>
      </c>
      <c r="N424" s="5">
        <f t="shared" si="154"/>
        <v>37000</v>
      </c>
      <c r="O424" s="5" t="s">
        <v>829</v>
      </c>
      <c r="P424" s="5">
        <v>0</v>
      </c>
      <c r="Q424" s="413">
        <v>0</v>
      </c>
      <c r="R424" s="413">
        <v>221988</v>
      </c>
      <c r="S424" s="413">
        <v>1130012</v>
      </c>
      <c r="T424" s="413">
        <v>0</v>
      </c>
      <c r="U424" s="413">
        <v>0</v>
      </c>
      <c r="V424" s="413">
        <v>0</v>
      </c>
      <c r="W424" s="23">
        <v>0.57999999999999996</v>
      </c>
      <c r="X424" s="413">
        <v>0</v>
      </c>
    </row>
    <row r="425" spans="1:24" ht="15" customHeight="1" x14ac:dyDescent="0.25">
      <c r="A425" s="3" t="s">
        <v>41</v>
      </c>
      <c r="B425" s="3" t="s">
        <v>869</v>
      </c>
      <c r="C425" s="5">
        <v>1610000</v>
      </c>
      <c r="D425" s="5">
        <v>300000</v>
      </c>
      <c r="E425" s="5">
        <v>60000</v>
      </c>
      <c r="F425" s="5">
        <v>39000</v>
      </c>
      <c r="G425" s="5">
        <v>0</v>
      </c>
      <c r="H425" s="5">
        <v>1409000</v>
      </c>
      <c r="I425" s="5">
        <v>0</v>
      </c>
      <c r="J425" s="5">
        <v>200000</v>
      </c>
      <c r="K425" s="5">
        <v>60000</v>
      </c>
      <c r="L425" s="5"/>
      <c r="M425" s="5">
        <f t="shared" si="153"/>
        <v>3358000</v>
      </c>
      <c r="N425" s="5">
        <f t="shared" si="154"/>
        <v>-2000</v>
      </c>
      <c r="O425" s="5" t="s">
        <v>870</v>
      </c>
      <c r="P425" s="5">
        <v>0</v>
      </c>
      <c r="Q425" s="414">
        <v>0</v>
      </c>
      <c r="R425" s="414">
        <v>264984</v>
      </c>
      <c r="S425" s="414">
        <v>1345016</v>
      </c>
      <c r="T425" s="414">
        <v>0</v>
      </c>
      <c r="U425" s="414">
        <v>0</v>
      </c>
      <c r="V425" s="414">
        <v>0</v>
      </c>
      <c r="W425" s="23">
        <v>0.61</v>
      </c>
      <c r="X425" s="414">
        <v>1</v>
      </c>
    </row>
    <row r="426" spans="1:24" ht="15" customHeight="1" x14ac:dyDescent="0.25">
      <c r="A426" s="3" t="s">
        <v>41</v>
      </c>
      <c r="B426" s="3" t="s">
        <v>871</v>
      </c>
      <c r="C426" s="5">
        <v>1182000</v>
      </c>
      <c r="D426" s="5">
        <v>1800000</v>
      </c>
      <c r="E426" s="5">
        <v>360000</v>
      </c>
      <c r="F426" s="5">
        <v>27000</v>
      </c>
      <c r="G426" s="5">
        <v>0</v>
      </c>
      <c r="H426" s="5">
        <v>852000</v>
      </c>
      <c r="I426" s="5">
        <v>0</v>
      </c>
      <c r="J426" s="5">
        <v>1500000</v>
      </c>
      <c r="K426" s="5">
        <v>0</v>
      </c>
      <c r="L426" s="5"/>
      <c r="M426" s="5">
        <f t="shared" si="153"/>
        <v>2710000</v>
      </c>
      <c r="N426" s="5">
        <f t="shared" si="154"/>
        <v>-3000</v>
      </c>
      <c r="O426" s="5" t="s">
        <v>872</v>
      </c>
      <c r="P426" s="5">
        <v>0</v>
      </c>
      <c r="Q426" s="415">
        <v>0</v>
      </c>
      <c r="R426" s="415">
        <v>196989</v>
      </c>
      <c r="S426" s="415">
        <v>985011</v>
      </c>
      <c r="T426" s="415">
        <v>0</v>
      </c>
      <c r="U426" s="415">
        <v>0</v>
      </c>
      <c r="V426" s="415">
        <v>0</v>
      </c>
      <c r="W426" s="23">
        <v>0.53</v>
      </c>
      <c r="X426" s="415">
        <v>3</v>
      </c>
    </row>
    <row r="427" spans="1:24" ht="15" customHeight="1" x14ac:dyDescent="0.25">
      <c r="A427" s="3" t="s">
        <v>41</v>
      </c>
      <c r="B427" s="3" t="s">
        <v>873</v>
      </c>
      <c r="C427" s="5">
        <v>1339000</v>
      </c>
      <c r="D427" s="5">
        <v>1000000</v>
      </c>
      <c r="E427" s="5">
        <v>200000</v>
      </c>
      <c r="F427" s="5">
        <v>29000</v>
      </c>
      <c r="G427" s="5">
        <v>0</v>
      </c>
      <c r="H427" s="5">
        <v>304000</v>
      </c>
      <c r="I427" s="5">
        <v>0</v>
      </c>
      <c r="J427" s="5">
        <v>0</v>
      </c>
      <c r="K427" s="5">
        <v>8000</v>
      </c>
      <c r="L427" s="5"/>
      <c r="M427" s="5">
        <f xml:space="preserve"> M426+H427+ I427- J427- L427+ Q427</f>
        <v>3014000</v>
      </c>
      <c r="N427" s="5">
        <f>(C427-D427 - F427 - G427 + J427- K427- H427- I427- P427)*-1</f>
        <v>2000</v>
      </c>
      <c r="O427" s="5" t="s">
        <v>875</v>
      </c>
      <c r="P427" s="5">
        <v>0</v>
      </c>
      <c r="Q427" s="416">
        <v>0</v>
      </c>
      <c r="R427" s="416">
        <v>218153</v>
      </c>
      <c r="S427" s="416">
        <v>1120846.8</v>
      </c>
      <c r="T427" s="416">
        <v>0</v>
      </c>
      <c r="U427" s="416">
        <v>0</v>
      </c>
      <c r="V427" s="416">
        <v>0</v>
      </c>
      <c r="W427" s="23">
        <v>0.59</v>
      </c>
      <c r="X427" s="416">
        <v>2</v>
      </c>
    </row>
    <row r="428" spans="1:24" ht="15" customHeight="1" x14ac:dyDescent="0.25">
      <c r="A428" s="6" t="s">
        <v>19</v>
      </c>
      <c r="B428" s="6" t="s">
        <v>15</v>
      </c>
      <c r="C428" s="7">
        <f t="shared" ref="C428:L428" si="155">SUM(C421:C427)</f>
        <v>9963000</v>
      </c>
      <c r="D428" s="7">
        <f t="shared" si="155"/>
        <v>7700000</v>
      </c>
      <c r="E428" s="7">
        <f t="shared" si="155"/>
        <v>1540000</v>
      </c>
      <c r="F428" s="7">
        <f t="shared" si="155"/>
        <v>850000</v>
      </c>
      <c r="G428" s="7">
        <f t="shared" si="155"/>
        <v>0</v>
      </c>
      <c r="H428" s="7">
        <f t="shared" si="155"/>
        <v>7082000</v>
      </c>
      <c r="I428" s="7">
        <f t="shared" si="155"/>
        <v>0</v>
      </c>
      <c r="J428" s="7">
        <f t="shared" si="155"/>
        <v>5734000</v>
      </c>
      <c r="K428" s="7">
        <f t="shared" si="155"/>
        <v>68000</v>
      </c>
      <c r="L428" s="7">
        <f t="shared" si="155"/>
        <v>0</v>
      </c>
      <c r="M428" s="7">
        <f>M427</f>
        <v>3014000</v>
      </c>
      <c r="N428" s="7">
        <f>SUM(N421:N427)</f>
        <v>3000</v>
      </c>
      <c r="O428" s="7"/>
      <c r="P428" s="7">
        <f>SUM(P421:P427)</f>
        <v>0</v>
      </c>
      <c r="Q428" s="8"/>
    </row>
    <row r="429" spans="1:24" x14ac:dyDescent="0.25">
      <c r="A429" s="10" t="s">
        <v>15</v>
      </c>
      <c r="B429" s="10" t="s">
        <v>20</v>
      </c>
      <c r="C429" s="11">
        <f t="shared" ref="C429:L429" si="156">C404+C412+C420+C428</f>
        <v>38621000</v>
      </c>
      <c r="D429" s="11">
        <f t="shared" si="156"/>
        <v>32760000</v>
      </c>
      <c r="E429" s="11">
        <f t="shared" si="156"/>
        <v>6552000</v>
      </c>
      <c r="F429" s="11">
        <f t="shared" si="156"/>
        <v>3931000</v>
      </c>
      <c r="G429" s="11">
        <f t="shared" si="156"/>
        <v>0</v>
      </c>
      <c r="H429" s="11">
        <f t="shared" si="156"/>
        <v>24454000</v>
      </c>
      <c r="I429" s="11">
        <f t="shared" si="156"/>
        <v>0</v>
      </c>
      <c r="J429" s="11">
        <f t="shared" si="156"/>
        <v>22623000</v>
      </c>
      <c r="K429" s="11">
        <f t="shared" si="156"/>
        <v>99000</v>
      </c>
      <c r="L429" s="11">
        <f t="shared" si="156"/>
        <v>0</v>
      </c>
      <c r="M429" s="11">
        <f>M428</f>
        <v>3014000</v>
      </c>
      <c r="N429" s="11">
        <f>N404+N412+N420+N428</f>
        <v>0</v>
      </c>
      <c r="O429" s="11"/>
      <c r="P429" s="11">
        <f>P404+P412+P420+P428</f>
        <v>0</v>
      </c>
      <c r="Q429" s="9"/>
    </row>
    <row r="430" spans="1:24" ht="15" customHeight="1" x14ac:dyDescent="0.25">
      <c r="A430" t="s">
        <v>41</v>
      </c>
      <c r="B430" s="3" t="s">
        <v>876</v>
      </c>
      <c r="C430" s="5">
        <v>1437000</v>
      </c>
      <c r="D430" s="5">
        <v>2600000</v>
      </c>
      <c r="E430" s="5">
        <v>520000</v>
      </c>
      <c r="F430" s="5">
        <v>358000</v>
      </c>
      <c r="G430" s="5">
        <v>0</v>
      </c>
      <c r="H430" s="5">
        <v>474000</v>
      </c>
      <c r="I430" s="5">
        <v>0</v>
      </c>
      <c r="J430" s="5">
        <v>2000000</v>
      </c>
      <c r="K430" s="5">
        <v>0</v>
      </c>
      <c r="L430" s="5"/>
      <c r="M430" s="5">
        <f t="shared" ref="M430:M435" si="157" xml:space="preserve"> M429+H430+ I430- J430- L430+ Q430</f>
        <v>1488000</v>
      </c>
      <c r="N430" s="5">
        <f t="shared" ref="N430:N435" si="158">(C430-D430 - F430 - G430 + J430- K430- H430- I430- P430)*-1</f>
        <v>-5000</v>
      </c>
      <c r="O430" s="5" t="s">
        <v>877</v>
      </c>
      <c r="P430" s="5">
        <v>0</v>
      </c>
      <c r="Q430" s="417">
        <v>0</v>
      </c>
      <c r="R430" s="417">
        <v>222820</v>
      </c>
      <c r="S430" s="417">
        <v>1214180.5</v>
      </c>
      <c r="T430" s="417">
        <v>0</v>
      </c>
      <c r="U430" s="417">
        <v>0</v>
      </c>
      <c r="V430" s="417">
        <v>0</v>
      </c>
      <c r="W430" s="23">
        <v>0.53</v>
      </c>
      <c r="X430" s="417">
        <v>3</v>
      </c>
    </row>
    <row r="431" spans="1:24" ht="15" customHeight="1" x14ac:dyDescent="0.25">
      <c r="A431" s="3" t="s">
        <v>41</v>
      </c>
      <c r="B431" s="3" t="s">
        <v>878</v>
      </c>
      <c r="C431" s="5">
        <v>2296000</v>
      </c>
      <c r="D431" s="5">
        <v>300000</v>
      </c>
      <c r="E431" s="5">
        <v>60000</v>
      </c>
      <c r="F431" s="5">
        <v>132000</v>
      </c>
      <c r="G431" s="5">
        <v>0</v>
      </c>
      <c r="H431" s="5">
        <v>1971000</v>
      </c>
      <c r="I431" s="5">
        <v>0</v>
      </c>
      <c r="J431" s="5">
        <v>100000</v>
      </c>
      <c r="K431" s="5">
        <v>0</v>
      </c>
      <c r="L431" s="5"/>
      <c r="M431" s="5">
        <f t="shared" si="157"/>
        <v>3359000</v>
      </c>
      <c r="N431" s="5">
        <f t="shared" si="158"/>
        <v>7000</v>
      </c>
      <c r="O431" s="5" t="s">
        <v>879</v>
      </c>
      <c r="P431" s="5">
        <v>0</v>
      </c>
      <c r="Q431" s="418">
        <v>0</v>
      </c>
      <c r="R431" s="418">
        <v>382640</v>
      </c>
      <c r="S431" s="418">
        <v>1913360</v>
      </c>
      <c r="T431" s="418">
        <v>0</v>
      </c>
      <c r="U431" s="418">
        <v>0</v>
      </c>
      <c r="V431" s="418">
        <v>0</v>
      </c>
      <c r="W431" s="23">
        <v>0.66</v>
      </c>
      <c r="X431" s="418">
        <v>2</v>
      </c>
    </row>
    <row r="432" spans="1:24" ht="15" customHeight="1" x14ac:dyDescent="0.25">
      <c r="A432" s="3" t="s">
        <v>41</v>
      </c>
      <c r="B432" s="3" t="s">
        <v>880</v>
      </c>
      <c r="C432" s="5">
        <v>1222000</v>
      </c>
      <c r="D432" s="5">
        <v>1850000</v>
      </c>
      <c r="E432" s="5">
        <v>370000</v>
      </c>
      <c r="F432" s="5">
        <v>30000</v>
      </c>
      <c r="G432" s="5">
        <v>0</v>
      </c>
      <c r="H432" s="5">
        <v>1039000</v>
      </c>
      <c r="I432" s="5">
        <v>0</v>
      </c>
      <c r="J432" s="5">
        <v>1700000</v>
      </c>
      <c r="K432" s="5">
        <v>0</v>
      </c>
      <c r="L432" s="5"/>
      <c r="M432" s="5">
        <f t="shared" si="157"/>
        <v>2698000</v>
      </c>
      <c r="N432" s="5">
        <f t="shared" si="158"/>
        <v>-3000</v>
      </c>
      <c r="O432" s="5" t="s">
        <v>260</v>
      </c>
      <c r="P432" s="5">
        <v>0</v>
      </c>
      <c r="Q432" s="419">
        <v>0</v>
      </c>
      <c r="R432" s="419">
        <v>203652</v>
      </c>
      <c r="S432" s="419">
        <v>1018348</v>
      </c>
      <c r="T432" s="419">
        <v>0</v>
      </c>
      <c r="U432" s="419">
        <v>0</v>
      </c>
      <c r="V432" s="419">
        <v>0</v>
      </c>
      <c r="W432" s="23">
        <v>0.63</v>
      </c>
      <c r="X432" s="419">
        <v>4</v>
      </c>
    </row>
    <row r="433" spans="1:24" ht="15" customHeight="1" x14ac:dyDescent="0.25">
      <c r="A433" s="3" t="s">
        <v>41</v>
      </c>
      <c r="B433" s="3" t="s">
        <v>881</v>
      </c>
      <c r="C433" s="5">
        <v>1274000</v>
      </c>
      <c r="D433" s="5">
        <v>1600000</v>
      </c>
      <c r="E433" s="5">
        <v>320000</v>
      </c>
      <c r="F433" s="5">
        <v>38000</v>
      </c>
      <c r="G433" s="5">
        <v>0</v>
      </c>
      <c r="H433" s="5">
        <v>1291000</v>
      </c>
      <c r="I433" s="5">
        <v>0</v>
      </c>
      <c r="J433" s="5">
        <v>1686000</v>
      </c>
      <c r="K433" s="5">
        <v>0</v>
      </c>
      <c r="L433" s="5"/>
      <c r="M433" s="5">
        <f t="shared" si="157"/>
        <v>2303000</v>
      </c>
      <c r="N433" s="5">
        <f t="shared" si="158"/>
        <v>-31000</v>
      </c>
      <c r="O433" s="5" t="s">
        <v>882</v>
      </c>
      <c r="P433" s="5">
        <v>0</v>
      </c>
      <c r="Q433" s="420">
        <v>0</v>
      </c>
      <c r="R433" s="420">
        <v>208986</v>
      </c>
      <c r="S433" s="420">
        <v>1065014</v>
      </c>
      <c r="T433" s="420">
        <v>0</v>
      </c>
      <c r="U433" s="420">
        <v>0</v>
      </c>
      <c r="V433" s="420">
        <v>0</v>
      </c>
      <c r="W433" s="23">
        <v>0.68</v>
      </c>
      <c r="X433" s="420">
        <v>4</v>
      </c>
    </row>
    <row r="434" spans="1:24" ht="15" customHeight="1" x14ac:dyDescent="0.25">
      <c r="A434" s="3" t="s">
        <v>41</v>
      </c>
      <c r="B434" s="3" t="s">
        <v>883</v>
      </c>
      <c r="C434" s="5">
        <v>1807000</v>
      </c>
      <c r="D434" s="5">
        <v>1550000</v>
      </c>
      <c r="E434" s="5">
        <v>310000</v>
      </c>
      <c r="F434" s="5">
        <v>27000</v>
      </c>
      <c r="G434" s="5">
        <v>0</v>
      </c>
      <c r="H434" s="5">
        <v>908000</v>
      </c>
      <c r="I434" s="5">
        <v>0</v>
      </c>
      <c r="J434" s="5">
        <v>650000</v>
      </c>
      <c r="K434" s="5">
        <v>0</v>
      </c>
      <c r="L434" s="5"/>
      <c r="M434" s="5">
        <f t="shared" si="157"/>
        <v>2561000</v>
      </c>
      <c r="N434" s="5">
        <f t="shared" si="158"/>
        <v>28000</v>
      </c>
      <c r="O434" s="5" t="s">
        <v>884</v>
      </c>
      <c r="P434" s="5">
        <v>0</v>
      </c>
      <c r="Q434" s="421">
        <v>0</v>
      </c>
      <c r="R434" s="421">
        <v>297724</v>
      </c>
      <c r="S434" s="421">
        <v>1509276</v>
      </c>
      <c r="T434" s="421">
        <v>0</v>
      </c>
      <c r="U434" s="421">
        <v>0</v>
      </c>
      <c r="V434" s="421">
        <v>0</v>
      </c>
      <c r="W434" s="23">
        <v>0.64</v>
      </c>
      <c r="X434" s="421">
        <v>5</v>
      </c>
    </row>
    <row r="435" spans="1:24" ht="15" customHeight="1" x14ac:dyDescent="0.25">
      <c r="A435" s="3" t="s">
        <v>41</v>
      </c>
      <c r="B435" s="3" t="s">
        <v>885</v>
      </c>
      <c r="C435" s="5">
        <v>788000</v>
      </c>
      <c r="D435" s="5">
        <v>1000000</v>
      </c>
      <c r="E435" s="5">
        <v>200000</v>
      </c>
      <c r="F435" s="5">
        <v>27000</v>
      </c>
      <c r="G435" s="5">
        <v>0</v>
      </c>
      <c r="H435" s="5">
        <v>261000</v>
      </c>
      <c r="I435" s="5">
        <v>0</v>
      </c>
      <c r="J435" s="5">
        <v>500000</v>
      </c>
      <c r="K435" s="5">
        <v>0</v>
      </c>
      <c r="L435" s="5"/>
      <c r="M435" s="5">
        <f t="shared" si="157"/>
        <v>2322000</v>
      </c>
      <c r="N435" s="5">
        <f t="shared" si="158"/>
        <v>0</v>
      </c>
      <c r="O435" s="5" t="s">
        <v>322</v>
      </c>
      <c r="P435" s="5">
        <v>0</v>
      </c>
      <c r="Q435" s="422">
        <v>0</v>
      </c>
      <c r="R435" s="422">
        <v>131333</v>
      </c>
      <c r="S435" s="422">
        <v>656667</v>
      </c>
      <c r="T435" s="422">
        <v>0</v>
      </c>
      <c r="U435" s="422">
        <v>0</v>
      </c>
      <c r="V435" s="422">
        <v>0</v>
      </c>
      <c r="W435" s="23">
        <v>0.56999999999999995</v>
      </c>
      <c r="X435" s="422">
        <v>1</v>
      </c>
    </row>
    <row r="436" spans="1:24" ht="15" customHeight="1" x14ac:dyDescent="0.25">
      <c r="A436" s="3" t="s">
        <v>41</v>
      </c>
      <c r="B436" s="3" t="s">
        <v>886</v>
      </c>
      <c r="C436" s="5">
        <v>1444000</v>
      </c>
      <c r="D436" s="5">
        <v>700000</v>
      </c>
      <c r="E436" s="5">
        <v>140000</v>
      </c>
      <c r="F436" s="5">
        <v>292000</v>
      </c>
      <c r="G436" s="5">
        <v>0</v>
      </c>
      <c r="H436" s="5">
        <v>1139000</v>
      </c>
      <c r="I436" s="5">
        <v>0</v>
      </c>
      <c r="J436" s="5">
        <v>700000</v>
      </c>
      <c r="K436" s="5">
        <v>12000</v>
      </c>
      <c r="L436" s="5"/>
      <c r="M436" s="5">
        <f xml:space="preserve"> M435+H436+ I436- J436- L436+ Q436</f>
        <v>2761000</v>
      </c>
      <c r="N436" s="5">
        <f>(C436-D436 - F436 - G436 + J436- K436- H436- I436- P436)*-1</f>
        <v>-1000</v>
      </c>
      <c r="O436" s="5" t="s">
        <v>167</v>
      </c>
      <c r="P436" s="5">
        <v>0</v>
      </c>
      <c r="Q436" s="423">
        <v>0</v>
      </c>
      <c r="R436" s="423">
        <v>240668</v>
      </c>
      <c r="S436" s="423">
        <v>1203331.7</v>
      </c>
      <c r="T436" s="423">
        <v>0</v>
      </c>
      <c r="U436" s="423">
        <v>0</v>
      </c>
      <c r="V436" s="423">
        <v>0</v>
      </c>
      <c r="W436" s="23">
        <v>0.59</v>
      </c>
      <c r="X436" s="423">
        <v>1</v>
      </c>
    </row>
    <row r="437" spans="1:24" ht="15" customHeight="1" x14ac:dyDescent="0.25">
      <c r="A437" s="6" t="s">
        <v>16</v>
      </c>
      <c r="B437" s="6" t="s">
        <v>15</v>
      </c>
      <c r="C437" s="7">
        <f t="shared" ref="C437:L437" si="159">SUM(C430:C436)</f>
        <v>10268000</v>
      </c>
      <c r="D437" s="7">
        <f t="shared" si="159"/>
        <v>9600000</v>
      </c>
      <c r="E437" s="7">
        <f t="shared" si="159"/>
        <v>1920000</v>
      </c>
      <c r="F437" s="7">
        <f t="shared" si="159"/>
        <v>904000</v>
      </c>
      <c r="G437" s="7">
        <f t="shared" si="159"/>
        <v>0</v>
      </c>
      <c r="H437" s="7">
        <f t="shared" si="159"/>
        <v>7083000</v>
      </c>
      <c r="I437" s="7">
        <f t="shared" si="159"/>
        <v>0</v>
      </c>
      <c r="J437" s="7">
        <f t="shared" si="159"/>
        <v>7336000</v>
      </c>
      <c r="K437" s="7">
        <f t="shared" si="159"/>
        <v>12000</v>
      </c>
      <c r="L437" s="7">
        <f t="shared" si="159"/>
        <v>0</v>
      </c>
      <c r="M437" s="7">
        <f>M436</f>
        <v>2761000</v>
      </c>
      <c r="N437" s="7">
        <f>SUM(N430:N436)</f>
        <v>-5000</v>
      </c>
      <c r="O437" s="7"/>
      <c r="P437" s="7">
        <f>SUM(P430:P436)</f>
        <v>0</v>
      </c>
      <c r="Q437" s="8"/>
    </row>
    <row r="438" spans="1:24" ht="15" customHeight="1" x14ac:dyDescent="0.25">
      <c r="A438" s="3" t="s">
        <v>41</v>
      </c>
      <c r="B438" s="3" t="s">
        <v>887</v>
      </c>
      <c r="C438" s="5">
        <v>1634000</v>
      </c>
      <c r="D438" s="5">
        <v>1000000</v>
      </c>
      <c r="E438" s="5">
        <v>200000</v>
      </c>
      <c r="F438" s="5">
        <v>27000</v>
      </c>
      <c r="G438" s="5">
        <v>0</v>
      </c>
      <c r="H438" s="5">
        <v>1132000</v>
      </c>
      <c r="I438" s="5">
        <v>0</v>
      </c>
      <c r="J438" s="5">
        <v>500000</v>
      </c>
      <c r="K438" s="5">
        <v>0</v>
      </c>
      <c r="L438" s="5"/>
      <c r="M438" s="5">
        <f t="shared" ref="M438:M443" si="160" xml:space="preserve"> M437+H438+ I438- J438- L438+ Q438</f>
        <v>3393000</v>
      </c>
      <c r="N438" s="5">
        <f t="shared" ref="N438:N443" si="161">(C438-D438 - F438 - G438 + J438- K438- H438- I438- P438)*-1</f>
        <v>25000</v>
      </c>
      <c r="O438" s="5" t="s">
        <v>259</v>
      </c>
      <c r="P438" s="5">
        <v>0</v>
      </c>
      <c r="Q438" s="424">
        <v>0</v>
      </c>
      <c r="R438" s="424">
        <v>268999</v>
      </c>
      <c r="S438" s="424">
        <v>1365001</v>
      </c>
      <c r="T438" s="424">
        <v>0</v>
      </c>
      <c r="U438" s="424">
        <v>0</v>
      </c>
      <c r="V438" s="424">
        <v>0</v>
      </c>
      <c r="W438" s="23">
        <v>0.57999999999999996</v>
      </c>
      <c r="X438" s="424">
        <v>1</v>
      </c>
    </row>
    <row r="439" spans="1:24" ht="15" customHeight="1" x14ac:dyDescent="0.25">
      <c r="A439" s="3" t="s">
        <v>41</v>
      </c>
      <c r="B439" s="3" t="s">
        <v>888</v>
      </c>
      <c r="C439" s="5">
        <v>1443000</v>
      </c>
      <c r="D439" s="5">
        <v>0</v>
      </c>
      <c r="E439" s="5">
        <v>0</v>
      </c>
      <c r="F439" s="5">
        <v>40000</v>
      </c>
      <c r="G439" s="5">
        <v>0</v>
      </c>
      <c r="H439" s="5">
        <v>1403000</v>
      </c>
      <c r="I439" s="5">
        <v>0</v>
      </c>
      <c r="J439" s="5">
        <v>0</v>
      </c>
      <c r="K439" s="5">
        <v>0</v>
      </c>
      <c r="L439" s="5"/>
      <c r="M439" s="5">
        <f t="shared" si="160"/>
        <v>4796000</v>
      </c>
      <c r="N439" s="5">
        <f t="shared" si="161"/>
        <v>0</v>
      </c>
      <c r="O439" s="5" t="s">
        <v>889</v>
      </c>
      <c r="P439" s="5">
        <v>0</v>
      </c>
      <c r="Q439" s="425">
        <v>0</v>
      </c>
      <c r="R439" s="425">
        <v>237164</v>
      </c>
      <c r="S439" s="425">
        <v>1205836.3</v>
      </c>
      <c r="T439" s="425">
        <v>0</v>
      </c>
      <c r="U439" s="425">
        <v>0</v>
      </c>
      <c r="V439" s="425">
        <v>0</v>
      </c>
      <c r="W439" s="23">
        <v>0.68</v>
      </c>
      <c r="X439" s="425">
        <v>0</v>
      </c>
    </row>
    <row r="440" spans="1:24" ht="15" customHeight="1" x14ac:dyDescent="0.25">
      <c r="A440" s="3" t="s">
        <v>41</v>
      </c>
      <c r="B440" s="3" t="s">
        <v>890</v>
      </c>
      <c r="C440" s="5">
        <v>1245000</v>
      </c>
      <c r="D440" s="5">
        <v>1800000</v>
      </c>
      <c r="E440" s="5">
        <v>360000</v>
      </c>
      <c r="F440" s="5">
        <v>66000</v>
      </c>
      <c r="G440" s="5">
        <v>0</v>
      </c>
      <c r="H440" s="5">
        <v>130000</v>
      </c>
      <c r="I440" s="5">
        <v>0</v>
      </c>
      <c r="J440" s="5">
        <v>750000</v>
      </c>
      <c r="K440" s="5">
        <v>0</v>
      </c>
      <c r="L440" s="5">
        <v>1500000</v>
      </c>
      <c r="M440" s="5">
        <f t="shared" si="160"/>
        <v>2676000</v>
      </c>
      <c r="N440" s="5">
        <f t="shared" si="161"/>
        <v>1000</v>
      </c>
      <c r="O440" s="5" t="s">
        <v>891</v>
      </c>
      <c r="P440" s="5">
        <v>0</v>
      </c>
      <c r="Q440" s="426">
        <v>0</v>
      </c>
      <c r="R440" s="426">
        <v>204166</v>
      </c>
      <c r="S440" s="426">
        <v>1040833.7</v>
      </c>
      <c r="T440" s="426">
        <v>0</v>
      </c>
      <c r="U440" s="426">
        <v>0</v>
      </c>
      <c r="V440" s="426">
        <v>0</v>
      </c>
      <c r="W440" s="23">
        <v>0.62</v>
      </c>
      <c r="X440" s="426">
        <v>3</v>
      </c>
    </row>
    <row r="441" spans="1:24" ht="15" customHeight="1" x14ac:dyDescent="0.25">
      <c r="A441" s="3" t="s">
        <v>41</v>
      </c>
      <c r="B441" s="3" t="s">
        <v>892</v>
      </c>
      <c r="C441" s="5">
        <v>1786000</v>
      </c>
      <c r="D441" s="5">
        <v>300000</v>
      </c>
      <c r="E441" s="5">
        <v>60000</v>
      </c>
      <c r="F441" s="5">
        <v>30000</v>
      </c>
      <c r="G441" s="5">
        <v>0</v>
      </c>
      <c r="H441" s="5">
        <v>1442000</v>
      </c>
      <c r="I441" s="5">
        <v>0</v>
      </c>
      <c r="J441" s="5">
        <v>0</v>
      </c>
      <c r="K441" s="5">
        <v>0</v>
      </c>
      <c r="L441" s="5"/>
      <c r="M441" s="5">
        <f t="shared" si="160"/>
        <v>4118000</v>
      </c>
      <c r="N441" s="5">
        <f t="shared" si="161"/>
        <v>-14000</v>
      </c>
      <c r="O441" s="5" t="s">
        <v>893</v>
      </c>
      <c r="P441" s="5">
        <v>0</v>
      </c>
      <c r="Q441" s="427">
        <v>0</v>
      </c>
      <c r="R441" s="427">
        <v>297662</v>
      </c>
      <c r="S441" s="427">
        <v>1488338</v>
      </c>
      <c r="T441" s="427">
        <v>0</v>
      </c>
      <c r="U441" s="427">
        <v>0</v>
      </c>
      <c r="V441" s="427">
        <v>0</v>
      </c>
      <c r="W441" s="23">
        <v>0.67</v>
      </c>
      <c r="X441" s="427">
        <v>1</v>
      </c>
    </row>
    <row r="442" spans="1:24" ht="15" customHeight="1" x14ac:dyDescent="0.25">
      <c r="A442" s="3" t="s">
        <v>41</v>
      </c>
      <c r="B442" s="3" t="s">
        <v>894</v>
      </c>
      <c r="C442" s="5">
        <v>1139000</v>
      </c>
      <c r="D442" s="5">
        <v>450000</v>
      </c>
      <c r="E442" s="5">
        <v>90000</v>
      </c>
      <c r="F442" s="5">
        <v>27000</v>
      </c>
      <c r="G442" s="5">
        <v>0</v>
      </c>
      <c r="H442" s="5">
        <v>662000</v>
      </c>
      <c r="I442" s="5">
        <v>0</v>
      </c>
      <c r="J442" s="5">
        <v>0</v>
      </c>
      <c r="K442" s="5">
        <v>0</v>
      </c>
      <c r="L442" s="5"/>
      <c r="M442" s="5">
        <f t="shared" si="160"/>
        <v>4780000</v>
      </c>
      <c r="N442" s="5">
        <f t="shared" si="161"/>
        <v>0</v>
      </c>
      <c r="O442" s="5" t="s">
        <v>895</v>
      </c>
      <c r="P442" s="5">
        <v>0</v>
      </c>
      <c r="Q442" s="428">
        <v>0</v>
      </c>
      <c r="R442" s="428">
        <v>186499</v>
      </c>
      <c r="S442" s="428">
        <v>952501</v>
      </c>
      <c r="T442" s="428">
        <v>0</v>
      </c>
      <c r="U442" s="428">
        <v>0</v>
      </c>
      <c r="V442" s="428">
        <v>0</v>
      </c>
      <c r="W442" s="23">
        <v>0.62</v>
      </c>
      <c r="X442" s="428">
        <v>2</v>
      </c>
    </row>
    <row r="443" spans="1:24" ht="15" customHeight="1" x14ac:dyDescent="0.25">
      <c r="A443" s="3" t="s">
        <v>41</v>
      </c>
      <c r="B443" s="3" t="s">
        <v>896</v>
      </c>
      <c r="C443" s="5">
        <v>1452000</v>
      </c>
      <c r="D443" s="5">
        <v>400000</v>
      </c>
      <c r="E443" s="5">
        <v>80000</v>
      </c>
      <c r="F443" s="5">
        <v>302000</v>
      </c>
      <c r="G443" s="5">
        <v>0</v>
      </c>
      <c r="H443" s="5">
        <v>750000</v>
      </c>
      <c r="I443" s="5">
        <v>0</v>
      </c>
      <c r="J443" s="5">
        <v>0</v>
      </c>
      <c r="K443" s="5">
        <v>0</v>
      </c>
      <c r="L443" s="5"/>
      <c r="M443" s="5">
        <f t="shared" si="160"/>
        <v>5530000</v>
      </c>
      <c r="N443" s="5">
        <f t="shared" si="161"/>
        <v>0</v>
      </c>
      <c r="O443" s="5" t="s">
        <v>897</v>
      </c>
      <c r="P443" s="5">
        <v>0</v>
      </c>
      <c r="Q443" s="429">
        <v>0</v>
      </c>
      <c r="R443" s="429">
        <v>242005</v>
      </c>
      <c r="S443" s="429">
        <v>1209995</v>
      </c>
      <c r="T443" s="429">
        <v>0</v>
      </c>
      <c r="U443" s="429">
        <v>0</v>
      </c>
      <c r="V443" s="429">
        <v>0</v>
      </c>
      <c r="W443" s="23">
        <v>0.62</v>
      </c>
      <c r="X443" s="429">
        <v>1</v>
      </c>
    </row>
    <row r="444" spans="1:24" ht="15" customHeight="1" x14ac:dyDescent="0.25">
      <c r="A444" s="3" t="s">
        <v>41</v>
      </c>
      <c r="B444" s="3" t="s">
        <v>898</v>
      </c>
      <c r="C444" s="5">
        <v>1768000</v>
      </c>
      <c r="D444" s="5">
        <v>300000</v>
      </c>
      <c r="E444" s="5">
        <v>60000</v>
      </c>
      <c r="F444" s="5">
        <v>27000</v>
      </c>
      <c r="G444" s="5">
        <v>0</v>
      </c>
      <c r="H444" s="5">
        <v>1453000</v>
      </c>
      <c r="I444" s="5">
        <v>0</v>
      </c>
      <c r="J444" s="5">
        <v>0</v>
      </c>
      <c r="K444" s="5">
        <v>0</v>
      </c>
      <c r="L444" s="5"/>
      <c r="M444" s="5">
        <f xml:space="preserve"> M443+H444+ I444- J444- L444+ Q444</f>
        <v>6983000</v>
      </c>
      <c r="N444" s="5">
        <f>(C444-D444 - F444 - G444 + J444- K444- H444- I444- P444)*-1</f>
        <v>12000</v>
      </c>
      <c r="O444" s="5" t="s">
        <v>899</v>
      </c>
      <c r="P444" s="5">
        <v>0</v>
      </c>
      <c r="Q444" s="430">
        <v>0</v>
      </c>
      <c r="R444" s="430">
        <v>291332</v>
      </c>
      <c r="S444" s="430">
        <v>1476668</v>
      </c>
      <c r="T444" s="430">
        <v>0</v>
      </c>
      <c r="U444" s="430">
        <v>0</v>
      </c>
      <c r="V444" s="430">
        <v>0</v>
      </c>
      <c r="W444" s="23">
        <v>0.64</v>
      </c>
      <c r="X444" s="430">
        <v>1</v>
      </c>
    </row>
    <row r="445" spans="1:24" ht="15" customHeight="1" x14ac:dyDescent="0.25">
      <c r="A445" s="6" t="s">
        <v>17</v>
      </c>
      <c r="B445" s="6" t="s">
        <v>15</v>
      </c>
      <c r="C445" s="7">
        <f t="shared" ref="C445:L445" si="162">SUM(C438:C444)</f>
        <v>10467000</v>
      </c>
      <c r="D445" s="7">
        <f t="shared" si="162"/>
        <v>4250000</v>
      </c>
      <c r="E445" s="7">
        <f t="shared" si="162"/>
        <v>850000</v>
      </c>
      <c r="F445" s="7">
        <f t="shared" si="162"/>
        <v>519000</v>
      </c>
      <c r="G445" s="7">
        <f t="shared" si="162"/>
        <v>0</v>
      </c>
      <c r="H445" s="7">
        <f t="shared" si="162"/>
        <v>6972000</v>
      </c>
      <c r="I445" s="7">
        <f t="shared" si="162"/>
        <v>0</v>
      </c>
      <c r="J445" s="7">
        <f t="shared" si="162"/>
        <v>1250000</v>
      </c>
      <c r="K445" s="7">
        <f t="shared" si="162"/>
        <v>0</v>
      </c>
      <c r="L445" s="7">
        <f t="shared" si="162"/>
        <v>1500000</v>
      </c>
      <c r="M445" s="7">
        <f>M444</f>
        <v>6983000</v>
      </c>
      <c r="N445" s="7">
        <f>SUM(N438:N444)</f>
        <v>24000</v>
      </c>
      <c r="O445" s="7"/>
      <c r="P445" s="7">
        <f>SUM(P438:P444)</f>
        <v>0</v>
      </c>
      <c r="Q445" s="8"/>
    </row>
    <row r="446" spans="1:24" ht="15" customHeight="1" x14ac:dyDescent="0.25">
      <c r="A446" s="3" t="s">
        <v>41</v>
      </c>
      <c r="B446" s="3" t="s">
        <v>900</v>
      </c>
      <c r="C446" s="5">
        <v>1146000</v>
      </c>
      <c r="D446" s="5">
        <v>700000</v>
      </c>
      <c r="E446" s="5">
        <v>140000</v>
      </c>
      <c r="F446" s="5">
        <v>27000</v>
      </c>
      <c r="G446" s="5">
        <v>0</v>
      </c>
      <c r="H446" s="5">
        <v>407000</v>
      </c>
      <c r="I446" s="5">
        <v>0</v>
      </c>
      <c r="J446" s="5">
        <v>0</v>
      </c>
      <c r="K446" s="5">
        <v>0</v>
      </c>
      <c r="L446" s="5"/>
      <c r="M446" s="5">
        <f t="shared" ref="M446:M451" si="163" xml:space="preserve"> M445+H446+ I446- J446- L446+ Q446</f>
        <v>7390000</v>
      </c>
      <c r="N446" s="5">
        <f t="shared" ref="N446:N451" si="164">(C446-D446 - F446 - G446 + J446- K446- H446- I446- P446)*-1</f>
        <v>-12000</v>
      </c>
      <c r="O446" s="5" t="s">
        <v>901</v>
      </c>
      <c r="P446" s="5">
        <v>0</v>
      </c>
      <c r="Q446" s="431">
        <v>0</v>
      </c>
      <c r="R446" s="431">
        <v>179334</v>
      </c>
      <c r="S446" s="431">
        <v>966666.3</v>
      </c>
      <c r="T446" s="431">
        <v>0</v>
      </c>
      <c r="U446" s="431">
        <v>0</v>
      </c>
      <c r="V446" s="431">
        <v>0</v>
      </c>
      <c r="W446" s="23">
        <v>0.62</v>
      </c>
      <c r="X446" s="431">
        <v>2</v>
      </c>
    </row>
    <row r="447" spans="1:24" ht="15" customHeight="1" x14ac:dyDescent="0.25">
      <c r="A447" s="3" t="s">
        <v>41</v>
      </c>
      <c r="B447" s="3" t="s">
        <v>902</v>
      </c>
      <c r="C447" s="5">
        <v>2122000</v>
      </c>
      <c r="D447" s="5">
        <v>0</v>
      </c>
      <c r="E447" s="5">
        <v>0</v>
      </c>
      <c r="F447" s="5">
        <v>27000</v>
      </c>
      <c r="G447" s="5">
        <v>0</v>
      </c>
      <c r="H447" s="5">
        <v>2085000</v>
      </c>
      <c r="I447" s="5">
        <v>0</v>
      </c>
      <c r="J447" s="5">
        <v>0</v>
      </c>
      <c r="K447" s="5">
        <v>10000</v>
      </c>
      <c r="L447" s="5"/>
      <c r="M447" s="5">
        <f t="shared" si="163"/>
        <v>9475000</v>
      </c>
      <c r="N447" s="5">
        <f t="shared" si="164"/>
        <v>0</v>
      </c>
      <c r="O447" s="5" t="s">
        <v>903</v>
      </c>
      <c r="P447" s="5">
        <v>0</v>
      </c>
      <c r="Q447" s="432">
        <v>0</v>
      </c>
      <c r="R447" s="432">
        <v>350334</v>
      </c>
      <c r="S447" s="432">
        <v>1771666</v>
      </c>
      <c r="T447" s="432">
        <v>0</v>
      </c>
      <c r="U447" s="432">
        <v>0</v>
      </c>
      <c r="V447" s="432">
        <v>0</v>
      </c>
      <c r="W447" s="23">
        <v>0.65</v>
      </c>
      <c r="X447" s="432">
        <v>0</v>
      </c>
    </row>
    <row r="448" spans="1:24" ht="15" customHeight="1" x14ac:dyDescent="0.25">
      <c r="A448" s="3" t="s">
        <v>41</v>
      </c>
      <c r="B448" s="3" t="s">
        <v>904</v>
      </c>
      <c r="C448" s="5">
        <v>1114000</v>
      </c>
      <c r="D448" s="5">
        <v>4000000</v>
      </c>
      <c r="E448" s="5">
        <v>800000</v>
      </c>
      <c r="F448" s="5">
        <v>63000</v>
      </c>
      <c r="G448" s="5">
        <v>0</v>
      </c>
      <c r="H448" s="5">
        <v>1051000</v>
      </c>
      <c r="I448" s="5">
        <v>0</v>
      </c>
      <c r="J448" s="5">
        <v>4000000</v>
      </c>
      <c r="K448" s="5">
        <v>0</v>
      </c>
      <c r="L448" s="5"/>
      <c r="M448" s="5">
        <f t="shared" si="163"/>
        <v>6526000</v>
      </c>
      <c r="N448" s="5">
        <f t="shared" si="164"/>
        <v>0</v>
      </c>
      <c r="O448" s="5" t="s">
        <v>905</v>
      </c>
      <c r="P448" s="5">
        <v>0</v>
      </c>
      <c r="Q448" s="433">
        <v>0</v>
      </c>
      <c r="R448" s="433">
        <v>182330</v>
      </c>
      <c r="S448" s="433">
        <v>931670</v>
      </c>
      <c r="T448" s="433">
        <v>0</v>
      </c>
      <c r="U448" s="433">
        <v>0</v>
      </c>
      <c r="V448" s="433">
        <v>0</v>
      </c>
      <c r="W448" s="23">
        <v>0.68</v>
      </c>
      <c r="X448" s="433">
        <v>1</v>
      </c>
    </row>
    <row r="449" spans="1:24" ht="15" customHeight="1" x14ac:dyDescent="0.25">
      <c r="A449" s="3" t="s">
        <v>41</v>
      </c>
      <c r="B449" s="3" t="s">
        <v>906</v>
      </c>
      <c r="C449" s="5">
        <v>1218000</v>
      </c>
      <c r="D449" s="5">
        <v>1100000</v>
      </c>
      <c r="E449" s="5">
        <v>220000</v>
      </c>
      <c r="F449" s="5">
        <v>306000</v>
      </c>
      <c r="G449" s="5">
        <v>0</v>
      </c>
      <c r="H449" s="5">
        <v>805000</v>
      </c>
      <c r="I449" s="5">
        <v>0</v>
      </c>
      <c r="J449" s="5">
        <v>1000000</v>
      </c>
      <c r="K449" s="5">
        <v>0</v>
      </c>
      <c r="L449" s="5"/>
      <c r="M449" s="5">
        <f t="shared" si="163"/>
        <v>6331000</v>
      </c>
      <c r="N449" s="5">
        <f t="shared" si="164"/>
        <v>-7000</v>
      </c>
      <c r="O449" s="5" t="s">
        <v>907</v>
      </c>
      <c r="P449" s="5">
        <v>0</v>
      </c>
      <c r="Q449" s="434">
        <v>0</v>
      </c>
      <c r="R449" s="434">
        <v>191336</v>
      </c>
      <c r="S449" s="434">
        <v>1026664</v>
      </c>
      <c r="T449" s="434">
        <v>0</v>
      </c>
      <c r="U449" s="434">
        <v>0</v>
      </c>
      <c r="V449" s="434">
        <v>0</v>
      </c>
      <c r="W449" s="23">
        <v>0.65</v>
      </c>
      <c r="X449" s="434">
        <v>2</v>
      </c>
    </row>
    <row r="450" spans="1:24" ht="15" customHeight="1" x14ac:dyDescent="0.25">
      <c r="A450" s="3" t="s">
        <v>41</v>
      </c>
      <c r="B450" s="3" t="s">
        <v>908</v>
      </c>
      <c r="C450" s="5">
        <v>2157000</v>
      </c>
      <c r="D450" s="5">
        <v>200000</v>
      </c>
      <c r="E450" s="5">
        <v>40000</v>
      </c>
      <c r="F450" s="5">
        <v>39000</v>
      </c>
      <c r="G450" s="5">
        <v>0</v>
      </c>
      <c r="H450" s="5">
        <v>1925000</v>
      </c>
      <c r="I450" s="5">
        <v>0</v>
      </c>
      <c r="J450" s="5">
        <v>0</v>
      </c>
      <c r="K450" s="5">
        <v>0</v>
      </c>
      <c r="L450" s="5"/>
      <c r="M450" s="5">
        <f t="shared" si="163"/>
        <v>8256000</v>
      </c>
      <c r="N450" s="5">
        <f t="shared" si="164"/>
        <v>7000</v>
      </c>
      <c r="O450" s="5" t="s">
        <v>909</v>
      </c>
      <c r="P450" s="5">
        <v>0</v>
      </c>
      <c r="Q450" s="435">
        <v>0</v>
      </c>
      <c r="R450" s="435">
        <v>356168</v>
      </c>
      <c r="S450" s="435">
        <v>1800832.3</v>
      </c>
      <c r="T450" s="435">
        <v>0</v>
      </c>
      <c r="U450" s="435">
        <v>0</v>
      </c>
      <c r="V450" s="435">
        <v>0</v>
      </c>
      <c r="W450" s="23">
        <v>0.68</v>
      </c>
      <c r="X450" s="435">
        <v>1</v>
      </c>
    </row>
    <row r="451" spans="1:24" ht="15" customHeight="1" x14ac:dyDescent="0.25">
      <c r="A451" s="3" t="s">
        <v>41</v>
      </c>
      <c r="B451" s="3" t="s">
        <v>910</v>
      </c>
      <c r="C451" s="5">
        <v>983000</v>
      </c>
      <c r="D451" s="5">
        <v>0</v>
      </c>
      <c r="E451" s="5">
        <v>0</v>
      </c>
      <c r="F451" s="5">
        <v>128000</v>
      </c>
      <c r="G451" s="5">
        <v>0</v>
      </c>
      <c r="H451" s="5">
        <v>1000000</v>
      </c>
      <c r="I451" s="5">
        <v>0</v>
      </c>
      <c r="J451" s="5">
        <v>145000</v>
      </c>
      <c r="K451" s="5">
        <v>0</v>
      </c>
      <c r="L451" s="5">
        <v>4300000</v>
      </c>
      <c r="M451" s="5">
        <f t="shared" si="163"/>
        <v>4811000</v>
      </c>
      <c r="N451" s="5">
        <f t="shared" si="164"/>
        <v>0</v>
      </c>
      <c r="O451" s="5" t="s">
        <v>844</v>
      </c>
      <c r="P451" s="5">
        <v>0</v>
      </c>
      <c r="Q451" s="436">
        <v>0</v>
      </c>
      <c r="R451" s="436">
        <v>160499</v>
      </c>
      <c r="S451" s="436">
        <v>822501</v>
      </c>
      <c r="T451" s="436">
        <v>0</v>
      </c>
      <c r="U451" s="436">
        <v>0</v>
      </c>
      <c r="V451" s="436">
        <v>0</v>
      </c>
      <c r="W451" s="23">
        <v>0.56999999999999995</v>
      </c>
      <c r="X451" s="436">
        <v>0</v>
      </c>
    </row>
    <row r="452" spans="1:24" ht="15" customHeight="1" x14ac:dyDescent="0.25">
      <c r="A452" s="3" t="s">
        <v>41</v>
      </c>
      <c r="B452" s="3" t="s">
        <v>910</v>
      </c>
      <c r="C452" s="5">
        <v>1797000</v>
      </c>
      <c r="D452" s="5">
        <v>0</v>
      </c>
      <c r="E452" s="5">
        <v>0</v>
      </c>
      <c r="F452" s="5">
        <v>32000</v>
      </c>
      <c r="G452" s="5">
        <v>0</v>
      </c>
      <c r="H452" s="5">
        <v>1765000</v>
      </c>
      <c r="I452" s="5">
        <v>0</v>
      </c>
      <c r="J452" s="5">
        <v>0</v>
      </c>
      <c r="K452" s="5">
        <v>0</v>
      </c>
      <c r="L452" s="5"/>
      <c r="M452" s="5">
        <f xml:space="preserve"> M451+H452+ I452- J452- L452+ Q452</f>
        <v>6576000</v>
      </c>
      <c r="N452" s="5">
        <f>(C452-D452 - F452 - G452 + J452- K452- H452- I452- P452)*-1</f>
        <v>0</v>
      </c>
      <c r="O452" s="5" t="s">
        <v>911</v>
      </c>
      <c r="P452" s="5">
        <v>0</v>
      </c>
      <c r="Q452" s="437">
        <v>0</v>
      </c>
      <c r="R452" s="437">
        <v>296170</v>
      </c>
      <c r="S452" s="437">
        <v>1500830</v>
      </c>
      <c r="T452" s="437">
        <v>0</v>
      </c>
      <c r="U452" s="437">
        <v>0</v>
      </c>
      <c r="V452" s="437">
        <v>0</v>
      </c>
      <c r="W452" s="23">
        <v>0.57999999999999996</v>
      </c>
      <c r="X452" s="437">
        <v>0</v>
      </c>
    </row>
    <row r="453" spans="1:24" ht="15" customHeight="1" x14ac:dyDescent="0.25">
      <c r="A453" s="6" t="s">
        <v>18</v>
      </c>
      <c r="B453" s="6" t="s">
        <v>15</v>
      </c>
      <c r="C453" s="7">
        <f t="shared" ref="C453:L453" si="165">SUM(C446:C452)</f>
        <v>10537000</v>
      </c>
      <c r="D453" s="7">
        <f t="shared" si="165"/>
        <v>6000000</v>
      </c>
      <c r="E453" s="7">
        <f t="shared" si="165"/>
        <v>1200000</v>
      </c>
      <c r="F453" s="7">
        <f t="shared" si="165"/>
        <v>622000</v>
      </c>
      <c r="G453" s="7">
        <f t="shared" si="165"/>
        <v>0</v>
      </c>
      <c r="H453" s="7">
        <f t="shared" si="165"/>
        <v>9038000</v>
      </c>
      <c r="I453" s="7">
        <f t="shared" si="165"/>
        <v>0</v>
      </c>
      <c r="J453" s="7">
        <f t="shared" si="165"/>
        <v>5145000</v>
      </c>
      <c r="K453" s="7">
        <f t="shared" si="165"/>
        <v>10000</v>
      </c>
      <c r="L453" s="7">
        <f t="shared" si="165"/>
        <v>4300000</v>
      </c>
      <c r="M453" s="7">
        <f>M452</f>
        <v>6576000</v>
      </c>
      <c r="N453" s="7">
        <f>SUM(N446:N452)</f>
        <v>-12000</v>
      </c>
      <c r="O453" s="7"/>
      <c r="P453" s="7">
        <f>SUM(P446:P452)</f>
        <v>0</v>
      </c>
      <c r="Q453" s="8"/>
    </row>
    <row r="454" spans="1:24" ht="15" customHeight="1" x14ac:dyDescent="0.25">
      <c r="A454" s="3" t="s">
        <v>41</v>
      </c>
      <c r="B454" s="3" t="s">
        <v>912</v>
      </c>
      <c r="C454" s="5">
        <v>1425000</v>
      </c>
      <c r="D454" s="5">
        <v>800000</v>
      </c>
      <c r="E454" s="5">
        <v>160000</v>
      </c>
      <c r="F454" s="5">
        <v>27000</v>
      </c>
      <c r="G454" s="5">
        <v>0</v>
      </c>
      <c r="H454" s="5">
        <v>990000</v>
      </c>
      <c r="I454" s="5">
        <v>0</v>
      </c>
      <c r="J454" s="5">
        <v>400000</v>
      </c>
      <c r="K454" s="5">
        <v>0</v>
      </c>
      <c r="L454" s="5"/>
      <c r="M454" s="5">
        <f t="shared" ref="M454:M459" si="166" xml:space="preserve"> M453+H454+ I454- J454- L454+ Q454</f>
        <v>7166000</v>
      </c>
      <c r="N454" s="5">
        <f t="shared" ref="N454:N459" si="167">(C454-D454 - F454 - G454 + J454- K454- H454- I454- P454)*-1</f>
        <v>-8000</v>
      </c>
      <c r="O454" s="5" t="s">
        <v>913</v>
      </c>
      <c r="P454" s="5">
        <v>0</v>
      </c>
      <c r="Q454" s="438">
        <v>0</v>
      </c>
      <c r="R454" s="438">
        <v>234166</v>
      </c>
      <c r="S454" s="438">
        <v>1190834</v>
      </c>
      <c r="T454" s="438">
        <v>0</v>
      </c>
      <c r="U454" s="438">
        <v>0</v>
      </c>
      <c r="V454" s="438">
        <v>0</v>
      </c>
      <c r="W454" s="23">
        <v>0.6</v>
      </c>
      <c r="X454" s="438">
        <v>3</v>
      </c>
    </row>
    <row r="455" spans="1:24" ht="15" customHeight="1" x14ac:dyDescent="0.25">
      <c r="A455" s="3" t="s">
        <v>41</v>
      </c>
      <c r="B455" s="3" t="s">
        <v>914</v>
      </c>
      <c r="C455" s="5">
        <v>1504000</v>
      </c>
      <c r="D455" s="5">
        <v>1500000</v>
      </c>
      <c r="E455" s="5">
        <v>300000</v>
      </c>
      <c r="F455" s="5">
        <v>27000</v>
      </c>
      <c r="G455" s="5">
        <v>0</v>
      </c>
      <c r="H455" s="5">
        <v>977000</v>
      </c>
      <c r="I455" s="5">
        <v>0</v>
      </c>
      <c r="J455" s="5">
        <v>1000000</v>
      </c>
      <c r="K455" s="5">
        <v>0</v>
      </c>
      <c r="L455" s="5"/>
      <c r="M455" s="5">
        <f t="shared" si="166"/>
        <v>7143000</v>
      </c>
      <c r="N455" s="5">
        <f t="shared" si="167"/>
        <v>0</v>
      </c>
      <c r="O455" s="5" t="s">
        <v>168</v>
      </c>
      <c r="P455" s="5">
        <v>0</v>
      </c>
      <c r="Q455" s="439">
        <v>0</v>
      </c>
      <c r="R455" s="439">
        <v>247335</v>
      </c>
      <c r="S455" s="439">
        <v>1256665</v>
      </c>
      <c r="T455" s="439">
        <v>0</v>
      </c>
      <c r="U455" s="439">
        <v>0</v>
      </c>
      <c r="V455" s="439">
        <v>0</v>
      </c>
      <c r="W455" s="23">
        <v>0.56999999999999995</v>
      </c>
      <c r="X455" s="439">
        <v>4</v>
      </c>
    </row>
    <row r="456" spans="1:24" ht="15" customHeight="1" x14ac:dyDescent="0.25">
      <c r="A456" s="3" t="s">
        <v>41</v>
      </c>
      <c r="B456" s="3" t="s">
        <v>915</v>
      </c>
      <c r="C456" s="5">
        <v>1047000</v>
      </c>
      <c r="D456" s="5">
        <v>1200000</v>
      </c>
      <c r="E456" s="5">
        <v>240000</v>
      </c>
      <c r="F456" s="5">
        <v>232000</v>
      </c>
      <c r="G456" s="5">
        <v>0</v>
      </c>
      <c r="H456" s="5">
        <v>415000</v>
      </c>
      <c r="I456" s="5">
        <v>0</v>
      </c>
      <c r="J456" s="5">
        <v>800000</v>
      </c>
      <c r="K456" s="5">
        <v>0</v>
      </c>
      <c r="L456" s="5"/>
      <c r="M456" s="5">
        <f t="shared" si="166"/>
        <v>6758000</v>
      </c>
      <c r="N456" s="5">
        <f t="shared" si="167"/>
        <v>0</v>
      </c>
      <c r="O456" s="5" t="s">
        <v>916</v>
      </c>
      <c r="P456" s="5">
        <v>0</v>
      </c>
      <c r="Q456" s="440">
        <v>0</v>
      </c>
      <c r="R456" s="440">
        <v>174498</v>
      </c>
      <c r="S456" s="440">
        <v>872502</v>
      </c>
      <c r="T456" s="440">
        <v>0</v>
      </c>
      <c r="U456" s="440">
        <v>0</v>
      </c>
      <c r="V456" s="440">
        <v>0</v>
      </c>
      <c r="W456" s="23">
        <v>0.62</v>
      </c>
      <c r="X456" s="440">
        <v>3</v>
      </c>
    </row>
    <row r="457" spans="1:24" ht="15" customHeight="1" x14ac:dyDescent="0.25">
      <c r="A457" s="3" t="s">
        <v>41</v>
      </c>
      <c r="B457" s="3" t="s">
        <v>917</v>
      </c>
      <c r="C457" s="5">
        <v>2000000</v>
      </c>
      <c r="D457" s="5">
        <v>900000</v>
      </c>
      <c r="E457" s="5">
        <v>180000</v>
      </c>
      <c r="F457" s="5">
        <v>27000</v>
      </c>
      <c r="G457" s="5">
        <v>0</v>
      </c>
      <c r="H457" s="5">
        <v>1073000</v>
      </c>
      <c r="I457" s="5">
        <v>0</v>
      </c>
      <c r="J457" s="5">
        <v>0</v>
      </c>
      <c r="K457" s="5">
        <v>0</v>
      </c>
      <c r="L457" s="5"/>
      <c r="M457" s="5">
        <f t="shared" si="166"/>
        <v>7831000</v>
      </c>
      <c r="N457" s="5">
        <f t="shared" si="167"/>
        <v>0</v>
      </c>
      <c r="O457" s="5" t="s">
        <v>728</v>
      </c>
      <c r="P457" s="5">
        <v>0</v>
      </c>
      <c r="Q457" s="441">
        <v>0</v>
      </c>
      <c r="R457" s="441">
        <v>329999</v>
      </c>
      <c r="S457" s="441">
        <v>1670000.7</v>
      </c>
      <c r="T457" s="441">
        <v>0</v>
      </c>
      <c r="U457" s="441">
        <v>0</v>
      </c>
      <c r="V457" s="441">
        <v>0</v>
      </c>
      <c r="W457" s="23">
        <v>0.66</v>
      </c>
      <c r="X457" s="441">
        <v>3</v>
      </c>
    </row>
    <row r="458" spans="1:24" ht="15" customHeight="1" x14ac:dyDescent="0.25">
      <c r="A458" s="3" t="s">
        <v>41</v>
      </c>
      <c r="B458" s="3" t="s">
        <v>918</v>
      </c>
      <c r="C458" s="5">
        <v>1496000</v>
      </c>
      <c r="D458" s="5">
        <v>3300000</v>
      </c>
      <c r="E458" s="5">
        <v>660000</v>
      </c>
      <c r="F458" s="5">
        <v>27000</v>
      </c>
      <c r="G458" s="5">
        <v>0</v>
      </c>
      <c r="H458" s="5">
        <v>169000</v>
      </c>
      <c r="I458" s="5">
        <v>0</v>
      </c>
      <c r="J458" s="5">
        <v>2000000</v>
      </c>
      <c r="K458" s="5">
        <v>0</v>
      </c>
      <c r="L458" s="5"/>
      <c r="M458" s="5">
        <f t="shared" si="166"/>
        <v>6000000</v>
      </c>
      <c r="N458" s="5">
        <f t="shared" si="167"/>
        <v>0</v>
      </c>
      <c r="O458" s="5" t="s">
        <v>919</v>
      </c>
      <c r="P458" s="5">
        <v>0</v>
      </c>
      <c r="Q458" s="442">
        <v>0</v>
      </c>
      <c r="R458" s="442">
        <v>244331</v>
      </c>
      <c r="S458" s="442">
        <v>1251669</v>
      </c>
      <c r="T458" s="442">
        <v>0</v>
      </c>
      <c r="U458" s="442">
        <v>0</v>
      </c>
      <c r="V458" s="442">
        <v>0</v>
      </c>
      <c r="W458" s="23">
        <v>0.59</v>
      </c>
      <c r="X458" s="442">
        <v>5</v>
      </c>
    </row>
    <row r="459" spans="1:24" ht="15" customHeight="1" x14ac:dyDescent="0.25">
      <c r="A459" s="3" t="s">
        <v>41</v>
      </c>
      <c r="B459" s="3" t="s">
        <v>920</v>
      </c>
      <c r="C459" s="5">
        <v>1781000</v>
      </c>
      <c r="D459" s="5">
        <v>3200000</v>
      </c>
      <c r="E459" s="5">
        <v>640000</v>
      </c>
      <c r="F459" s="5">
        <v>67000</v>
      </c>
      <c r="G459" s="5">
        <v>0</v>
      </c>
      <c r="H459" s="5">
        <v>1522000</v>
      </c>
      <c r="I459" s="5">
        <v>0</v>
      </c>
      <c r="J459" s="5">
        <v>3000000</v>
      </c>
      <c r="K459" s="5">
        <v>0</v>
      </c>
      <c r="L459" s="5"/>
      <c r="M459" s="5">
        <f t="shared" si="166"/>
        <v>4522000</v>
      </c>
      <c r="N459" s="5">
        <f t="shared" si="167"/>
        <v>8000</v>
      </c>
      <c r="O459" s="5" t="s">
        <v>921</v>
      </c>
      <c r="P459" s="5">
        <v>0</v>
      </c>
      <c r="Q459" s="443">
        <v>0</v>
      </c>
      <c r="R459" s="443">
        <v>291835</v>
      </c>
      <c r="S459" s="443">
        <v>1489164.8</v>
      </c>
      <c r="T459" s="443">
        <v>0</v>
      </c>
      <c r="U459" s="443">
        <v>0</v>
      </c>
      <c r="V459" s="443">
        <v>0</v>
      </c>
      <c r="W459" s="23">
        <v>0.68</v>
      </c>
      <c r="X459" s="443">
        <v>2</v>
      </c>
    </row>
    <row r="460" spans="1:24" ht="15" customHeight="1" x14ac:dyDescent="0.25">
      <c r="A460" s="3" t="s">
        <v>41</v>
      </c>
      <c r="B460" s="3" t="s">
        <v>922</v>
      </c>
      <c r="C460" s="5">
        <v>1302000</v>
      </c>
      <c r="D460" s="5">
        <v>2600000</v>
      </c>
      <c r="E460" s="5">
        <v>520000</v>
      </c>
      <c r="F460" s="5">
        <v>30000</v>
      </c>
      <c r="G460" s="5">
        <v>0</v>
      </c>
      <c r="H460" s="5">
        <v>664000</v>
      </c>
      <c r="I460" s="5">
        <v>0</v>
      </c>
      <c r="J460" s="5">
        <v>2000000</v>
      </c>
      <c r="K460" s="5">
        <v>0</v>
      </c>
      <c r="L460" s="5"/>
      <c r="M460" s="5">
        <f xml:space="preserve"> M459+H460+ I460- J460- L460+ Q460</f>
        <v>3186000</v>
      </c>
      <c r="N460" s="5">
        <f>(C460-D460 - F460 - G460 + J460- K460- H460- I460- P460)*-1</f>
        <v>-8000</v>
      </c>
      <c r="O460" s="5" t="s">
        <v>923</v>
      </c>
      <c r="P460" s="5">
        <v>0</v>
      </c>
      <c r="Q460" s="444">
        <v>0</v>
      </c>
      <c r="R460" s="444">
        <v>213663</v>
      </c>
      <c r="S460" s="444">
        <v>1088337</v>
      </c>
      <c r="T460" s="444">
        <v>0</v>
      </c>
      <c r="U460" s="444">
        <v>0</v>
      </c>
      <c r="V460" s="444">
        <v>0</v>
      </c>
      <c r="W460" s="23">
        <v>0.72</v>
      </c>
      <c r="X460" s="444">
        <v>4</v>
      </c>
    </row>
    <row r="461" spans="1:24" ht="15" customHeight="1" x14ac:dyDescent="0.25">
      <c r="A461" s="6" t="s">
        <v>19</v>
      </c>
      <c r="B461" s="6" t="s">
        <v>15</v>
      </c>
      <c r="C461" s="7">
        <f t="shared" ref="C461:L461" si="168">SUM(C454:C460)</f>
        <v>10555000</v>
      </c>
      <c r="D461" s="7">
        <f t="shared" si="168"/>
        <v>13500000</v>
      </c>
      <c r="E461" s="7">
        <f t="shared" si="168"/>
        <v>2700000</v>
      </c>
      <c r="F461" s="7">
        <f t="shared" si="168"/>
        <v>437000</v>
      </c>
      <c r="G461" s="7">
        <f t="shared" si="168"/>
        <v>0</v>
      </c>
      <c r="H461" s="7">
        <f t="shared" si="168"/>
        <v>5810000</v>
      </c>
      <c r="I461" s="7">
        <f t="shared" si="168"/>
        <v>0</v>
      </c>
      <c r="J461" s="7">
        <f t="shared" si="168"/>
        <v>9200000</v>
      </c>
      <c r="K461" s="7">
        <f t="shared" si="168"/>
        <v>0</v>
      </c>
      <c r="L461" s="7">
        <f t="shared" si="168"/>
        <v>0</v>
      </c>
      <c r="M461" s="7">
        <f>M460</f>
        <v>3186000</v>
      </c>
      <c r="N461" s="7">
        <f>SUM(N454:N460)</f>
        <v>-8000</v>
      </c>
      <c r="O461" s="7"/>
      <c r="P461" s="7">
        <f>SUM(P454:P460)</f>
        <v>0</v>
      </c>
      <c r="Q461" s="8"/>
    </row>
    <row r="462" spans="1:24" x14ac:dyDescent="0.25">
      <c r="A462" s="10" t="s">
        <v>15</v>
      </c>
      <c r="B462" s="10" t="s">
        <v>20</v>
      </c>
      <c r="C462" s="11">
        <f t="shared" ref="C462:L462" si="169">C437+C445+C453+C461</f>
        <v>41827000</v>
      </c>
      <c r="D462" s="11">
        <f t="shared" si="169"/>
        <v>33350000</v>
      </c>
      <c r="E462" s="11">
        <f t="shared" si="169"/>
        <v>6670000</v>
      </c>
      <c r="F462" s="11">
        <f t="shared" si="169"/>
        <v>2482000</v>
      </c>
      <c r="G462" s="11">
        <f t="shared" si="169"/>
        <v>0</v>
      </c>
      <c r="H462" s="11">
        <f t="shared" si="169"/>
        <v>28903000</v>
      </c>
      <c r="I462" s="11">
        <f t="shared" si="169"/>
        <v>0</v>
      </c>
      <c r="J462" s="11">
        <f t="shared" si="169"/>
        <v>22931000</v>
      </c>
      <c r="K462" s="11">
        <f t="shared" si="169"/>
        <v>22000</v>
      </c>
      <c r="L462" s="11">
        <f t="shared" si="169"/>
        <v>5800000</v>
      </c>
      <c r="M462" s="11">
        <f>M461</f>
        <v>3186000</v>
      </c>
      <c r="N462" s="11">
        <f>N437+N445+N453+N461</f>
        <v>-1000</v>
      </c>
      <c r="O462" s="11"/>
      <c r="P462" s="11">
        <f>P437+P445+P453+P461</f>
        <v>0</v>
      </c>
      <c r="Q462" s="9"/>
    </row>
    <row r="463" spans="1:24" ht="15" customHeight="1" x14ac:dyDescent="0.25">
      <c r="A463" t="s">
        <v>41</v>
      </c>
      <c r="B463" s="3" t="s">
        <v>924</v>
      </c>
      <c r="C463" s="5">
        <v>1382000</v>
      </c>
      <c r="D463" s="5">
        <v>1700000</v>
      </c>
      <c r="E463" s="5">
        <v>340000</v>
      </c>
      <c r="F463" s="5">
        <v>264000</v>
      </c>
      <c r="G463" s="5">
        <v>0</v>
      </c>
      <c r="H463" s="5">
        <v>720000</v>
      </c>
      <c r="I463" s="5">
        <v>0</v>
      </c>
      <c r="J463" s="5">
        <v>1300000</v>
      </c>
      <c r="K463" s="5">
        <v>0</v>
      </c>
      <c r="L463" s="5"/>
      <c r="M463" s="5">
        <f t="shared" ref="M463:M468" si="170" xml:space="preserve"> M462+H463+ I463- J463- L463+ Q463</f>
        <v>2606000</v>
      </c>
      <c r="N463" s="5">
        <f t="shared" ref="N463:N468" si="171">(C463-D463 - F463 - G463 + J463- K463- H463- I463- P463)*-1</f>
        <v>2000</v>
      </c>
      <c r="O463" s="5" t="s">
        <v>925</v>
      </c>
      <c r="P463" s="5">
        <v>0</v>
      </c>
      <c r="Q463" s="445">
        <v>0</v>
      </c>
      <c r="R463" s="445">
        <v>226996</v>
      </c>
      <c r="S463" s="445">
        <v>1155004</v>
      </c>
      <c r="T463" s="445">
        <v>0</v>
      </c>
      <c r="U463" s="445">
        <v>0</v>
      </c>
      <c r="V463" s="445">
        <v>0</v>
      </c>
      <c r="W463" s="23">
        <v>0.68</v>
      </c>
      <c r="X463" s="445">
        <v>3</v>
      </c>
    </row>
    <row r="464" spans="1:24" ht="15" customHeight="1" x14ac:dyDescent="0.25">
      <c r="A464" s="3" t="s">
        <v>41</v>
      </c>
      <c r="B464" s="3" t="s">
        <v>927</v>
      </c>
      <c r="C464" s="5">
        <v>1133000</v>
      </c>
      <c r="D464" s="5">
        <v>400000</v>
      </c>
      <c r="E464" s="5">
        <v>80000</v>
      </c>
      <c r="F464" s="5">
        <v>232000</v>
      </c>
      <c r="G464" s="5">
        <v>0</v>
      </c>
      <c r="H464" s="5">
        <v>493000</v>
      </c>
      <c r="I464" s="5">
        <v>0</v>
      </c>
      <c r="J464" s="5">
        <v>0</v>
      </c>
      <c r="K464" s="5">
        <v>0</v>
      </c>
      <c r="L464" s="5"/>
      <c r="M464" s="5">
        <f t="shared" si="170"/>
        <v>3099000</v>
      </c>
      <c r="N464" s="5">
        <f t="shared" si="171"/>
        <v>-8000</v>
      </c>
      <c r="O464" s="5" t="s">
        <v>928</v>
      </c>
      <c r="P464" s="5">
        <v>0</v>
      </c>
      <c r="Q464" s="447">
        <v>0</v>
      </c>
      <c r="R464" s="447">
        <v>185495</v>
      </c>
      <c r="S464" s="447">
        <v>947505</v>
      </c>
      <c r="T464" s="447">
        <v>0</v>
      </c>
      <c r="U464" s="447">
        <v>0</v>
      </c>
      <c r="V464" s="447">
        <v>0</v>
      </c>
      <c r="W464" s="23">
        <v>0.69</v>
      </c>
      <c r="X464" s="447">
        <v>2</v>
      </c>
    </row>
    <row r="465" spans="1:24" ht="15" customHeight="1" x14ac:dyDescent="0.25">
      <c r="A465" s="3" t="s">
        <v>41</v>
      </c>
      <c r="B465" s="3" t="s">
        <v>929</v>
      </c>
      <c r="C465" s="5">
        <v>2026000</v>
      </c>
      <c r="D465" s="5">
        <v>2000000</v>
      </c>
      <c r="E465" s="5">
        <v>400000</v>
      </c>
      <c r="F465" s="5">
        <v>42000</v>
      </c>
      <c r="G465" s="5">
        <v>0</v>
      </c>
      <c r="H465" s="5">
        <v>1984000</v>
      </c>
      <c r="I465" s="5">
        <v>0</v>
      </c>
      <c r="J465" s="5">
        <v>2000000</v>
      </c>
      <c r="K465" s="5">
        <v>0</v>
      </c>
      <c r="L465" s="5"/>
      <c r="M465" s="5">
        <f t="shared" si="170"/>
        <v>3083000</v>
      </c>
      <c r="N465" s="5">
        <f t="shared" si="171"/>
        <v>0</v>
      </c>
      <c r="O465" s="5" t="s">
        <v>930</v>
      </c>
      <c r="P465" s="5">
        <v>0</v>
      </c>
      <c r="Q465" s="448">
        <v>0</v>
      </c>
      <c r="R465" s="448">
        <v>334330</v>
      </c>
      <c r="S465" s="448">
        <v>1691670</v>
      </c>
      <c r="T465" s="448">
        <v>0</v>
      </c>
      <c r="U465" s="448">
        <v>0</v>
      </c>
      <c r="V465" s="448">
        <v>0</v>
      </c>
      <c r="W465" s="23">
        <v>0.82</v>
      </c>
      <c r="X465" s="448">
        <v>1</v>
      </c>
    </row>
    <row r="466" spans="1:24" ht="15" customHeight="1" x14ac:dyDescent="0.25">
      <c r="A466" s="3" t="s">
        <v>41</v>
      </c>
      <c r="B466" s="3" t="s">
        <v>931</v>
      </c>
      <c r="C466" s="5">
        <v>1354000</v>
      </c>
      <c r="D466" s="5">
        <v>1900000</v>
      </c>
      <c r="E466" s="5">
        <v>380000</v>
      </c>
      <c r="F466" s="5">
        <v>30000</v>
      </c>
      <c r="G466" s="5">
        <v>0</v>
      </c>
      <c r="H466" s="5">
        <v>1425000</v>
      </c>
      <c r="I466" s="5">
        <v>0</v>
      </c>
      <c r="J466" s="5">
        <v>2000000</v>
      </c>
      <c r="K466" s="5">
        <v>0</v>
      </c>
      <c r="L466" s="5"/>
      <c r="M466" s="5">
        <f t="shared" si="170"/>
        <v>2508000</v>
      </c>
      <c r="N466" s="5">
        <f t="shared" si="171"/>
        <v>1000</v>
      </c>
      <c r="O466" s="5" t="s">
        <v>932</v>
      </c>
      <c r="P466" s="5">
        <v>0</v>
      </c>
      <c r="Q466" s="449">
        <v>0</v>
      </c>
      <c r="R466" s="449">
        <v>222327</v>
      </c>
      <c r="S466" s="449">
        <v>1131673</v>
      </c>
      <c r="T466" s="449">
        <v>0</v>
      </c>
      <c r="U466" s="449">
        <v>0</v>
      </c>
      <c r="V466" s="449">
        <v>0</v>
      </c>
      <c r="W466" s="23">
        <v>0.68</v>
      </c>
      <c r="X466" s="449">
        <v>3</v>
      </c>
    </row>
    <row r="467" spans="1:24" ht="15" customHeight="1" x14ac:dyDescent="0.25">
      <c r="A467" s="3" t="s">
        <v>41</v>
      </c>
      <c r="B467" s="3" t="s">
        <v>933</v>
      </c>
      <c r="C467" s="5">
        <v>1545000</v>
      </c>
      <c r="D467" s="5">
        <v>600000</v>
      </c>
      <c r="E467" s="5">
        <v>120000</v>
      </c>
      <c r="F467" s="5">
        <v>30000</v>
      </c>
      <c r="G467" s="5">
        <v>0</v>
      </c>
      <c r="H467" s="5">
        <v>871000</v>
      </c>
      <c r="I467" s="5">
        <v>0</v>
      </c>
      <c r="J467" s="5">
        <v>0</v>
      </c>
      <c r="K467" s="5">
        <v>50000</v>
      </c>
      <c r="L467" s="5"/>
      <c r="M467" s="5">
        <f t="shared" si="170"/>
        <v>3379000</v>
      </c>
      <c r="N467" s="5">
        <f t="shared" si="171"/>
        <v>6000</v>
      </c>
      <c r="O467" s="5" t="s">
        <v>934</v>
      </c>
      <c r="P467" s="5">
        <v>0</v>
      </c>
      <c r="Q467" s="450">
        <v>0</v>
      </c>
      <c r="R467" s="450">
        <v>254163</v>
      </c>
      <c r="S467" s="450">
        <v>1290836.7</v>
      </c>
      <c r="T467" s="450">
        <v>0</v>
      </c>
      <c r="U467" s="450">
        <v>0</v>
      </c>
      <c r="V467" s="450">
        <v>0</v>
      </c>
      <c r="W467" s="23">
        <v>0.74</v>
      </c>
      <c r="X467" s="450">
        <v>1</v>
      </c>
    </row>
    <row r="468" spans="1:24" ht="15" customHeight="1" x14ac:dyDescent="0.25">
      <c r="A468" s="3" t="s">
        <v>41</v>
      </c>
      <c r="B468" s="3" t="s">
        <v>935</v>
      </c>
      <c r="C468" s="5">
        <v>1619000</v>
      </c>
      <c r="D468" s="5">
        <v>0</v>
      </c>
      <c r="E468" s="5">
        <v>0</v>
      </c>
      <c r="F468" s="5">
        <v>110000</v>
      </c>
      <c r="G468" s="5">
        <v>0</v>
      </c>
      <c r="H468" s="5">
        <v>1504000</v>
      </c>
      <c r="I468" s="5">
        <v>0</v>
      </c>
      <c r="J468" s="5">
        <v>0</v>
      </c>
      <c r="K468" s="5">
        <v>0</v>
      </c>
      <c r="L468" s="5"/>
      <c r="M468" s="5">
        <f t="shared" si="170"/>
        <v>4883000</v>
      </c>
      <c r="N468" s="5">
        <f t="shared" si="171"/>
        <v>-5000</v>
      </c>
      <c r="O468" s="5" t="s">
        <v>936</v>
      </c>
      <c r="P468" s="5">
        <v>0</v>
      </c>
      <c r="Q468" s="451">
        <v>0</v>
      </c>
      <c r="R468" s="451">
        <v>266491</v>
      </c>
      <c r="S468" s="451">
        <v>1352509.3</v>
      </c>
      <c r="T468" s="451">
        <v>0</v>
      </c>
      <c r="U468" s="451">
        <v>0</v>
      </c>
      <c r="V468" s="451">
        <v>0</v>
      </c>
      <c r="W468" s="23">
        <v>0.73</v>
      </c>
      <c r="X468" s="451">
        <v>0</v>
      </c>
    </row>
    <row r="469" spans="1:24" ht="15" customHeight="1" x14ac:dyDescent="0.25">
      <c r="A469" s="3" t="s">
        <v>41</v>
      </c>
      <c r="B469" s="3" t="s">
        <v>937</v>
      </c>
      <c r="C469" s="5">
        <v>1422000</v>
      </c>
      <c r="D469" s="5">
        <v>2300000</v>
      </c>
      <c r="E469" s="5">
        <v>460000</v>
      </c>
      <c r="F469" s="5">
        <v>32000</v>
      </c>
      <c r="G469" s="5">
        <v>0</v>
      </c>
      <c r="H469" s="5">
        <v>263000</v>
      </c>
      <c r="I469" s="5">
        <v>0</v>
      </c>
      <c r="J469" s="5">
        <v>1172000</v>
      </c>
      <c r="K469" s="5">
        <v>0</v>
      </c>
      <c r="L469" s="5"/>
      <c r="M469" s="5">
        <f xml:space="preserve"> M468+H469+ I469- J469- L469+ Q469</f>
        <v>3974000</v>
      </c>
      <c r="N469" s="5">
        <f>(C469-D469 - F469 - G469 + J469- K469- H469- I469- P469)*-1</f>
        <v>1000</v>
      </c>
      <c r="O469" s="5" t="s">
        <v>938</v>
      </c>
      <c r="P469" s="5">
        <v>0</v>
      </c>
      <c r="Q469" s="452">
        <v>0</v>
      </c>
      <c r="R469" s="452">
        <v>233666</v>
      </c>
      <c r="S469" s="452">
        <v>1188334.3</v>
      </c>
      <c r="T469" s="452">
        <v>0</v>
      </c>
      <c r="U469" s="452">
        <v>0</v>
      </c>
      <c r="V469" s="452">
        <v>0</v>
      </c>
      <c r="W469" s="23">
        <v>0.67</v>
      </c>
      <c r="X469" s="452">
        <v>3</v>
      </c>
    </row>
    <row r="470" spans="1:24" ht="15" customHeight="1" x14ac:dyDescent="0.25">
      <c r="A470" s="6" t="s">
        <v>16</v>
      </c>
      <c r="B470" s="6" t="s">
        <v>15</v>
      </c>
      <c r="C470" s="7">
        <f t="shared" ref="C470:L470" si="172">SUM(C463:C469)</f>
        <v>10481000</v>
      </c>
      <c r="D470" s="7">
        <f t="shared" si="172"/>
        <v>8900000</v>
      </c>
      <c r="E470" s="7">
        <f t="shared" si="172"/>
        <v>1780000</v>
      </c>
      <c r="F470" s="7">
        <f t="shared" si="172"/>
        <v>740000</v>
      </c>
      <c r="G470" s="7">
        <f t="shared" si="172"/>
        <v>0</v>
      </c>
      <c r="H470" s="7">
        <f t="shared" si="172"/>
        <v>7260000</v>
      </c>
      <c r="I470" s="7">
        <f t="shared" si="172"/>
        <v>0</v>
      </c>
      <c r="J470" s="7">
        <f t="shared" si="172"/>
        <v>6472000</v>
      </c>
      <c r="K470" s="7">
        <f t="shared" si="172"/>
        <v>50000</v>
      </c>
      <c r="L470" s="7">
        <f t="shared" si="172"/>
        <v>0</v>
      </c>
      <c r="M470" s="7">
        <f>M469</f>
        <v>3974000</v>
      </c>
      <c r="N470" s="7">
        <f>SUM(N463:N469)</f>
        <v>-3000</v>
      </c>
      <c r="O470" s="7"/>
      <c r="P470" s="7">
        <f>SUM(P463:P469)</f>
        <v>0</v>
      </c>
      <c r="Q470" s="8"/>
    </row>
    <row r="471" spans="1:24" ht="15" customHeight="1" x14ac:dyDescent="0.25">
      <c r="A471" s="3" t="s">
        <v>41</v>
      </c>
      <c r="B471" s="3" t="s">
        <v>939</v>
      </c>
      <c r="C471" s="5">
        <v>1631000</v>
      </c>
      <c r="D471" s="5">
        <v>5400000</v>
      </c>
      <c r="E471" s="5">
        <v>1080000</v>
      </c>
      <c r="F471" s="5">
        <v>324000</v>
      </c>
      <c r="G471" s="5">
        <v>0</v>
      </c>
      <c r="H471" s="5">
        <v>501000</v>
      </c>
      <c r="I471" s="5">
        <v>0</v>
      </c>
      <c r="J471" s="5">
        <v>4600000</v>
      </c>
      <c r="K471" s="5">
        <v>0</v>
      </c>
      <c r="L471" s="5"/>
      <c r="M471" s="5">
        <f t="shared" ref="M471:M476" si="173" xml:space="preserve"> M470+H471+ I471- J471- L471+ Q471</f>
        <v>-125000</v>
      </c>
      <c r="N471" s="5">
        <f t="shared" ref="N471:N476" si="174">(C471-D471 - F471 - G471 + J471- K471- H471- I471- P471)*-1</f>
        <v>-6000</v>
      </c>
      <c r="O471" s="5" t="s">
        <v>940</v>
      </c>
      <c r="P471" s="5">
        <v>0</v>
      </c>
      <c r="Q471" s="453">
        <v>0</v>
      </c>
      <c r="R471" s="453">
        <v>260162</v>
      </c>
      <c r="S471" s="453">
        <v>1370837.7</v>
      </c>
      <c r="T471" s="453">
        <v>0</v>
      </c>
      <c r="U471" s="453">
        <v>0</v>
      </c>
      <c r="V471" s="453">
        <v>0</v>
      </c>
      <c r="W471" s="23">
        <v>0.77</v>
      </c>
      <c r="X471" s="453">
        <v>7</v>
      </c>
    </row>
    <row r="472" spans="1:24" ht="15" customHeight="1" x14ac:dyDescent="0.25">
      <c r="A472" s="3" t="s">
        <v>41</v>
      </c>
      <c r="B472" s="3" t="s">
        <v>941</v>
      </c>
      <c r="C472" s="5">
        <v>2259000</v>
      </c>
      <c r="D472" s="5">
        <v>650000</v>
      </c>
      <c r="E472" s="5">
        <v>130000</v>
      </c>
      <c r="F472" s="5">
        <v>27000</v>
      </c>
      <c r="G472" s="5">
        <v>0</v>
      </c>
      <c r="H472" s="5">
        <v>1440000</v>
      </c>
      <c r="I472" s="5">
        <v>0</v>
      </c>
      <c r="J472" s="5">
        <v>0</v>
      </c>
      <c r="K472" s="5">
        <v>12000</v>
      </c>
      <c r="L472" s="5"/>
      <c r="M472" s="5">
        <f t="shared" si="173"/>
        <v>1315000</v>
      </c>
      <c r="N472" s="5">
        <f t="shared" si="174"/>
        <v>-130000</v>
      </c>
      <c r="O472" s="5" t="s">
        <v>942</v>
      </c>
      <c r="P472" s="5">
        <v>0</v>
      </c>
      <c r="Q472" s="454">
        <v>0</v>
      </c>
      <c r="R472" s="454">
        <v>373163</v>
      </c>
      <c r="S472" s="454">
        <v>1885837</v>
      </c>
      <c r="T472" s="454">
        <v>0</v>
      </c>
      <c r="U472" s="454">
        <v>0</v>
      </c>
      <c r="V472" s="454">
        <v>0</v>
      </c>
      <c r="W472" s="23">
        <v>0.71</v>
      </c>
      <c r="X472" s="454">
        <v>2</v>
      </c>
    </row>
    <row r="473" spans="1:24" ht="15" customHeight="1" x14ac:dyDescent="0.25">
      <c r="A473" s="3" t="s">
        <v>41</v>
      </c>
      <c r="B473" s="3" t="s">
        <v>943</v>
      </c>
      <c r="C473" s="5">
        <v>1239000</v>
      </c>
      <c r="D473" s="5">
        <v>2200000</v>
      </c>
      <c r="E473" s="5">
        <v>440000</v>
      </c>
      <c r="F473" s="5">
        <v>99000</v>
      </c>
      <c r="G473" s="5">
        <v>0</v>
      </c>
      <c r="H473" s="5">
        <v>744000</v>
      </c>
      <c r="I473" s="5">
        <v>0</v>
      </c>
      <c r="J473" s="5">
        <v>1800000</v>
      </c>
      <c r="K473" s="5">
        <v>0</v>
      </c>
      <c r="L473" s="5"/>
      <c r="M473" s="5">
        <f t="shared" si="173"/>
        <v>259000</v>
      </c>
      <c r="N473" s="5">
        <f t="shared" si="174"/>
        <v>4000</v>
      </c>
      <c r="O473" s="5" t="s">
        <v>227</v>
      </c>
      <c r="P473" s="5">
        <v>0</v>
      </c>
      <c r="Q473" s="455">
        <v>0</v>
      </c>
      <c r="R473" s="455">
        <v>203163</v>
      </c>
      <c r="S473" s="455">
        <v>1035837</v>
      </c>
      <c r="T473" s="455">
        <v>0</v>
      </c>
      <c r="U473" s="455">
        <v>0</v>
      </c>
      <c r="V473" s="455">
        <v>0</v>
      </c>
      <c r="W473" s="23">
        <v>0.56000000000000005</v>
      </c>
      <c r="X473" s="455">
        <v>3</v>
      </c>
    </row>
    <row r="474" spans="1:24" ht="15" customHeight="1" x14ac:dyDescent="0.25">
      <c r="A474" s="3" t="s">
        <v>41</v>
      </c>
      <c r="B474" s="3" t="s">
        <v>945</v>
      </c>
      <c r="C474" s="5">
        <v>1420000</v>
      </c>
      <c r="D474" s="5">
        <v>800000</v>
      </c>
      <c r="E474" s="5">
        <v>160000</v>
      </c>
      <c r="F474" s="5">
        <v>31000</v>
      </c>
      <c r="G474" s="5">
        <v>0</v>
      </c>
      <c r="H474" s="5">
        <v>870000</v>
      </c>
      <c r="I474" s="5">
        <v>0</v>
      </c>
      <c r="J474" s="5">
        <v>295000</v>
      </c>
      <c r="K474" s="5">
        <v>0</v>
      </c>
      <c r="L474" s="5"/>
      <c r="M474" s="5">
        <f t="shared" si="173"/>
        <v>834000</v>
      </c>
      <c r="N474" s="5">
        <f t="shared" si="174"/>
        <v>-14000</v>
      </c>
      <c r="O474" s="5" t="s">
        <v>946</v>
      </c>
      <c r="P474" s="5">
        <v>0</v>
      </c>
      <c r="Q474" s="459">
        <v>0</v>
      </c>
      <c r="R474" s="459">
        <v>236664</v>
      </c>
      <c r="S474" s="459">
        <v>1183336</v>
      </c>
      <c r="T474" s="459">
        <v>0</v>
      </c>
      <c r="U474" s="459">
        <v>0</v>
      </c>
      <c r="V474" s="459">
        <v>0</v>
      </c>
      <c r="W474" s="23">
        <v>0.62</v>
      </c>
      <c r="X474" s="459">
        <v>2</v>
      </c>
    </row>
    <row r="475" spans="1:24" ht="15" customHeight="1" x14ac:dyDescent="0.25">
      <c r="A475" s="3" t="s">
        <v>41</v>
      </c>
      <c r="B475" s="3" t="s">
        <v>947</v>
      </c>
      <c r="C475" s="5">
        <v>1178000</v>
      </c>
      <c r="D475" s="5">
        <v>700000</v>
      </c>
      <c r="E475" s="5">
        <v>140000</v>
      </c>
      <c r="F475" s="5">
        <v>77000</v>
      </c>
      <c r="G475" s="5">
        <v>0</v>
      </c>
      <c r="H475" s="5">
        <v>371000</v>
      </c>
      <c r="I475" s="5">
        <v>0</v>
      </c>
      <c r="J475" s="5">
        <v>0</v>
      </c>
      <c r="K475" s="5">
        <v>30000</v>
      </c>
      <c r="L475" s="5"/>
      <c r="M475" s="5">
        <f t="shared" si="173"/>
        <v>1205000</v>
      </c>
      <c r="N475" s="5">
        <f t="shared" si="174"/>
        <v>0</v>
      </c>
      <c r="O475" s="5" t="s">
        <v>948</v>
      </c>
      <c r="P475" s="5">
        <v>0</v>
      </c>
      <c r="Q475" s="461">
        <v>0</v>
      </c>
      <c r="R475" s="461">
        <v>192998</v>
      </c>
      <c r="S475" s="461">
        <v>985002</v>
      </c>
      <c r="T475" s="461">
        <v>0</v>
      </c>
      <c r="U475" s="461">
        <v>0</v>
      </c>
      <c r="V475" s="461">
        <v>0</v>
      </c>
      <c r="W475" s="23">
        <v>0.66</v>
      </c>
      <c r="X475" s="461">
        <v>1</v>
      </c>
    </row>
    <row r="476" spans="1:24" ht="15" customHeight="1" x14ac:dyDescent="0.25">
      <c r="A476" s="3" t="s">
        <v>41</v>
      </c>
      <c r="B476" s="3" t="s">
        <v>949</v>
      </c>
      <c r="C476" s="5">
        <v>3809000</v>
      </c>
      <c r="D476" s="5">
        <v>1000000</v>
      </c>
      <c r="E476" s="5">
        <v>200000</v>
      </c>
      <c r="F476" s="5">
        <v>156000</v>
      </c>
      <c r="G476" s="5">
        <v>0</v>
      </c>
      <c r="H476" s="5">
        <v>3099000</v>
      </c>
      <c r="I476" s="5">
        <v>0</v>
      </c>
      <c r="J476" s="5">
        <v>480000</v>
      </c>
      <c r="K476" s="5">
        <v>30000</v>
      </c>
      <c r="L476" s="5">
        <v>2000000</v>
      </c>
      <c r="M476" s="5">
        <f t="shared" si="173"/>
        <v>1824000</v>
      </c>
      <c r="N476" s="5">
        <f t="shared" si="174"/>
        <v>-4000</v>
      </c>
      <c r="O476" s="5" t="s">
        <v>950</v>
      </c>
      <c r="P476" s="5">
        <v>0</v>
      </c>
      <c r="Q476" s="462">
        <v>0</v>
      </c>
      <c r="R476" s="462">
        <v>631494</v>
      </c>
      <c r="S476" s="462">
        <v>3177505.7</v>
      </c>
      <c r="T476" s="462">
        <v>0</v>
      </c>
      <c r="U476" s="462">
        <v>0</v>
      </c>
      <c r="V476" s="462">
        <v>0</v>
      </c>
      <c r="W476" s="23">
        <v>0.66</v>
      </c>
      <c r="X476" s="462">
        <v>2</v>
      </c>
    </row>
    <row r="477" spans="1:24" ht="15" customHeight="1" x14ac:dyDescent="0.25">
      <c r="A477" s="3" t="s">
        <v>41</v>
      </c>
      <c r="B477" s="3" t="s">
        <v>951</v>
      </c>
      <c r="C477" s="5">
        <v>2055000</v>
      </c>
      <c r="D477" s="5">
        <v>2050000</v>
      </c>
      <c r="E477" s="5">
        <v>410000</v>
      </c>
      <c r="F477" s="5">
        <v>302000</v>
      </c>
      <c r="G477" s="5">
        <v>0</v>
      </c>
      <c r="H477" s="5">
        <v>6000</v>
      </c>
      <c r="I477" s="5">
        <v>0</v>
      </c>
      <c r="J477" s="5">
        <v>300000</v>
      </c>
      <c r="K477" s="5">
        <v>15000</v>
      </c>
      <c r="L477" s="5"/>
      <c r="M477" s="5">
        <f xml:space="preserve"> M476+H477+ I477- J477- L477+ Q477</f>
        <v>1530000</v>
      </c>
      <c r="N477" s="5">
        <f>(C477-D477 - F477 - G477 + J477- K477- H477- I477- P477)*-1</f>
        <v>18000</v>
      </c>
      <c r="O477" s="5" t="s">
        <v>952</v>
      </c>
      <c r="P477" s="5">
        <v>0</v>
      </c>
      <c r="Q477" s="463">
        <v>0</v>
      </c>
      <c r="R477" s="463">
        <v>342499</v>
      </c>
      <c r="S477" s="463">
        <v>1712501</v>
      </c>
      <c r="T477" s="463">
        <v>0</v>
      </c>
      <c r="U477" s="463">
        <v>0</v>
      </c>
      <c r="V477" s="463">
        <v>0</v>
      </c>
      <c r="W477" s="23">
        <v>0.67</v>
      </c>
      <c r="X477" s="463">
        <v>4</v>
      </c>
    </row>
    <row r="478" spans="1:24" ht="15" customHeight="1" x14ac:dyDescent="0.25">
      <c r="A478" s="6" t="s">
        <v>17</v>
      </c>
      <c r="B478" s="6" t="s">
        <v>15</v>
      </c>
      <c r="C478" s="7">
        <f t="shared" ref="C478:L478" si="175">SUM(C471:C477)</f>
        <v>13591000</v>
      </c>
      <c r="D478" s="7">
        <f t="shared" si="175"/>
        <v>12800000</v>
      </c>
      <c r="E478" s="7">
        <f t="shared" si="175"/>
        <v>2560000</v>
      </c>
      <c r="F478" s="7">
        <f t="shared" si="175"/>
        <v>1016000</v>
      </c>
      <c r="G478" s="7">
        <f t="shared" si="175"/>
        <v>0</v>
      </c>
      <c r="H478" s="7">
        <f t="shared" si="175"/>
        <v>7031000</v>
      </c>
      <c r="I478" s="7">
        <f t="shared" si="175"/>
        <v>0</v>
      </c>
      <c r="J478" s="7">
        <f t="shared" si="175"/>
        <v>7475000</v>
      </c>
      <c r="K478" s="7">
        <f t="shared" si="175"/>
        <v>87000</v>
      </c>
      <c r="L478" s="7">
        <f t="shared" si="175"/>
        <v>2000000</v>
      </c>
      <c r="M478" s="7">
        <f>M477</f>
        <v>1530000</v>
      </c>
      <c r="N478" s="7">
        <f>SUM(N471:N477)</f>
        <v>-132000</v>
      </c>
      <c r="O478" s="7"/>
      <c r="P478" s="7">
        <f>SUM(P471:P477)</f>
        <v>0</v>
      </c>
      <c r="Q478" s="8"/>
    </row>
    <row r="479" spans="1:24" ht="15" customHeight="1" x14ac:dyDescent="0.25">
      <c r="A479" s="3" t="s">
        <v>41</v>
      </c>
      <c r="B479" s="3" t="s">
        <v>953</v>
      </c>
      <c r="C479" s="5">
        <v>2015000</v>
      </c>
      <c r="D479" s="5">
        <v>700000</v>
      </c>
      <c r="E479" s="5">
        <v>140000</v>
      </c>
      <c r="F479" s="5">
        <v>27000</v>
      </c>
      <c r="G479" s="5">
        <v>0</v>
      </c>
      <c r="H479" s="5">
        <v>1293000</v>
      </c>
      <c r="I479" s="5">
        <v>0</v>
      </c>
      <c r="J479" s="5">
        <v>0</v>
      </c>
      <c r="K479" s="5">
        <v>0</v>
      </c>
      <c r="L479" s="5"/>
      <c r="M479" s="5">
        <f t="shared" ref="M479:M484" si="176" xml:space="preserve"> M478+H479+ I479- J479- L479+ Q479</f>
        <v>2823000</v>
      </c>
      <c r="N479" s="5">
        <f t="shared" ref="N479:N484" si="177">(C479-D479 - F479 - G479 + J479- K479- H479- I479- P479)*-1</f>
        <v>5000</v>
      </c>
      <c r="O479" s="5" t="s">
        <v>954</v>
      </c>
      <c r="P479" s="5">
        <v>0</v>
      </c>
      <c r="Q479" s="464">
        <v>0</v>
      </c>
      <c r="R479" s="464">
        <v>332498</v>
      </c>
      <c r="S479" s="464">
        <v>1682501.6</v>
      </c>
      <c r="T479" s="464">
        <v>0</v>
      </c>
      <c r="U479" s="464">
        <v>0</v>
      </c>
      <c r="V479" s="464">
        <v>0</v>
      </c>
      <c r="W479" s="23">
        <v>0.7</v>
      </c>
      <c r="X479" s="464">
        <v>2</v>
      </c>
    </row>
    <row r="480" spans="1:24" ht="15" customHeight="1" x14ac:dyDescent="0.25">
      <c r="A480" s="3" t="s">
        <v>41</v>
      </c>
      <c r="B480" s="3" t="s">
        <v>955</v>
      </c>
      <c r="C480" s="5">
        <v>997000</v>
      </c>
      <c r="D480" s="5">
        <v>2000000</v>
      </c>
      <c r="E480" s="5">
        <v>400000</v>
      </c>
      <c r="F480" s="5">
        <v>27000</v>
      </c>
      <c r="G480" s="5">
        <v>0</v>
      </c>
      <c r="H480" s="5">
        <v>69000</v>
      </c>
      <c r="I480" s="5">
        <v>0</v>
      </c>
      <c r="J480" s="5">
        <v>1100000</v>
      </c>
      <c r="K480" s="5">
        <v>0</v>
      </c>
      <c r="L480" s="5"/>
      <c r="M480" s="5">
        <f t="shared" si="176"/>
        <v>1792000</v>
      </c>
      <c r="N480" s="5">
        <f t="shared" si="177"/>
        <v>-1000</v>
      </c>
      <c r="O480" s="5" t="s">
        <v>956</v>
      </c>
      <c r="P480" s="5">
        <v>0</v>
      </c>
      <c r="Q480" s="465">
        <v>0</v>
      </c>
      <c r="R480" s="465">
        <v>162828</v>
      </c>
      <c r="S480" s="465">
        <v>834172.2</v>
      </c>
      <c r="T480" s="465">
        <v>0</v>
      </c>
      <c r="U480" s="465">
        <v>0</v>
      </c>
      <c r="V480" s="465">
        <v>0</v>
      </c>
      <c r="W480" s="23">
        <v>0.62</v>
      </c>
      <c r="X480" s="465">
        <v>3</v>
      </c>
    </row>
    <row r="481" spans="1:24" ht="15" customHeight="1" x14ac:dyDescent="0.25">
      <c r="A481" s="3" t="s">
        <v>41</v>
      </c>
      <c r="B481" s="3" t="s">
        <v>957</v>
      </c>
      <c r="C481" s="5">
        <v>1176000</v>
      </c>
      <c r="D481" s="5">
        <v>0</v>
      </c>
      <c r="E481" s="5">
        <v>0</v>
      </c>
      <c r="F481" s="5">
        <v>40000</v>
      </c>
      <c r="G481" s="5">
        <v>0</v>
      </c>
      <c r="H481" s="5">
        <v>1139000</v>
      </c>
      <c r="I481" s="5">
        <v>0</v>
      </c>
      <c r="J481" s="5">
        <v>0</v>
      </c>
      <c r="K481" s="5">
        <v>0</v>
      </c>
      <c r="L481" s="5"/>
      <c r="M481" s="5">
        <f t="shared" si="176"/>
        <v>2931000</v>
      </c>
      <c r="N481" s="5">
        <f t="shared" si="177"/>
        <v>3000</v>
      </c>
      <c r="O481" s="5" t="s">
        <v>958</v>
      </c>
      <c r="P481" s="5">
        <v>0</v>
      </c>
      <c r="Q481" s="466">
        <v>0</v>
      </c>
      <c r="R481" s="466">
        <v>192662</v>
      </c>
      <c r="S481" s="466">
        <v>983338.2</v>
      </c>
      <c r="T481" s="466">
        <v>0</v>
      </c>
      <c r="U481" s="466">
        <v>0</v>
      </c>
      <c r="V481" s="466">
        <v>0</v>
      </c>
      <c r="W481" s="23">
        <v>0.67</v>
      </c>
      <c r="X481" s="466">
        <v>0</v>
      </c>
    </row>
    <row r="482" spans="1:24" ht="15" customHeight="1" x14ac:dyDescent="0.25">
      <c r="A482" s="3" t="s">
        <v>41</v>
      </c>
      <c r="B482" s="3" t="s">
        <v>959</v>
      </c>
      <c r="C482" s="5">
        <v>989000</v>
      </c>
      <c r="D482" s="5">
        <v>600000</v>
      </c>
      <c r="E482" s="5">
        <v>120000</v>
      </c>
      <c r="F482" s="5">
        <v>50000</v>
      </c>
      <c r="G482" s="5">
        <v>0</v>
      </c>
      <c r="H482" s="5">
        <v>327000</v>
      </c>
      <c r="I482" s="5">
        <v>0</v>
      </c>
      <c r="J482" s="5">
        <v>0</v>
      </c>
      <c r="K482" s="5">
        <v>12000</v>
      </c>
      <c r="L482" s="5"/>
      <c r="M482" s="5">
        <f t="shared" si="176"/>
        <v>3258000</v>
      </c>
      <c r="N482" s="5">
        <f t="shared" si="177"/>
        <v>0</v>
      </c>
      <c r="O482" s="5" t="s">
        <v>960</v>
      </c>
      <c r="P482" s="5">
        <v>0</v>
      </c>
      <c r="Q482" s="467">
        <v>0</v>
      </c>
      <c r="R482" s="467">
        <v>161495</v>
      </c>
      <c r="S482" s="467">
        <v>827505.2</v>
      </c>
      <c r="T482" s="467">
        <v>0</v>
      </c>
      <c r="U482" s="467">
        <v>0</v>
      </c>
      <c r="V482" s="467">
        <v>0</v>
      </c>
      <c r="W482" s="23">
        <v>0.57999999999999996</v>
      </c>
      <c r="X482" s="467">
        <v>2</v>
      </c>
    </row>
    <row r="483" spans="1:24" ht="15" customHeight="1" x14ac:dyDescent="0.25">
      <c r="A483" s="3" t="s">
        <v>41</v>
      </c>
      <c r="B483" s="3" t="s">
        <v>961</v>
      </c>
      <c r="C483" s="5">
        <v>1092000</v>
      </c>
      <c r="D483" s="5">
        <v>200000</v>
      </c>
      <c r="E483" s="5">
        <v>40000</v>
      </c>
      <c r="F483" s="5">
        <v>30000</v>
      </c>
      <c r="G483" s="5">
        <v>0</v>
      </c>
      <c r="H483" s="5">
        <v>1063000</v>
      </c>
      <c r="I483" s="5">
        <v>0</v>
      </c>
      <c r="J483" s="5">
        <v>200000</v>
      </c>
      <c r="K483" s="5">
        <v>0</v>
      </c>
      <c r="L483" s="5"/>
      <c r="M483" s="5">
        <f t="shared" si="176"/>
        <v>4121000</v>
      </c>
      <c r="N483" s="5">
        <f t="shared" si="177"/>
        <v>1000</v>
      </c>
      <c r="O483" s="5" t="s">
        <v>962</v>
      </c>
      <c r="P483" s="5">
        <v>0</v>
      </c>
      <c r="Q483" s="468">
        <v>0</v>
      </c>
      <c r="R483" s="468">
        <v>181997</v>
      </c>
      <c r="S483" s="468">
        <v>910003</v>
      </c>
      <c r="T483" s="468">
        <v>0</v>
      </c>
      <c r="U483" s="468">
        <v>0</v>
      </c>
      <c r="V483" s="468">
        <v>0</v>
      </c>
      <c r="W483" s="23">
        <v>0.64</v>
      </c>
      <c r="X483" s="468">
        <v>1</v>
      </c>
    </row>
    <row r="484" spans="1:24" ht="15" customHeight="1" x14ac:dyDescent="0.25">
      <c r="A484" s="3" t="s">
        <v>41</v>
      </c>
      <c r="B484" s="3" t="s">
        <v>963</v>
      </c>
      <c r="C484" s="5">
        <v>1386000</v>
      </c>
      <c r="D484" s="5">
        <v>500000</v>
      </c>
      <c r="E484" s="5">
        <v>100000</v>
      </c>
      <c r="F484" s="5">
        <v>465000</v>
      </c>
      <c r="G484" s="5">
        <v>0</v>
      </c>
      <c r="H484" s="5">
        <v>411000</v>
      </c>
      <c r="I484" s="5">
        <v>0</v>
      </c>
      <c r="J484" s="5">
        <v>0</v>
      </c>
      <c r="K484" s="5">
        <v>0</v>
      </c>
      <c r="L484" s="5">
        <v>1500000</v>
      </c>
      <c r="M484" s="5">
        <f t="shared" si="176"/>
        <v>3032000</v>
      </c>
      <c r="N484" s="5">
        <f t="shared" si="177"/>
        <v>-10000</v>
      </c>
      <c r="O484" s="5" t="s">
        <v>964</v>
      </c>
      <c r="P484" s="5">
        <v>0</v>
      </c>
      <c r="Q484" s="469">
        <v>0</v>
      </c>
      <c r="R484" s="469">
        <v>222666</v>
      </c>
      <c r="S484" s="469">
        <v>1163334.2</v>
      </c>
      <c r="T484" s="469">
        <v>0</v>
      </c>
      <c r="U484" s="469">
        <v>0</v>
      </c>
      <c r="V484" s="469">
        <v>0</v>
      </c>
      <c r="W484" s="23">
        <v>0.68</v>
      </c>
      <c r="X484" s="469">
        <v>1</v>
      </c>
    </row>
    <row r="485" spans="1:24" ht="15" customHeight="1" x14ac:dyDescent="0.25">
      <c r="A485" s="3" t="s">
        <v>41</v>
      </c>
      <c r="B485" s="3" t="s">
        <v>965</v>
      </c>
      <c r="C485" s="5">
        <v>1953000</v>
      </c>
      <c r="D485" s="5">
        <v>0</v>
      </c>
      <c r="E485" s="5">
        <v>0</v>
      </c>
      <c r="F485" s="5">
        <v>39000</v>
      </c>
      <c r="G485" s="5">
        <v>0</v>
      </c>
      <c r="H485" s="5">
        <v>1920000</v>
      </c>
      <c r="I485" s="5">
        <v>0</v>
      </c>
      <c r="J485" s="5">
        <v>0</v>
      </c>
      <c r="K485" s="5">
        <v>0</v>
      </c>
      <c r="L485" s="5"/>
      <c r="M485" s="5">
        <f xml:space="preserve"> M484+H485+ I485- J485- L485+ Q485</f>
        <v>4952000</v>
      </c>
      <c r="N485" s="5">
        <f>(C485-D485 - F485 - G485 + J485- K485- H485- I485- P485)*-1</f>
        <v>6000</v>
      </c>
      <c r="O485" s="5" t="s">
        <v>966</v>
      </c>
      <c r="P485" s="5">
        <v>0</v>
      </c>
      <c r="Q485" s="470">
        <v>0</v>
      </c>
      <c r="R485" s="470">
        <v>332162</v>
      </c>
      <c r="S485" s="470">
        <v>1680837.8</v>
      </c>
      <c r="T485" s="470">
        <v>0</v>
      </c>
      <c r="U485" s="470">
        <v>0</v>
      </c>
      <c r="V485" s="470">
        <v>0</v>
      </c>
      <c r="W485" s="23">
        <v>0.67</v>
      </c>
      <c r="X485" s="470">
        <v>0</v>
      </c>
    </row>
    <row r="486" spans="1:24" ht="15" customHeight="1" x14ac:dyDescent="0.25">
      <c r="A486" s="6" t="s">
        <v>18</v>
      </c>
      <c r="B486" s="6" t="s">
        <v>15</v>
      </c>
      <c r="C486" s="7">
        <f t="shared" ref="C486:L486" si="178">SUM(C479:C485)</f>
        <v>9608000</v>
      </c>
      <c r="D486" s="7">
        <f t="shared" si="178"/>
        <v>4000000</v>
      </c>
      <c r="E486" s="7">
        <f t="shared" si="178"/>
        <v>800000</v>
      </c>
      <c r="F486" s="7">
        <f t="shared" si="178"/>
        <v>678000</v>
      </c>
      <c r="G486" s="7">
        <f t="shared" si="178"/>
        <v>0</v>
      </c>
      <c r="H486" s="7">
        <f t="shared" si="178"/>
        <v>6222000</v>
      </c>
      <c r="I486" s="7">
        <f t="shared" si="178"/>
        <v>0</v>
      </c>
      <c r="J486" s="7">
        <f t="shared" si="178"/>
        <v>1300000</v>
      </c>
      <c r="K486" s="7">
        <f t="shared" si="178"/>
        <v>12000</v>
      </c>
      <c r="L486" s="7">
        <f t="shared" si="178"/>
        <v>1500000</v>
      </c>
      <c r="M486" s="7">
        <f>M485</f>
        <v>4952000</v>
      </c>
      <c r="N486" s="7">
        <f>SUM(N479:N485)</f>
        <v>4000</v>
      </c>
      <c r="O486" s="7"/>
      <c r="P486" s="7">
        <f>SUM(P479:P485)</f>
        <v>0</v>
      </c>
      <c r="Q486" s="8"/>
    </row>
    <row r="487" spans="1:24" ht="15" customHeight="1" x14ac:dyDescent="0.25">
      <c r="A487" s="3" t="s">
        <v>41</v>
      </c>
      <c r="B487" s="3" t="s">
        <v>967</v>
      </c>
      <c r="C487" s="5">
        <v>1344000</v>
      </c>
      <c r="D487" s="5">
        <v>700000</v>
      </c>
      <c r="E487" s="5">
        <v>140000</v>
      </c>
      <c r="F487" s="5">
        <v>66000</v>
      </c>
      <c r="G487" s="5">
        <v>0</v>
      </c>
      <c r="H487" s="5">
        <v>678000</v>
      </c>
      <c r="I487" s="5">
        <v>0</v>
      </c>
      <c r="J487" s="5">
        <v>100000</v>
      </c>
      <c r="K487" s="5">
        <v>0</v>
      </c>
      <c r="L487" s="5"/>
      <c r="M487" s="5">
        <f t="shared" ref="M487:M492" si="179" xml:space="preserve"> M486+H487+ I487- J487- L487+ Q487</f>
        <v>5530000</v>
      </c>
      <c r="N487" s="5">
        <f t="shared" ref="N487:N492" si="180">(C487-D487 - F487 - G487 + J487- K487- H487- I487- P487)*-1</f>
        <v>0</v>
      </c>
      <c r="O487" s="5" t="s">
        <v>968</v>
      </c>
      <c r="P487" s="5">
        <v>0</v>
      </c>
      <c r="Q487" s="471">
        <v>0</v>
      </c>
      <c r="R487" s="471">
        <v>220661</v>
      </c>
      <c r="S487" s="471">
        <v>1123339</v>
      </c>
      <c r="T487" s="471">
        <v>0</v>
      </c>
      <c r="U487" s="471">
        <v>0</v>
      </c>
      <c r="V487" s="471">
        <v>0</v>
      </c>
      <c r="W487" s="23">
        <v>0.68</v>
      </c>
      <c r="X487" s="471">
        <v>2</v>
      </c>
    </row>
    <row r="488" spans="1:24" ht="15" customHeight="1" x14ac:dyDescent="0.25">
      <c r="A488" s="3" t="s">
        <v>41</v>
      </c>
      <c r="B488" s="3" t="s">
        <v>970</v>
      </c>
      <c r="C488" s="5">
        <v>1102000</v>
      </c>
      <c r="D488" s="5">
        <v>200000</v>
      </c>
      <c r="E488" s="5">
        <v>40000</v>
      </c>
      <c r="F488" s="5">
        <v>27000</v>
      </c>
      <c r="G488" s="5">
        <v>0</v>
      </c>
      <c r="H488" s="5">
        <v>875000</v>
      </c>
      <c r="I488" s="5">
        <v>0</v>
      </c>
      <c r="J488" s="5">
        <v>0</v>
      </c>
      <c r="K488" s="5">
        <v>0</v>
      </c>
      <c r="L488" s="5"/>
      <c r="M488" s="5">
        <f t="shared" si="179"/>
        <v>6405000</v>
      </c>
      <c r="N488" s="5">
        <f t="shared" si="180"/>
        <v>0</v>
      </c>
      <c r="O488" s="5" t="s">
        <v>971</v>
      </c>
      <c r="P488" s="5">
        <v>0</v>
      </c>
      <c r="Q488" s="472">
        <v>0</v>
      </c>
      <c r="R488" s="472">
        <v>180327</v>
      </c>
      <c r="S488" s="472">
        <v>921673</v>
      </c>
      <c r="T488" s="472">
        <v>0</v>
      </c>
      <c r="U488" s="472">
        <v>0</v>
      </c>
      <c r="V488" s="472">
        <v>0</v>
      </c>
      <c r="W488" s="23">
        <v>0.67</v>
      </c>
      <c r="X488" s="472">
        <v>1</v>
      </c>
    </row>
    <row r="489" spans="1:24" ht="15" customHeight="1" x14ac:dyDescent="0.25">
      <c r="A489" s="3" t="s">
        <v>41</v>
      </c>
      <c r="B489" s="3" t="s">
        <v>972</v>
      </c>
      <c r="C489" s="5">
        <v>1201000</v>
      </c>
      <c r="D489" s="5">
        <v>400000</v>
      </c>
      <c r="E489" s="5">
        <v>80000</v>
      </c>
      <c r="F489" s="5">
        <v>41000</v>
      </c>
      <c r="G489" s="5">
        <v>0</v>
      </c>
      <c r="H489" s="5">
        <v>760000</v>
      </c>
      <c r="I489" s="5">
        <v>0</v>
      </c>
      <c r="J489" s="5">
        <v>0</v>
      </c>
      <c r="K489" s="5">
        <v>0</v>
      </c>
      <c r="L489" s="5"/>
      <c r="M489" s="5">
        <f t="shared" si="179"/>
        <v>7165000</v>
      </c>
      <c r="N489" s="5">
        <f t="shared" si="180"/>
        <v>0</v>
      </c>
      <c r="O489" s="5" t="s">
        <v>973</v>
      </c>
      <c r="P489" s="5">
        <v>0</v>
      </c>
      <c r="Q489" s="473">
        <v>0</v>
      </c>
      <c r="R489" s="473">
        <v>200168</v>
      </c>
      <c r="S489" s="473">
        <v>1000832</v>
      </c>
      <c r="T489" s="473">
        <v>0</v>
      </c>
      <c r="U489" s="473">
        <v>0</v>
      </c>
      <c r="V489" s="473">
        <v>0</v>
      </c>
      <c r="W489" s="23">
        <v>0.63</v>
      </c>
      <c r="X489" s="473">
        <v>1</v>
      </c>
    </row>
    <row r="490" spans="1:24" ht="15" customHeight="1" x14ac:dyDescent="0.25">
      <c r="A490" s="3" t="s">
        <v>41</v>
      </c>
      <c r="B490" s="3" t="s">
        <v>974</v>
      </c>
      <c r="C490" s="5">
        <v>1498000</v>
      </c>
      <c r="D490" s="5">
        <v>0</v>
      </c>
      <c r="E490" s="5">
        <v>0</v>
      </c>
      <c r="F490" s="5">
        <v>27000</v>
      </c>
      <c r="G490" s="5">
        <v>0</v>
      </c>
      <c r="H490" s="5">
        <v>1469000</v>
      </c>
      <c r="I490" s="5">
        <v>0</v>
      </c>
      <c r="J490" s="5">
        <v>0</v>
      </c>
      <c r="K490" s="5">
        <v>0</v>
      </c>
      <c r="L490" s="5"/>
      <c r="M490" s="5">
        <f t="shared" si="179"/>
        <v>8634000</v>
      </c>
      <c r="N490" s="5">
        <f t="shared" si="180"/>
        <v>-2000</v>
      </c>
      <c r="O490" s="5" t="s">
        <v>975</v>
      </c>
      <c r="P490" s="5">
        <v>0</v>
      </c>
      <c r="Q490" s="474">
        <v>0</v>
      </c>
      <c r="R490" s="474">
        <v>254664</v>
      </c>
      <c r="S490" s="474">
        <v>1303336</v>
      </c>
      <c r="T490" s="474">
        <v>0</v>
      </c>
      <c r="U490" s="474">
        <v>0</v>
      </c>
      <c r="V490" s="474">
        <v>0</v>
      </c>
      <c r="W490" s="23">
        <v>0.62</v>
      </c>
      <c r="X490" s="474">
        <v>0</v>
      </c>
    </row>
    <row r="491" spans="1:24" ht="15" customHeight="1" x14ac:dyDescent="0.25">
      <c r="A491" s="3" t="s">
        <v>41</v>
      </c>
      <c r="B491" s="3" t="s">
        <v>976</v>
      </c>
      <c r="C491" s="5">
        <v>1165000</v>
      </c>
      <c r="D491" s="5">
        <v>1200000</v>
      </c>
      <c r="E491" s="5">
        <v>240000</v>
      </c>
      <c r="F491" s="5">
        <v>302000</v>
      </c>
      <c r="G491" s="5">
        <v>0</v>
      </c>
      <c r="H491" s="5">
        <v>472000</v>
      </c>
      <c r="I491" s="5">
        <v>0</v>
      </c>
      <c r="J491" s="5">
        <v>800000</v>
      </c>
      <c r="K491" s="5">
        <v>0</v>
      </c>
      <c r="L491" s="5"/>
      <c r="M491" s="5">
        <f t="shared" si="179"/>
        <v>8306000</v>
      </c>
      <c r="N491" s="5">
        <f t="shared" si="180"/>
        <v>9000</v>
      </c>
      <c r="O491" s="5" t="s">
        <v>977</v>
      </c>
      <c r="P491" s="5">
        <v>0</v>
      </c>
      <c r="Q491" s="475">
        <v>0</v>
      </c>
      <c r="R491" s="475">
        <v>190829</v>
      </c>
      <c r="S491" s="475">
        <v>974171</v>
      </c>
      <c r="T491" s="475">
        <v>0</v>
      </c>
      <c r="U491" s="475">
        <v>0</v>
      </c>
      <c r="V491" s="475">
        <v>0</v>
      </c>
      <c r="W491" s="23">
        <v>0.65</v>
      </c>
      <c r="X491" s="475">
        <v>2</v>
      </c>
    </row>
    <row r="492" spans="1:24" ht="15" customHeight="1" x14ac:dyDescent="0.25">
      <c r="A492" s="3" t="s">
        <v>41</v>
      </c>
      <c r="B492" s="3" t="s">
        <v>978</v>
      </c>
      <c r="C492" s="5">
        <v>2601000</v>
      </c>
      <c r="D492" s="5">
        <v>500000</v>
      </c>
      <c r="E492" s="5">
        <v>100000</v>
      </c>
      <c r="F492" s="5">
        <v>45000</v>
      </c>
      <c r="G492" s="5">
        <v>0</v>
      </c>
      <c r="H492" s="5">
        <v>2048000</v>
      </c>
      <c r="I492" s="5">
        <v>0</v>
      </c>
      <c r="J492" s="5">
        <v>0</v>
      </c>
      <c r="K492" s="5">
        <v>0</v>
      </c>
      <c r="L492" s="5"/>
      <c r="M492" s="5">
        <f t="shared" si="179"/>
        <v>10354000</v>
      </c>
      <c r="N492" s="5">
        <f t="shared" si="180"/>
        <v>-8000</v>
      </c>
      <c r="O492" s="5" t="s">
        <v>184</v>
      </c>
      <c r="P492" s="5">
        <v>0</v>
      </c>
      <c r="Q492" s="476">
        <v>0</v>
      </c>
      <c r="R492" s="476">
        <v>433498</v>
      </c>
      <c r="S492" s="476">
        <v>2167501.6</v>
      </c>
      <c r="T492" s="476">
        <v>0</v>
      </c>
      <c r="U492" s="476">
        <v>0</v>
      </c>
      <c r="V492" s="476">
        <v>0</v>
      </c>
      <c r="W492" s="23">
        <v>0.64</v>
      </c>
      <c r="X492" s="476">
        <v>1</v>
      </c>
    </row>
    <row r="493" spans="1:24" ht="15" customHeight="1" x14ac:dyDescent="0.25">
      <c r="A493" s="3" t="s">
        <v>41</v>
      </c>
      <c r="B493" s="3" t="s">
        <v>979</v>
      </c>
      <c r="C493" s="5">
        <v>1172000</v>
      </c>
      <c r="D493" s="5">
        <v>5800000</v>
      </c>
      <c r="E493" s="5">
        <v>1160000</v>
      </c>
      <c r="F493" s="5">
        <v>110000</v>
      </c>
      <c r="G493" s="5">
        <v>0</v>
      </c>
      <c r="H493" s="5">
        <v>962000</v>
      </c>
      <c r="I493" s="5">
        <v>0</v>
      </c>
      <c r="J493" s="5">
        <v>5700000</v>
      </c>
      <c r="K493" s="5">
        <v>0</v>
      </c>
      <c r="L493" s="5"/>
      <c r="M493" s="5">
        <f xml:space="preserve"> M492+H493+ I493- J493- L493+ Q493</f>
        <v>5616000</v>
      </c>
      <c r="N493" s="5">
        <f>(C493-D493 - F493 - G493 + J493- K493- H493- I493- P493)*-1</f>
        <v>0</v>
      </c>
      <c r="O493" s="5" t="s">
        <v>980</v>
      </c>
      <c r="P493" s="5">
        <v>0</v>
      </c>
      <c r="Q493" s="477">
        <v>0</v>
      </c>
      <c r="R493" s="477">
        <v>191999</v>
      </c>
      <c r="S493" s="477">
        <v>980001.4</v>
      </c>
      <c r="T493" s="477">
        <v>0</v>
      </c>
      <c r="U493" s="477">
        <v>0</v>
      </c>
      <c r="V493" s="477">
        <v>0</v>
      </c>
      <c r="W493" s="23">
        <v>0.68</v>
      </c>
      <c r="X493" s="477">
        <v>3</v>
      </c>
    </row>
    <row r="494" spans="1:24" ht="15" customHeight="1" x14ac:dyDescent="0.25">
      <c r="A494" s="6" t="s">
        <v>19</v>
      </c>
      <c r="B494" s="6" t="s">
        <v>15</v>
      </c>
      <c r="C494" s="7">
        <f t="shared" ref="C494:L494" si="181">SUM(C487:C493)</f>
        <v>10083000</v>
      </c>
      <c r="D494" s="7">
        <f t="shared" si="181"/>
        <v>8800000</v>
      </c>
      <c r="E494" s="7">
        <f t="shared" si="181"/>
        <v>1760000</v>
      </c>
      <c r="F494" s="7">
        <f t="shared" si="181"/>
        <v>618000</v>
      </c>
      <c r="G494" s="7">
        <f t="shared" si="181"/>
        <v>0</v>
      </c>
      <c r="H494" s="7">
        <f t="shared" si="181"/>
        <v>7264000</v>
      </c>
      <c r="I494" s="7">
        <f t="shared" si="181"/>
        <v>0</v>
      </c>
      <c r="J494" s="7">
        <f t="shared" si="181"/>
        <v>6600000</v>
      </c>
      <c r="K494" s="7">
        <f t="shared" si="181"/>
        <v>0</v>
      </c>
      <c r="L494" s="7">
        <f t="shared" si="181"/>
        <v>0</v>
      </c>
      <c r="M494" s="7">
        <f>M493</f>
        <v>5616000</v>
      </c>
      <c r="N494" s="7">
        <f>SUM(N487:N493)</f>
        <v>-1000</v>
      </c>
      <c r="O494" s="7"/>
      <c r="P494" s="7">
        <f>SUM(P487:P493)</f>
        <v>0</v>
      </c>
      <c r="Q494" s="8"/>
    </row>
    <row r="495" spans="1:24" x14ac:dyDescent="0.25">
      <c r="A495" s="10" t="s">
        <v>15</v>
      </c>
      <c r="B495" s="10" t="s">
        <v>20</v>
      </c>
      <c r="C495" s="11">
        <f t="shared" ref="C495:L495" si="182">C470+C478+C486+C494</f>
        <v>43763000</v>
      </c>
      <c r="D495" s="11">
        <f t="shared" si="182"/>
        <v>34500000</v>
      </c>
      <c r="E495" s="11">
        <f t="shared" si="182"/>
        <v>6900000</v>
      </c>
      <c r="F495" s="11">
        <f t="shared" si="182"/>
        <v>3052000</v>
      </c>
      <c r="G495" s="11">
        <f t="shared" si="182"/>
        <v>0</v>
      </c>
      <c r="H495" s="11">
        <f t="shared" si="182"/>
        <v>27777000</v>
      </c>
      <c r="I495" s="11">
        <f t="shared" si="182"/>
        <v>0</v>
      </c>
      <c r="J495" s="11">
        <f t="shared" si="182"/>
        <v>21847000</v>
      </c>
      <c r="K495" s="11">
        <f t="shared" si="182"/>
        <v>149000</v>
      </c>
      <c r="L495" s="11">
        <f t="shared" si="182"/>
        <v>3500000</v>
      </c>
      <c r="M495" s="11">
        <f>M494</f>
        <v>5616000</v>
      </c>
      <c r="N495" s="11">
        <f>N470+N478+N486+N494</f>
        <v>-132000</v>
      </c>
      <c r="O495" s="11"/>
      <c r="P495" s="11">
        <v>44</v>
      </c>
      <c r="Q495" s="9"/>
      <c r="R495" s="479">
        <v>44</v>
      </c>
    </row>
    <row r="496" spans="1:24" ht="15" customHeight="1" x14ac:dyDescent="0.25">
      <c r="A496" t="s">
        <v>41</v>
      </c>
      <c r="B496" s="3" t="s">
        <v>979</v>
      </c>
      <c r="C496" s="5">
        <v>1267000</v>
      </c>
      <c r="D496" s="5">
        <v>2150000</v>
      </c>
      <c r="E496" s="5">
        <v>430000</v>
      </c>
      <c r="F496" s="5">
        <v>27000</v>
      </c>
      <c r="G496" s="5">
        <v>0</v>
      </c>
      <c r="H496" s="5">
        <v>1090000</v>
      </c>
      <c r="I496" s="5">
        <v>0</v>
      </c>
      <c r="J496" s="5">
        <v>2000000</v>
      </c>
      <c r="K496" s="5">
        <v>0</v>
      </c>
      <c r="L496" s="5"/>
      <c r="M496" s="5">
        <f t="shared" ref="M496:M501" si="183" xml:space="preserve"> M495+H496+ I496- J496- L496+ Q496</f>
        <v>4706000</v>
      </c>
      <c r="N496" s="5">
        <f t="shared" ref="N496:N501" si="184">(C496-D496 - F496 - G496 + J496- K496- H496- I496- P496)*-1</f>
        <v>0</v>
      </c>
      <c r="O496" s="5" t="s">
        <v>982</v>
      </c>
      <c r="P496" s="5">
        <v>0</v>
      </c>
      <c r="Q496" s="478">
        <v>0</v>
      </c>
      <c r="R496" s="478">
        <v>207831</v>
      </c>
      <c r="S496" s="478">
        <v>1059169</v>
      </c>
      <c r="T496" s="478">
        <v>0</v>
      </c>
      <c r="U496" s="478">
        <v>0</v>
      </c>
      <c r="V496" s="478">
        <v>0</v>
      </c>
      <c r="W496" s="23">
        <v>0.67</v>
      </c>
      <c r="X496" s="478">
        <v>2</v>
      </c>
    </row>
    <row r="497" spans="1:24" ht="15" customHeight="1" x14ac:dyDescent="0.25">
      <c r="A497" s="3" t="s">
        <v>41</v>
      </c>
      <c r="B497" s="3" t="s">
        <v>984</v>
      </c>
      <c r="C497" s="5">
        <v>1126000</v>
      </c>
      <c r="D497" s="5">
        <v>2700000</v>
      </c>
      <c r="E497" s="5">
        <v>540000</v>
      </c>
      <c r="F497" s="5">
        <v>30000</v>
      </c>
      <c r="G497" s="5">
        <v>0</v>
      </c>
      <c r="H497" s="5">
        <v>446000</v>
      </c>
      <c r="I497" s="5">
        <v>0</v>
      </c>
      <c r="J497" s="5">
        <v>2050000</v>
      </c>
      <c r="K497" s="5">
        <v>0</v>
      </c>
      <c r="L497" s="5"/>
      <c r="M497" s="5">
        <f t="shared" si="183"/>
        <v>3102000</v>
      </c>
      <c r="N497" s="5">
        <f t="shared" si="184"/>
        <v>0</v>
      </c>
      <c r="O497" s="5" t="s">
        <v>985</v>
      </c>
      <c r="P497" s="5">
        <v>0</v>
      </c>
      <c r="Q497" s="480">
        <v>0</v>
      </c>
      <c r="R497" s="480">
        <v>184329</v>
      </c>
      <c r="S497" s="480">
        <v>941671</v>
      </c>
      <c r="T497" s="480">
        <v>0</v>
      </c>
      <c r="U497" s="480">
        <v>0</v>
      </c>
      <c r="V497" s="480">
        <v>0</v>
      </c>
      <c r="W497" s="23">
        <v>0.68</v>
      </c>
      <c r="X497" s="480">
        <v>4</v>
      </c>
    </row>
    <row r="498" spans="1:24" ht="15" customHeight="1" x14ac:dyDescent="0.25">
      <c r="A498" s="3" t="s">
        <v>41</v>
      </c>
      <c r="B498" s="3" t="s">
        <v>986</v>
      </c>
      <c r="C498" s="5">
        <v>1628000</v>
      </c>
      <c r="D498" s="5">
        <v>700000</v>
      </c>
      <c r="E498" s="5">
        <v>140000</v>
      </c>
      <c r="F498" s="5">
        <v>27000</v>
      </c>
      <c r="G498" s="5">
        <v>0</v>
      </c>
      <c r="H498" s="5">
        <v>1401000</v>
      </c>
      <c r="I498" s="5">
        <v>0</v>
      </c>
      <c r="J498" s="5">
        <v>500000</v>
      </c>
      <c r="K498" s="5">
        <v>0</v>
      </c>
      <c r="L498" s="5"/>
      <c r="M498" s="5">
        <f t="shared" si="183"/>
        <v>4003000</v>
      </c>
      <c r="N498" s="5">
        <f t="shared" si="184"/>
        <v>0</v>
      </c>
      <c r="O498" s="5" t="s">
        <v>987</v>
      </c>
      <c r="P498" s="5">
        <v>0</v>
      </c>
      <c r="Q498" s="481">
        <v>0</v>
      </c>
      <c r="R498" s="481">
        <v>267997</v>
      </c>
      <c r="S498" s="481">
        <v>1360003</v>
      </c>
      <c r="T498" s="481">
        <v>0</v>
      </c>
      <c r="U498" s="481">
        <v>0</v>
      </c>
      <c r="V498" s="481">
        <v>0</v>
      </c>
      <c r="W498" s="23">
        <v>0.68</v>
      </c>
      <c r="X498" s="481">
        <v>2</v>
      </c>
    </row>
    <row r="499" spans="1:24" ht="15" customHeight="1" x14ac:dyDescent="0.25">
      <c r="A499" s="3" t="s">
        <v>41</v>
      </c>
      <c r="B499" s="3" t="s">
        <v>988</v>
      </c>
      <c r="C499" s="5">
        <v>1420000</v>
      </c>
      <c r="D499" s="5">
        <v>2300000</v>
      </c>
      <c r="E499" s="5">
        <v>460000</v>
      </c>
      <c r="F499" s="5">
        <v>602000</v>
      </c>
      <c r="G499" s="5">
        <v>0</v>
      </c>
      <c r="H499" s="5">
        <v>207000</v>
      </c>
      <c r="I499" s="5">
        <v>0</v>
      </c>
      <c r="J499" s="5">
        <v>1699000</v>
      </c>
      <c r="K499" s="5">
        <v>0</v>
      </c>
      <c r="L499" s="5"/>
      <c r="M499" s="5">
        <f t="shared" si="183"/>
        <v>2511000</v>
      </c>
      <c r="N499" s="5">
        <f t="shared" si="184"/>
        <v>-10000</v>
      </c>
      <c r="O499" s="5" t="s">
        <v>989</v>
      </c>
      <c r="P499" s="5">
        <v>0</v>
      </c>
      <c r="Q499" s="482">
        <v>0</v>
      </c>
      <c r="R499" s="482">
        <v>225000</v>
      </c>
      <c r="S499" s="482">
        <v>1195000</v>
      </c>
      <c r="T499" s="482">
        <v>0</v>
      </c>
      <c r="U499" s="482">
        <v>0</v>
      </c>
      <c r="V499" s="482">
        <v>0</v>
      </c>
      <c r="W499" s="23">
        <v>0.74</v>
      </c>
      <c r="X499" s="482">
        <v>2</v>
      </c>
    </row>
    <row r="500" spans="1:24" ht="15" customHeight="1" x14ac:dyDescent="0.25">
      <c r="A500" s="3" t="s">
        <v>41</v>
      </c>
      <c r="B500" s="3" t="s">
        <v>990</v>
      </c>
      <c r="C500" s="5">
        <v>2112000</v>
      </c>
      <c r="D500" s="5">
        <v>500000</v>
      </c>
      <c r="E500" s="5">
        <v>100000</v>
      </c>
      <c r="F500" s="5">
        <v>27000</v>
      </c>
      <c r="G500" s="5">
        <v>0</v>
      </c>
      <c r="H500" s="5">
        <v>1586000</v>
      </c>
      <c r="I500" s="5">
        <v>0</v>
      </c>
      <c r="J500" s="5">
        <v>0</v>
      </c>
      <c r="K500" s="5">
        <v>0</v>
      </c>
      <c r="L500" s="5"/>
      <c r="M500" s="5">
        <f t="shared" si="183"/>
        <v>4097000</v>
      </c>
      <c r="N500" s="5">
        <f t="shared" si="184"/>
        <v>1000</v>
      </c>
      <c r="O500" s="5" t="s">
        <v>992</v>
      </c>
      <c r="P500" s="5">
        <v>0</v>
      </c>
      <c r="Q500" s="483">
        <v>0</v>
      </c>
      <c r="R500" s="483">
        <v>348666</v>
      </c>
      <c r="S500" s="483">
        <v>1763334</v>
      </c>
      <c r="T500" s="483">
        <v>0</v>
      </c>
      <c r="U500" s="483">
        <v>0</v>
      </c>
      <c r="V500" s="483">
        <v>0</v>
      </c>
      <c r="W500" s="23">
        <v>0.64</v>
      </c>
      <c r="X500" s="483">
        <v>1</v>
      </c>
    </row>
    <row r="501" spans="1:24" ht="15" customHeight="1" x14ac:dyDescent="0.25">
      <c r="A501" s="3" t="s">
        <v>41</v>
      </c>
      <c r="B501" s="3" t="s">
        <v>993</v>
      </c>
      <c r="C501" s="5">
        <v>1745000</v>
      </c>
      <c r="D501" s="5">
        <v>1000000</v>
      </c>
      <c r="E501" s="5">
        <v>200000</v>
      </c>
      <c r="F501" s="5">
        <v>45000</v>
      </c>
      <c r="G501" s="5">
        <v>0</v>
      </c>
      <c r="H501" s="5">
        <v>1213000</v>
      </c>
      <c r="I501" s="5">
        <v>0</v>
      </c>
      <c r="J501" s="5">
        <v>500000</v>
      </c>
      <c r="K501" s="5">
        <v>0</v>
      </c>
      <c r="L501" s="5"/>
      <c r="M501" s="5">
        <f t="shared" si="183"/>
        <v>4810000</v>
      </c>
      <c r="N501" s="5">
        <f t="shared" si="184"/>
        <v>13000</v>
      </c>
      <c r="O501" s="5" t="s">
        <v>145</v>
      </c>
      <c r="P501" s="5">
        <v>0</v>
      </c>
      <c r="Q501" s="484">
        <v>0</v>
      </c>
      <c r="R501" s="484">
        <v>287507</v>
      </c>
      <c r="S501" s="484">
        <v>1457492.8</v>
      </c>
      <c r="T501" s="484">
        <v>0</v>
      </c>
      <c r="U501" s="484">
        <v>0</v>
      </c>
      <c r="V501" s="484">
        <v>0</v>
      </c>
      <c r="W501" s="23">
        <v>0.51</v>
      </c>
      <c r="X501" s="484">
        <v>1</v>
      </c>
    </row>
    <row r="502" spans="1:24" ht="15" customHeight="1" x14ac:dyDescent="0.25">
      <c r="A502" s="3" t="s">
        <v>41</v>
      </c>
      <c r="B502" s="3" t="s">
        <v>994</v>
      </c>
      <c r="C502" s="5">
        <v>1143000</v>
      </c>
      <c r="D502" s="5">
        <v>1000000</v>
      </c>
      <c r="E502" s="5">
        <v>200000</v>
      </c>
      <c r="F502" s="5">
        <v>34000</v>
      </c>
      <c r="G502" s="5">
        <v>0</v>
      </c>
      <c r="H502" s="5">
        <v>596000</v>
      </c>
      <c r="I502" s="5">
        <v>0</v>
      </c>
      <c r="J502" s="5">
        <v>500000</v>
      </c>
      <c r="K502" s="5">
        <v>0</v>
      </c>
      <c r="L502" s="5"/>
      <c r="M502" s="5">
        <f xml:space="preserve"> M501+H502+ I502- J502- L502+ Q502</f>
        <v>4906000</v>
      </c>
      <c r="N502" s="5">
        <f>(C502-D502 - F502 - G502 + J502- K502- H502- I502- P502)*-1</f>
        <v>-13000</v>
      </c>
      <c r="O502" s="5" t="s">
        <v>995</v>
      </c>
      <c r="P502" s="5">
        <v>0</v>
      </c>
      <c r="Q502" s="485">
        <v>0</v>
      </c>
      <c r="R502" s="485">
        <v>187165</v>
      </c>
      <c r="S502" s="485">
        <v>955835</v>
      </c>
      <c r="T502" s="485">
        <v>0</v>
      </c>
      <c r="U502" s="485">
        <v>0</v>
      </c>
      <c r="V502" s="485">
        <v>0</v>
      </c>
      <c r="W502" s="23">
        <v>0.57999999999999996</v>
      </c>
      <c r="X502" s="485">
        <v>1</v>
      </c>
    </row>
    <row r="503" spans="1:24" ht="15" customHeight="1" x14ac:dyDescent="0.25">
      <c r="A503" s="6" t="s">
        <v>16</v>
      </c>
      <c r="B503" s="6" t="s">
        <v>15</v>
      </c>
      <c r="C503" s="7">
        <f t="shared" ref="C503:L503" si="185">SUM(C496:C502)</f>
        <v>10441000</v>
      </c>
      <c r="D503" s="7">
        <f t="shared" si="185"/>
        <v>10350000</v>
      </c>
      <c r="E503" s="7">
        <f t="shared" si="185"/>
        <v>2070000</v>
      </c>
      <c r="F503" s="7">
        <f t="shared" si="185"/>
        <v>792000</v>
      </c>
      <c r="G503" s="7">
        <f t="shared" si="185"/>
        <v>0</v>
      </c>
      <c r="H503" s="7">
        <f t="shared" si="185"/>
        <v>6539000</v>
      </c>
      <c r="I503" s="7">
        <f t="shared" si="185"/>
        <v>0</v>
      </c>
      <c r="J503" s="7">
        <f t="shared" si="185"/>
        <v>7249000</v>
      </c>
      <c r="K503" s="7">
        <f t="shared" si="185"/>
        <v>0</v>
      </c>
      <c r="L503" s="7">
        <f t="shared" si="185"/>
        <v>0</v>
      </c>
      <c r="M503" s="7">
        <f>M502</f>
        <v>4906000</v>
      </c>
      <c r="N503" s="7">
        <f>SUM(N496:N502)</f>
        <v>-9000</v>
      </c>
      <c r="O503" s="7"/>
      <c r="P503" s="7">
        <f>SUM(P496:P502)</f>
        <v>0</v>
      </c>
      <c r="Q503" s="8"/>
    </row>
    <row r="504" spans="1:24" ht="15" customHeight="1" x14ac:dyDescent="0.25">
      <c r="A504" s="3" t="s">
        <v>41</v>
      </c>
      <c r="B504" s="3" t="s">
        <v>996</v>
      </c>
      <c r="C504" s="5">
        <v>1709000</v>
      </c>
      <c r="D504" s="5">
        <v>0</v>
      </c>
      <c r="E504" s="5">
        <v>0</v>
      </c>
      <c r="F504" s="5">
        <v>42000</v>
      </c>
      <c r="G504" s="5">
        <v>0</v>
      </c>
      <c r="H504" s="5">
        <v>1736000</v>
      </c>
      <c r="I504" s="5">
        <v>0</v>
      </c>
      <c r="J504" s="5">
        <v>50000</v>
      </c>
      <c r="K504" s="5">
        <v>0</v>
      </c>
      <c r="L504" s="5"/>
      <c r="M504" s="5">
        <f t="shared" ref="M504:M509" si="186" xml:space="preserve"> M503+H504+ I504- J504- L504+ Q504</f>
        <v>6592000</v>
      </c>
      <c r="N504" s="5">
        <f t="shared" ref="N504:N509" si="187">(C504-D504 - F504 - G504 + J504- K504- H504- I504- P504)*-1</f>
        <v>19000</v>
      </c>
      <c r="O504" s="5" t="s">
        <v>838</v>
      </c>
      <c r="P504" s="5">
        <v>0</v>
      </c>
      <c r="Q504" s="486">
        <v>0</v>
      </c>
      <c r="R504" s="486">
        <v>281498</v>
      </c>
      <c r="S504" s="486">
        <v>1427502</v>
      </c>
      <c r="T504" s="486">
        <v>0</v>
      </c>
      <c r="U504" s="486">
        <v>0</v>
      </c>
      <c r="V504" s="486">
        <v>0</v>
      </c>
      <c r="W504" s="23">
        <v>0.6</v>
      </c>
      <c r="X504" s="486">
        <v>0</v>
      </c>
    </row>
    <row r="505" spans="1:24" ht="15" customHeight="1" x14ac:dyDescent="0.25">
      <c r="A505" s="3" t="s">
        <v>41</v>
      </c>
      <c r="B505" s="3" t="s">
        <v>998</v>
      </c>
      <c r="C505" s="5">
        <v>1010000</v>
      </c>
      <c r="D505" s="5">
        <v>1500000</v>
      </c>
      <c r="E505" s="5">
        <v>300000</v>
      </c>
      <c r="F505" s="5">
        <v>47000</v>
      </c>
      <c r="G505" s="5">
        <v>0</v>
      </c>
      <c r="H505" s="5">
        <v>462000</v>
      </c>
      <c r="I505" s="5">
        <v>0</v>
      </c>
      <c r="J505" s="5">
        <v>1000000</v>
      </c>
      <c r="K505" s="5">
        <v>0</v>
      </c>
      <c r="L505" s="5"/>
      <c r="M505" s="5">
        <f t="shared" si="186"/>
        <v>6054000</v>
      </c>
      <c r="N505" s="5">
        <f t="shared" si="187"/>
        <v>-1000</v>
      </c>
      <c r="O505" s="5" t="s">
        <v>844</v>
      </c>
      <c r="P505" s="5">
        <v>0</v>
      </c>
      <c r="Q505" s="487">
        <v>0</v>
      </c>
      <c r="R505" s="487">
        <v>164997</v>
      </c>
      <c r="S505" s="487">
        <v>845003</v>
      </c>
      <c r="T505" s="487">
        <v>0</v>
      </c>
      <c r="U505" s="487">
        <v>0</v>
      </c>
      <c r="V505" s="487">
        <v>0</v>
      </c>
      <c r="W505" s="23">
        <v>0.59</v>
      </c>
      <c r="X505" s="487">
        <v>3</v>
      </c>
    </row>
    <row r="506" spans="1:24" ht="15" customHeight="1" x14ac:dyDescent="0.25">
      <c r="A506" s="3" t="s">
        <v>41</v>
      </c>
      <c r="B506" s="3" t="s">
        <v>999</v>
      </c>
      <c r="C506" s="5">
        <v>1771000</v>
      </c>
      <c r="D506" s="5">
        <v>900000</v>
      </c>
      <c r="E506" s="5">
        <v>180000</v>
      </c>
      <c r="F506" s="5">
        <v>456000</v>
      </c>
      <c r="G506" s="5">
        <v>0</v>
      </c>
      <c r="H506" s="5">
        <v>912000</v>
      </c>
      <c r="I506" s="5">
        <v>0</v>
      </c>
      <c r="J506" s="5">
        <v>500000</v>
      </c>
      <c r="K506" s="5">
        <v>16000</v>
      </c>
      <c r="L506" s="5"/>
      <c r="M506" s="5">
        <f t="shared" si="186"/>
        <v>6466000</v>
      </c>
      <c r="N506" s="5">
        <f t="shared" si="187"/>
        <v>13000</v>
      </c>
      <c r="O506" s="5" t="s">
        <v>1000</v>
      </c>
      <c r="P506" s="5">
        <v>0</v>
      </c>
      <c r="Q506" s="488">
        <v>0</v>
      </c>
      <c r="R506" s="488">
        <v>291833</v>
      </c>
      <c r="S506" s="488">
        <v>1479166.7</v>
      </c>
      <c r="T506" s="488">
        <v>0</v>
      </c>
      <c r="U506" s="488">
        <v>0</v>
      </c>
      <c r="V506" s="488">
        <v>0</v>
      </c>
      <c r="W506" s="23">
        <v>0.64</v>
      </c>
      <c r="X506" s="488">
        <v>2</v>
      </c>
    </row>
    <row r="507" spans="1:24" ht="15" customHeight="1" x14ac:dyDescent="0.25">
      <c r="A507" s="3" t="s">
        <v>41</v>
      </c>
      <c r="B507" s="3" t="s">
        <v>1001</v>
      </c>
      <c r="C507" s="5">
        <v>1829000</v>
      </c>
      <c r="D507" s="5">
        <v>1000000</v>
      </c>
      <c r="E507" s="5">
        <v>200000</v>
      </c>
      <c r="F507" s="5">
        <v>343000</v>
      </c>
      <c r="G507" s="5">
        <v>0</v>
      </c>
      <c r="H507" s="5">
        <v>491000</v>
      </c>
      <c r="I507" s="5">
        <v>0</v>
      </c>
      <c r="J507" s="5">
        <v>0</v>
      </c>
      <c r="K507" s="5">
        <v>0</v>
      </c>
      <c r="L507" s="5"/>
      <c r="M507" s="5">
        <f t="shared" si="186"/>
        <v>6957000</v>
      </c>
      <c r="N507" s="5">
        <f t="shared" si="187"/>
        <v>5000</v>
      </c>
      <c r="O507" s="5" t="s">
        <v>1002</v>
      </c>
      <c r="P507" s="5">
        <v>0</v>
      </c>
      <c r="Q507" s="489">
        <v>0</v>
      </c>
      <c r="R507" s="489">
        <v>298164</v>
      </c>
      <c r="S507" s="489">
        <v>1530836</v>
      </c>
      <c r="T507" s="489">
        <v>0</v>
      </c>
      <c r="U507" s="489">
        <v>0</v>
      </c>
      <c r="V507" s="489">
        <v>0</v>
      </c>
      <c r="W507" s="23">
        <v>0.6</v>
      </c>
      <c r="X507" s="489">
        <v>2</v>
      </c>
    </row>
    <row r="508" spans="1:24" ht="15" customHeight="1" x14ac:dyDescent="0.25">
      <c r="A508" s="3" t="s">
        <v>41</v>
      </c>
      <c r="B508" s="3" t="s">
        <v>1003</v>
      </c>
      <c r="C508" s="5">
        <v>1007000</v>
      </c>
      <c r="D508" s="5">
        <v>800000</v>
      </c>
      <c r="E508" s="5">
        <v>160000</v>
      </c>
      <c r="F508" s="5">
        <v>30000</v>
      </c>
      <c r="G508" s="5">
        <v>0</v>
      </c>
      <c r="H508" s="5">
        <v>140000</v>
      </c>
      <c r="I508" s="5">
        <v>0</v>
      </c>
      <c r="J508" s="5">
        <v>0</v>
      </c>
      <c r="K508" s="5">
        <v>20000</v>
      </c>
      <c r="L508" s="5"/>
      <c r="M508" s="5">
        <f t="shared" si="186"/>
        <v>7097000</v>
      </c>
      <c r="N508" s="5">
        <f t="shared" si="187"/>
        <v>-17000</v>
      </c>
      <c r="O508" s="5" t="s">
        <v>1004</v>
      </c>
      <c r="P508" s="5">
        <v>0</v>
      </c>
      <c r="Q508" s="490">
        <v>0</v>
      </c>
      <c r="R508" s="490">
        <v>167832</v>
      </c>
      <c r="S508" s="490">
        <v>839168</v>
      </c>
      <c r="T508" s="490">
        <v>0</v>
      </c>
      <c r="U508" s="490">
        <v>0</v>
      </c>
      <c r="V508" s="490">
        <v>0</v>
      </c>
      <c r="W508" s="23">
        <v>0.52</v>
      </c>
      <c r="X508" s="490">
        <v>2</v>
      </c>
    </row>
    <row r="509" spans="1:24" ht="15" customHeight="1" x14ac:dyDescent="0.25">
      <c r="A509" s="3" t="s">
        <v>41</v>
      </c>
      <c r="B509" s="3" t="s">
        <v>1005</v>
      </c>
      <c r="C509" s="5">
        <v>1214000</v>
      </c>
      <c r="D509" s="5">
        <v>800000</v>
      </c>
      <c r="E509" s="5">
        <v>160000</v>
      </c>
      <c r="F509" s="5">
        <v>52000</v>
      </c>
      <c r="G509" s="5">
        <v>0</v>
      </c>
      <c r="H509" s="5">
        <v>874000</v>
      </c>
      <c r="I509" s="5">
        <v>0</v>
      </c>
      <c r="J509" s="5">
        <v>500000</v>
      </c>
      <c r="K509" s="5">
        <v>0</v>
      </c>
      <c r="L509" s="5"/>
      <c r="M509" s="5">
        <f t="shared" si="186"/>
        <v>7471000</v>
      </c>
      <c r="N509" s="5">
        <f t="shared" si="187"/>
        <v>12000</v>
      </c>
      <c r="O509" s="5" t="s">
        <v>1006</v>
      </c>
      <c r="P509" s="5">
        <v>0</v>
      </c>
      <c r="Q509" s="491">
        <v>0</v>
      </c>
      <c r="R509" s="491">
        <v>197333</v>
      </c>
      <c r="S509" s="491">
        <v>1016667</v>
      </c>
      <c r="T509" s="491">
        <v>0</v>
      </c>
      <c r="U509" s="491">
        <v>0</v>
      </c>
      <c r="V509" s="491">
        <v>0</v>
      </c>
      <c r="W509" s="23">
        <v>0.57999999999999996</v>
      </c>
      <c r="X509" s="491">
        <v>3</v>
      </c>
    </row>
    <row r="510" spans="1:24" ht="15" customHeight="1" x14ac:dyDescent="0.25">
      <c r="A510" s="3" t="s">
        <v>41</v>
      </c>
      <c r="B510" s="3" t="s">
        <v>1007</v>
      </c>
      <c r="C510" s="5">
        <v>1086000</v>
      </c>
      <c r="D510" s="5">
        <v>1000000</v>
      </c>
      <c r="E510" s="5">
        <v>200000</v>
      </c>
      <c r="F510" s="5">
        <v>27000</v>
      </c>
      <c r="G510" s="5">
        <v>0</v>
      </c>
      <c r="H510" s="5">
        <v>659000</v>
      </c>
      <c r="I510" s="5">
        <v>0</v>
      </c>
      <c r="J510" s="5">
        <v>600000</v>
      </c>
      <c r="K510" s="5">
        <v>0</v>
      </c>
      <c r="L510" s="5"/>
      <c r="M510" s="5">
        <f xml:space="preserve"> M509+H510+ I510- J510- L510+ Q510</f>
        <v>7530000</v>
      </c>
      <c r="N510" s="5">
        <f>(C510-D510 - F510 - G510 + J510- K510- H510- I510- P510)*-1</f>
        <v>0</v>
      </c>
      <c r="O510" s="5" t="s">
        <v>250</v>
      </c>
      <c r="P510" s="5">
        <v>0</v>
      </c>
      <c r="Q510" s="492">
        <v>0</v>
      </c>
      <c r="R510" s="492">
        <v>177664</v>
      </c>
      <c r="S510" s="492">
        <v>908336</v>
      </c>
      <c r="T510" s="492">
        <v>0</v>
      </c>
      <c r="U510" s="492">
        <v>0</v>
      </c>
      <c r="V510" s="492">
        <v>0</v>
      </c>
      <c r="W510" s="23">
        <v>0.56999999999999995</v>
      </c>
      <c r="X510" s="492">
        <v>1</v>
      </c>
    </row>
    <row r="511" spans="1:24" ht="15" customHeight="1" x14ac:dyDescent="0.25">
      <c r="A511" s="6" t="s">
        <v>17</v>
      </c>
      <c r="B511" s="6" t="s">
        <v>15</v>
      </c>
      <c r="C511" s="7">
        <f t="shared" ref="C511:L511" si="188">SUM(C504:C510)</f>
        <v>9626000</v>
      </c>
      <c r="D511" s="7">
        <f t="shared" si="188"/>
        <v>6000000</v>
      </c>
      <c r="E511" s="7">
        <f t="shared" si="188"/>
        <v>1200000</v>
      </c>
      <c r="F511" s="7">
        <f t="shared" si="188"/>
        <v>997000</v>
      </c>
      <c r="G511" s="7">
        <f t="shared" si="188"/>
        <v>0</v>
      </c>
      <c r="H511" s="7">
        <f t="shared" si="188"/>
        <v>5274000</v>
      </c>
      <c r="I511" s="7">
        <f t="shared" si="188"/>
        <v>0</v>
      </c>
      <c r="J511" s="7">
        <f t="shared" si="188"/>
        <v>2650000</v>
      </c>
      <c r="K511" s="7">
        <f t="shared" si="188"/>
        <v>36000</v>
      </c>
      <c r="L511" s="7">
        <f t="shared" si="188"/>
        <v>0</v>
      </c>
      <c r="M511" s="7">
        <f>M510</f>
        <v>7530000</v>
      </c>
      <c r="N511" s="7">
        <f>SUM(N504:N510)</f>
        <v>31000</v>
      </c>
      <c r="O511" s="7"/>
      <c r="P511" s="7">
        <f>SUM(P504:P510)</f>
        <v>0</v>
      </c>
      <c r="Q511" s="8"/>
    </row>
    <row r="512" spans="1:24" ht="15" customHeight="1" x14ac:dyDescent="0.25">
      <c r="A512" s="3" t="s">
        <v>41</v>
      </c>
      <c r="B512" s="3" t="s">
        <v>1008</v>
      </c>
      <c r="C512" s="5">
        <v>1089000</v>
      </c>
      <c r="D512" s="5">
        <v>600000</v>
      </c>
      <c r="E512" s="5">
        <v>120000</v>
      </c>
      <c r="F512" s="5">
        <v>55000</v>
      </c>
      <c r="G512" s="5">
        <v>0</v>
      </c>
      <c r="H512" s="5">
        <v>934000</v>
      </c>
      <c r="I512" s="5">
        <v>0</v>
      </c>
      <c r="J512" s="5">
        <v>500000</v>
      </c>
      <c r="K512" s="5">
        <v>0</v>
      </c>
      <c r="L512" s="5">
        <v>4000000</v>
      </c>
      <c r="M512" s="5">
        <f t="shared" ref="M512:M517" si="189" xml:space="preserve"> M511+H512+ I512- J512- L512+ Q512</f>
        <v>3964000</v>
      </c>
      <c r="N512" s="5">
        <f t="shared" ref="N512:N517" si="190">(C512-D512 - F512 - G512 + J512- K512- H512- I512- P512)*-1</f>
        <v>0</v>
      </c>
      <c r="O512" s="5" t="s">
        <v>182</v>
      </c>
      <c r="P512" s="5">
        <v>0</v>
      </c>
      <c r="Q512" s="493">
        <v>0</v>
      </c>
      <c r="R512" s="493">
        <v>181497</v>
      </c>
      <c r="S512" s="493">
        <v>907503</v>
      </c>
      <c r="T512" s="493">
        <v>0</v>
      </c>
      <c r="U512" s="493">
        <v>0</v>
      </c>
      <c r="V512" s="493">
        <v>0</v>
      </c>
      <c r="W512" s="23">
        <v>0.55000000000000004</v>
      </c>
      <c r="X512" s="493">
        <v>3</v>
      </c>
    </row>
    <row r="513" spans="1:24" ht="15" customHeight="1" x14ac:dyDescent="0.25">
      <c r="A513" s="3" t="s">
        <v>41</v>
      </c>
      <c r="B513" s="3" t="s">
        <v>1009</v>
      </c>
      <c r="C513" s="5">
        <v>1602000</v>
      </c>
      <c r="D513" s="5">
        <v>200000</v>
      </c>
      <c r="E513" s="5">
        <v>40000</v>
      </c>
      <c r="F513" s="5">
        <v>302000</v>
      </c>
      <c r="G513" s="5">
        <v>0</v>
      </c>
      <c r="H513" s="5">
        <v>1105000</v>
      </c>
      <c r="I513" s="5">
        <v>0</v>
      </c>
      <c r="J513" s="5">
        <v>0</v>
      </c>
      <c r="K513" s="5">
        <v>0</v>
      </c>
      <c r="L513" s="5"/>
      <c r="M513" s="5">
        <f t="shared" si="189"/>
        <v>5069000</v>
      </c>
      <c r="N513" s="5">
        <f t="shared" si="190"/>
        <v>5000</v>
      </c>
      <c r="O513" s="5" t="s">
        <v>905</v>
      </c>
      <c r="P513" s="5">
        <v>0</v>
      </c>
      <c r="Q513" s="494">
        <v>0</v>
      </c>
      <c r="R513" s="494">
        <v>253666</v>
      </c>
      <c r="S513" s="494">
        <v>1348334</v>
      </c>
      <c r="T513" s="494">
        <v>0</v>
      </c>
      <c r="U513" s="494">
        <v>0</v>
      </c>
      <c r="V513" s="494">
        <v>0</v>
      </c>
      <c r="W513" s="23">
        <v>0.68</v>
      </c>
      <c r="X513" s="494">
        <v>1</v>
      </c>
    </row>
    <row r="514" spans="1:24" ht="15" customHeight="1" x14ac:dyDescent="0.25">
      <c r="A514" s="3" t="s">
        <v>41</v>
      </c>
      <c r="B514" s="3" t="s">
        <v>1011</v>
      </c>
      <c r="C514" s="5">
        <v>2000000</v>
      </c>
      <c r="D514" s="5">
        <v>200000</v>
      </c>
      <c r="E514" s="5">
        <v>40000</v>
      </c>
      <c r="F514" s="5">
        <v>27000</v>
      </c>
      <c r="G514" s="5">
        <v>0</v>
      </c>
      <c r="H514" s="5">
        <v>1773000</v>
      </c>
      <c r="I514" s="5">
        <v>0</v>
      </c>
      <c r="J514" s="5">
        <v>0</v>
      </c>
      <c r="K514" s="5">
        <v>0</v>
      </c>
      <c r="L514" s="5"/>
      <c r="M514" s="5">
        <f t="shared" si="189"/>
        <v>6842000</v>
      </c>
      <c r="N514" s="5">
        <f t="shared" si="190"/>
        <v>0</v>
      </c>
      <c r="O514" s="5" t="s">
        <v>1012</v>
      </c>
      <c r="P514" s="5">
        <v>0</v>
      </c>
      <c r="Q514" s="495">
        <v>0</v>
      </c>
      <c r="R514" s="495">
        <v>329166</v>
      </c>
      <c r="S514" s="495">
        <v>1670834</v>
      </c>
      <c r="T514" s="495">
        <v>0</v>
      </c>
      <c r="U514" s="495">
        <v>0</v>
      </c>
      <c r="V514" s="495">
        <v>0</v>
      </c>
      <c r="W514" s="23">
        <v>0.65</v>
      </c>
      <c r="X514" s="495">
        <v>1</v>
      </c>
    </row>
    <row r="515" spans="1:24" ht="15" customHeight="1" x14ac:dyDescent="0.25">
      <c r="A515" s="3" t="s">
        <v>41</v>
      </c>
      <c r="B515" s="3" t="s">
        <v>1013</v>
      </c>
      <c r="C515" s="5">
        <v>1117000</v>
      </c>
      <c r="D515" s="5">
        <v>2200000</v>
      </c>
      <c r="E515" s="5">
        <v>440000</v>
      </c>
      <c r="F515" s="5">
        <v>67000</v>
      </c>
      <c r="G515" s="5">
        <v>0</v>
      </c>
      <c r="H515" s="5">
        <v>1000</v>
      </c>
      <c r="I515" s="5">
        <v>0</v>
      </c>
      <c r="J515" s="5">
        <v>1150000</v>
      </c>
      <c r="K515" s="5">
        <v>0</v>
      </c>
      <c r="L515" s="5"/>
      <c r="M515" s="5">
        <f t="shared" si="189"/>
        <v>5693000</v>
      </c>
      <c r="N515" s="5">
        <f t="shared" si="190"/>
        <v>1000</v>
      </c>
      <c r="O515" s="5" t="s">
        <v>385</v>
      </c>
      <c r="P515" s="5">
        <v>0</v>
      </c>
      <c r="Q515" s="496">
        <v>0</v>
      </c>
      <c r="R515" s="496">
        <v>182833</v>
      </c>
      <c r="S515" s="496">
        <v>934167</v>
      </c>
      <c r="T515" s="496">
        <v>0</v>
      </c>
      <c r="U515" s="496">
        <v>0</v>
      </c>
      <c r="V515" s="496">
        <v>0</v>
      </c>
      <c r="W515" s="23">
        <v>0.6</v>
      </c>
      <c r="X515" s="496">
        <v>4</v>
      </c>
    </row>
    <row r="516" spans="1:24" ht="15" customHeight="1" x14ac:dyDescent="0.25">
      <c r="A516" s="3" t="s">
        <v>41</v>
      </c>
      <c r="B516" s="3" t="s">
        <v>1014</v>
      </c>
      <c r="C516" s="5">
        <v>1182000</v>
      </c>
      <c r="D516" s="5">
        <v>1000000</v>
      </c>
      <c r="E516" s="5">
        <v>200000</v>
      </c>
      <c r="F516" s="5">
        <v>30000</v>
      </c>
      <c r="G516" s="5">
        <v>0</v>
      </c>
      <c r="H516" s="5">
        <v>652000</v>
      </c>
      <c r="I516" s="5">
        <v>0</v>
      </c>
      <c r="J516" s="5">
        <v>500000</v>
      </c>
      <c r="K516" s="5">
        <v>0</v>
      </c>
      <c r="L516" s="5"/>
      <c r="M516" s="5">
        <f t="shared" si="189"/>
        <v>5845000</v>
      </c>
      <c r="N516" s="5">
        <f t="shared" si="190"/>
        <v>0</v>
      </c>
      <c r="O516" s="5" t="s">
        <v>913</v>
      </c>
      <c r="P516" s="5">
        <v>0</v>
      </c>
      <c r="Q516" s="497">
        <v>0</v>
      </c>
      <c r="R516" s="497">
        <v>193666</v>
      </c>
      <c r="S516" s="497">
        <v>988334</v>
      </c>
      <c r="T516" s="497">
        <v>0</v>
      </c>
      <c r="U516" s="497">
        <v>0</v>
      </c>
      <c r="V516" s="497">
        <v>0</v>
      </c>
      <c r="W516" s="23">
        <v>0.57999999999999996</v>
      </c>
      <c r="X516" s="497">
        <v>1</v>
      </c>
    </row>
    <row r="517" spans="1:24" ht="15" customHeight="1" x14ac:dyDescent="0.25">
      <c r="A517" s="3" t="s">
        <v>41</v>
      </c>
      <c r="B517" s="3" t="s">
        <v>1015</v>
      </c>
      <c r="C517" s="5">
        <v>1357000</v>
      </c>
      <c r="D517" s="5">
        <v>1100000</v>
      </c>
      <c r="E517" s="5">
        <v>220000</v>
      </c>
      <c r="F517" s="5">
        <v>27000</v>
      </c>
      <c r="G517" s="5">
        <v>0</v>
      </c>
      <c r="H517" s="5">
        <v>635000</v>
      </c>
      <c r="I517" s="5">
        <v>0</v>
      </c>
      <c r="J517" s="5">
        <v>400000</v>
      </c>
      <c r="K517" s="5">
        <v>0</v>
      </c>
      <c r="L517" s="5"/>
      <c r="M517" s="5">
        <f t="shared" si="189"/>
        <v>6080000</v>
      </c>
      <c r="N517" s="5">
        <f t="shared" si="190"/>
        <v>5000</v>
      </c>
      <c r="O517" s="5" t="s">
        <v>1016</v>
      </c>
      <c r="P517" s="5">
        <v>0</v>
      </c>
      <c r="Q517" s="498">
        <v>0</v>
      </c>
      <c r="R517" s="498">
        <v>222832</v>
      </c>
      <c r="S517" s="498">
        <v>1134168</v>
      </c>
      <c r="T517" s="498">
        <v>0</v>
      </c>
      <c r="U517" s="498">
        <v>0</v>
      </c>
      <c r="V517" s="498">
        <v>0</v>
      </c>
      <c r="W517" s="23">
        <v>0.67</v>
      </c>
      <c r="X517" s="498">
        <v>3</v>
      </c>
    </row>
    <row r="518" spans="1:24" ht="15" customHeight="1" x14ac:dyDescent="0.25">
      <c r="A518" s="3" t="s">
        <v>41</v>
      </c>
      <c r="B518" s="3" t="s">
        <v>1017</v>
      </c>
      <c r="C518" s="5">
        <v>1189000</v>
      </c>
      <c r="D518" s="5">
        <v>1700000</v>
      </c>
      <c r="E518" s="5">
        <v>340000</v>
      </c>
      <c r="F518" s="5">
        <v>287000</v>
      </c>
      <c r="G518" s="5">
        <v>0</v>
      </c>
      <c r="H518" s="5">
        <v>196000</v>
      </c>
      <c r="I518" s="5">
        <v>0</v>
      </c>
      <c r="J518" s="5">
        <v>1000000</v>
      </c>
      <c r="K518" s="5">
        <v>0</v>
      </c>
      <c r="L518" s="5"/>
      <c r="M518" s="5">
        <f xml:space="preserve"> M517+H518+ I518- J518- L518+ Q518</f>
        <v>5276000</v>
      </c>
      <c r="N518" s="5">
        <f>(C518-D518 - F518 - G518 + J518- K518- H518- I518- P518)*-1</f>
        <v>-6000</v>
      </c>
      <c r="O518" s="5" t="s">
        <v>1019</v>
      </c>
      <c r="P518" s="5">
        <v>0</v>
      </c>
      <c r="Q518" s="499">
        <v>0</v>
      </c>
      <c r="R518" s="499">
        <v>194833</v>
      </c>
      <c r="S518" s="499">
        <v>994167</v>
      </c>
      <c r="T518" s="499">
        <v>0</v>
      </c>
      <c r="U518" s="499">
        <v>0</v>
      </c>
      <c r="V518" s="499">
        <v>0</v>
      </c>
      <c r="W518" s="23">
        <v>0.66</v>
      </c>
      <c r="X518" s="499">
        <v>2</v>
      </c>
    </row>
    <row r="519" spans="1:24" ht="15" customHeight="1" x14ac:dyDescent="0.25">
      <c r="A519" s="6" t="s">
        <v>18</v>
      </c>
      <c r="B519" s="6" t="s">
        <v>15</v>
      </c>
      <c r="C519" s="7">
        <f t="shared" ref="C519:L519" si="191">SUM(C512:C518)</f>
        <v>9536000</v>
      </c>
      <c r="D519" s="7">
        <f t="shared" si="191"/>
        <v>7000000</v>
      </c>
      <c r="E519" s="7">
        <f t="shared" si="191"/>
        <v>1400000</v>
      </c>
      <c r="F519" s="7">
        <f t="shared" si="191"/>
        <v>795000</v>
      </c>
      <c r="G519" s="7">
        <f t="shared" si="191"/>
        <v>0</v>
      </c>
      <c r="H519" s="7">
        <f t="shared" si="191"/>
        <v>5296000</v>
      </c>
      <c r="I519" s="7">
        <f t="shared" si="191"/>
        <v>0</v>
      </c>
      <c r="J519" s="7">
        <f t="shared" si="191"/>
        <v>3550000</v>
      </c>
      <c r="K519" s="7">
        <f t="shared" si="191"/>
        <v>0</v>
      </c>
      <c r="L519" s="7">
        <f t="shared" si="191"/>
        <v>4000000</v>
      </c>
      <c r="M519" s="7">
        <f>M518</f>
        <v>5276000</v>
      </c>
      <c r="N519" s="7">
        <f>SUM(N512:N518)</f>
        <v>5000</v>
      </c>
      <c r="O519" s="7"/>
      <c r="P519" s="7">
        <f>SUM(P512:P518)</f>
        <v>0</v>
      </c>
      <c r="Q519" s="8"/>
    </row>
    <row r="520" spans="1:24" ht="15" customHeight="1" x14ac:dyDescent="0.25">
      <c r="A520" s="3" t="s">
        <v>41</v>
      </c>
      <c r="B520" s="3" t="s">
        <v>1020</v>
      </c>
      <c r="C520" s="5">
        <v>1268000</v>
      </c>
      <c r="D520" s="5">
        <v>700000</v>
      </c>
      <c r="E520" s="5">
        <v>140000</v>
      </c>
      <c r="F520" s="5">
        <v>65000</v>
      </c>
      <c r="G520" s="5">
        <v>0</v>
      </c>
      <c r="H520" s="5">
        <v>683000</v>
      </c>
      <c r="I520" s="5">
        <v>0</v>
      </c>
      <c r="J520" s="5">
        <v>200000</v>
      </c>
      <c r="K520" s="5">
        <v>20000</v>
      </c>
      <c r="L520" s="5"/>
      <c r="M520" s="5">
        <f t="shared" ref="M520:M525" si="192" xml:space="preserve"> M519+H520+ I520- J520- L520+ Q520</f>
        <v>5759000</v>
      </c>
      <c r="N520" s="5">
        <f t="shared" ref="N520:N525" si="193">(C520-D520 - F520 - G520 + J520- K520- H520- I520- P520)*-1</f>
        <v>0</v>
      </c>
      <c r="O520" s="5" t="s">
        <v>1021</v>
      </c>
      <c r="P520" s="5">
        <v>0</v>
      </c>
      <c r="Q520" s="500">
        <v>0</v>
      </c>
      <c r="R520" s="500">
        <v>208002</v>
      </c>
      <c r="S520" s="500">
        <v>1059998</v>
      </c>
      <c r="T520" s="500">
        <v>0</v>
      </c>
      <c r="U520" s="500">
        <v>0</v>
      </c>
      <c r="V520" s="500">
        <v>0</v>
      </c>
      <c r="W520" s="23">
        <v>0.64</v>
      </c>
      <c r="X520" s="500">
        <v>1</v>
      </c>
    </row>
    <row r="521" spans="1:24" ht="15" customHeight="1" x14ac:dyDescent="0.25">
      <c r="A521" s="3" t="s">
        <v>41</v>
      </c>
      <c r="B521" s="3" t="s">
        <v>1022</v>
      </c>
      <c r="C521" s="5">
        <v>1810000</v>
      </c>
      <c r="D521" s="5">
        <v>200000</v>
      </c>
      <c r="E521" s="5">
        <v>40000</v>
      </c>
      <c r="F521" s="5">
        <v>27000</v>
      </c>
      <c r="G521" s="5">
        <v>0</v>
      </c>
      <c r="H521" s="5">
        <v>2105000</v>
      </c>
      <c r="I521" s="5">
        <v>0</v>
      </c>
      <c r="J521" s="5">
        <v>500000</v>
      </c>
      <c r="K521" s="5">
        <v>0</v>
      </c>
      <c r="L521" s="5"/>
      <c r="M521" s="5">
        <f t="shared" si="192"/>
        <v>7364000</v>
      </c>
      <c r="N521" s="5">
        <f t="shared" si="193"/>
        <v>22000</v>
      </c>
      <c r="O521" s="5" t="s">
        <v>1024</v>
      </c>
      <c r="P521" s="5">
        <v>0</v>
      </c>
      <c r="Q521" s="501">
        <v>0</v>
      </c>
      <c r="R521" s="501">
        <v>301662</v>
      </c>
      <c r="S521" s="501">
        <v>1508337.8</v>
      </c>
      <c r="T521" s="501">
        <v>0</v>
      </c>
      <c r="U521" s="501">
        <v>0</v>
      </c>
      <c r="V521" s="501">
        <v>0</v>
      </c>
      <c r="W521" s="23">
        <v>0.56999999999999995</v>
      </c>
      <c r="X521" s="501">
        <v>1</v>
      </c>
    </row>
    <row r="522" spans="1:24" ht="15" customHeight="1" x14ac:dyDescent="0.25">
      <c r="A522" s="3" t="s">
        <v>41</v>
      </c>
      <c r="B522" s="3" t="s">
        <v>1025</v>
      </c>
      <c r="C522" s="5">
        <v>1334000</v>
      </c>
      <c r="D522" s="5">
        <v>3300000</v>
      </c>
      <c r="E522" s="5">
        <v>660000</v>
      </c>
      <c r="F522" s="5">
        <v>30000</v>
      </c>
      <c r="G522" s="5">
        <v>0</v>
      </c>
      <c r="H522" s="5">
        <v>1004000</v>
      </c>
      <c r="I522" s="5">
        <v>0</v>
      </c>
      <c r="J522" s="5">
        <v>3000000</v>
      </c>
      <c r="K522" s="5">
        <v>0</v>
      </c>
      <c r="L522" s="5"/>
      <c r="M522" s="5">
        <f t="shared" si="192"/>
        <v>5368000</v>
      </c>
      <c r="N522" s="5">
        <f t="shared" si="193"/>
        <v>0</v>
      </c>
      <c r="O522" s="5" t="s">
        <v>1026</v>
      </c>
      <c r="P522" s="5">
        <v>0</v>
      </c>
      <c r="Q522" s="502">
        <v>0</v>
      </c>
      <c r="R522" s="502">
        <v>218166</v>
      </c>
      <c r="S522" s="502">
        <v>1115834</v>
      </c>
      <c r="T522" s="502">
        <v>0</v>
      </c>
      <c r="U522" s="502">
        <v>0</v>
      </c>
      <c r="V522" s="502">
        <v>0</v>
      </c>
      <c r="W522" s="23">
        <v>0.63</v>
      </c>
      <c r="X522" s="502">
        <v>2</v>
      </c>
    </row>
    <row r="523" spans="1:24" ht="15" customHeight="1" x14ac:dyDescent="0.25">
      <c r="A523" s="3" t="s">
        <v>41</v>
      </c>
      <c r="B523" s="3" t="s">
        <v>1027</v>
      </c>
      <c r="C523" s="5">
        <v>1083000</v>
      </c>
      <c r="D523" s="5">
        <v>700000</v>
      </c>
      <c r="E523" s="5">
        <v>140000</v>
      </c>
      <c r="F523" s="5">
        <v>27000</v>
      </c>
      <c r="G523" s="5">
        <v>0</v>
      </c>
      <c r="H523" s="5">
        <v>347000</v>
      </c>
      <c r="I523" s="5">
        <v>0</v>
      </c>
      <c r="J523" s="5">
        <v>0</v>
      </c>
      <c r="K523" s="5">
        <v>8000</v>
      </c>
      <c r="L523" s="5"/>
      <c r="M523" s="5">
        <f t="shared" si="192"/>
        <v>5715000</v>
      </c>
      <c r="N523" s="5">
        <f t="shared" si="193"/>
        <v>-1000</v>
      </c>
      <c r="O523" s="5" t="s">
        <v>1029</v>
      </c>
      <c r="P523" s="5">
        <v>0</v>
      </c>
      <c r="Q523" s="503">
        <v>0</v>
      </c>
      <c r="R523" s="503">
        <v>177166</v>
      </c>
      <c r="S523" s="503">
        <v>905834</v>
      </c>
      <c r="T523" s="503">
        <v>0</v>
      </c>
      <c r="U523" s="503">
        <v>0</v>
      </c>
      <c r="V523" s="503">
        <v>0</v>
      </c>
      <c r="W523" s="23">
        <v>0.67</v>
      </c>
      <c r="X523" s="503">
        <v>2</v>
      </c>
    </row>
    <row r="524" spans="1:24" ht="15" customHeight="1" x14ac:dyDescent="0.25">
      <c r="A524" s="3" t="s">
        <v>41</v>
      </c>
      <c r="B524" s="3" t="s">
        <v>1030</v>
      </c>
      <c r="C524" s="5">
        <v>959000</v>
      </c>
      <c r="D524" s="5">
        <v>400000</v>
      </c>
      <c r="E524" s="5">
        <v>80000</v>
      </c>
      <c r="F524" s="5">
        <v>27000</v>
      </c>
      <c r="G524" s="5">
        <v>0</v>
      </c>
      <c r="H524" s="5">
        <v>585000</v>
      </c>
      <c r="I524" s="5">
        <v>0</v>
      </c>
      <c r="J524" s="5">
        <v>53000</v>
      </c>
      <c r="K524" s="5">
        <v>0</v>
      </c>
      <c r="L524" s="5"/>
      <c r="M524" s="5">
        <f t="shared" si="192"/>
        <v>6247000</v>
      </c>
      <c r="N524" s="5">
        <f t="shared" si="193"/>
        <v>0</v>
      </c>
      <c r="O524" s="5" t="s">
        <v>1031</v>
      </c>
      <c r="P524" s="5">
        <v>0</v>
      </c>
      <c r="Q524" s="504">
        <v>0</v>
      </c>
      <c r="R524" s="504">
        <v>156494</v>
      </c>
      <c r="S524" s="504">
        <v>802506</v>
      </c>
      <c r="T524" s="504">
        <v>0</v>
      </c>
      <c r="U524" s="504">
        <v>0</v>
      </c>
      <c r="V524" s="504">
        <v>0</v>
      </c>
      <c r="W524" s="23">
        <v>0.6</v>
      </c>
      <c r="X524" s="504">
        <v>2</v>
      </c>
    </row>
    <row r="525" spans="1:24" ht="15" customHeight="1" x14ac:dyDescent="0.25">
      <c r="A525" s="3" t="s">
        <v>41</v>
      </c>
      <c r="B525" s="3" t="s">
        <v>1033</v>
      </c>
      <c r="C525" s="5">
        <v>1281000</v>
      </c>
      <c r="D525" s="5">
        <v>500000</v>
      </c>
      <c r="E525" s="5">
        <v>100000</v>
      </c>
      <c r="F525" s="5">
        <v>30000</v>
      </c>
      <c r="G525" s="5">
        <v>0</v>
      </c>
      <c r="H525" s="5">
        <v>763000</v>
      </c>
      <c r="I525" s="5">
        <v>0</v>
      </c>
      <c r="J525" s="5">
        <v>0</v>
      </c>
      <c r="K525" s="5">
        <v>0</v>
      </c>
      <c r="L525" s="5"/>
      <c r="M525" s="5">
        <f t="shared" si="192"/>
        <v>7010000</v>
      </c>
      <c r="N525" s="5">
        <f t="shared" si="193"/>
        <v>12000</v>
      </c>
      <c r="O525" s="5" t="s">
        <v>1034</v>
      </c>
      <c r="P525" s="5">
        <v>0</v>
      </c>
      <c r="Q525" s="505">
        <v>0</v>
      </c>
      <c r="R525" s="505">
        <v>210160</v>
      </c>
      <c r="S525" s="505">
        <v>1070840</v>
      </c>
      <c r="T525" s="505">
        <v>0</v>
      </c>
      <c r="U525" s="505">
        <v>0</v>
      </c>
      <c r="V525" s="505">
        <v>0</v>
      </c>
      <c r="W525" s="23">
        <v>0.56000000000000005</v>
      </c>
      <c r="X525" s="505">
        <v>2</v>
      </c>
    </row>
    <row r="526" spans="1:24" ht="15" customHeight="1" x14ac:dyDescent="0.25">
      <c r="A526" s="3" t="s">
        <v>41</v>
      </c>
      <c r="B526" s="3" t="s">
        <v>1036</v>
      </c>
      <c r="C526" s="5">
        <v>1044000</v>
      </c>
      <c r="D526" s="5">
        <v>400000</v>
      </c>
      <c r="E526" s="5">
        <v>80000</v>
      </c>
      <c r="F526" s="5">
        <v>302000</v>
      </c>
      <c r="G526" s="5">
        <v>0</v>
      </c>
      <c r="H526" s="5">
        <v>417000</v>
      </c>
      <c r="I526" s="5">
        <v>0</v>
      </c>
      <c r="J526" s="5">
        <v>100000</v>
      </c>
      <c r="K526" s="5">
        <v>12000</v>
      </c>
      <c r="L526" s="5"/>
      <c r="M526" s="5">
        <f xml:space="preserve"> M525+H526+ I526- J526- L526+ Q526</f>
        <v>7327000</v>
      </c>
      <c r="N526" s="5">
        <f>(C526-D526 - F526 - G526 + J526- K526- H526- I526- P526)*-1</f>
        <v>-13000</v>
      </c>
      <c r="O526" s="5" t="s">
        <v>1037</v>
      </c>
      <c r="P526" s="5">
        <v>0</v>
      </c>
      <c r="Q526" s="506">
        <v>0</v>
      </c>
      <c r="R526" s="506">
        <v>162331</v>
      </c>
      <c r="S526" s="506">
        <v>881669</v>
      </c>
      <c r="T526" s="506">
        <v>0</v>
      </c>
      <c r="U526" s="506">
        <v>0</v>
      </c>
      <c r="V526" s="506">
        <v>0</v>
      </c>
      <c r="W526" s="23">
        <v>0.66</v>
      </c>
      <c r="X526" s="506">
        <v>2</v>
      </c>
    </row>
    <row r="527" spans="1:24" ht="15" customHeight="1" x14ac:dyDescent="0.25">
      <c r="A527" s="6" t="s">
        <v>19</v>
      </c>
      <c r="B527" s="6" t="s">
        <v>15</v>
      </c>
      <c r="C527" s="7">
        <f t="shared" ref="C527:L527" si="194">SUM(C520:C526)</f>
        <v>8779000</v>
      </c>
      <c r="D527" s="7">
        <f t="shared" si="194"/>
        <v>6200000</v>
      </c>
      <c r="E527" s="7">
        <f t="shared" si="194"/>
        <v>1240000</v>
      </c>
      <c r="F527" s="7">
        <f t="shared" si="194"/>
        <v>508000</v>
      </c>
      <c r="G527" s="7">
        <f t="shared" si="194"/>
        <v>0</v>
      </c>
      <c r="H527" s="7">
        <f t="shared" si="194"/>
        <v>5904000</v>
      </c>
      <c r="I527" s="7">
        <f t="shared" si="194"/>
        <v>0</v>
      </c>
      <c r="J527" s="7">
        <f t="shared" si="194"/>
        <v>3853000</v>
      </c>
      <c r="K527" s="7">
        <f t="shared" si="194"/>
        <v>40000</v>
      </c>
      <c r="L527" s="7">
        <f t="shared" si="194"/>
        <v>0</v>
      </c>
      <c r="M527" s="7">
        <f>M526</f>
        <v>7327000</v>
      </c>
      <c r="N527" s="7">
        <f>SUM(N520:N526)</f>
        <v>20000</v>
      </c>
      <c r="O527" s="7"/>
      <c r="P527" s="7">
        <f>SUM(P520:P526)</f>
        <v>0</v>
      </c>
      <c r="Q527" s="8"/>
    </row>
    <row r="528" spans="1:24" x14ac:dyDescent="0.25">
      <c r="A528" s="10" t="s">
        <v>15</v>
      </c>
      <c r="B528" s="10" t="s">
        <v>20</v>
      </c>
      <c r="C528" s="11">
        <f t="shared" ref="C528:L528" si="195">C503+C511+C519+C527</f>
        <v>38382000</v>
      </c>
      <c r="D528" s="11">
        <f t="shared" si="195"/>
        <v>29550000</v>
      </c>
      <c r="E528" s="11">
        <f t="shared" si="195"/>
        <v>5910000</v>
      </c>
      <c r="F528" s="11">
        <f t="shared" si="195"/>
        <v>3092000</v>
      </c>
      <c r="G528" s="11">
        <f t="shared" si="195"/>
        <v>0</v>
      </c>
      <c r="H528" s="11">
        <f t="shared" si="195"/>
        <v>23013000</v>
      </c>
      <c r="I528" s="11">
        <f t="shared" si="195"/>
        <v>0</v>
      </c>
      <c r="J528" s="11">
        <f t="shared" si="195"/>
        <v>17302000</v>
      </c>
      <c r="K528" s="11">
        <f t="shared" si="195"/>
        <v>76000</v>
      </c>
      <c r="L528" s="11">
        <f t="shared" si="195"/>
        <v>4000000</v>
      </c>
      <c r="M528" s="11">
        <f>M527</f>
        <v>7327000</v>
      </c>
      <c r="N528" s="11">
        <f>N503+N511+N519+N527</f>
        <v>47000</v>
      </c>
      <c r="O528" s="11"/>
      <c r="P528" s="11">
        <f>P503+P511+P519+P527</f>
        <v>0</v>
      </c>
      <c r="Q528" s="9"/>
    </row>
    <row r="529" spans="1:24" ht="15" customHeight="1" x14ac:dyDescent="0.25">
      <c r="A529" t="s">
        <v>41</v>
      </c>
      <c r="B529" s="3" t="s">
        <v>1039</v>
      </c>
      <c r="C529" s="5">
        <v>4080000</v>
      </c>
      <c r="D529" s="5">
        <v>3200000</v>
      </c>
      <c r="E529" s="27">
        <v>640000</v>
      </c>
      <c r="F529" s="5">
        <v>38000</v>
      </c>
      <c r="G529" s="5">
        <v>0</v>
      </c>
      <c r="H529" s="5">
        <v>1842000</v>
      </c>
      <c r="I529" s="5">
        <v>0</v>
      </c>
      <c r="J529" s="5">
        <v>1000000</v>
      </c>
      <c r="K529" s="5">
        <v>0</v>
      </c>
      <c r="L529" s="5"/>
      <c r="M529" s="5">
        <f t="shared" ref="M529:M534" si="196" xml:space="preserve"> M528+H529+ I529- J529- L529+ Q529</f>
        <v>8169000</v>
      </c>
      <c r="N529" s="5">
        <f t="shared" ref="N529:N534" si="197">(C529-D529 - F529 - G529 + J529- K529- H529- I529- P529)*-1</f>
        <v>0</v>
      </c>
      <c r="O529" s="5" t="s">
        <v>184</v>
      </c>
      <c r="P529" s="5">
        <v>0</v>
      </c>
      <c r="Q529" s="507">
        <v>0</v>
      </c>
      <c r="R529" s="507">
        <v>680001</v>
      </c>
      <c r="S529" s="507">
        <v>3399999</v>
      </c>
      <c r="T529" s="507">
        <v>0</v>
      </c>
      <c r="U529" s="507">
        <v>0</v>
      </c>
      <c r="V529" s="507">
        <v>0</v>
      </c>
      <c r="W529" s="23">
        <v>0.66</v>
      </c>
      <c r="X529" s="507">
        <v>3</v>
      </c>
    </row>
    <row r="530" spans="1:24" ht="15" customHeight="1" x14ac:dyDescent="0.25">
      <c r="A530" s="3" t="s">
        <v>41</v>
      </c>
      <c r="B530" s="3" t="s">
        <v>1041</v>
      </c>
      <c r="C530" s="5">
        <v>955000</v>
      </c>
      <c r="D530" s="5">
        <v>6950000</v>
      </c>
      <c r="E530" s="27">
        <v>1390000</v>
      </c>
      <c r="F530" s="5">
        <v>38000</v>
      </c>
      <c r="G530" s="5">
        <v>0</v>
      </c>
      <c r="H530" s="5">
        <v>0</v>
      </c>
      <c r="I530" s="5">
        <v>0</v>
      </c>
      <c r="J530" s="5">
        <v>6033000</v>
      </c>
      <c r="K530" s="5">
        <v>0</v>
      </c>
      <c r="L530" s="5"/>
      <c r="M530" s="5">
        <f t="shared" si="196"/>
        <v>2136000</v>
      </c>
      <c r="N530" s="5">
        <f t="shared" si="197"/>
        <v>0</v>
      </c>
      <c r="O530" s="5" t="s">
        <v>1042</v>
      </c>
      <c r="P530" s="5">
        <v>0</v>
      </c>
      <c r="Q530" s="508">
        <v>0</v>
      </c>
      <c r="R530" s="508">
        <v>159169</v>
      </c>
      <c r="S530" s="508">
        <v>795831</v>
      </c>
      <c r="T530" s="508">
        <v>0</v>
      </c>
      <c r="U530" s="508">
        <v>0</v>
      </c>
      <c r="V530" s="508">
        <v>0</v>
      </c>
      <c r="W530" s="23">
        <v>0.56999999999999995</v>
      </c>
      <c r="X530" s="508">
        <v>4</v>
      </c>
    </row>
    <row r="531" spans="1:24" ht="15" customHeight="1" x14ac:dyDescent="0.25">
      <c r="A531" s="3" t="s">
        <v>41</v>
      </c>
      <c r="B531" s="3" t="s">
        <v>1043</v>
      </c>
      <c r="C531" s="5">
        <v>887000</v>
      </c>
      <c r="D531" s="5">
        <v>0</v>
      </c>
      <c r="E531" s="27">
        <v>0</v>
      </c>
      <c r="F531" s="5">
        <v>32000</v>
      </c>
      <c r="G531" s="5">
        <v>0</v>
      </c>
      <c r="H531" s="5">
        <v>854000</v>
      </c>
      <c r="I531" s="5">
        <v>0</v>
      </c>
      <c r="J531" s="5">
        <v>0</v>
      </c>
      <c r="K531" s="5">
        <v>0</v>
      </c>
      <c r="L531" s="5"/>
      <c r="M531" s="5">
        <f t="shared" si="196"/>
        <v>2990000</v>
      </c>
      <c r="N531" s="5">
        <f t="shared" si="197"/>
        <v>-1000</v>
      </c>
      <c r="O531" s="5" t="s">
        <v>1044</v>
      </c>
      <c r="P531" s="5">
        <v>0</v>
      </c>
      <c r="Q531" s="509">
        <v>0</v>
      </c>
      <c r="R531" s="509">
        <v>144496</v>
      </c>
      <c r="S531" s="509">
        <v>742503.7</v>
      </c>
      <c r="T531" s="509">
        <v>0</v>
      </c>
      <c r="U531" s="509">
        <v>0</v>
      </c>
      <c r="V531" s="509">
        <v>0</v>
      </c>
      <c r="W531" s="23">
        <v>0.48</v>
      </c>
      <c r="X531" s="509">
        <v>0</v>
      </c>
    </row>
    <row r="532" spans="1:24" ht="15" customHeight="1" x14ac:dyDescent="0.25">
      <c r="A532" s="3" t="s">
        <v>41</v>
      </c>
      <c r="B532" s="3" t="s">
        <v>1045</v>
      </c>
      <c r="C532" s="5">
        <v>1346000</v>
      </c>
      <c r="D532" s="5">
        <v>100000</v>
      </c>
      <c r="E532" s="27">
        <v>20000</v>
      </c>
      <c r="F532" s="5">
        <v>27000</v>
      </c>
      <c r="G532" s="5">
        <v>0</v>
      </c>
      <c r="H532" s="5">
        <v>1221000</v>
      </c>
      <c r="I532" s="5">
        <v>0</v>
      </c>
      <c r="J532" s="5">
        <v>0</v>
      </c>
      <c r="K532" s="5">
        <v>0</v>
      </c>
      <c r="L532" s="5"/>
      <c r="M532" s="5">
        <f t="shared" si="196"/>
        <v>4211000</v>
      </c>
      <c r="N532" s="5">
        <f t="shared" si="197"/>
        <v>2000</v>
      </c>
      <c r="O532" s="5" t="s">
        <v>1047</v>
      </c>
      <c r="P532" s="5">
        <v>0</v>
      </c>
      <c r="Q532" s="510">
        <v>0</v>
      </c>
      <c r="R532" s="510">
        <v>220998</v>
      </c>
      <c r="S532" s="510">
        <v>1125002</v>
      </c>
      <c r="T532" s="510">
        <v>0</v>
      </c>
      <c r="U532" s="510">
        <v>0</v>
      </c>
      <c r="V532" s="510">
        <v>0</v>
      </c>
      <c r="W532" s="23">
        <v>0.61</v>
      </c>
      <c r="X532" s="510">
        <v>1</v>
      </c>
    </row>
    <row r="533" spans="1:24" ht="15" customHeight="1" x14ac:dyDescent="0.25">
      <c r="A533" s="3" t="s">
        <v>41</v>
      </c>
      <c r="B533" s="3" t="s">
        <v>1048</v>
      </c>
      <c r="C533" s="5">
        <v>895000</v>
      </c>
      <c r="D533" s="5">
        <v>2800000</v>
      </c>
      <c r="E533" s="27">
        <v>560000</v>
      </c>
      <c r="F533" s="5">
        <v>118000</v>
      </c>
      <c r="G533" s="5">
        <v>0</v>
      </c>
      <c r="H533" s="5">
        <v>65000</v>
      </c>
      <c r="I533" s="5">
        <v>0</v>
      </c>
      <c r="J533" s="5">
        <v>2088000</v>
      </c>
      <c r="K533" s="5">
        <v>0</v>
      </c>
      <c r="L533" s="5"/>
      <c r="M533" s="5">
        <f t="shared" si="196"/>
        <v>2188000</v>
      </c>
      <c r="N533" s="5">
        <f t="shared" si="197"/>
        <v>0</v>
      </c>
      <c r="O533" s="5" t="s">
        <v>1049</v>
      </c>
      <c r="P533" s="5">
        <v>0</v>
      </c>
      <c r="Q533" s="511">
        <v>0</v>
      </c>
      <c r="R533" s="511">
        <v>145835</v>
      </c>
      <c r="S533" s="511">
        <v>749165</v>
      </c>
      <c r="T533" s="511">
        <v>0</v>
      </c>
      <c r="U533" s="511">
        <v>0</v>
      </c>
      <c r="V533" s="511">
        <v>0</v>
      </c>
      <c r="W533" s="23">
        <v>0.48</v>
      </c>
      <c r="X533" s="511">
        <v>3</v>
      </c>
    </row>
    <row r="534" spans="1:24" ht="15" customHeight="1" x14ac:dyDescent="0.25">
      <c r="A534" s="3" t="s">
        <v>41</v>
      </c>
      <c r="B534" s="3" t="s">
        <v>1050</v>
      </c>
      <c r="C534" s="5">
        <v>1186000</v>
      </c>
      <c r="D534" s="5">
        <v>0</v>
      </c>
      <c r="E534" s="27">
        <v>0</v>
      </c>
      <c r="F534" s="5">
        <v>449000</v>
      </c>
      <c r="G534" s="5">
        <v>0</v>
      </c>
      <c r="H534" s="5">
        <v>735000</v>
      </c>
      <c r="I534" s="5">
        <v>0</v>
      </c>
      <c r="J534" s="5">
        <v>0</v>
      </c>
      <c r="K534" s="5">
        <v>0</v>
      </c>
      <c r="L534" s="5"/>
      <c r="M534" s="5">
        <f t="shared" si="196"/>
        <v>2923000</v>
      </c>
      <c r="N534" s="5">
        <f t="shared" si="197"/>
        <v>-2000</v>
      </c>
      <c r="O534" s="5" t="s">
        <v>747</v>
      </c>
      <c r="P534" s="5">
        <v>0</v>
      </c>
      <c r="Q534" s="512">
        <v>0</v>
      </c>
      <c r="R534" s="512">
        <v>195163</v>
      </c>
      <c r="S534" s="512">
        <v>990837</v>
      </c>
      <c r="T534" s="512">
        <v>0</v>
      </c>
      <c r="U534" s="512">
        <v>0</v>
      </c>
      <c r="V534" s="512">
        <v>0</v>
      </c>
      <c r="W534" s="23">
        <v>0.61</v>
      </c>
      <c r="X534" s="512">
        <v>0</v>
      </c>
    </row>
    <row r="535" spans="1:24" ht="15" customHeight="1" x14ac:dyDescent="0.25">
      <c r="A535" s="3" t="s">
        <v>41</v>
      </c>
      <c r="B535" s="3" t="s">
        <v>1051</v>
      </c>
      <c r="C535" s="5">
        <v>1945000</v>
      </c>
      <c r="D535" s="5">
        <v>750000</v>
      </c>
      <c r="E535" s="27">
        <v>180000</v>
      </c>
      <c r="F535" s="5">
        <v>57000</v>
      </c>
      <c r="G535" s="5">
        <v>0</v>
      </c>
      <c r="H535" s="5">
        <v>1238000</v>
      </c>
      <c r="I535" s="5">
        <v>0</v>
      </c>
      <c r="J535" s="5">
        <v>100000</v>
      </c>
      <c r="K535" s="5">
        <v>0</v>
      </c>
      <c r="L535" s="5"/>
      <c r="M535" s="5">
        <f xml:space="preserve"> M534+H535+ I535- J535- L535+ Q535</f>
        <v>4061000</v>
      </c>
      <c r="N535" s="5">
        <f>(C535-D535 - F535 - G535 + J535- K535- H535- I535- P535)*-1</f>
        <v>0</v>
      </c>
      <c r="O535" s="5" t="s">
        <v>257</v>
      </c>
      <c r="P535" s="5">
        <v>0</v>
      </c>
      <c r="Q535" s="513">
        <v>0</v>
      </c>
      <c r="R535" s="513">
        <v>320832</v>
      </c>
      <c r="S535" s="513">
        <v>1624168</v>
      </c>
      <c r="T535" s="513">
        <v>0</v>
      </c>
      <c r="U535" s="513">
        <v>0</v>
      </c>
      <c r="V535" s="513">
        <v>0</v>
      </c>
      <c r="W535" s="23">
        <v>0.6</v>
      </c>
      <c r="X535" s="513">
        <v>4</v>
      </c>
    </row>
    <row r="536" spans="1:24" ht="15" customHeight="1" x14ac:dyDescent="0.25">
      <c r="A536" s="6" t="s">
        <v>16</v>
      </c>
      <c r="B536" s="6" t="s">
        <v>15</v>
      </c>
      <c r="C536" s="7">
        <f t="shared" ref="C536:L536" si="198">SUM(C529:C535)</f>
        <v>11294000</v>
      </c>
      <c r="D536" s="7">
        <f t="shared" si="198"/>
        <v>13800000</v>
      </c>
      <c r="E536" s="7">
        <f t="shared" si="198"/>
        <v>2790000</v>
      </c>
      <c r="F536" s="7">
        <f t="shared" si="198"/>
        <v>759000</v>
      </c>
      <c r="G536" s="7">
        <f t="shared" si="198"/>
        <v>0</v>
      </c>
      <c r="H536" s="7">
        <f t="shared" si="198"/>
        <v>5955000</v>
      </c>
      <c r="I536" s="7">
        <f t="shared" si="198"/>
        <v>0</v>
      </c>
      <c r="J536" s="7">
        <f t="shared" si="198"/>
        <v>9221000</v>
      </c>
      <c r="K536" s="7">
        <f t="shared" si="198"/>
        <v>0</v>
      </c>
      <c r="L536" s="7">
        <f t="shared" si="198"/>
        <v>0</v>
      </c>
      <c r="M536" s="7">
        <f>M535</f>
        <v>4061000</v>
      </c>
      <c r="N536" s="7">
        <f>SUM(N529:N535)</f>
        <v>-1000</v>
      </c>
      <c r="O536" s="7"/>
      <c r="P536" s="7">
        <f>SUM(P529:P535)</f>
        <v>0</v>
      </c>
      <c r="Q536" s="8"/>
    </row>
    <row r="537" spans="1:24" ht="15" customHeight="1" x14ac:dyDescent="0.25">
      <c r="A537" s="3" t="s">
        <v>41</v>
      </c>
      <c r="B537" s="3" t="s">
        <v>1052</v>
      </c>
      <c r="C537" s="5">
        <v>1332000</v>
      </c>
      <c r="D537" s="5">
        <v>1300000</v>
      </c>
      <c r="E537" s="5">
        <v>260000</v>
      </c>
      <c r="F537" s="5">
        <v>48000</v>
      </c>
      <c r="G537" s="5">
        <v>0</v>
      </c>
      <c r="H537" s="5">
        <v>984000</v>
      </c>
      <c r="I537" s="5">
        <v>0</v>
      </c>
      <c r="J537" s="5">
        <v>1000000</v>
      </c>
      <c r="K537" s="5">
        <v>0</v>
      </c>
      <c r="L537" s="5"/>
      <c r="M537" s="5">
        <f t="shared" ref="M537:M542" si="199" xml:space="preserve"> M536+H537+ I537- J537- L537+ Q537</f>
        <v>4045000</v>
      </c>
      <c r="N537" s="5">
        <f t="shared" ref="N537:N542" si="200">(C537-D537 - F537 - G537 + J537- K537- H537- I537- P537)*-1</f>
        <v>0</v>
      </c>
      <c r="O537" s="5" t="s">
        <v>1053</v>
      </c>
      <c r="P537" s="5">
        <v>0</v>
      </c>
      <c r="Q537" s="514">
        <v>0</v>
      </c>
      <c r="R537" s="514">
        <v>218669</v>
      </c>
      <c r="S537" s="514">
        <v>1113331</v>
      </c>
      <c r="T537" s="514">
        <v>0</v>
      </c>
      <c r="U537" s="514">
        <v>0</v>
      </c>
      <c r="V537" s="514">
        <v>0</v>
      </c>
      <c r="W537" s="23">
        <v>0.51</v>
      </c>
      <c r="X537" s="514">
        <v>2</v>
      </c>
    </row>
    <row r="538" spans="1:24" ht="15" customHeight="1" x14ac:dyDescent="0.25">
      <c r="A538" s="3" t="s">
        <v>41</v>
      </c>
      <c r="B538" s="3" t="s">
        <v>1054</v>
      </c>
      <c r="C538" s="5">
        <v>1358000</v>
      </c>
      <c r="D538" s="5">
        <v>1650000</v>
      </c>
      <c r="E538" s="5">
        <v>330000</v>
      </c>
      <c r="F538" s="5">
        <v>70000</v>
      </c>
      <c r="G538" s="5">
        <v>0</v>
      </c>
      <c r="H538" s="5">
        <v>1347000</v>
      </c>
      <c r="I538" s="5">
        <v>0</v>
      </c>
      <c r="J538" s="5">
        <v>1700000</v>
      </c>
      <c r="K538" s="5">
        <v>0</v>
      </c>
      <c r="L538" s="5"/>
      <c r="M538" s="5">
        <f t="shared" si="199"/>
        <v>3692000</v>
      </c>
      <c r="N538" s="5">
        <f t="shared" si="200"/>
        <v>9000</v>
      </c>
      <c r="O538" s="5" t="s">
        <v>1055</v>
      </c>
      <c r="P538" s="5">
        <v>0</v>
      </c>
      <c r="Q538" s="515">
        <v>0</v>
      </c>
      <c r="R538" s="515">
        <v>223000</v>
      </c>
      <c r="S538" s="515">
        <v>1135000</v>
      </c>
      <c r="T538" s="515">
        <v>0</v>
      </c>
      <c r="U538" s="515">
        <v>0</v>
      </c>
      <c r="V538" s="515">
        <v>0</v>
      </c>
      <c r="W538" s="23">
        <v>0.63</v>
      </c>
      <c r="X538" s="515">
        <v>3</v>
      </c>
    </row>
    <row r="539" spans="1:24" ht="15" customHeight="1" x14ac:dyDescent="0.25">
      <c r="A539" s="3" t="s">
        <v>41</v>
      </c>
      <c r="B539" s="3" t="s">
        <v>1056</v>
      </c>
      <c r="C539" s="5">
        <v>1000000</v>
      </c>
      <c r="D539" s="5">
        <v>350000</v>
      </c>
      <c r="E539" s="5">
        <v>70000</v>
      </c>
      <c r="F539" s="5">
        <v>56000</v>
      </c>
      <c r="G539" s="5">
        <v>0</v>
      </c>
      <c r="H539" s="5">
        <v>594000</v>
      </c>
      <c r="I539" s="5">
        <v>0</v>
      </c>
      <c r="J539" s="5">
        <v>0</v>
      </c>
      <c r="K539" s="5">
        <v>0</v>
      </c>
      <c r="L539" s="5"/>
      <c r="M539" s="5">
        <f t="shared" si="199"/>
        <v>4286000</v>
      </c>
      <c r="N539" s="5">
        <f t="shared" si="200"/>
        <v>0</v>
      </c>
      <c r="O539" s="5" t="s">
        <v>1057</v>
      </c>
      <c r="P539" s="5">
        <v>0</v>
      </c>
      <c r="Q539" s="516">
        <v>0</v>
      </c>
      <c r="R539" s="516">
        <v>166664</v>
      </c>
      <c r="S539" s="516">
        <v>833336</v>
      </c>
      <c r="T539" s="516">
        <v>0</v>
      </c>
      <c r="U539" s="516">
        <v>0</v>
      </c>
      <c r="V539" s="516">
        <v>0</v>
      </c>
      <c r="W539" s="23">
        <v>0.6</v>
      </c>
      <c r="X539" s="516">
        <v>2</v>
      </c>
    </row>
    <row r="540" spans="1:24" ht="15" customHeight="1" x14ac:dyDescent="0.25">
      <c r="A540" s="3" t="s">
        <v>41</v>
      </c>
      <c r="B540" s="3" t="s">
        <v>1058</v>
      </c>
      <c r="C540" s="5">
        <v>1379000</v>
      </c>
      <c r="D540" s="5">
        <v>400000</v>
      </c>
      <c r="E540" s="5">
        <v>80000</v>
      </c>
      <c r="F540" s="5">
        <v>27000</v>
      </c>
      <c r="G540" s="5">
        <v>0</v>
      </c>
      <c r="H540" s="5">
        <v>942000</v>
      </c>
      <c r="I540" s="5">
        <v>0</v>
      </c>
      <c r="J540" s="5">
        <v>0</v>
      </c>
      <c r="K540" s="5">
        <v>0</v>
      </c>
      <c r="L540" s="5"/>
      <c r="M540" s="5">
        <f t="shared" si="199"/>
        <v>5228000</v>
      </c>
      <c r="N540" s="5">
        <f t="shared" si="200"/>
        <v>-10000</v>
      </c>
      <c r="O540" s="5" t="s">
        <v>1059</v>
      </c>
      <c r="P540" s="5">
        <v>0</v>
      </c>
      <c r="Q540" s="517">
        <v>0</v>
      </c>
      <c r="R540" s="517">
        <v>229835</v>
      </c>
      <c r="S540" s="517">
        <v>1149165</v>
      </c>
      <c r="T540" s="517">
        <v>0</v>
      </c>
      <c r="U540" s="517">
        <v>0</v>
      </c>
      <c r="V540" s="517">
        <v>0</v>
      </c>
      <c r="W540" s="23">
        <v>0.6</v>
      </c>
      <c r="X540" s="517">
        <v>1</v>
      </c>
    </row>
    <row r="541" spans="1:24" ht="15" customHeight="1" x14ac:dyDescent="0.25">
      <c r="A541" s="3" t="s">
        <v>41</v>
      </c>
      <c r="B541" s="3" t="s">
        <v>1060</v>
      </c>
      <c r="C541" s="5">
        <v>1033000</v>
      </c>
      <c r="D541" s="5">
        <v>2200000</v>
      </c>
      <c r="E541" s="5">
        <v>440000</v>
      </c>
      <c r="F541" s="5">
        <v>342000</v>
      </c>
      <c r="G541" s="5">
        <v>0</v>
      </c>
      <c r="H541" s="5">
        <v>1000</v>
      </c>
      <c r="I541" s="5">
        <v>0</v>
      </c>
      <c r="J541" s="5">
        <v>1510000</v>
      </c>
      <c r="K541" s="5">
        <v>0</v>
      </c>
      <c r="L541" s="5"/>
      <c r="M541" s="359">
        <f t="shared" si="199"/>
        <v>3719000</v>
      </c>
      <c r="N541" s="5">
        <f t="shared" si="200"/>
        <v>0</v>
      </c>
      <c r="O541" s="5" t="s">
        <v>519</v>
      </c>
      <c r="P541" s="5">
        <v>0</v>
      </c>
      <c r="Q541" s="518">
        <v>0</v>
      </c>
      <c r="R541" s="518">
        <v>168834</v>
      </c>
      <c r="S541" s="518">
        <v>864166</v>
      </c>
      <c r="T541" s="518">
        <v>0</v>
      </c>
      <c r="U541" s="518">
        <v>0</v>
      </c>
      <c r="V541" s="518">
        <v>0</v>
      </c>
      <c r="W541" s="23">
        <v>0.54</v>
      </c>
      <c r="X541" s="518">
        <v>2</v>
      </c>
    </row>
    <row r="542" spans="1:24" ht="15" customHeight="1" x14ac:dyDescent="0.25">
      <c r="A542" s="3" t="s">
        <v>41</v>
      </c>
      <c r="B542" s="3" t="s">
        <v>1061</v>
      </c>
      <c r="C542" s="5">
        <v>2273000</v>
      </c>
      <c r="D542" s="5">
        <v>750000</v>
      </c>
      <c r="E542" s="5">
        <v>150000</v>
      </c>
      <c r="F542" s="5">
        <v>44000</v>
      </c>
      <c r="G542" s="5">
        <v>0</v>
      </c>
      <c r="H542" s="5">
        <v>1979000</v>
      </c>
      <c r="I542" s="5">
        <v>0</v>
      </c>
      <c r="J542" s="5">
        <v>500000</v>
      </c>
      <c r="K542" s="5">
        <v>0</v>
      </c>
      <c r="L542" s="5"/>
      <c r="M542" s="5">
        <f t="shared" si="199"/>
        <v>5198000</v>
      </c>
      <c r="N542" s="5">
        <f t="shared" si="200"/>
        <v>0</v>
      </c>
      <c r="O542" s="5" t="s">
        <v>1062</v>
      </c>
      <c r="P542" s="5">
        <v>0</v>
      </c>
      <c r="Q542" s="519">
        <v>0</v>
      </c>
      <c r="R542" s="519">
        <v>375503</v>
      </c>
      <c r="S542" s="519">
        <v>1897497</v>
      </c>
      <c r="T542" s="519">
        <v>0</v>
      </c>
      <c r="U542" s="519">
        <v>0</v>
      </c>
      <c r="V542" s="519">
        <v>0</v>
      </c>
      <c r="W542" s="23">
        <v>0.64</v>
      </c>
      <c r="X542" s="519">
        <v>2</v>
      </c>
    </row>
    <row r="543" spans="1:24" ht="15" customHeight="1" x14ac:dyDescent="0.25">
      <c r="A543" s="3" t="s">
        <v>41</v>
      </c>
      <c r="B543" s="3" t="s">
        <v>1063</v>
      </c>
      <c r="C543" s="5">
        <v>1831000</v>
      </c>
      <c r="D543" s="5">
        <v>1000000</v>
      </c>
      <c r="E543" s="5">
        <v>200000</v>
      </c>
      <c r="F543" s="5">
        <v>47000</v>
      </c>
      <c r="G543" s="5">
        <v>0</v>
      </c>
      <c r="H543" s="5">
        <v>1283000</v>
      </c>
      <c r="I543" s="5">
        <v>0</v>
      </c>
      <c r="J543" s="5">
        <v>500000</v>
      </c>
      <c r="K543" s="5">
        <v>0</v>
      </c>
      <c r="L543" s="5"/>
      <c r="M543" s="5">
        <f xml:space="preserve"> M542+H543+ I543- J543- L543+ Q543</f>
        <v>5981000</v>
      </c>
      <c r="N543" s="5">
        <f>(C543-D543 - F543 - G543 + J543- K543- H543- I543- P543)*-1</f>
        <v>-1000</v>
      </c>
      <c r="O543" s="5" t="s">
        <v>385</v>
      </c>
      <c r="P543" s="5">
        <v>0</v>
      </c>
      <c r="Q543" s="520">
        <v>0</v>
      </c>
      <c r="R543" s="520">
        <v>301832</v>
      </c>
      <c r="S543" s="520">
        <v>1529168</v>
      </c>
      <c r="T543" s="520">
        <v>0</v>
      </c>
      <c r="U543" s="520">
        <v>0</v>
      </c>
      <c r="V543" s="520">
        <v>0</v>
      </c>
      <c r="W543" s="23">
        <v>0.57999999999999996</v>
      </c>
      <c r="X543" s="520">
        <v>2</v>
      </c>
    </row>
    <row r="544" spans="1:24" ht="15" customHeight="1" x14ac:dyDescent="0.25">
      <c r="A544" s="6" t="s">
        <v>17</v>
      </c>
      <c r="B544" s="6" t="s">
        <v>15</v>
      </c>
      <c r="C544" s="7">
        <f t="shared" ref="C544:L544" si="201">SUM(C537:C543)</f>
        <v>10206000</v>
      </c>
      <c r="D544" s="7">
        <f t="shared" si="201"/>
        <v>7650000</v>
      </c>
      <c r="E544" s="7">
        <f t="shared" si="201"/>
        <v>1530000</v>
      </c>
      <c r="F544" s="7">
        <f t="shared" si="201"/>
        <v>634000</v>
      </c>
      <c r="G544" s="7">
        <f t="shared" si="201"/>
        <v>0</v>
      </c>
      <c r="H544" s="7">
        <f t="shared" si="201"/>
        <v>7130000</v>
      </c>
      <c r="I544" s="7">
        <f t="shared" si="201"/>
        <v>0</v>
      </c>
      <c r="J544" s="7">
        <f t="shared" si="201"/>
        <v>5210000</v>
      </c>
      <c r="K544" s="7">
        <f t="shared" si="201"/>
        <v>0</v>
      </c>
      <c r="L544" s="7">
        <f t="shared" si="201"/>
        <v>0</v>
      </c>
      <c r="M544" s="7">
        <f>M543</f>
        <v>5981000</v>
      </c>
      <c r="N544" s="7">
        <f>SUM(N537:N543)</f>
        <v>-2000</v>
      </c>
      <c r="O544" s="7"/>
      <c r="P544" s="7">
        <f>SUM(P537:P543)</f>
        <v>0</v>
      </c>
      <c r="Q544" s="8"/>
    </row>
    <row r="545" spans="1:24" ht="15" customHeight="1" x14ac:dyDescent="0.25">
      <c r="A545" s="3" t="s">
        <v>41</v>
      </c>
      <c r="B545" s="3" t="s">
        <v>1065</v>
      </c>
      <c r="C545" s="5">
        <v>1217000</v>
      </c>
      <c r="D545" s="5">
        <v>2150000</v>
      </c>
      <c r="E545" s="5">
        <v>430000</v>
      </c>
      <c r="F545" s="5">
        <v>197000</v>
      </c>
      <c r="G545" s="5">
        <v>0</v>
      </c>
      <c r="H545" s="5">
        <v>420000</v>
      </c>
      <c r="I545" s="5">
        <v>0</v>
      </c>
      <c r="J545" s="5">
        <v>1550000</v>
      </c>
      <c r="K545" s="5">
        <v>0</v>
      </c>
      <c r="L545" s="5"/>
      <c r="M545" s="5">
        <f t="shared" ref="M545:M550" si="202" xml:space="preserve"> M544+H545+ I545- J545- L545+ Q545</f>
        <v>4851000</v>
      </c>
      <c r="N545" s="5">
        <f t="shared" ref="N545:N550" si="203">(C545-D545 - F545 - G545 + J545- K545- H545- I545- P545)*-1</f>
        <v>0</v>
      </c>
      <c r="O545" s="5" t="s">
        <v>1066</v>
      </c>
      <c r="P545" s="5">
        <v>0</v>
      </c>
      <c r="Q545" s="521">
        <v>0</v>
      </c>
      <c r="R545" s="521">
        <v>202829</v>
      </c>
      <c r="S545" s="521">
        <v>1014171</v>
      </c>
      <c r="T545" s="521">
        <v>0</v>
      </c>
      <c r="U545" s="521">
        <v>0</v>
      </c>
      <c r="V545" s="521">
        <v>0</v>
      </c>
      <c r="W545" s="23">
        <v>0.61</v>
      </c>
      <c r="X545" s="521">
        <v>2</v>
      </c>
    </row>
    <row r="546" spans="1:24" ht="15" customHeight="1" x14ac:dyDescent="0.25">
      <c r="A546" s="3" t="s">
        <v>41</v>
      </c>
      <c r="B546" s="3" t="s">
        <v>1067</v>
      </c>
      <c r="C546" s="5">
        <v>1319000</v>
      </c>
      <c r="D546" s="5">
        <v>3000000</v>
      </c>
      <c r="E546" s="5">
        <v>600000</v>
      </c>
      <c r="F546" s="5">
        <v>121000</v>
      </c>
      <c r="G546" s="5">
        <v>0</v>
      </c>
      <c r="H546" s="5">
        <v>1198000</v>
      </c>
      <c r="I546" s="5">
        <v>0</v>
      </c>
      <c r="J546" s="5">
        <v>3000000</v>
      </c>
      <c r="K546" s="5">
        <v>0</v>
      </c>
      <c r="L546" s="5"/>
      <c r="M546" s="5">
        <f t="shared" si="202"/>
        <v>3049000</v>
      </c>
      <c r="N546" s="5">
        <f t="shared" si="203"/>
        <v>0</v>
      </c>
      <c r="O546" s="5" t="s">
        <v>1068</v>
      </c>
      <c r="P546" s="5">
        <v>0</v>
      </c>
      <c r="Q546" s="522">
        <v>0</v>
      </c>
      <c r="R546" s="522">
        <v>215667</v>
      </c>
      <c r="S546" s="522">
        <v>1103333</v>
      </c>
      <c r="T546" s="522">
        <v>0</v>
      </c>
      <c r="U546" s="522">
        <v>0</v>
      </c>
      <c r="V546" s="522">
        <v>0</v>
      </c>
      <c r="W546" s="23">
        <v>0.71</v>
      </c>
      <c r="X546" s="522">
        <v>1</v>
      </c>
    </row>
    <row r="547" spans="1:24" ht="15" customHeight="1" x14ac:dyDescent="0.25">
      <c r="A547" s="3" t="s">
        <v>41</v>
      </c>
      <c r="B547" s="3" t="s">
        <v>1069</v>
      </c>
      <c r="C547" s="5">
        <v>1347000</v>
      </c>
      <c r="D547" s="5">
        <v>400000</v>
      </c>
      <c r="E547" s="5">
        <v>80000</v>
      </c>
      <c r="F547" s="5">
        <v>31000</v>
      </c>
      <c r="G547" s="5">
        <v>0</v>
      </c>
      <c r="H547" s="5">
        <v>916000</v>
      </c>
      <c r="I547" s="5">
        <v>0</v>
      </c>
      <c r="J547" s="5">
        <v>0</v>
      </c>
      <c r="K547" s="5">
        <v>0</v>
      </c>
      <c r="L547" s="5"/>
      <c r="M547" s="5">
        <f t="shared" si="202"/>
        <v>3965000</v>
      </c>
      <c r="N547" s="5">
        <f t="shared" si="203"/>
        <v>0</v>
      </c>
      <c r="O547" s="5" t="s">
        <v>1070</v>
      </c>
      <c r="P547" s="5">
        <v>0</v>
      </c>
      <c r="Q547" s="523">
        <v>0</v>
      </c>
      <c r="R547" s="523">
        <v>220329</v>
      </c>
      <c r="S547" s="523">
        <v>0</v>
      </c>
      <c r="T547" s="523">
        <v>0</v>
      </c>
      <c r="U547" s="523">
        <v>0</v>
      </c>
      <c r="V547" s="523">
        <v>0</v>
      </c>
      <c r="X547" s="523">
        <v>3</v>
      </c>
    </row>
    <row r="548" spans="1:24" ht="15" customHeight="1" x14ac:dyDescent="0.25">
      <c r="A548" s="3" t="s">
        <v>41</v>
      </c>
      <c r="B548" s="3" t="s">
        <v>1071</v>
      </c>
      <c r="C548" s="5">
        <v>1541000</v>
      </c>
      <c r="D548" s="5">
        <v>500000</v>
      </c>
      <c r="E548" s="5">
        <v>100000</v>
      </c>
      <c r="F548" s="5">
        <v>361000</v>
      </c>
      <c r="G548" s="5">
        <v>0</v>
      </c>
      <c r="H548" s="5">
        <v>1179000</v>
      </c>
      <c r="I548" s="5">
        <v>0</v>
      </c>
      <c r="J548" s="5">
        <v>500000</v>
      </c>
      <c r="K548" s="5">
        <v>0</v>
      </c>
      <c r="L548" s="5"/>
      <c r="M548" s="5">
        <f t="shared" si="202"/>
        <v>4644000</v>
      </c>
      <c r="N548" s="5">
        <f t="shared" si="203"/>
        <v>-1000</v>
      </c>
      <c r="O548" s="5" t="s">
        <v>1073</v>
      </c>
      <c r="P548" s="5">
        <v>0</v>
      </c>
      <c r="Q548" s="524">
        <v>0</v>
      </c>
      <c r="R548" s="524">
        <v>245159</v>
      </c>
      <c r="S548" s="524">
        <v>1295841</v>
      </c>
      <c r="T548" s="524">
        <v>0</v>
      </c>
      <c r="U548" s="524">
        <v>0</v>
      </c>
      <c r="V548" s="524">
        <v>0</v>
      </c>
      <c r="W548" s="23">
        <v>0.64</v>
      </c>
      <c r="X548" s="524">
        <v>1</v>
      </c>
    </row>
    <row r="549" spans="1:24" ht="15" customHeight="1" x14ac:dyDescent="0.25">
      <c r="A549" s="3" t="s">
        <v>41</v>
      </c>
      <c r="B549" s="3" t="s">
        <v>1075</v>
      </c>
      <c r="C549" s="5">
        <v>2241000</v>
      </c>
      <c r="D549" s="5">
        <v>300000</v>
      </c>
      <c r="E549" s="5">
        <v>60000</v>
      </c>
      <c r="F549" s="5">
        <v>27000</v>
      </c>
      <c r="G549" s="5">
        <v>0</v>
      </c>
      <c r="H549" s="5">
        <v>1913000</v>
      </c>
      <c r="I549" s="5">
        <v>0</v>
      </c>
      <c r="J549" s="5">
        <v>0</v>
      </c>
      <c r="K549" s="5">
        <v>0</v>
      </c>
      <c r="L549" s="5">
        <v>3000000</v>
      </c>
      <c r="M549" s="260">
        <f t="shared" si="202"/>
        <v>3557000</v>
      </c>
      <c r="N549" s="5">
        <f t="shared" si="203"/>
        <v>-1000</v>
      </c>
      <c r="O549" s="5" t="s">
        <v>848</v>
      </c>
      <c r="P549" s="5">
        <v>0</v>
      </c>
      <c r="Q549" s="525">
        <v>0</v>
      </c>
      <c r="R549" s="525">
        <v>370165</v>
      </c>
      <c r="S549" s="525">
        <v>1870835</v>
      </c>
      <c r="T549" s="525">
        <v>0</v>
      </c>
      <c r="U549" s="525">
        <v>0</v>
      </c>
      <c r="V549" s="525">
        <v>0</v>
      </c>
      <c r="W549" s="23">
        <v>0.67</v>
      </c>
      <c r="X549" s="525">
        <v>1</v>
      </c>
    </row>
    <row r="550" spans="1:24" ht="15" customHeight="1" x14ac:dyDescent="0.25">
      <c r="A550" s="3" t="s">
        <v>41</v>
      </c>
      <c r="B550" s="3" t="s">
        <v>1077</v>
      </c>
      <c r="C550" s="5">
        <v>1523000</v>
      </c>
      <c r="D550" s="5">
        <v>1450000</v>
      </c>
      <c r="E550" s="5">
        <v>290000</v>
      </c>
      <c r="F550" s="5">
        <v>39000</v>
      </c>
      <c r="G550" s="5">
        <v>0</v>
      </c>
      <c r="H550" s="5">
        <v>1083000</v>
      </c>
      <c r="I550" s="5">
        <v>0</v>
      </c>
      <c r="J550" s="5">
        <v>1300000</v>
      </c>
      <c r="K550" s="5">
        <v>250000</v>
      </c>
      <c r="L550" s="5"/>
      <c r="M550" s="5">
        <f t="shared" si="202"/>
        <v>3340000</v>
      </c>
      <c r="N550" s="5">
        <f t="shared" si="203"/>
        <v>-1000</v>
      </c>
      <c r="O550" s="5" t="s">
        <v>1078</v>
      </c>
      <c r="P550" s="5">
        <v>0</v>
      </c>
      <c r="Q550" s="526">
        <v>0</v>
      </c>
      <c r="R550" s="526">
        <v>250501</v>
      </c>
      <c r="S550" s="526">
        <v>1272499.3</v>
      </c>
      <c r="T550" s="526">
        <v>0</v>
      </c>
      <c r="U550" s="526">
        <v>0</v>
      </c>
      <c r="V550" s="526">
        <v>0</v>
      </c>
      <c r="W550" s="23">
        <v>0.69</v>
      </c>
      <c r="X550" s="526">
        <v>4</v>
      </c>
    </row>
    <row r="551" spans="1:24" ht="15" customHeight="1" x14ac:dyDescent="0.25">
      <c r="A551" s="3" t="s">
        <v>41</v>
      </c>
      <c r="B551" s="3" t="s">
        <v>1079</v>
      </c>
      <c r="C551" s="5">
        <v>1558000</v>
      </c>
      <c r="D551" s="5">
        <v>2700000</v>
      </c>
      <c r="E551" s="5">
        <v>540000</v>
      </c>
      <c r="F551" s="5">
        <v>35000</v>
      </c>
      <c r="G551" s="5">
        <v>0</v>
      </c>
      <c r="H551" s="5">
        <v>829000</v>
      </c>
      <c r="I551" s="5">
        <v>0</v>
      </c>
      <c r="J551" s="5">
        <v>2000000</v>
      </c>
      <c r="K551" s="5">
        <v>0</v>
      </c>
      <c r="L551" s="5"/>
      <c r="M551" s="5">
        <f xml:space="preserve"> M550+H551+ I551- J551- L551+ Q551</f>
        <v>2169000</v>
      </c>
      <c r="N551" s="5">
        <f>(C551-D551 - F551 - G551 + J551- K551- H551- I551- P551)*-1</f>
        <v>6000</v>
      </c>
      <c r="O551" s="5" t="s">
        <v>1080</v>
      </c>
      <c r="P551" s="5">
        <v>0</v>
      </c>
      <c r="Q551" s="527">
        <v>0</v>
      </c>
      <c r="R551" s="527">
        <v>1960199</v>
      </c>
      <c r="S551" s="527">
        <v>14351801</v>
      </c>
      <c r="T551" s="527">
        <v>0</v>
      </c>
      <c r="U551" s="527">
        <v>0</v>
      </c>
      <c r="V551" s="527">
        <v>0</v>
      </c>
      <c r="W551" s="23">
        <v>0.94</v>
      </c>
      <c r="X551" s="527">
        <v>4</v>
      </c>
    </row>
    <row r="552" spans="1:24" ht="15" customHeight="1" x14ac:dyDescent="0.25">
      <c r="A552" s="6" t="s">
        <v>18</v>
      </c>
      <c r="B552" s="6" t="s">
        <v>15</v>
      </c>
      <c r="C552" s="7">
        <f t="shared" ref="C552:L552" si="204">SUM(C545:C551)</f>
        <v>10746000</v>
      </c>
      <c r="D552" s="7">
        <f t="shared" si="204"/>
        <v>10500000</v>
      </c>
      <c r="E552" s="7">
        <f t="shared" si="204"/>
        <v>2100000</v>
      </c>
      <c r="F552" s="7">
        <f t="shared" si="204"/>
        <v>811000</v>
      </c>
      <c r="G552" s="7">
        <f t="shared" si="204"/>
        <v>0</v>
      </c>
      <c r="H552" s="7">
        <f t="shared" si="204"/>
        <v>7538000</v>
      </c>
      <c r="I552" s="7">
        <f t="shared" si="204"/>
        <v>0</v>
      </c>
      <c r="J552" s="7">
        <f t="shared" si="204"/>
        <v>8350000</v>
      </c>
      <c r="K552" s="7">
        <f t="shared" si="204"/>
        <v>250000</v>
      </c>
      <c r="L552" s="7">
        <f t="shared" si="204"/>
        <v>3000000</v>
      </c>
      <c r="M552" s="7">
        <f>M551</f>
        <v>2169000</v>
      </c>
      <c r="N552" s="7">
        <f>SUM(N545:N551)</f>
        <v>3000</v>
      </c>
      <c r="O552" s="7"/>
      <c r="P552" s="7">
        <f>SUM(P545:P551)</f>
        <v>0</v>
      </c>
      <c r="Q552" s="8"/>
    </row>
    <row r="553" spans="1:24" ht="15" customHeight="1" x14ac:dyDescent="0.25">
      <c r="A553" s="3" t="s">
        <v>41</v>
      </c>
      <c r="B553" s="3" t="s">
        <v>1082</v>
      </c>
      <c r="C553" s="5">
        <v>1009000</v>
      </c>
      <c r="D553" s="5">
        <v>0</v>
      </c>
      <c r="E553" s="5">
        <v>0</v>
      </c>
      <c r="F553" s="5">
        <v>30000</v>
      </c>
      <c r="G553" s="5">
        <v>0</v>
      </c>
      <c r="H553" s="5">
        <v>975000</v>
      </c>
      <c r="I553" s="5">
        <v>0</v>
      </c>
      <c r="J553" s="5">
        <v>0</v>
      </c>
      <c r="K553" s="5">
        <v>0</v>
      </c>
      <c r="L553" s="5"/>
      <c r="M553" s="5">
        <f t="shared" ref="M553:M558" si="205" xml:space="preserve"> M552+H553+ I553- J553- L553+ Q553</f>
        <v>3144000</v>
      </c>
      <c r="N553" s="5">
        <f t="shared" ref="N553:N558" si="206">(C553-D553 - F553 - G553 + J553- K553- H553- I553- P553)*-1</f>
        <v>-4000</v>
      </c>
      <c r="O553" s="5" t="s">
        <v>1084</v>
      </c>
      <c r="P553" s="5">
        <v>0</v>
      </c>
      <c r="Q553" s="528">
        <v>0</v>
      </c>
      <c r="R553" s="528">
        <v>168166</v>
      </c>
      <c r="S553" s="528">
        <v>840834</v>
      </c>
      <c r="T553" s="528">
        <v>0</v>
      </c>
      <c r="U553" s="528">
        <v>0</v>
      </c>
      <c r="V553" s="528">
        <v>0</v>
      </c>
      <c r="W553" s="23">
        <v>0.81</v>
      </c>
      <c r="X553" s="528">
        <v>0</v>
      </c>
    </row>
    <row r="554" spans="1:24" ht="15" customHeight="1" x14ac:dyDescent="0.25">
      <c r="A554" s="3" t="s">
        <v>41</v>
      </c>
      <c r="B554" s="3" t="s">
        <v>1085</v>
      </c>
      <c r="C554" s="5">
        <v>1028000</v>
      </c>
      <c r="D554" s="5">
        <v>200000</v>
      </c>
      <c r="E554" s="5">
        <v>40000</v>
      </c>
      <c r="F554" s="5">
        <v>27000</v>
      </c>
      <c r="G554" s="5">
        <v>0</v>
      </c>
      <c r="H554" s="5">
        <v>801000</v>
      </c>
      <c r="I554" s="5">
        <v>0</v>
      </c>
      <c r="J554" s="5">
        <v>0</v>
      </c>
      <c r="K554" s="5">
        <v>0</v>
      </c>
      <c r="L554" s="5"/>
      <c r="M554" s="5">
        <f t="shared" si="205"/>
        <v>3945000</v>
      </c>
      <c r="N554" s="5">
        <f t="shared" si="206"/>
        <v>0</v>
      </c>
      <c r="O554" s="5" t="s">
        <v>1086</v>
      </c>
      <c r="P554" s="5">
        <v>0</v>
      </c>
      <c r="Q554" s="529">
        <v>0</v>
      </c>
      <c r="R554" s="529">
        <v>171334</v>
      </c>
      <c r="S554" s="529">
        <v>856666</v>
      </c>
      <c r="T554" s="529">
        <v>0</v>
      </c>
      <c r="U554" s="529">
        <v>0</v>
      </c>
      <c r="V554" s="529">
        <v>0</v>
      </c>
      <c r="W554" s="23">
        <v>0.89</v>
      </c>
      <c r="X554" s="529">
        <v>1</v>
      </c>
    </row>
    <row r="555" spans="1:24" ht="15" customHeight="1" x14ac:dyDescent="0.25">
      <c r="A555" s="3" t="s">
        <v>41</v>
      </c>
      <c r="B555" s="3" t="s">
        <v>1087</v>
      </c>
      <c r="C555" s="5">
        <v>1106000</v>
      </c>
      <c r="D555" s="5">
        <v>400000</v>
      </c>
      <c r="E555" s="5">
        <v>147000</v>
      </c>
      <c r="F555" s="5">
        <v>302000</v>
      </c>
      <c r="G555" s="5">
        <v>0</v>
      </c>
      <c r="H555" s="5">
        <v>381000</v>
      </c>
      <c r="I555" s="5">
        <v>0</v>
      </c>
      <c r="J555" s="5">
        <v>0</v>
      </c>
      <c r="K555" s="5">
        <v>24000</v>
      </c>
      <c r="L555" s="5"/>
      <c r="M555" s="5">
        <f t="shared" si="205"/>
        <v>4326000</v>
      </c>
      <c r="N555" s="5">
        <f t="shared" si="206"/>
        <v>1000</v>
      </c>
      <c r="O555" s="5" t="s">
        <v>1089</v>
      </c>
      <c r="P555" s="5">
        <v>0</v>
      </c>
      <c r="Q555" s="530">
        <v>0</v>
      </c>
      <c r="R555" s="530">
        <v>184354</v>
      </c>
      <c r="S555" s="530">
        <v>921646</v>
      </c>
      <c r="T555" s="530">
        <v>0</v>
      </c>
      <c r="U555" s="530">
        <v>0</v>
      </c>
      <c r="V555" s="530">
        <v>0</v>
      </c>
      <c r="W555" s="23">
        <v>0.89</v>
      </c>
      <c r="X555" s="530">
        <v>2</v>
      </c>
    </row>
    <row r="556" spans="1:24" ht="15" customHeight="1" x14ac:dyDescent="0.25">
      <c r="A556" s="3" t="s">
        <v>41</v>
      </c>
      <c r="B556" s="3" t="s">
        <v>1090</v>
      </c>
      <c r="C556" s="5">
        <v>3025000</v>
      </c>
      <c r="D556" s="5">
        <v>950000</v>
      </c>
      <c r="E556" s="5">
        <v>190000</v>
      </c>
      <c r="F556" s="5">
        <v>98000</v>
      </c>
      <c r="G556" s="5">
        <v>0</v>
      </c>
      <c r="H556" s="5">
        <v>1978000</v>
      </c>
      <c r="I556" s="5">
        <v>0</v>
      </c>
      <c r="J556" s="5">
        <v>0</v>
      </c>
      <c r="K556" s="5">
        <v>0</v>
      </c>
      <c r="L556" s="5"/>
      <c r="M556" s="5">
        <f t="shared" si="205"/>
        <v>6304000</v>
      </c>
      <c r="N556" s="5">
        <f t="shared" si="206"/>
        <v>1000</v>
      </c>
      <c r="O556" s="5" t="s">
        <v>1091</v>
      </c>
      <c r="P556" s="5">
        <v>0</v>
      </c>
      <c r="Q556" s="531">
        <v>0</v>
      </c>
      <c r="R556" s="531">
        <v>504163</v>
      </c>
      <c r="S556" s="531">
        <v>2520837</v>
      </c>
      <c r="T556" s="531">
        <v>0</v>
      </c>
      <c r="U556" s="531">
        <v>0</v>
      </c>
      <c r="V556" s="531">
        <v>0</v>
      </c>
      <c r="W556" s="23">
        <v>0.96</v>
      </c>
      <c r="X556" s="531">
        <v>3</v>
      </c>
    </row>
    <row r="557" spans="1:24" ht="15" customHeight="1" x14ac:dyDescent="0.25">
      <c r="A557" s="3" t="s">
        <v>41</v>
      </c>
      <c r="B557" s="3" t="s">
        <v>1092</v>
      </c>
      <c r="C557" s="5">
        <v>1311000</v>
      </c>
      <c r="D557" s="5">
        <v>2200000</v>
      </c>
      <c r="E557" s="5">
        <v>440000</v>
      </c>
      <c r="F557" s="5">
        <v>50000</v>
      </c>
      <c r="G557" s="5">
        <v>0</v>
      </c>
      <c r="H557" s="5">
        <v>1259000</v>
      </c>
      <c r="I557" s="5">
        <v>0</v>
      </c>
      <c r="J557" s="5">
        <v>2200000</v>
      </c>
      <c r="K557" s="5">
        <v>0</v>
      </c>
      <c r="L557" s="5"/>
      <c r="M557" s="5">
        <f t="shared" si="205"/>
        <v>5363000</v>
      </c>
      <c r="N557" s="5">
        <f t="shared" si="206"/>
        <v>-2000</v>
      </c>
      <c r="O557" s="5" t="s">
        <v>1093</v>
      </c>
      <c r="P557" s="5">
        <v>0</v>
      </c>
      <c r="Q557" s="532">
        <v>0</v>
      </c>
      <c r="R557" s="532">
        <v>218500</v>
      </c>
      <c r="S557" s="532">
        <v>1092500</v>
      </c>
      <c r="T557" s="532">
        <v>0</v>
      </c>
      <c r="U557" s="532">
        <v>0</v>
      </c>
      <c r="V557" s="532">
        <v>0</v>
      </c>
      <c r="W557" s="23">
        <v>0.82</v>
      </c>
      <c r="X557" s="532">
        <v>2</v>
      </c>
    </row>
    <row r="558" spans="1:24" ht="15" customHeight="1" x14ac:dyDescent="0.25">
      <c r="A558" s="3" t="s">
        <v>41</v>
      </c>
      <c r="B558" s="3" t="s">
        <v>1094</v>
      </c>
      <c r="C558" s="5">
        <v>1836000</v>
      </c>
      <c r="D558" s="5">
        <v>500000</v>
      </c>
      <c r="E558" s="5">
        <v>100000</v>
      </c>
      <c r="F558" s="5">
        <v>27000</v>
      </c>
      <c r="G558" s="5">
        <v>0</v>
      </c>
      <c r="H558" s="5">
        <v>1325000</v>
      </c>
      <c r="I558" s="5">
        <v>0</v>
      </c>
      <c r="J558" s="5">
        <v>0</v>
      </c>
      <c r="K558" s="5">
        <v>0</v>
      </c>
      <c r="L558" s="5"/>
      <c r="M558" s="5">
        <f t="shared" si="205"/>
        <v>6688000</v>
      </c>
      <c r="N558" s="5">
        <f t="shared" si="206"/>
        <v>16000</v>
      </c>
      <c r="O558" s="5" t="s">
        <v>1095</v>
      </c>
      <c r="P558" s="5">
        <v>0</v>
      </c>
      <c r="Q558" s="533">
        <v>0</v>
      </c>
      <c r="R558" s="533">
        <v>305999</v>
      </c>
      <c r="S558" s="533">
        <v>1530001</v>
      </c>
      <c r="T558" s="533">
        <v>0</v>
      </c>
      <c r="U558" s="533">
        <v>0</v>
      </c>
      <c r="V558" s="533">
        <v>0</v>
      </c>
      <c r="W558" s="23">
        <v>0.83</v>
      </c>
      <c r="X558" s="533">
        <v>1</v>
      </c>
    </row>
    <row r="559" spans="1:24" ht="15" customHeight="1" x14ac:dyDescent="0.25">
      <c r="A559" s="3" t="s">
        <v>41</v>
      </c>
      <c r="B559" s="3" t="s">
        <v>1096</v>
      </c>
      <c r="C559" s="5">
        <v>1276000</v>
      </c>
      <c r="D559" s="5">
        <v>400000</v>
      </c>
      <c r="E559" s="5">
        <v>80000</v>
      </c>
      <c r="F559" s="5">
        <v>30000</v>
      </c>
      <c r="G559" s="5">
        <v>0</v>
      </c>
      <c r="H559" s="5">
        <v>1201000</v>
      </c>
      <c r="I559" s="5">
        <v>0</v>
      </c>
      <c r="J559" s="5">
        <v>400000</v>
      </c>
      <c r="K559" s="5">
        <v>15000</v>
      </c>
      <c r="L559" s="5"/>
      <c r="M559" s="5">
        <f xml:space="preserve"> M558+H559+ I559- J559- L559+ Q559</f>
        <v>7489000</v>
      </c>
      <c r="N559" s="5">
        <f>(C559-D559 - F559 - G559 + J559- K559- H559- I559- P559)*-1</f>
        <v>-30000</v>
      </c>
      <c r="O559" s="5" t="s">
        <v>1097</v>
      </c>
      <c r="P559" s="5">
        <v>0</v>
      </c>
      <c r="Q559" s="534">
        <v>0</v>
      </c>
      <c r="R559" s="534">
        <v>212666</v>
      </c>
      <c r="S559" s="534">
        <v>1063334</v>
      </c>
      <c r="T559" s="534">
        <v>0</v>
      </c>
      <c r="U559" s="534">
        <v>0</v>
      </c>
      <c r="V559" s="534">
        <v>0</v>
      </c>
      <c r="W559" s="23">
        <v>1</v>
      </c>
      <c r="X559" s="534">
        <v>1</v>
      </c>
    </row>
    <row r="560" spans="1:24" ht="15" customHeight="1" x14ac:dyDescent="0.25">
      <c r="A560" s="6" t="s">
        <v>19</v>
      </c>
      <c r="B560" s="6" t="s">
        <v>15</v>
      </c>
      <c r="C560" s="7">
        <f t="shared" ref="C560:L560" si="207">SUM(C553:C559)</f>
        <v>10591000</v>
      </c>
      <c r="D560" s="7">
        <f t="shared" si="207"/>
        <v>4650000</v>
      </c>
      <c r="E560" s="7">
        <f t="shared" si="207"/>
        <v>997000</v>
      </c>
      <c r="F560" s="7">
        <f t="shared" si="207"/>
        <v>564000</v>
      </c>
      <c r="G560" s="7">
        <f t="shared" si="207"/>
        <v>0</v>
      </c>
      <c r="H560" s="7">
        <f t="shared" si="207"/>
        <v>7920000</v>
      </c>
      <c r="I560" s="7">
        <f t="shared" si="207"/>
        <v>0</v>
      </c>
      <c r="J560" s="7">
        <f t="shared" si="207"/>
        <v>2600000</v>
      </c>
      <c r="K560" s="7">
        <f t="shared" si="207"/>
        <v>39000</v>
      </c>
      <c r="L560" s="7">
        <f t="shared" si="207"/>
        <v>0</v>
      </c>
      <c r="M560" s="7">
        <f>M559</f>
        <v>7489000</v>
      </c>
      <c r="N560" s="7">
        <f>SUM(N553:N559)</f>
        <v>-18000</v>
      </c>
      <c r="O560" s="7"/>
      <c r="P560" s="7">
        <f>SUM(P553:P559)</f>
        <v>0</v>
      </c>
      <c r="Q560" s="8"/>
    </row>
    <row r="561" spans="1:24" x14ac:dyDescent="0.25">
      <c r="A561" s="10" t="s">
        <v>15</v>
      </c>
      <c r="B561" s="10" t="s">
        <v>20</v>
      </c>
      <c r="C561" s="11">
        <f t="shared" ref="C561:L561" si="208">C536+C544+C552+C560</f>
        <v>42837000</v>
      </c>
      <c r="D561" s="11">
        <f t="shared" si="208"/>
        <v>36600000</v>
      </c>
      <c r="E561" s="11">
        <f t="shared" si="208"/>
        <v>7417000</v>
      </c>
      <c r="F561" s="11">
        <f t="shared" si="208"/>
        <v>2768000</v>
      </c>
      <c r="G561" s="11">
        <f t="shared" si="208"/>
        <v>0</v>
      </c>
      <c r="H561" s="11">
        <f t="shared" si="208"/>
        <v>28543000</v>
      </c>
      <c r="I561" s="11">
        <f t="shared" si="208"/>
        <v>0</v>
      </c>
      <c r="J561" s="11">
        <f t="shared" si="208"/>
        <v>25381000</v>
      </c>
      <c r="K561" s="11">
        <f t="shared" si="208"/>
        <v>289000</v>
      </c>
      <c r="L561" s="11">
        <f t="shared" si="208"/>
        <v>3000000</v>
      </c>
      <c r="M561" s="11">
        <f>M560</f>
        <v>7489000</v>
      </c>
      <c r="N561" s="11">
        <f>N536+N544+N552+N560</f>
        <v>-18000</v>
      </c>
      <c r="O561" s="11"/>
      <c r="P561" s="11">
        <f>P536+P544+P552+P560</f>
        <v>0</v>
      </c>
      <c r="Q561" s="9"/>
    </row>
    <row r="562" spans="1:24" ht="15" customHeight="1" x14ac:dyDescent="0.25">
      <c r="A562" t="s">
        <v>41</v>
      </c>
      <c r="B562" s="3" t="s">
        <v>1098</v>
      </c>
      <c r="C562" s="5">
        <v>1140000</v>
      </c>
      <c r="D562" s="5">
        <v>0</v>
      </c>
      <c r="E562" s="5">
        <v>0</v>
      </c>
      <c r="F562" s="5">
        <v>27000</v>
      </c>
      <c r="G562" s="5">
        <v>0</v>
      </c>
      <c r="H562" s="5">
        <v>1128000</v>
      </c>
      <c r="I562" s="5">
        <v>0</v>
      </c>
      <c r="J562" s="5">
        <v>0</v>
      </c>
      <c r="K562" s="5">
        <v>0</v>
      </c>
      <c r="L562" s="5"/>
      <c r="M562" s="5">
        <f t="shared" ref="M562:M567" si="209" xml:space="preserve"> M561+H562+ I562- J562- L562+ Q562</f>
        <v>8617000</v>
      </c>
      <c r="N562" s="5">
        <f t="shared" ref="N562:N567" si="210">(C562-D562 - F562 - G562 + J562- K562- H562- I562- P562)*-1</f>
        <v>15000</v>
      </c>
      <c r="O562" s="5" t="s">
        <v>1099</v>
      </c>
      <c r="P562" s="5">
        <v>0</v>
      </c>
      <c r="Q562" s="535">
        <v>0</v>
      </c>
      <c r="R562" s="535">
        <v>189997</v>
      </c>
      <c r="S562" s="535">
        <v>0</v>
      </c>
      <c r="T562" s="535">
        <v>0</v>
      </c>
      <c r="U562" s="535">
        <v>0</v>
      </c>
      <c r="V562" s="535">
        <v>0</v>
      </c>
      <c r="X562" s="535">
        <v>0</v>
      </c>
    </row>
    <row r="563" spans="1:24" ht="15" customHeight="1" x14ac:dyDescent="0.25">
      <c r="A563" s="3" t="s">
        <v>41</v>
      </c>
      <c r="B563" s="3" t="s">
        <v>1101</v>
      </c>
      <c r="C563" s="5">
        <v>1312000</v>
      </c>
      <c r="D563" s="5">
        <v>1000000</v>
      </c>
      <c r="E563" s="5">
        <v>200000</v>
      </c>
      <c r="F563" s="5">
        <v>843000</v>
      </c>
      <c r="G563" s="5">
        <v>0</v>
      </c>
      <c r="H563" s="5">
        <v>18000</v>
      </c>
      <c r="I563" s="5">
        <v>0</v>
      </c>
      <c r="J563" s="5">
        <v>550000</v>
      </c>
      <c r="K563" s="5">
        <v>0</v>
      </c>
      <c r="L563" s="5"/>
      <c r="M563" s="5">
        <f t="shared" si="209"/>
        <v>8085000</v>
      </c>
      <c r="N563" s="5">
        <f t="shared" si="210"/>
        <v>-1000</v>
      </c>
      <c r="O563" s="5" t="s">
        <v>1102</v>
      </c>
      <c r="P563" s="5">
        <v>0</v>
      </c>
      <c r="Q563" s="536">
        <v>0</v>
      </c>
      <c r="R563" s="536">
        <v>218665</v>
      </c>
      <c r="S563" s="536">
        <v>1093335</v>
      </c>
      <c r="T563" s="536">
        <v>0</v>
      </c>
      <c r="U563" s="536">
        <v>0</v>
      </c>
      <c r="V563" s="536">
        <v>0</v>
      </c>
      <c r="W563" s="23">
        <v>0.82</v>
      </c>
      <c r="X563" s="536">
        <v>1</v>
      </c>
    </row>
    <row r="564" spans="1:24" ht="15" customHeight="1" x14ac:dyDescent="0.25">
      <c r="A564" s="3" t="s">
        <v>41</v>
      </c>
      <c r="B564" s="3" t="s">
        <v>1104</v>
      </c>
      <c r="C564" s="5">
        <v>1857000</v>
      </c>
      <c r="D564" s="5">
        <v>900000</v>
      </c>
      <c r="E564" s="5">
        <v>180000</v>
      </c>
      <c r="F564" s="5">
        <v>27000</v>
      </c>
      <c r="G564" s="5">
        <v>0</v>
      </c>
      <c r="H564" s="5">
        <v>930000</v>
      </c>
      <c r="I564" s="5">
        <v>0</v>
      </c>
      <c r="J564" s="5">
        <v>0</v>
      </c>
      <c r="K564" s="5">
        <v>0</v>
      </c>
      <c r="L564" s="5"/>
      <c r="M564" s="5">
        <f t="shared" si="209"/>
        <v>9015000</v>
      </c>
      <c r="N564" s="5">
        <f t="shared" si="210"/>
        <v>0</v>
      </c>
      <c r="O564" s="5" t="s">
        <v>1105</v>
      </c>
      <c r="P564" s="5">
        <v>0</v>
      </c>
      <c r="Q564" s="537">
        <v>0</v>
      </c>
      <c r="R564" s="537">
        <v>309498</v>
      </c>
      <c r="S564" s="537">
        <v>1547502</v>
      </c>
      <c r="T564" s="537">
        <v>0</v>
      </c>
      <c r="U564" s="537">
        <v>0</v>
      </c>
      <c r="V564" s="537">
        <v>0</v>
      </c>
      <c r="W564" s="23">
        <v>0.83</v>
      </c>
      <c r="X564" s="537">
        <v>3</v>
      </c>
    </row>
    <row r="565" spans="1:24" ht="15" customHeight="1" x14ac:dyDescent="0.25">
      <c r="A565" s="3" t="s">
        <v>41</v>
      </c>
      <c r="B565" s="3" t="s">
        <v>1106</v>
      </c>
      <c r="C565" s="5">
        <v>1704000</v>
      </c>
      <c r="D565" s="5">
        <v>0</v>
      </c>
      <c r="E565" s="5">
        <v>0</v>
      </c>
      <c r="F565" s="5">
        <v>34000</v>
      </c>
      <c r="G565" s="5">
        <v>0</v>
      </c>
      <c r="H565" s="5">
        <v>1670000</v>
      </c>
      <c r="I565" s="5">
        <v>0</v>
      </c>
      <c r="J565" s="5">
        <v>0</v>
      </c>
      <c r="K565" s="5">
        <v>0</v>
      </c>
      <c r="L565" s="5"/>
      <c r="M565" s="5">
        <f t="shared" si="209"/>
        <v>10685000</v>
      </c>
      <c r="N565" s="5">
        <f t="shared" si="210"/>
        <v>0</v>
      </c>
      <c r="O565" s="5" t="s">
        <v>1107</v>
      </c>
      <c r="P565" s="5">
        <v>0</v>
      </c>
      <c r="Q565" s="538">
        <v>0</v>
      </c>
      <c r="R565" s="538">
        <v>283996</v>
      </c>
      <c r="S565" s="538">
        <v>1420004</v>
      </c>
      <c r="T565" s="538">
        <v>0</v>
      </c>
      <c r="U565" s="538">
        <v>0</v>
      </c>
      <c r="V565" s="538">
        <v>0</v>
      </c>
      <c r="W565" s="23">
        <v>0.79</v>
      </c>
      <c r="X565" s="538">
        <v>0</v>
      </c>
    </row>
    <row r="566" spans="1:24" ht="15" customHeight="1" x14ac:dyDescent="0.25">
      <c r="A566" s="3" t="s">
        <v>41</v>
      </c>
      <c r="B566" s="3" t="s">
        <v>1106</v>
      </c>
      <c r="C566" s="5">
        <v>1432000</v>
      </c>
      <c r="D566" s="5">
        <v>0</v>
      </c>
      <c r="E566" s="5">
        <v>0</v>
      </c>
      <c r="F566" s="5">
        <v>26000</v>
      </c>
      <c r="G566" s="5">
        <v>0</v>
      </c>
      <c r="H566" s="5">
        <v>1406000</v>
      </c>
      <c r="I566" s="5">
        <v>0</v>
      </c>
      <c r="J566" s="5">
        <v>0</v>
      </c>
      <c r="K566" s="5">
        <v>0</v>
      </c>
      <c r="L566" s="5"/>
      <c r="M566" s="5">
        <f t="shared" si="209"/>
        <v>12091000</v>
      </c>
      <c r="N566" s="5">
        <f t="shared" si="210"/>
        <v>0</v>
      </c>
      <c r="O566" s="5" t="s">
        <v>1108</v>
      </c>
      <c r="P566" s="5">
        <v>0</v>
      </c>
      <c r="Q566" s="539">
        <v>0</v>
      </c>
      <c r="R566" s="539">
        <v>238664</v>
      </c>
      <c r="S566" s="539">
        <v>1193336</v>
      </c>
      <c r="T566" s="539">
        <v>0</v>
      </c>
      <c r="U566" s="539">
        <v>0</v>
      </c>
      <c r="V566" s="539">
        <v>0</v>
      </c>
      <c r="W566" s="23">
        <v>0.85</v>
      </c>
      <c r="X566" s="539">
        <v>0</v>
      </c>
    </row>
    <row r="567" spans="1:24" ht="15" customHeight="1" x14ac:dyDescent="0.25">
      <c r="A567" s="3" t="s">
        <v>41</v>
      </c>
      <c r="B567" s="3" t="s">
        <v>1109</v>
      </c>
      <c r="C567" s="5">
        <v>1195000</v>
      </c>
      <c r="D567" s="5">
        <v>1250000</v>
      </c>
      <c r="E567" s="5">
        <v>250000</v>
      </c>
      <c r="F567" s="5">
        <v>46000</v>
      </c>
      <c r="G567" s="5">
        <v>0</v>
      </c>
      <c r="H567" s="5">
        <v>884000</v>
      </c>
      <c r="I567" s="5">
        <v>0</v>
      </c>
      <c r="J567" s="5">
        <v>1000000</v>
      </c>
      <c r="K567" s="5">
        <v>0</v>
      </c>
      <c r="L567" s="5"/>
      <c r="M567" s="5">
        <f t="shared" si="209"/>
        <v>11975000</v>
      </c>
      <c r="N567" s="5">
        <f t="shared" si="210"/>
        <v>-15000</v>
      </c>
      <c r="O567" s="5" t="s">
        <v>1110</v>
      </c>
      <c r="P567" s="5">
        <v>0</v>
      </c>
      <c r="Q567" s="540">
        <v>0</v>
      </c>
      <c r="R567" s="540">
        <v>199164</v>
      </c>
      <c r="S567" s="540">
        <v>995836</v>
      </c>
      <c r="T567" s="540">
        <v>0</v>
      </c>
      <c r="U567" s="540">
        <v>0</v>
      </c>
      <c r="V567" s="540">
        <v>0</v>
      </c>
      <c r="W567" s="23">
        <v>0.86</v>
      </c>
      <c r="X567" s="540">
        <v>3</v>
      </c>
    </row>
    <row r="568" spans="1:24" ht="15" customHeight="1" x14ac:dyDescent="0.25">
      <c r="A568" s="541" t="s">
        <v>41</v>
      </c>
      <c r="B568" s="541" t="s">
        <v>1111</v>
      </c>
      <c r="C568" s="359">
        <v>1268000</v>
      </c>
      <c r="D568" s="359">
        <v>2050000</v>
      </c>
      <c r="E568" s="359">
        <v>410000</v>
      </c>
      <c r="F568" s="359">
        <v>272000</v>
      </c>
      <c r="G568" s="359">
        <v>0</v>
      </c>
      <c r="H568" s="359">
        <v>546000</v>
      </c>
      <c r="I568" s="359">
        <v>0</v>
      </c>
      <c r="J568" s="359">
        <v>1600000</v>
      </c>
      <c r="K568" s="359">
        <v>0</v>
      </c>
      <c r="L568" s="359"/>
      <c r="M568" s="359">
        <f xml:space="preserve"> M567+H568+ I568- J568- L568+ Q568</f>
        <v>10921000</v>
      </c>
      <c r="N568" s="359">
        <f>(C568-D568 - F568 - G568 + J568- K568- H568- I568- P568)*-1</f>
        <v>0</v>
      </c>
      <c r="O568" s="359" t="s">
        <v>1112</v>
      </c>
      <c r="P568" s="359">
        <v>0</v>
      </c>
      <c r="Q568" s="542">
        <v>0</v>
      </c>
      <c r="R568" s="542">
        <v>211333</v>
      </c>
      <c r="S568" s="542">
        <v>1056667</v>
      </c>
      <c r="T568" s="542">
        <v>0</v>
      </c>
      <c r="U568" s="542">
        <v>0</v>
      </c>
      <c r="V568" s="542">
        <v>0</v>
      </c>
      <c r="W568" s="543">
        <v>0.82</v>
      </c>
      <c r="X568" s="542">
        <v>5</v>
      </c>
    </row>
    <row r="569" spans="1:24" ht="15" customHeight="1" x14ac:dyDescent="0.25">
      <c r="A569" s="544" t="s">
        <v>16</v>
      </c>
      <c r="B569" s="544" t="s">
        <v>15</v>
      </c>
      <c r="C569" s="545">
        <f t="shared" ref="C569:L569" si="211">SUM(C562:C568)</f>
        <v>9908000</v>
      </c>
      <c r="D569" s="545">
        <f t="shared" si="211"/>
        <v>5200000</v>
      </c>
      <c r="E569" s="545">
        <f t="shared" si="211"/>
        <v>1040000</v>
      </c>
      <c r="F569" s="545">
        <f t="shared" si="211"/>
        <v>1275000</v>
      </c>
      <c r="G569" s="545">
        <f t="shared" si="211"/>
        <v>0</v>
      </c>
      <c r="H569" s="545">
        <f t="shared" si="211"/>
        <v>6582000</v>
      </c>
      <c r="I569" s="545">
        <f t="shared" si="211"/>
        <v>0</v>
      </c>
      <c r="J569" s="545">
        <f t="shared" si="211"/>
        <v>3150000</v>
      </c>
      <c r="K569" s="545">
        <f t="shared" si="211"/>
        <v>0</v>
      </c>
      <c r="L569" s="545">
        <f t="shared" si="211"/>
        <v>0</v>
      </c>
      <c r="M569" s="545">
        <f>M568</f>
        <v>10921000</v>
      </c>
      <c r="N569" s="545">
        <f>SUM(N562:N568)</f>
        <v>-1000</v>
      </c>
      <c r="O569" s="545"/>
      <c r="P569" s="545">
        <f>SUM(P562:P568)</f>
        <v>0</v>
      </c>
      <c r="Q569" s="546"/>
      <c r="R569" s="547"/>
      <c r="S569" s="547"/>
      <c r="T569" s="547"/>
      <c r="U569" s="547"/>
      <c r="V569" s="547"/>
      <c r="W569" s="547"/>
      <c r="X569" s="547"/>
    </row>
    <row r="570" spans="1:24" ht="15" customHeight="1" x14ac:dyDescent="0.25">
      <c r="A570" s="541" t="s">
        <v>41</v>
      </c>
      <c r="B570" s="541" t="s">
        <v>1113</v>
      </c>
      <c r="C570" s="359">
        <v>2430000</v>
      </c>
      <c r="D570" s="359">
        <v>0</v>
      </c>
      <c r="E570" s="359">
        <v>0</v>
      </c>
      <c r="F570" s="359">
        <v>56000</v>
      </c>
      <c r="G570" s="359">
        <v>0</v>
      </c>
      <c r="H570" s="359">
        <v>2374000</v>
      </c>
      <c r="I570" s="359">
        <v>0</v>
      </c>
      <c r="J570" s="359">
        <v>0</v>
      </c>
      <c r="K570" s="359">
        <v>0</v>
      </c>
      <c r="L570" s="359"/>
      <c r="M570" s="359">
        <f>M569+ H570+ I570- J570- L570+ Q570</f>
        <v>13295000</v>
      </c>
      <c r="N570" s="359">
        <f t="shared" ref="N570:N576" si="212">(C570-D570 - F570 - G570 + J570- K570- H570- I570- P570)*-1</f>
        <v>0</v>
      </c>
      <c r="O570" s="359" t="s">
        <v>1114</v>
      </c>
      <c r="P570" s="359">
        <v>0</v>
      </c>
      <c r="Q570" s="542">
        <v>0</v>
      </c>
      <c r="R570" s="542">
        <v>404993</v>
      </c>
      <c r="S570" s="542">
        <v>2025007</v>
      </c>
      <c r="T570" s="542">
        <v>0</v>
      </c>
      <c r="U570" s="542">
        <v>0</v>
      </c>
      <c r="V570" s="542">
        <v>0</v>
      </c>
      <c r="W570" s="543">
        <v>0.74</v>
      </c>
      <c r="X570" s="542">
        <v>0</v>
      </c>
    </row>
    <row r="571" spans="1:24" ht="15" customHeight="1" x14ac:dyDescent="0.25">
      <c r="A571" s="541" t="s">
        <v>41</v>
      </c>
      <c r="B571" s="541" t="s">
        <v>1115</v>
      </c>
      <c r="C571" s="359">
        <v>1419000</v>
      </c>
      <c r="D571" s="359">
        <v>3400000</v>
      </c>
      <c r="E571" s="359">
        <v>680000</v>
      </c>
      <c r="F571" s="359">
        <v>27000</v>
      </c>
      <c r="G571" s="359">
        <v>0</v>
      </c>
      <c r="H571" s="359">
        <v>992000</v>
      </c>
      <c r="I571" s="359">
        <v>0</v>
      </c>
      <c r="J571" s="359">
        <v>3000000</v>
      </c>
      <c r="K571" s="359">
        <v>0</v>
      </c>
      <c r="L571" s="359"/>
      <c r="M571" s="359">
        <f t="shared" ref="M571:M576" si="213" xml:space="preserve"> M570+H571+ I571- J571- L571+ Q571</f>
        <v>11287000</v>
      </c>
      <c r="N571" s="359">
        <f t="shared" si="212"/>
        <v>0</v>
      </c>
      <c r="O571" s="359" t="s">
        <v>1116</v>
      </c>
      <c r="P571" s="359">
        <v>0</v>
      </c>
      <c r="Q571" s="542">
        <v>0</v>
      </c>
      <c r="R571" s="542">
        <v>236496</v>
      </c>
      <c r="S571" s="542">
        <v>1182504</v>
      </c>
      <c r="T571" s="542">
        <v>0</v>
      </c>
      <c r="U571" s="542">
        <v>0</v>
      </c>
      <c r="V571" s="542">
        <v>0</v>
      </c>
      <c r="W571" s="543">
        <v>0.8</v>
      </c>
      <c r="X571" s="542">
        <v>3</v>
      </c>
    </row>
    <row r="572" spans="1:24" ht="15" customHeight="1" x14ac:dyDescent="0.25">
      <c r="A572" s="541" t="s">
        <v>41</v>
      </c>
      <c r="B572" s="541" t="s">
        <v>1117</v>
      </c>
      <c r="C572" s="359">
        <v>1447000</v>
      </c>
      <c r="D572" s="359">
        <v>4000000</v>
      </c>
      <c r="E572" s="359">
        <v>800000</v>
      </c>
      <c r="F572" s="359">
        <v>57000</v>
      </c>
      <c r="G572" s="359">
        <v>0</v>
      </c>
      <c r="H572" s="359">
        <v>390000</v>
      </c>
      <c r="I572" s="359">
        <v>0</v>
      </c>
      <c r="J572" s="359">
        <v>3000000</v>
      </c>
      <c r="K572" s="359">
        <v>0</v>
      </c>
      <c r="L572" s="359"/>
      <c r="M572" s="359">
        <f t="shared" si="213"/>
        <v>8677000</v>
      </c>
      <c r="N572" s="359">
        <f t="shared" si="212"/>
        <v>0</v>
      </c>
      <c r="O572" s="359" t="s">
        <v>1118</v>
      </c>
      <c r="P572" s="359">
        <v>0</v>
      </c>
      <c r="Q572" s="542">
        <v>0</v>
      </c>
      <c r="R572" s="542">
        <v>241167</v>
      </c>
      <c r="S572" s="542">
        <v>1205833</v>
      </c>
      <c r="T572" s="542">
        <v>0</v>
      </c>
      <c r="U572" s="542">
        <v>0</v>
      </c>
      <c r="V572" s="542">
        <v>0</v>
      </c>
      <c r="W572" s="543">
        <v>0.78</v>
      </c>
      <c r="X572" s="542">
        <v>3</v>
      </c>
    </row>
    <row r="573" spans="1:24" ht="15" customHeight="1" x14ac:dyDescent="0.25">
      <c r="A573" s="541" t="s">
        <v>41</v>
      </c>
      <c r="B573" s="541" t="s">
        <v>1119</v>
      </c>
      <c r="C573" s="359">
        <v>1531000</v>
      </c>
      <c r="D573" s="359">
        <v>650000</v>
      </c>
      <c r="E573" s="359">
        <v>130000</v>
      </c>
      <c r="F573" s="359">
        <v>27000</v>
      </c>
      <c r="G573" s="359">
        <v>0</v>
      </c>
      <c r="H573" s="359">
        <v>852000</v>
      </c>
      <c r="I573" s="359">
        <v>0</v>
      </c>
      <c r="J573" s="359">
        <v>0</v>
      </c>
      <c r="K573" s="359">
        <v>0</v>
      </c>
      <c r="L573" s="359"/>
      <c r="M573" s="359">
        <f t="shared" si="213"/>
        <v>9529000</v>
      </c>
      <c r="N573" s="359">
        <f t="shared" si="212"/>
        <v>-2000</v>
      </c>
      <c r="O573" s="359" t="s">
        <v>1120</v>
      </c>
      <c r="P573" s="359">
        <v>0</v>
      </c>
      <c r="Q573" s="542">
        <v>0</v>
      </c>
      <c r="R573" s="542">
        <v>255165</v>
      </c>
      <c r="S573" s="542">
        <v>1275835</v>
      </c>
      <c r="T573" s="542">
        <v>0</v>
      </c>
      <c r="U573" s="542">
        <v>0</v>
      </c>
      <c r="V573" s="542">
        <v>0</v>
      </c>
      <c r="W573" s="543">
        <v>0.87</v>
      </c>
      <c r="X573" s="542">
        <v>2</v>
      </c>
    </row>
    <row r="574" spans="1:24" ht="15" customHeight="1" x14ac:dyDescent="0.25">
      <c r="A574" s="541" t="s">
        <v>41</v>
      </c>
      <c r="B574" s="541" t="s">
        <v>1121</v>
      </c>
      <c r="C574" s="359">
        <v>1202000</v>
      </c>
      <c r="D574" s="359">
        <v>400000</v>
      </c>
      <c r="E574" s="359">
        <v>80000</v>
      </c>
      <c r="F574" s="359">
        <v>312000</v>
      </c>
      <c r="G574" s="359">
        <v>0</v>
      </c>
      <c r="H574" s="359">
        <v>490000</v>
      </c>
      <c r="I574" s="359">
        <v>0</v>
      </c>
      <c r="J574" s="359">
        <v>0</v>
      </c>
      <c r="K574" s="359">
        <v>0</v>
      </c>
      <c r="L574" s="359"/>
      <c r="M574" s="359">
        <f xml:space="preserve"> M573+H574+ I574- J574- L574+ Q574</f>
        <v>10019000</v>
      </c>
      <c r="N574" s="359">
        <f t="shared" si="212"/>
        <v>0</v>
      </c>
      <c r="O574" s="359" t="s">
        <v>1122</v>
      </c>
      <c r="P574" s="359">
        <v>0</v>
      </c>
      <c r="Q574" s="542">
        <v>0</v>
      </c>
      <c r="R574" s="542">
        <v>200332</v>
      </c>
      <c r="S574" s="542">
        <v>1001668</v>
      </c>
      <c r="T574" s="542">
        <v>0</v>
      </c>
      <c r="U574" s="542">
        <v>0</v>
      </c>
      <c r="V574" s="542">
        <v>0</v>
      </c>
      <c r="W574" s="543">
        <v>0.81</v>
      </c>
      <c r="X574" s="542">
        <v>1</v>
      </c>
    </row>
    <row r="575" spans="1:24" ht="15" customHeight="1" x14ac:dyDescent="0.25">
      <c r="A575" s="541" t="s">
        <v>41</v>
      </c>
      <c r="B575" s="541" t="s">
        <v>1123</v>
      </c>
      <c r="C575" s="359">
        <v>1978000</v>
      </c>
      <c r="D575" s="359">
        <v>0</v>
      </c>
      <c r="E575" s="359">
        <v>0</v>
      </c>
      <c r="F575" s="359">
        <v>191000</v>
      </c>
      <c r="G575" s="359">
        <v>0</v>
      </c>
      <c r="H575" s="359">
        <v>1787000</v>
      </c>
      <c r="I575" s="359">
        <v>0</v>
      </c>
      <c r="J575" s="359">
        <v>0</v>
      </c>
      <c r="K575" s="359">
        <v>0</v>
      </c>
      <c r="L575" s="359"/>
      <c r="M575" s="359">
        <f xml:space="preserve"> M574+H575+ I575- J575- L575+ Q575</f>
        <v>11806000</v>
      </c>
      <c r="N575" s="359">
        <f t="shared" si="212"/>
        <v>0</v>
      </c>
      <c r="O575" s="359" t="s">
        <v>1124</v>
      </c>
      <c r="P575" s="359">
        <v>0</v>
      </c>
      <c r="Q575" s="542">
        <v>0</v>
      </c>
      <c r="R575" s="542">
        <v>329663</v>
      </c>
      <c r="S575" s="542">
        <v>1648337</v>
      </c>
      <c r="T575" s="542">
        <v>0</v>
      </c>
      <c r="U575" s="542">
        <v>0</v>
      </c>
      <c r="V575" s="542">
        <v>0</v>
      </c>
      <c r="W575" s="543">
        <v>0.7</v>
      </c>
      <c r="X575" s="542">
        <v>0</v>
      </c>
    </row>
    <row r="576" spans="1:24" ht="15" customHeight="1" x14ac:dyDescent="0.25">
      <c r="A576" s="541" t="s">
        <v>41</v>
      </c>
      <c r="B576" s="541" t="s">
        <v>1125</v>
      </c>
      <c r="C576" s="359">
        <v>852000</v>
      </c>
      <c r="D576" s="359">
        <v>5000000</v>
      </c>
      <c r="E576" s="359">
        <v>0</v>
      </c>
      <c r="F576" s="359">
        <v>34000</v>
      </c>
      <c r="G576" s="359">
        <v>0</v>
      </c>
      <c r="H576" s="359">
        <v>786000</v>
      </c>
      <c r="I576" s="359">
        <v>0</v>
      </c>
      <c r="J576" s="359">
        <v>5000000</v>
      </c>
      <c r="K576" s="359">
        <v>15000</v>
      </c>
      <c r="L576" s="359"/>
      <c r="M576" s="359">
        <f t="shared" si="213"/>
        <v>7592000</v>
      </c>
      <c r="N576" s="359">
        <f t="shared" si="212"/>
        <v>-17000</v>
      </c>
      <c r="O576" s="359" t="s">
        <v>1126</v>
      </c>
      <c r="P576" s="359">
        <v>0</v>
      </c>
      <c r="Q576" s="542">
        <v>0</v>
      </c>
      <c r="R576" s="542">
        <v>122832</v>
      </c>
      <c r="S576" s="542">
        <v>614168</v>
      </c>
      <c r="T576" s="542">
        <v>0</v>
      </c>
      <c r="U576" s="542">
        <v>0</v>
      </c>
      <c r="V576" s="542">
        <v>0</v>
      </c>
      <c r="W576" s="543">
        <v>0.64</v>
      </c>
      <c r="X576" s="542">
        <v>0</v>
      </c>
    </row>
    <row r="577" spans="1:24" ht="15" customHeight="1" x14ac:dyDescent="0.25">
      <c r="A577" s="544" t="s">
        <v>17</v>
      </c>
      <c r="B577" s="544" t="s">
        <v>15</v>
      </c>
      <c r="C577" s="545">
        <f>SUM(C570:C576)</f>
        <v>10859000</v>
      </c>
      <c r="D577" s="545">
        <f>SUM(D570:D576)</f>
        <v>13450000</v>
      </c>
      <c r="E577" s="545">
        <f>SUM(E570:E576)</f>
        <v>1690000</v>
      </c>
      <c r="F577" s="545">
        <f>SUM(F570:F576)</f>
        <v>704000</v>
      </c>
      <c r="G577" s="545">
        <f t="shared" ref="G577:L577" si="214">SUM(G570:G574)</f>
        <v>0</v>
      </c>
      <c r="H577" s="545">
        <f>SUM(H570:H576)</f>
        <v>7671000</v>
      </c>
      <c r="I577" s="545">
        <f t="shared" si="214"/>
        <v>0</v>
      </c>
      <c r="J577" s="545">
        <f>SUM(J570:J576)</f>
        <v>11000000</v>
      </c>
      <c r="K577" s="545">
        <f t="shared" si="214"/>
        <v>0</v>
      </c>
      <c r="L577" s="545">
        <f t="shared" si="214"/>
        <v>0</v>
      </c>
      <c r="M577" s="545">
        <f>M576</f>
        <v>7592000</v>
      </c>
      <c r="N577" s="545">
        <f>SUM(N570:N574)</f>
        <v>-2000</v>
      </c>
      <c r="O577" s="545"/>
      <c r="P577" s="545">
        <f>SUM(P570:P574)</f>
        <v>0</v>
      </c>
      <c r="Q577" s="546"/>
      <c r="R577" s="547"/>
      <c r="S577" s="547"/>
      <c r="T577" s="547"/>
      <c r="U577" s="547"/>
      <c r="V577" s="547"/>
      <c r="W577" s="547"/>
      <c r="X577" s="547"/>
    </row>
    <row r="578" spans="1:24" ht="15" customHeight="1" x14ac:dyDescent="0.25">
      <c r="A578" s="541" t="s">
        <v>41</v>
      </c>
      <c r="B578" s="541" t="s">
        <v>1128</v>
      </c>
      <c r="C578" s="359">
        <v>1486000</v>
      </c>
      <c r="D578" s="359">
        <v>2200000</v>
      </c>
      <c r="E578" s="359">
        <v>440000</v>
      </c>
      <c r="F578" s="359">
        <v>27000</v>
      </c>
      <c r="G578" s="359">
        <v>0</v>
      </c>
      <c r="H578" s="359">
        <v>1269000</v>
      </c>
      <c r="I578" s="359">
        <v>0</v>
      </c>
      <c r="J578" s="359">
        <v>2000000</v>
      </c>
      <c r="K578" s="359">
        <v>0</v>
      </c>
      <c r="L578" s="359"/>
      <c r="M578" s="359">
        <f t="shared" ref="M578:M583" si="215" xml:space="preserve"> M577+H578+ I578- J578- L578+ Q578</f>
        <v>6861000</v>
      </c>
      <c r="N578" s="359">
        <f t="shared" ref="N578:N583" si="216">(C578-D578 - F578 - G578 + J578- K578- H578- I578- P578)*-1</f>
        <v>10000</v>
      </c>
      <c r="O578" s="359" t="s">
        <v>1129</v>
      </c>
      <c r="P578" s="359">
        <v>0</v>
      </c>
      <c r="Q578" s="542">
        <v>0</v>
      </c>
      <c r="R578" s="542">
        <v>247662</v>
      </c>
      <c r="S578" s="542">
        <v>1238338</v>
      </c>
      <c r="T578" s="542">
        <v>0</v>
      </c>
      <c r="U578" s="542">
        <v>0</v>
      </c>
      <c r="V578" s="542">
        <v>0</v>
      </c>
      <c r="W578" s="543">
        <v>0.76</v>
      </c>
      <c r="X578" s="542">
        <v>2</v>
      </c>
    </row>
    <row r="579" spans="1:24" ht="15" customHeight="1" x14ac:dyDescent="0.25">
      <c r="A579" t="s">
        <v>41</v>
      </c>
      <c r="B579" s="21">
        <v>43739</v>
      </c>
      <c r="C579" s="27">
        <v>1182000</v>
      </c>
      <c r="D579" s="27">
        <v>2350000</v>
      </c>
      <c r="E579" s="27">
        <v>470000</v>
      </c>
      <c r="F579" s="27">
        <v>140000</v>
      </c>
      <c r="G579" s="27">
        <v>0</v>
      </c>
      <c r="H579" s="27">
        <v>492000</v>
      </c>
      <c r="I579" s="27">
        <v>0</v>
      </c>
      <c r="J579" s="27">
        <v>1800000</v>
      </c>
      <c r="K579" s="27">
        <v>0</v>
      </c>
      <c r="L579" s="27"/>
      <c r="M579" s="27">
        <f t="shared" si="215"/>
        <v>5553000</v>
      </c>
      <c r="N579" s="27">
        <f t="shared" si="216"/>
        <v>0</v>
      </c>
      <c r="O579" t="s">
        <v>1124</v>
      </c>
      <c r="P579" s="548">
        <v>0</v>
      </c>
      <c r="Q579" s="548">
        <v>0</v>
      </c>
      <c r="R579" s="548">
        <v>196997</v>
      </c>
      <c r="S579" s="548">
        <v>985003</v>
      </c>
      <c r="T579" s="548">
        <v>0</v>
      </c>
      <c r="U579" s="548">
        <v>0</v>
      </c>
      <c r="V579" s="548">
        <v>0</v>
      </c>
      <c r="W579" s="23">
        <v>0.76</v>
      </c>
      <c r="X579" s="548">
        <v>4</v>
      </c>
    </row>
    <row r="580" spans="1:24" ht="15" customHeight="1" x14ac:dyDescent="0.25">
      <c r="A580" t="s">
        <v>41</v>
      </c>
      <c r="B580" s="21">
        <v>43770</v>
      </c>
      <c r="C580" s="27">
        <v>965000</v>
      </c>
      <c r="D580" s="27">
        <v>600000</v>
      </c>
      <c r="E580" s="27">
        <v>120000</v>
      </c>
      <c r="F580" s="27">
        <v>50000</v>
      </c>
      <c r="G580" s="27">
        <v>0</v>
      </c>
      <c r="H580" s="27">
        <v>315000</v>
      </c>
      <c r="I580" s="27">
        <v>0</v>
      </c>
      <c r="J580" s="27">
        <v>0</v>
      </c>
      <c r="K580" s="27">
        <v>0</v>
      </c>
      <c r="L580" s="27"/>
      <c r="M580" s="27">
        <f t="shared" si="215"/>
        <v>5868000</v>
      </c>
      <c r="N580" s="27">
        <f t="shared" si="216"/>
        <v>0</v>
      </c>
      <c r="O580" t="s">
        <v>1131</v>
      </c>
      <c r="P580" s="549">
        <v>0</v>
      </c>
      <c r="Q580" s="549">
        <v>0</v>
      </c>
      <c r="R580" s="549">
        <v>160831</v>
      </c>
      <c r="S580" s="549">
        <v>804169</v>
      </c>
      <c r="T580" s="549">
        <v>0</v>
      </c>
      <c r="U580" s="549">
        <v>0</v>
      </c>
      <c r="V580" s="549">
        <v>0</v>
      </c>
      <c r="W580" s="23">
        <v>0.69</v>
      </c>
      <c r="X580" s="549">
        <v>2</v>
      </c>
    </row>
    <row r="581" spans="1:24" ht="15" customHeight="1" x14ac:dyDescent="0.25">
      <c r="A581" s="3" t="s">
        <v>41</v>
      </c>
      <c r="B581" s="3" t="s">
        <v>1132</v>
      </c>
      <c r="C581" s="5">
        <v>965000</v>
      </c>
      <c r="D581" s="5">
        <v>300000</v>
      </c>
      <c r="E581" s="5">
        <v>60000</v>
      </c>
      <c r="F581" s="5">
        <v>338000</v>
      </c>
      <c r="G581" s="5">
        <v>0</v>
      </c>
      <c r="H581" s="5">
        <v>428000</v>
      </c>
      <c r="I581" s="5">
        <v>0</v>
      </c>
      <c r="J581" s="5">
        <v>100000</v>
      </c>
      <c r="K581" s="5">
        <v>0</v>
      </c>
      <c r="L581" s="5"/>
      <c r="M581" s="5">
        <f t="shared" si="215"/>
        <v>6196000</v>
      </c>
      <c r="N581" s="5">
        <f t="shared" si="216"/>
        <v>1000</v>
      </c>
      <c r="O581" s="5" t="s">
        <v>1133</v>
      </c>
      <c r="P581" s="5">
        <v>0</v>
      </c>
      <c r="Q581" s="550">
        <v>0</v>
      </c>
      <c r="R581" s="550">
        <v>160833</v>
      </c>
      <c r="S581" s="550">
        <v>804167</v>
      </c>
      <c r="T581" s="550">
        <v>0</v>
      </c>
      <c r="U581" s="550">
        <v>0</v>
      </c>
      <c r="V581" s="550">
        <v>0</v>
      </c>
      <c r="W581" s="23">
        <v>0.61</v>
      </c>
      <c r="X581" s="550">
        <v>2</v>
      </c>
    </row>
    <row r="582" spans="1:24" ht="15" customHeight="1" x14ac:dyDescent="0.25">
      <c r="A582" s="3" t="s">
        <v>41</v>
      </c>
      <c r="B582" s="3" t="s">
        <v>1134</v>
      </c>
      <c r="C582" s="5">
        <v>1975000</v>
      </c>
      <c r="D582" s="5">
        <v>700000</v>
      </c>
      <c r="E582" s="5">
        <v>260000</v>
      </c>
      <c r="F582" s="5">
        <v>42000</v>
      </c>
      <c r="G582" s="5">
        <v>0</v>
      </c>
      <c r="H582" s="5">
        <v>1233000</v>
      </c>
      <c r="I582" s="5">
        <v>0</v>
      </c>
      <c r="J582" s="5">
        <v>0</v>
      </c>
      <c r="K582" s="5">
        <v>0</v>
      </c>
      <c r="L582" s="5"/>
      <c r="M582" s="5">
        <f t="shared" si="215"/>
        <v>7429000</v>
      </c>
      <c r="N582" s="5">
        <f t="shared" si="216"/>
        <v>0</v>
      </c>
      <c r="O582" s="5" t="s">
        <v>1135</v>
      </c>
      <c r="P582" s="5">
        <v>0</v>
      </c>
      <c r="Q582" s="551">
        <v>0</v>
      </c>
      <c r="R582" s="551">
        <v>329162</v>
      </c>
      <c r="S582" s="551">
        <v>1645838</v>
      </c>
      <c r="T582" s="551">
        <v>0</v>
      </c>
      <c r="U582" s="551">
        <v>0</v>
      </c>
      <c r="V582" s="551">
        <v>0</v>
      </c>
      <c r="W582" s="23">
        <v>0.8</v>
      </c>
      <c r="X582" s="551">
        <v>2</v>
      </c>
    </row>
    <row r="583" spans="1:24" ht="15" customHeight="1" x14ac:dyDescent="0.25">
      <c r="A583" s="3" t="s">
        <v>41</v>
      </c>
      <c r="B583" s="3" t="s">
        <v>1136</v>
      </c>
      <c r="C583" s="5">
        <v>1280000</v>
      </c>
      <c r="D583" s="5">
        <v>1250000</v>
      </c>
      <c r="E583" s="5">
        <v>250000</v>
      </c>
      <c r="F583" s="5">
        <v>57000</v>
      </c>
      <c r="G583" s="5">
        <v>0</v>
      </c>
      <c r="H583" s="5">
        <v>464000</v>
      </c>
      <c r="I583" s="5">
        <v>0</v>
      </c>
      <c r="J583" s="5">
        <v>500000</v>
      </c>
      <c r="K583" s="5">
        <v>0</v>
      </c>
      <c r="L583" s="5"/>
      <c r="M583" s="5">
        <f t="shared" si="215"/>
        <v>7393000</v>
      </c>
      <c r="N583" s="5">
        <f t="shared" si="216"/>
        <v>-9000</v>
      </c>
      <c r="O583" s="5" t="s">
        <v>1137</v>
      </c>
      <c r="P583" s="5">
        <v>0</v>
      </c>
      <c r="Q583" s="552">
        <v>0</v>
      </c>
      <c r="R583" s="552">
        <v>213330</v>
      </c>
      <c r="S583" s="552">
        <v>1066670</v>
      </c>
      <c r="T583" s="552">
        <v>0</v>
      </c>
      <c r="U583" s="552">
        <v>0</v>
      </c>
      <c r="V583" s="552">
        <v>0</v>
      </c>
      <c r="W583" s="23">
        <v>0.79</v>
      </c>
      <c r="X583" s="552">
        <v>4</v>
      </c>
    </row>
    <row r="584" spans="1:24" ht="15" customHeight="1" x14ac:dyDescent="0.25">
      <c r="A584" s="3" t="s">
        <v>41</v>
      </c>
      <c r="B584" s="3" t="s">
        <v>1138</v>
      </c>
      <c r="C584" s="5">
        <v>1557000</v>
      </c>
      <c r="D584" s="5">
        <v>2600000</v>
      </c>
      <c r="E584" s="5">
        <v>520000</v>
      </c>
      <c r="F584" s="5">
        <v>30000</v>
      </c>
      <c r="G584" s="5">
        <v>0</v>
      </c>
      <c r="H584" s="5">
        <v>927000</v>
      </c>
      <c r="I584" s="5">
        <v>0</v>
      </c>
      <c r="J584" s="5">
        <v>2000000</v>
      </c>
      <c r="K584" s="5">
        <v>0</v>
      </c>
      <c r="L584" s="5"/>
      <c r="M584" s="5">
        <f xml:space="preserve"> M583+H584+ I584- J584- L584+ Q584</f>
        <v>6320000</v>
      </c>
      <c r="N584" s="5">
        <f>(C584-D584 - F584 - G584 + J584- K584- H584- I584- P584)*-1</f>
        <v>0</v>
      </c>
      <c r="O584" s="5" t="s">
        <v>1139</v>
      </c>
      <c r="P584" s="5">
        <v>0</v>
      </c>
      <c r="Q584" s="556">
        <v>0</v>
      </c>
      <c r="R584" s="556">
        <v>259498</v>
      </c>
      <c r="S584" s="556">
        <v>1297502.3</v>
      </c>
      <c r="T584" s="556">
        <v>0</v>
      </c>
      <c r="U584" s="556">
        <v>0</v>
      </c>
      <c r="V584" s="556">
        <v>0</v>
      </c>
      <c r="W584" s="23">
        <v>0.8</v>
      </c>
      <c r="X584" s="556">
        <v>5</v>
      </c>
    </row>
    <row r="585" spans="1:24" ht="15" customHeight="1" x14ac:dyDescent="0.25">
      <c r="A585" s="6" t="s">
        <v>18</v>
      </c>
      <c r="B585" s="6" t="s">
        <v>15</v>
      </c>
      <c r="C585" s="7">
        <f>SUM(C578:C584)</f>
        <v>9410000</v>
      </c>
      <c r="D585" s="7">
        <f>SUM(D578:D584)</f>
        <v>10000000</v>
      </c>
      <c r="E585" s="7">
        <f>SUM(E578:E584)</f>
        <v>2120000</v>
      </c>
      <c r="F585" s="7">
        <f>SUM(F578:F584)</f>
        <v>684000</v>
      </c>
      <c r="G585" s="7">
        <f>SUM(G575:G584)</f>
        <v>0</v>
      </c>
      <c r="H585" s="7">
        <f>SUM(H578:H584)</f>
        <v>5128000</v>
      </c>
      <c r="I585" s="7">
        <f>SUM(I575:I584)</f>
        <v>0</v>
      </c>
      <c r="J585" s="7">
        <f>SUM(J578:J584)</f>
        <v>6400000</v>
      </c>
      <c r="K585" s="7">
        <f>SUM(K578:K584)</f>
        <v>0</v>
      </c>
      <c r="L585" s="7">
        <f>SUM(L578:L584)</f>
        <v>0</v>
      </c>
      <c r="M585" s="7">
        <f>M584</f>
        <v>6320000</v>
      </c>
      <c r="N585" s="7">
        <f>SUM(N575:N584)</f>
        <v>-17000</v>
      </c>
      <c r="O585" s="7"/>
      <c r="P585" s="7">
        <f>SUM(P575:P584)</f>
        <v>0</v>
      </c>
      <c r="Q585" s="8"/>
    </row>
    <row r="586" spans="1:24" ht="15" customHeight="1" x14ac:dyDescent="0.25">
      <c r="A586" s="3" t="s">
        <v>41</v>
      </c>
      <c r="B586" s="3" t="s">
        <v>1140</v>
      </c>
      <c r="C586" s="5">
        <v>846000</v>
      </c>
      <c r="D586" s="5">
        <v>400000</v>
      </c>
      <c r="E586" s="5">
        <v>80000</v>
      </c>
      <c r="F586" s="5">
        <v>30000</v>
      </c>
      <c r="G586" s="5">
        <v>0</v>
      </c>
      <c r="H586" s="5">
        <v>416000</v>
      </c>
      <c r="I586" s="5">
        <v>0</v>
      </c>
      <c r="J586" s="5">
        <v>0</v>
      </c>
      <c r="K586" s="5">
        <v>0</v>
      </c>
      <c r="L586" s="5"/>
      <c r="M586" s="5">
        <f t="shared" ref="M586:M591" si="217" xml:space="preserve"> M585+H586+ I586- J586- L586+ Q586</f>
        <v>6736000</v>
      </c>
      <c r="N586" s="5">
        <f t="shared" ref="N586:N591" si="218">(C586-D586 - F586 - G586 + J586- K586- H586- I586- P586)*-1</f>
        <v>0</v>
      </c>
      <c r="O586" s="5" t="s">
        <v>1141</v>
      </c>
      <c r="P586" s="5">
        <v>0</v>
      </c>
      <c r="Q586" s="557">
        <v>0</v>
      </c>
      <c r="R586" s="557">
        <v>140999</v>
      </c>
      <c r="S586" s="557">
        <v>705001</v>
      </c>
      <c r="T586" s="557">
        <v>0</v>
      </c>
      <c r="U586" s="557">
        <v>0</v>
      </c>
      <c r="V586" s="557">
        <v>0</v>
      </c>
      <c r="W586" s="23">
        <v>0.69</v>
      </c>
      <c r="X586" s="557">
        <v>2</v>
      </c>
    </row>
    <row r="587" spans="1:24" ht="15" customHeight="1" x14ac:dyDescent="0.25">
      <c r="A587" s="3" t="s">
        <v>41</v>
      </c>
      <c r="B587" s="3" t="s">
        <v>1142</v>
      </c>
      <c r="C587" s="5">
        <v>1325000</v>
      </c>
      <c r="D587" s="5">
        <v>700000</v>
      </c>
      <c r="E587" s="5">
        <v>140000</v>
      </c>
      <c r="F587" s="5">
        <v>27000</v>
      </c>
      <c r="G587" s="5">
        <v>0</v>
      </c>
      <c r="H587" s="5">
        <v>596000</v>
      </c>
      <c r="I587" s="5">
        <v>0</v>
      </c>
      <c r="J587" s="5">
        <v>0</v>
      </c>
      <c r="K587" s="5">
        <v>0</v>
      </c>
      <c r="L587" s="5"/>
      <c r="M587" s="5">
        <f t="shared" si="217"/>
        <v>7332000</v>
      </c>
      <c r="N587" s="5">
        <f t="shared" si="218"/>
        <v>-2000</v>
      </c>
      <c r="O587" s="5" t="s">
        <v>1143</v>
      </c>
      <c r="P587" s="5">
        <v>0</v>
      </c>
      <c r="Q587" s="558">
        <v>0</v>
      </c>
      <c r="R587" s="558">
        <v>220828</v>
      </c>
      <c r="S587" s="558">
        <v>1104172</v>
      </c>
      <c r="T587" s="558">
        <v>0</v>
      </c>
      <c r="U587" s="558">
        <v>0</v>
      </c>
      <c r="V587" s="558">
        <v>0</v>
      </c>
      <c r="W587" s="23">
        <v>0.75</v>
      </c>
      <c r="X587" s="558">
        <v>2</v>
      </c>
    </row>
    <row r="588" spans="1:24" ht="15" customHeight="1" x14ac:dyDescent="0.25">
      <c r="A588" s="3" t="s">
        <v>41</v>
      </c>
      <c r="B588" s="3" t="s">
        <v>1144</v>
      </c>
      <c r="C588" s="5">
        <v>926000</v>
      </c>
      <c r="D588" s="5">
        <v>1000000</v>
      </c>
      <c r="E588" s="5">
        <v>200000</v>
      </c>
      <c r="F588" s="5">
        <v>242000</v>
      </c>
      <c r="G588" s="555">
        <v>0</v>
      </c>
      <c r="H588" s="5">
        <v>289000</v>
      </c>
      <c r="I588" s="5">
        <v>0</v>
      </c>
      <c r="J588" s="5">
        <v>600000</v>
      </c>
      <c r="K588" s="5">
        <v>0</v>
      </c>
      <c r="L588" s="5"/>
      <c r="M588" s="5">
        <f t="shared" si="217"/>
        <v>7021000</v>
      </c>
      <c r="N588" s="5">
        <f t="shared" si="218"/>
        <v>5000</v>
      </c>
      <c r="O588" s="5" t="s">
        <v>1145</v>
      </c>
      <c r="P588" s="5">
        <v>0</v>
      </c>
      <c r="Q588" s="559">
        <v>0</v>
      </c>
      <c r="R588" s="559">
        <v>154333</v>
      </c>
      <c r="S588" s="559">
        <v>771667</v>
      </c>
      <c r="T588" s="559">
        <v>0</v>
      </c>
      <c r="U588" s="559">
        <v>0</v>
      </c>
      <c r="V588" s="559">
        <v>0</v>
      </c>
      <c r="W588" s="23">
        <v>0.73</v>
      </c>
      <c r="X588" s="559">
        <v>1</v>
      </c>
    </row>
    <row r="589" spans="1:24" ht="15" customHeight="1" x14ac:dyDescent="0.25">
      <c r="A589" s="3" t="s">
        <v>41</v>
      </c>
      <c r="B589" s="3" t="s">
        <v>1146</v>
      </c>
      <c r="C589" s="5">
        <v>1906000</v>
      </c>
      <c r="D589" s="5">
        <v>1350000</v>
      </c>
      <c r="E589" s="5">
        <v>270000</v>
      </c>
      <c r="F589" s="5">
        <v>27000</v>
      </c>
      <c r="G589" s="5">
        <v>0</v>
      </c>
      <c r="H589" s="5">
        <v>679000</v>
      </c>
      <c r="I589" s="5">
        <v>0</v>
      </c>
      <c r="J589" s="5">
        <v>150000</v>
      </c>
      <c r="K589" s="5">
        <v>0</v>
      </c>
      <c r="L589" s="5"/>
      <c r="M589" s="5">
        <f t="shared" si="217"/>
        <v>7550000</v>
      </c>
      <c r="N589" s="5">
        <f t="shared" si="218"/>
        <v>0</v>
      </c>
      <c r="O589" s="5" t="s">
        <v>457</v>
      </c>
      <c r="P589" s="5">
        <v>0</v>
      </c>
      <c r="Q589" s="560">
        <v>0</v>
      </c>
      <c r="R589" s="560">
        <v>317660</v>
      </c>
      <c r="S589" s="560">
        <v>1588339.7</v>
      </c>
      <c r="T589" s="560">
        <v>200000</v>
      </c>
      <c r="U589" s="560">
        <v>0</v>
      </c>
      <c r="V589" s="560">
        <v>0</v>
      </c>
      <c r="W589" s="23">
        <v>0.79</v>
      </c>
      <c r="X589" s="560">
        <v>6</v>
      </c>
    </row>
    <row r="590" spans="1:24" ht="15" customHeight="1" x14ac:dyDescent="0.25">
      <c r="A590" s="3" t="s">
        <v>41</v>
      </c>
      <c r="B590" s="3" t="s">
        <v>1147</v>
      </c>
      <c r="C590" s="5">
        <v>1059000</v>
      </c>
      <c r="D590" s="5">
        <v>500000</v>
      </c>
      <c r="E590" s="5">
        <v>100000</v>
      </c>
      <c r="F590" s="5">
        <v>27000</v>
      </c>
      <c r="G590" s="5">
        <v>0</v>
      </c>
      <c r="H590" s="5">
        <v>532000</v>
      </c>
      <c r="I590" s="5">
        <v>0</v>
      </c>
      <c r="J590" s="5">
        <v>0</v>
      </c>
      <c r="K590" s="5">
        <v>0</v>
      </c>
      <c r="L590" s="5">
        <v>5000000</v>
      </c>
      <c r="M590" s="5">
        <f t="shared" si="217"/>
        <v>3082000</v>
      </c>
      <c r="N590" s="5">
        <f t="shared" si="218"/>
        <v>0</v>
      </c>
      <c r="O590" s="5" t="s">
        <v>1148</v>
      </c>
      <c r="P590" s="5">
        <v>0</v>
      </c>
      <c r="Q590" s="561">
        <v>0</v>
      </c>
      <c r="R590" s="561">
        <v>176499</v>
      </c>
      <c r="S590" s="561">
        <v>882501</v>
      </c>
      <c r="T590" s="561">
        <v>0</v>
      </c>
      <c r="U590" s="561">
        <v>0</v>
      </c>
      <c r="V590" s="561">
        <v>0</v>
      </c>
      <c r="W590" s="23">
        <v>0.76</v>
      </c>
      <c r="X590" s="561">
        <v>2</v>
      </c>
    </row>
    <row r="591" spans="1:24" ht="15" customHeight="1" x14ac:dyDescent="0.25">
      <c r="A591" s="3" t="s">
        <v>41</v>
      </c>
      <c r="B591" s="3" t="s">
        <v>1149</v>
      </c>
      <c r="C591" s="5">
        <v>916000</v>
      </c>
      <c r="D591" s="5">
        <v>1100000</v>
      </c>
      <c r="E591" s="5">
        <v>220000</v>
      </c>
      <c r="F591" s="5">
        <v>33000</v>
      </c>
      <c r="G591" s="5">
        <v>0</v>
      </c>
      <c r="H591" s="5">
        <v>281000</v>
      </c>
      <c r="I591" s="5">
        <v>0</v>
      </c>
      <c r="J591" s="5">
        <v>500000</v>
      </c>
      <c r="K591" s="5">
        <v>0</v>
      </c>
      <c r="L591" s="5"/>
      <c r="M591" s="5">
        <f t="shared" si="217"/>
        <v>2863000</v>
      </c>
      <c r="N591" s="5">
        <f t="shared" si="218"/>
        <v>-2000</v>
      </c>
      <c r="O591" s="5" t="s">
        <v>1150</v>
      </c>
      <c r="P591" s="5">
        <v>0</v>
      </c>
      <c r="Q591" s="562">
        <v>0</v>
      </c>
      <c r="R591" s="562">
        <v>152666</v>
      </c>
      <c r="S591" s="562">
        <v>763333.9</v>
      </c>
      <c r="T591" s="562">
        <v>0</v>
      </c>
      <c r="U591" s="562">
        <v>0</v>
      </c>
      <c r="V591" s="562">
        <v>0</v>
      </c>
      <c r="W591" s="23">
        <v>0.77</v>
      </c>
      <c r="X591" s="562">
        <v>3</v>
      </c>
    </row>
    <row r="592" spans="1:24" ht="15" customHeight="1" x14ac:dyDescent="0.25">
      <c r="A592" s="3" t="s">
        <v>41</v>
      </c>
      <c r="B592" s="3" t="s">
        <v>1151</v>
      </c>
      <c r="C592" s="5">
        <v>982000</v>
      </c>
      <c r="D592" s="5">
        <v>2000000</v>
      </c>
      <c r="E592" s="5">
        <v>400000</v>
      </c>
      <c r="F592" s="5">
        <v>52000</v>
      </c>
      <c r="G592" s="5">
        <v>0</v>
      </c>
      <c r="H592" s="5">
        <v>530000</v>
      </c>
      <c r="I592" s="5">
        <v>0</v>
      </c>
      <c r="J592" s="5">
        <v>1600000</v>
      </c>
      <c r="K592" s="5">
        <v>0</v>
      </c>
      <c r="L592" s="5"/>
      <c r="M592" s="5">
        <f xml:space="preserve"> M591+H592+ I592- J592- L592+ Q592</f>
        <v>1793000</v>
      </c>
      <c r="N592" s="5">
        <f>(C592-D592 - F592 - G592 + J592- K592- H592- I592- P592)*-1</f>
        <v>0</v>
      </c>
      <c r="O592" s="5" t="s">
        <v>1152</v>
      </c>
      <c r="P592" s="5">
        <v>0</v>
      </c>
      <c r="Q592" s="563">
        <v>0</v>
      </c>
      <c r="R592" s="563">
        <v>163669</v>
      </c>
      <c r="S592" s="563">
        <v>818331</v>
      </c>
      <c r="T592" s="563">
        <v>0</v>
      </c>
      <c r="U592" s="563">
        <v>0</v>
      </c>
      <c r="V592" s="563">
        <v>0</v>
      </c>
      <c r="W592" s="23">
        <v>0.8</v>
      </c>
      <c r="X592" s="563">
        <v>1</v>
      </c>
    </row>
    <row r="593" spans="1:24" ht="15" customHeight="1" x14ac:dyDescent="0.25">
      <c r="A593" s="6" t="s">
        <v>19</v>
      </c>
      <c r="B593" s="6" t="s">
        <v>15</v>
      </c>
      <c r="C593" s="7">
        <f t="shared" ref="C593:L593" si="219">SUM(C586:C592)</f>
        <v>7960000</v>
      </c>
      <c r="D593" s="7">
        <f t="shared" si="219"/>
        <v>7050000</v>
      </c>
      <c r="E593" s="7">
        <f t="shared" si="219"/>
        <v>1410000</v>
      </c>
      <c r="F593" s="7">
        <f t="shared" si="219"/>
        <v>438000</v>
      </c>
      <c r="G593" s="7">
        <f t="shared" si="219"/>
        <v>0</v>
      </c>
      <c r="H593" s="7">
        <f t="shared" si="219"/>
        <v>3323000</v>
      </c>
      <c r="I593" s="7">
        <f t="shared" si="219"/>
        <v>0</v>
      </c>
      <c r="J593" s="7">
        <f t="shared" si="219"/>
        <v>2850000</v>
      </c>
      <c r="K593" s="7">
        <f t="shared" si="219"/>
        <v>0</v>
      </c>
      <c r="L593" s="7">
        <f t="shared" si="219"/>
        <v>5000000</v>
      </c>
      <c r="M593" s="7">
        <f>M592</f>
        <v>1793000</v>
      </c>
      <c r="N593" s="7">
        <f>SUM(N586:N592)</f>
        <v>1000</v>
      </c>
      <c r="O593" s="7"/>
      <c r="P593" s="7">
        <f>SUM(P586:P592)</f>
        <v>0</v>
      </c>
      <c r="Q593" s="8"/>
    </row>
    <row r="594" spans="1:24" x14ac:dyDescent="0.25">
      <c r="A594" s="10" t="s">
        <v>15</v>
      </c>
      <c r="B594" s="10" t="s">
        <v>20</v>
      </c>
      <c r="C594" s="11">
        <f t="shared" ref="C594:L594" si="220">C569+C577+C585+C593</f>
        <v>38137000</v>
      </c>
      <c r="D594" s="11">
        <f t="shared" si="220"/>
        <v>35700000</v>
      </c>
      <c r="E594" s="11">
        <f t="shared" si="220"/>
        <v>6260000</v>
      </c>
      <c r="F594" s="11">
        <f t="shared" si="220"/>
        <v>3101000</v>
      </c>
      <c r="G594" s="553">
        <f>+F594/E594*100</f>
        <v>49.536741214057507</v>
      </c>
      <c r="H594" s="11">
        <f t="shared" si="220"/>
        <v>22704000</v>
      </c>
      <c r="I594" s="11">
        <f t="shared" si="220"/>
        <v>0</v>
      </c>
      <c r="J594" s="11">
        <f t="shared" si="220"/>
        <v>23400000</v>
      </c>
      <c r="K594" s="11">
        <f t="shared" si="220"/>
        <v>0</v>
      </c>
      <c r="L594" s="11">
        <f t="shared" si="220"/>
        <v>5000000</v>
      </c>
      <c r="M594" s="11">
        <f>M593</f>
        <v>1793000</v>
      </c>
      <c r="N594" s="11">
        <f>N569+N577+N585+N593</f>
        <v>-19000</v>
      </c>
      <c r="O594" s="11"/>
      <c r="P594" s="11">
        <f>P569+P577+P585+P593</f>
        <v>0</v>
      </c>
      <c r="Q594" s="9"/>
    </row>
    <row r="595" spans="1:24" ht="15" customHeight="1" x14ac:dyDescent="0.25">
      <c r="A595" t="s">
        <v>41</v>
      </c>
      <c r="B595" s="3" t="s">
        <v>1153</v>
      </c>
      <c r="C595" s="5">
        <v>1247000</v>
      </c>
      <c r="D595" s="5">
        <v>100000</v>
      </c>
      <c r="E595" s="5">
        <v>20000</v>
      </c>
      <c r="F595" s="5">
        <v>27000</v>
      </c>
      <c r="G595" s="5">
        <v>0</v>
      </c>
      <c r="H595" s="5">
        <v>1119000</v>
      </c>
      <c r="I595" s="5">
        <v>0</v>
      </c>
      <c r="J595" s="5">
        <v>0</v>
      </c>
      <c r="K595" s="5">
        <v>0</v>
      </c>
      <c r="L595" s="5"/>
      <c r="M595" s="5">
        <f t="shared" ref="M595:M600" si="221" xml:space="preserve"> M594+H595+ I595- J595- L595+ Q595</f>
        <v>2912000</v>
      </c>
      <c r="N595" s="5">
        <f t="shared" ref="N595:N600" si="222">(C595-D595 - F595 - G595 + J595- K595- H595- I595- P595)*-1</f>
        <v>-1000</v>
      </c>
      <c r="O595" s="5" t="s">
        <v>1154</v>
      </c>
      <c r="P595" s="5">
        <v>0</v>
      </c>
      <c r="Q595" s="564">
        <v>0</v>
      </c>
      <c r="R595" s="564">
        <v>207836</v>
      </c>
      <c r="S595" s="564">
        <v>1039164.2</v>
      </c>
      <c r="T595" s="564">
        <v>0</v>
      </c>
      <c r="U595" s="564">
        <v>0</v>
      </c>
      <c r="V595" s="564">
        <v>0</v>
      </c>
      <c r="W595" s="23">
        <v>0.8</v>
      </c>
      <c r="X595" s="564">
        <v>1</v>
      </c>
    </row>
    <row r="596" spans="1:24" ht="15" customHeight="1" x14ac:dyDescent="0.25">
      <c r="A596" s="3" t="s">
        <v>41</v>
      </c>
      <c r="B596" s="3" t="s">
        <v>1155</v>
      </c>
      <c r="C596" s="5">
        <v>1352000</v>
      </c>
      <c r="D596" s="5">
        <v>250000</v>
      </c>
      <c r="E596" s="5">
        <v>50000</v>
      </c>
      <c r="F596" s="5">
        <v>302000</v>
      </c>
      <c r="G596" s="5">
        <v>0</v>
      </c>
      <c r="H596" s="5">
        <v>801000</v>
      </c>
      <c r="I596" s="5">
        <v>0</v>
      </c>
      <c r="J596" s="5">
        <v>0</v>
      </c>
      <c r="K596" s="5">
        <v>0</v>
      </c>
      <c r="L596" s="5"/>
      <c r="M596" s="5">
        <f t="shared" si="221"/>
        <v>3713000</v>
      </c>
      <c r="N596" s="5">
        <f t="shared" si="222"/>
        <v>1000</v>
      </c>
      <c r="O596" s="5" t="s">
        <v>1156</v>
      </c>
      <c r="P596" s="5">
        <v>0</v>
      </c>
      <c r="Q596" s="565">
        <v>0</v>
      </c>
      <c r="R596" s="565">
        <v>225332</v>
      </c>
      <c r="S596" s="565">
        <v>1126668</v>
      </c>
      <c r="T596" s="565">
        <v>0</v>
      </c>
      <c r="U596" s="565">
        <v>0</v>
      </c>
      <c r="V596" s="565">
        <v>0</v>
      </c>
      <c r="W596" s="23">
        <v>0.8</v>
      </c>
      <c r="X596" s="565">
        <v>1</v>
      </c>
    </row>
    <row r="597" spans="1:24" ht="15" customHeight="1" x14ac:dyDescent="0.25">
      <c r="A597" s="3" t="s">
        <v>41</v>
      </c>
      <c r="B597" s="3" t="s">
        <v>1157</v>
      </c>
      <c r="C597" s="5">
        <v>1438000</v>
      </c>
      <c r="D597" s="5">
        <v>3000000</v>
      </c>
      <c r="E597" s="5">
        <v>600000</v>
      </c>
      <c r="F597" s="5">
        <v>45000</v>
      </c>
      <c r="G597" s="5">
        <v>0</v>
      </c>
      <c r="H597" s="5">
        <v>90000</v>
      </c>
      <c r="I597" s="5">
        <v>0</v>
      </c>
      <c r="J597" s="5">
        <v>1700000</v>
      </c>
      <c r="K597" s="5">
        <v>0</v>
      </c>
      <c r="L597" s="5"/>
      <c r="M597" s="5">
        <f t="shared" si="221"/>
        <v>2103000</v>
      </c>
      <c r="N597" s="5">
        <f t="shared" si="222"/>
        <v>-3000</v>
      </c>
      <c r="O597" s="5" t="s">
        <v>1159</v>
      </c>
      <c r="P597" s="5">
        <v>0</v>
      </c>
      <c r="Q597" s="566">
        <v>0</v>
      </c>
      <c r="R597" s="566">
        <v>239667</v>
      </c>
      <c r="S597" s="566">
        <v>1198333</v>
      </c>
      <c r="T597" s="566">
        <v>0</v>
      </c>
      <c r="U597" s="566">
        <v>0</v>
      </c>
      <c r="V597" s="566">
        <v>0</v>
      </c>
      <c r="W597" s="23">
        <v>0.8</v>
      </c>
      <c r="X597" s="566">
        <v>1</v>
      </c>
    </row>
    <row r="598" spans="1:24" ht="15" customHeight="1" x14ac:dyDescent="0.25">
      <c r="A598" s="3" t="s">
        <v>41</v>
      </c>
      <c r="B598" s="3" t="s">
        <v>1160</v>
      </c>
      <c r="C598" s="5">
        <v>1297000</v>
      </c>
      <c r="D598" s="5">
        <v>2000000</v>
      </c>
      <c r="E598" s="5">
        <v>400000</v>
      </c>
      <c r="F598" s="5">
        <v>27000</v>
      </c>
      <c r="G598" s="5">
        <v>0</v>
      </c>
      <c r="H598" s="5">
        <v>670000</v>
      </c>
      <c r="I598" s="5">
        <v>0</v>
      </c>
      <c r="J598" s="5">
        <v>1400000</v>
      </c>
      <c r="K598" s="5">
        <v>0</v>
      </c>
      <c r="L598" s="5"/>
      <c r="M598" s="5">
        <f t="shared" si="221"/>
        <v>1373000</v>
      </c>
      <c r="N598" s="5">
        <f t="shared" si="222"/>
        <v>0</v>
      </c>
      <c r="O598" s="5" t="s">
        <v>1076</v>
      </c>
      <c r="P598" s="5">
        <v>0</v>
      </c>
      <c r="Q598" s="567">
        <v>0</v>
      </c>
      <c r="R598" s="567">
        <v>216168</v>
      </c>
      <c r="S598" s="567">
        <v>1080832</v>
      </c>
      <c r="T598" s="567">
        <v>0</v>
      </c>
      <c r="U598" s="567">
        <v>0</v>
      </c>
      <c r="V598" s="567">
        <v>0</v>
      </c>
      <c r="W598" s="23">
        <v>0.82</v>
      </c>
      <c r="X598" s="567">
        <v>1</v>
      </c>
    </row>
    <row r="599" spans="1:24" ht="15" customHeight="1" x14ac:dyDescent="0.25">
      <c r="A599" s="3" t="s">
        <v>41</v>
      </c>
      <c r="B599" s="3" t="s">
        <v>1161</v>
      </c>
      <c r="C599" s="5">
        <v>1104000</v>
      </c>
      <c r="D599" s="5">
        <v>3000000</v>
      </c>
      <c r="E599" s="5">
        <v>600000</v>
      </c>
      <c r="F599" s="5">
        <v>30000</v>
      </c>
      <c r="G599" s="5">
        <v>0</v>
      </c>
      <c r="H599" s="5">
        <v>485000</v>
      </c>
      <c r="I599" s="5">
        <v>0</v>
      </c>
      <c r="J599" s="5">
        <v>2411000</v>
      </c>
      <c r="K599" s="5">
        <v>0</v>
      </c>
      <c r="L599" s="5"/>
      <c r="M599" s="5">
        <f t="shared" si="221"/>
        <v>-553000</v>
      </c>
      <c r="N599" s="5">
        <f t="shared" si="222"/>
        <v>0</v>
      </c>
      <c r="O599" s="5" t="s">
        <v>1162</v>
      </c>
      <c r="P599" s="5">
        <v>0</v>
      </c>
      <c r="Q599" s="568">
        <v>0</v>
      </c>
      <c r="R599" s="568">
        <v>183996</v>
      </c>
      <c r="S599" s="568">
        <v>920004</v>
      </c>
      <c r="T599" s="568">
        <v>0</v>
      </c>
      <c r="U599" s="568">
        <v>0</v>
      </c>
      <c r="V599" s="568">
        <v>0</v>
      </c>
      <c r="W599" s="23">
        <v>0.79</v>
      </c>
      <c r="X599" s="568">
        <v>1</v>
      </c>
    </row>
    <row r="600" spans="1:24" ht="15" customHeight="1" x14ac:dyDescent="0.25">
      <c r="A600" s="3" t="s">
        <v>41</v>
      </c>
      <c r="B600" s="3" t="s">
        <v>1163</v>
      </c>
      <c r="C600" s="5">
        <v>974000</v>
      </c>
      <c r="D600" s="5">
        <v>600000</v>
      </c>
      <c r="E600" s="5">
        <v>120000</v>
      </c>
      <c r="F600" s="5">
        <v>17000</v>
      </c>
      <c r="G600" s="5">
        <v>0</v>
      </c>
      <c r="H600" s="5">
        <v>556000</v>
      </c>
      <c r="I600" s="5">
        <v>0</v>
      </c>
      <c r="J600" s="5">
        <v>200000</v>
      </c>
      <c r="K600" s="5">
        <v>0</v>
      </c>
      <c r="L600" s="5"/>
      <c r="M600" s="5">
        <f t="shared" si="221"/>
        <v>-197000</v>
      </c>
      <c r="N600" s="5">
        <f t="shared" si="222"/>
        <v>-1000</v>
      </c>
      <c r="O600" s="5" t="s">
        <v>1164</v>
      </c>
      <c r="P600" s="5">
        <v>0</v>
      </c>
      <c r="Q600" s="569">
        <v>0</v>
      </c>
      <c r="R600" s="569">
        <v>162337</v>
      </c>
      <c r="S600" s="569">
        <v>811663</v>
      </c>
      <c r="T600" s="569">
        <v>0</v>
      </c>
      <c r="U600" s="569">
        <v>0</v>
      </c>
      <c r="V600" s="569">
        <v>0</v>
      </c>
      <c r="W600" s="23">
        <v>0.72</v>
      </c>
      <c r="X600" s="569">
        <v>2</v>
      </c>
    </row>
    <row r="601" spans="1:24" ht="15" customHeight="1" x14ac:dyDescent="0.25">
      <c r="A601" s="3" t="s">
        <v>41</v>
      </c>
      <c r="B601" s="3" t="s">
        <v>1165</v>
      </c>
      <c r="C601" s="5">
        <v>1613000</v>
      </c>
      <c r="D601" s="5">
        <v>500000</v>
      </c>
      <c r="E601" s="5">
        <v>100000</v>
      </c>
      <c r="F601" s="5">
        <v>39000</v>
      </c>
      <c r="G601" s="5">
        <v>0</v>
      </c>
      <c r="H601" s="5">
        <v>1074000</v>
      </c>
      <c r="I601" s="5">
        <v>0</v>
      </c>
      <c r="J601" s="5">
        <v>0</v>
      </c>
      <c r="K601" s="5">
        <v>0</v>
      </c>
      <c r="L601" s="5"/>
      <c r="M601" s="5">
        <f xml:space="preserve"> M600+H601+ I601- J601- L601+ Q601</f>
        <v>877000</v>
      </c>
      <c r="N601" s="5">
        <f>(C601-D601 - F601 - G601 + J601- K601- H601- I601- P601)*-1</f>
        <v>0</v>
      </c>
      <c r="O601" s="5" t="s">
        <v>1166</v>
      </c>
      <c r="P601" s="5">
        <v>0</v>
      </c>
      <c r="Q601" s="570">
        <v>0</v>
      </c>
      <c r="R601" s="570">
        <v>268838</v>
      </c>
      <c r="S601" s="570">
        <v>1344162</v>
      </c>
      <c r="T601" s="570">
        <v>0</v>
      </c>
      <c r="U601" s="570">
        <v>0</v>
      </c>
      <c r="V601" s="570">
        <v>0</v>
      </c>
      <c r="W601" s="23">
        <v>0.89</v>
      </c>
      <c r="X601" s="570">
        <v>1</v>
      </c>
    </row>
    <row r="602" spans="1:24" ht="15" customHeight="1" x14ac:dyDescent="0.25">
      <c r="A602" s="6" t="s">
        <v>16</v>
      </c>
      <c r="B602" s="6" t="s">
        <v>15</v>
      </c>
      <c r="C602" s="7">
        <f t="shared" ref="C602:L602" si="223">SUM(C595:C601)</f>
        <v>9025000</v>
      </c>
      <c r="D602" s="7">
        <f t="shared" si="223"/>
        <v>9450000</v>
      </c>
      <c r="E602" s="7">
        <f t="shared" si="223"/>
        <v>1890000</v>
      </c>
      <c r="F602" s="7">
        <f t="shared" si="223"/>
        <v>487000</v>
      </c>
      <c r="G602" s="7">
        <f t="shared" si="223"/>
        <v>0</v>
      </c>
      <c r="H602" s="7">
        <f t="shared" si="223"/>
        <v>4795000</v>
      </c>
      <c r="I602" s="7">
        <f t="shared" si="223"/>
        <v>0</v>
      </c>
      <c r="J602" s="7">
        <f t="shared" si="223"/>
        <v>5711000</v>
      </c>
      <c r="K602" s="7">
        <f t="shared" si="223"/>
        <v>0</v>
      </c>
      <c r="L602" s="7">
        <f t="shared" si="223"/>
        <v>0</v>
      </c>
      <c r="M602" s="7">
        <f>M601</f>
        <v>877000</v>
      </c>
      <c r="N602" s="7">
        <f>SUM(N595:N601)</f>
        <v>-4000</v>
      </c>
      <c r="O602" s="7"/>
      <c r="P602" s="7">
        <f>SUM(P595:P601)</f>
        <v>0</v>
      </c>
      <c r="Q602" s="8"/>
    </row>
    <row r="603" spans="1:24" ht="15" customHeight="1" x14ac:dyDescent="0.25">
      <c r="A603" s="3" t="s">
        <v>41</v>
      </c>
      <c r="B603" s="3" t="s">
        <v>1167</v>
      </c>
      <c r="C603" s="5">
        <v>1467000</v>
      </c>
      <c r="D603" s="5">
        <v>1100000</v>
      </c>
      <c r="E603" s="5">
        <v>220000</v>
      </c>
      <c r="F603" s="5">
        <v>324000</v>
      </c>
      <c r="G603" s="5">
        <v>0</v>
      </c>
      <c r="H603" s="5">
        <v>42000</v>
      </c>
      <c r="I603" s="5">
        <v>0</v>
      </c>
      <c r="J603" s="5">
        <v>0</v>
      </c>
      <c r="K603" s="5">
        <v>0</v>
      </c>
      <c r="L603" s="5"/>
      <c r="M603" s="5">
        <f t="shared" ref="M603:M608" si="224" xml:space="preserve"> M602+H603+ I603- J603- L603+ Q603</f>
        <v>919000</v>
      </c>
      <c r="N603" s="5">
        <f t="shared" ref="N603:N608" si="225">(C603-D603 - F603 - G603 + J603- K603- H603- I603- P603)*-1</f>
        <v>-1000</v>
      </c>
      <c r="O603" s="5" t="s">
        <v>1168</v>
      </c>
      <c r="P603" s="5">
        <v>0</v>
      </c>
      <c r="Q603" s="571">
        <v>0</v>
      </c>
      <c r="R603" s="571">
        <v>244494</v>
      </c>
      <c r="S603" s="571">
        <v>1222506</v>
      </c>
      <c r="T603" s="571">
        <v>0</v>
      </c>
      <c r="U603" s="571">
        <v>0</v>
      </c>
      <c r="V603" s="571">
        <v>0</v>
      </c>
      <c r="W603" s="23">
        <v>0.81</v>
      </c>
      <c r="X603" s="571">
        <v>2</v>
      </c>
    </row>
    <row r="604" spans="1:24" ht="15" customHeight="1" x14ac:dyDescent="0.25">
      <c r="A604" s="3" t="s">
        <v>41</v>
      </c>
      <c r="B604" s="3" t="s">
        <v>1169</v>
      </c>
      <c r="C604" s="5">
        <v>1918000</v>
      </c>
      <c r="D604" s="5">
        <v>600000</v>
      </c>
      <c r="E604" s="5">
        <v>120000</v>
      </c>
      <c r="F604" s="5">
        <v>48000</v>
      </c>
      <c r="G604" s="5">
        <v>0</v>
      </c>
      <c r="H604" s="5">
        <v>1269000</v>
      </c>
      <c r="I604" s="5">
        <v>0</v>
      </c>
      <c r="J604" s="5">
        <v>0</v>
      </c>
      <c r="K604" s="5">
        <v>0</v>
      </c>
      <c r="L604" s="5"/>
      <c r="M604" s="5">
        <f t="shared" si="224"/>
        <v>2188000</v>
      </c>
      <c r="N604" s="5">
        <f t="shared" si="225"/>
        <v>-1000</v>
      </c>
      <c r="O604" s="5" t="s">
        <v>1170</v>
      </c>
      <c r="P604" s="5">
        <v>0</v>
      </c>
      <c r="Q604" s="572">
        <v>0</v>
      </c>
      <c r="R604" s="572">
        <v>319670</v>
      </c>
      <c r="S604" s="572">
        <v>1598330.5</v>
      </c>
      <c r="T604" s="572">
        <v>0</v>
      </c>
      <c r="U604" s="572">
        <v>0</v>
      </c>
      <c r="V604" s="572">
        <v>0</v>
      </c>
      <c r="W604" s="23">
        <v>0.95</v>
      </c>
      <c r="X604" s="572">
        <v>3</v>
      </c>
    </row>
    <row r="605" spans="1:24" ht="15" customHeight="1" x14ac:dyDescent="0.25">
      <c r="A605" s="3" t="s">
        <v>41</v>
      </c>
      <c r="B605" s="3" t="s">
        <v>1171</v>
      </c>
      <c r="C605" s="5">
        <v>1459000</v>
      </c>
      <c r="D605" s="5">
        <v>100000</v>
      </c>
      <c r="E605" s="5">
        <v>20000</v>
      </c>
      <c r="F605" s="5">
        <v>34000</v>
      </c>
      <c r="G605" s="5">
        <v>0</v>
      </c>
      <c r="H605" s="5">
        <v>1334000</v>
      </c>
      <c r="I605" s="5">
        <v>0</v>
      </c>
      <c r="J605" s="5">
        <v>0</v>
      </c>
      <c r="K605" s="5">
        <v>0</v>
      </c>
      <c r="L605" s="5"/>
      <c r="M605" s="5">
        <f t="shared" si="224"/>
        <v>3522000</v>
      </c>
      <c r="N605" s="5">
        <f t="shared" si="225"/>
        <v>9000</v>
      </c>
      <c r="O605" s="5" t="s">
        <v>1172</v>
      </c>
      <c r="P605" s="5">
        <v>0</v>
      </c>
      <c r="Q605" s="573">
        <v>0</v>
      </c>
      <c r="R605" s="573">
        <v>243165</v>
      </c>
      <c r="S605" s="573">
        <v>1215834.8</v>
      </c>
      <c r="T605" s="573">
        <v>0</v>
      </c>
      <c r="U605" s="573">
        <v>0</v>
      </c>
      <c r="V605" s="573">
        <v>0</v>
      </c>
      <c r="W605" s="23">
        <v>0.78</v>
      </c>
      <c r="X605" s="573">
        <v>1</v>
      </c>
    </row>
    <row r="606" spans="1:24" ht="15" customHeight="1" x14ac:dyDescent="0.25">
      <c r="A606" s="3" t="s">
        <v>41</v>
      </c>
      <c r="B606" s="3" t="s">
        <v>1173</v>
      </c>
      <c r="C606" s="5">
        <v>1076000</v>
      </c>
      <c r="D606" s="5">
        <v>800000</v>
      </c>
      <c r="E606" s="5">
        <v>160000</v>
      </c>
      <c r="F606" s="5">
        <v>90000</v>
      </c>
      <c r="G606" s="5">
        <v>0</v>
      </c>
      <c r="H606" s="5">
        <v>236000</v>
      </c>
      <c r="I606" s="5">
        <v>0</v>
      </c>
      <c r="J606" s="5">
        <v>60000</v>
      </c>
      <c r="K606" s="5">
        <v>0</v>
      </c>
      <c r="L606" s="5"/>
      <c r="M606" s="5">
        <f t="shared" si="224"/>
        <v>3698000</v>
      </c>
      <c r="N606" s="5">
        <f t="shared" si="225"/>
        <v>-10000</v>
      </c>
      <c r="O606" s="5" t="s">
        <v>1174</v>
      </c>
      <c r="P606" s="5">
        <v>0</v>
      </c>
      <c r="Q606" s="574">
        <v>0</v>
      </c>
      <c r="R606" s="574">
        <v>179331</v>
      </c>
      <c r="S606" s="574">
        <v>896668.8</v>
      </c>
      <c r="T606" s="574">
        <v>0</v>
      </c>
      <c r="U606" s="574">
        <v>0</v>
      </c>
      <c r="V606" s="574">
        <v>0</v>
      </c>
      <c r="W606" s="23">
        <v>0.71</v>
      </c>
      <c r="X606" s="574">
        <v>1</v>
      </c>
    </row>
    <row r="607" spans="1:24" ht="15" customHeight="1" x14ac:dyDescent="0.25">
      <c r="A607" s="3" t="s">
        <v>41</v>
      </c>
      <c r="B607" s="3" t="s">
        <v>1175</v>
      </c>
      <c r="C607" s="5">
        <v>1322000</v>
      </c>
      <c r="D607" s="5">
        <v>450000</v>
      </c>
      <c r="E607" s="5">
        <v>90000</v>
      </c>
      <c r="F607" s="5">
        <v>38000</v>
      </c>
      <c r="G607" s="5">
        <v>0</v>
      </c>
      <c r="H607" s="5">
        <v>891000</v>
      </c>
      <c r="I607" s="5">
        <v>0</v>
      </c>
      <c r="J607" s="5">
        <v>50000</v>
      </c>
      <c r="K607" s="5">
        <v>0</v>
      </c>
      <c r="L607" s="5"/>
      <c r="M607" s="5">
        <f t="shared" si="224"/>
        <v>4539000</v>
      </c>
      <c r="N607" s="5">
        <f t="shared" si="225"/>
        <v>7000</v>
      </c>
      <c r="O607" s="5" t="s">
        <v>1176</v>
      </c>
      <c r="P607" s="5">
        <v>0</v>
      </c>
      <c r="Q607" s="575">
        <v>0</v>
      </c>
      <c r="R607" s="575">
        <v>220333</v>
      </c>
      <c r="S607" s="575">
        <v>1101666.8</v>
      </c>
      <c r="T607" s="575">
        <v>0</v>
      </c>
      <c r="U607" s="575">
        <v>0</v>
      </c>
      <c r="V607" s="575">
        <v>0</v>
      </c>
      <c r="W607" s="23">
        <v>0.87</v>
      </c>
      <c r="X607" s="575">
        <v>2</v>
      </c>
    </row>
    <row r="608" spans="1:24" ht="15" customHeight="1" x14ac:dyDescent="0.25">
      <c r="A608" s="3" t="s">
        <v>41</v>
      </c>
      <c r="B608" s="3" t="s">
        <v>1178</v>
      </c>
      <c r="C608" s="5">
        <v>1416000</v>
      </c>
      <c r="D608" s="5">
        <v>200000</v>
      </c>
      <c r="E608" s="5">
        <v>40000</v>
      </c>
      <c r="F608" s="5">
        <v>31000</v>
      </c>
      <c r="G608" s="5">
        <v>0</v>
      </c>
      <c r="H608" s="5">
        <v>1184000</v>
      </c>
      <c r="I608" s="5">
        <v>0</v>
      </c>
      <c r="J608" s="5">
        <v>0</v>
      </c>
      <c r="K608" s="5">
        <v>0</v>
      </c>
      <c r="L608" s="5"/>
      <c r="M608" s="5">
        <f t="shared" si="224"/>
        <v>5723000</v>
      </c>
      <c r="N608" s="5">
        <f t="shared" si="225"/>
        <v>-1000</v>
      </c>
      <c r="O608" s="5" t="s">
        <v>1179</v>
      </c>
      <c r="P608" s="5">
        <v>0</v>
      </c>
      <c r="Q608" s="576">
        <v>0</v>
      </c>
      <c r="R608" s="576">
        <v>235997</v>
      </c>
      <c r="S608" s="576">
        <v>1180002.8</v>
      </c>
      <c r="T608" s="576">
        <v>0</v>
      </c>
      <c r="U608" s="576">
        <v>0</v>
      </c>
      <c r="V608" s="576">
        <v>0</v>
      </c>
      <c r="W608" s="23">
        <v>0.66</v>
      </c>
      <c r="X608" s="576">
        <v>1</v>
      </c>
    </row>
    <row r="609" spans="1:24" ht="15" customHeight="1" x14ac:dyDescent="0.25">
      <c r="A609" s="3" t="s">
        <v>41</v>
      </c>
      <c r="B609" s="3" t="s">
        <v>1180</v>
      </c>
      <c r="C609" s="5">
        <v>2109000</v>
      </c>
      <c r="D609" s="5">
        <v>1600000</v>
      </c>
      <c r="E609" s="5">
        <v>320000</v>
      </c>
      <c r="F609" s="5">
        <v>302000</v>
      </c>
      <c r="G609" s="5">
        <v>0</v>
      </c>
      <c r="H609" s="5">
        <v>707000</v>
      </c>
      <c r="I609" s="5">
        <v>0</v>
      </c>
      <c r="J609" s="5">
        <v>500000</v>
      </c>
      <c r="K609" s="5">
        <v>0</v>
      </c>
      <c r="L609" s="5"/>
      <c r="M609" s="5">
        <f xml:space="preserve"> M608+H609+ I609- J609- L609+ Q609</f>
        <v>5930000</v>
      </c>
      <c r="N609" s="5">
        <f>(C609-D609 - F609 - G609 + J609- K609- H609- I609- P609)*-1</f>
        <v>0</v>
      </c>
      <c r="O609" s="5" t="s">
        <v>1181</v>
      </c>
      <c r="P609" s="5">
        <v>0</v>
      </c>
      <c r="Q609" s="577">
        <v>0</v>
      </c>
      <c r="R609" s="577">
        <v>351499</v>
      </c>
      <c r="S609" s="577">
        <v>1757500.8</v>
      </c>
      <c r="T609" s="577">
        <v>0</v>
      </c>
      <c r="U609" s="577">
        <v>0</v>
      </c>
      <c r="V609" s="577">
        <v>0</v>
      </c>
      <c r="W609" s="23">
        <v>0.85</v>
      </c>
      <c r="X609" s="577">
        <v>4</v>
      </c>
    </row>
    <row r="610" spans="1:24" ht="15" customHeight="1" x14ac:dyDescent="0.25">
      <c r="A610" s="6" t="s">
        <v>17</v>
      </c>
      <c r="B610" s="6" t="s">
        <v>15</v>
      </c>
      <c r="C610" s="7">
        <f t="shared" ref="C610:L610" si="226">SUM(C603:C609)</f>
        <v>10767000</v>
      </c>
      <c r="D610" s="7">
        <f t="shared" si="226"/>
        <v>4850000</v>
      </c>
      <c r="E610" s="7">
        <f t="shared" si="226"/>
        <v>970000</v>
      </c>
      <c r="F610" s="7">
        <f t="shared" si="226"/>
        <v>867000</v>
      </c>
      <c r="G610" s="7">
        <f t="shared" si="226"/>
        <v>0</v>
      </c>
      <c r="H610" s="7">
        <f t="shared" si="226"/>
        <v>5663000</v>
      </c>
      <c r="I610" s="7">
        <f t="shared" si="226"/>
        <v>0</v>
      </c>
      <c r="J610" s="7">
        <f t="shared" si="226"/>
        <v>610000</v>
      </c>
      <c r="K610" s="7">
        <f t="shared" si="226"/>
        <v>0</v>
      </c>
      <c r="L610" s="7">
        <f t="shared" si="226"/>
        <v>0</v>
      </c>
      <c r="M610" s="7">
        <f>M609</f>
        <v>5930000</v>
      </c>
      <c r="N610" s="7">
        <f>SUM(N603:N609)</f>
        <v>3000</v>
      </c>
      <c r="O610" s="7"/>
      <c r="P610" s="7">
        <f>SUM(P603:P609)</f>
        <v>0</v>
      </c>
      <c r="Q610" s="8"/>
    </row>
    <row r="611" spans="1:24" ht="15" customHeight="1" x14ac:dyDescent="0.25">
      <c r="A611" s="3" t="s">
        <v>41</v>
      </c>
      <c r="B611" s="3" t="s">
        <v>1182</v>
      </c>
      <c r="C611" s="5">
        <v>2103000</v>
      </c>
      <c r="D611" s="5">
        <v>1000000</v>
      </c>
      <c r="E611" s="5">
        <v>200000</v>
      </c>
      <c r="F611" s="5">
        <v>72000</v>
      </c>
      <c r="G611" s="5">
        <v>0</v>
      </c>
      <c r="H611" s="5">
        <v>1041000</v>
      </c>
      <c r="I611" s="5">
        <v>0</v>
      </c>
      <c r="J611" s="5">
        <v>0</v>
      </c>
      <c r="K611" s="5">
        <v>0</v>
      </c>
      <c r="L611" s="5"/>
      <c r="M611" s="5">
        <f t="shared" ref="M611:M616" si="227" xml:space="preserve"> M610+H611+ I611- J611- L611+ Q611</f>
        <v>6971000</v>
      </c>
      <c r="N611" s="5">
        <f t="shared" ref="N611:N616" si="228">(C611-D611 - F611 - G611 + J611- K611- H611- I611- P611)*-1</f>
        <v>10000</v>
      </c>
      <c r="O611" s="5" t="s">
        <v>1183</v>
      </c>
      <c r="P611" s="5">
        <v>0</v>
      </c>
      <c r="Q611" s="578">
        <v>0</v>
      </c>
      <c r="R611" s="578">
        <v>350498</v>
      </c>
      <c r="S611" s="578">
        <v>1752501.8</v>
      </c>
      <c r="T611" s="578">
        <v>0</v>
      </c>
      <c r="U611" s="578">
        <v>0</v>
      </c>
      <c r="V611" s="578">
        <v>0</v>
      </c>
      <c r="W611" s="23">
        <v>0.86</v>
      </c>
      <c r="X611" s="578">
        <v>1</v>
      </c>
    </row>
    <row r="612" spans="1:24" ht="15" customHeight="1" x14ac:dyDescent="0.25">
      <c r="A612" s="3" t="s">
        <v>41</v>
      </c>
      <c r="B612" s="3" t="s">
        <v>1184</v>
      </c>
      <c r="C612" s="5">
        <v>1274000</v>
      </c>
      <c r="D612" s="5">
        <v>1600000</v>
      </c>
      <c r="E612" s="5">
        <v>420000</v>
      </c>
      <c r="F612" s="5">
        <v>45000</v>
      </c>
      <c r="G612" s="5">
        <v>0</v>
      </c>
      <c r="H612" s="5">
        <v>629000</v>
      </c>
      <c r="I612" s="5">
        <v>0</v>
      </c>
      <c r="J612" s="5">
        <v>1000000</v>
      </c>
      <c r="K612" s="5">
        <v>0</v>
      </c>
      <c r="L612" s="5"/>
      <c r="M612" s="5">
        <f t="shared" si="227"/>
        <v>6600000</v>
      </c>
      <c r="N612" s="5">
        <f t="shared" si="228"/>
        <v>0</v>
      </c>
      <c r="O612" s="5" t="s">
        <v>1185</v>
      </c>
      <c r="P612" s="5">
        <v>0</v>
      </c>
      <c r="Q612" s="579">
        <v>0</v>
      </c>
      <c r="R612" s="579">
        <v>212334</v>
      </c>
      <c r="S612" s="579">
        <v>1061665.8</v>
      </c>
      <c r="T612" s="579">
        <v>0</v>
      </c>
      <c r="U612" s="579">
        <v>0</v>
      </c>
      <c r="V612" s="579">
        <v>0</v>
      </c>
      <c r="W612" s="23">
        <v>0.87</v>
      </c>
      <c r="X612" s="579">
        <v>3</v>
      </c>
    </row>
    <row r="613" spans="1:24" ht="15" customHeight="1" x14ac:dyDescent="0.25">
      <c r="A613" s="3" t="s">
        <v>41</v>
      </c>
      <c r="B613" s="3" t="s">
        <v>1186</v>
      </c>
      <c r="C613" s="5">
        <v>1545000</v>
      </c>
      <c r="D613" s="5">
        <v>1450000</v>
      </c>
      <c r="E613" s="5">
        <v>290000</v>
      </c>
      <c r="F613" s="5">
        <v>27000</v>
      </c>
      <c r="G613" s="5">
        <v>0</v>
      </c>
      <c r="H613" s="5">
        <v>753000</v>
      </c>
      <c r="I613" s="5">
        <v>0</v>
      </c>
      <c r="J613" s="5">
        <v>700000</v>
      </c>
      <c r="K613" s="5">
        <v>0</v>
      </c>
      <c r="L613" s="5"/>
      <c r="M613" s="5">
        <f t="shared" si="227"/>
        <v>6653000</v>
      </c>
      <c r="N613" s="5">
        <f t="shared" si="228"/>
        <v>-15000</v>
      </c>
      <c r="O613" s="5" t="s">
        <v>1187</v>
      </c>
      <c r="P613" s="5">
        <v>0</v>
      </c>
      <c r="Q613" s="580">
        <v>0</v>
      </c>
      <c r="R613" s="580">
        <v>257499</v>
      </c>
      <c r="S613" s="580">
        <v>1287501</v>
      </c>
      <c r="T613" s="580">
        <v>0</v>
      </c>
      <c r="U613" s="580">
        <v>0</v>
      </c>
      <c r="V613" s="580">
        <v>0</v>
      </c>
      <c r="W613" s="23">
        <v>0.81</v>
      </c>
      <c r="X613" s="580">
        <v>5</v>
      </c>
    </row>
    <row r="614" spans="1:24" ht="15" customHeight="1" x14ac:dyDescent="0.25">
      <c r="A614" s="3" t="s">
        <v>41</v>
      </c>
      <c r="B614" s="3" t="s">
        <v>1188</v>
      </c>
      <c r="C614" s="5">
        <v>1028000</v>
      </c>
      <c r="D614" s="5">
        <v>800000</v>
      </c>
      <c r="E614" s="5">
        <v>160000</v>
      </c>
      <c r="F614" s="5">
        <v>69000</v>
      </c>
      <c r="G614" s="5">
        <v>0</v>
      </c>
      <c r="H614" s="5">
        <v>659000</v>
      </c>
      <c r="I614" s="5">
        <v>0</v>
      </c>
      <c r="J614" s="5">
        <v>500000</v>
      </c>
      <c r="K614" s="5">
        <v>0</v>
      </c>
      <c r="L614" s="5"/>
      <c r="M614" s="5">
        <f t="shared" si="227"/>
        <v>6812000</v>
      </c>
      <c r="N614" s="5">
        <f t="shared" si="228"/>
        <v>0</v>
      </c>
      <c r="O614" s="5" t="s">
        <v>648</v>
      </c>
      <c r="P614" s="5">
        <v>0</v>
      </c>
      <c r="Q614" s="581">
        <v>0</v>
      </c>
      <c r="R614" s="581">
        <v>171332</v>
      </c>
      <c r="S614" s="581">
        <v>856668</v>
      </c>
      <c r="T614" s="581">
        <v>0</v>
      </c>
      <c r="U614" s="581">
        <v>0</v>
      </c>
      <c r="V614" s="581">
        <v>0</v>
      </c>
      <c r="W614" s="23">
        <v>0.7</v>
      </c>
      <c r="X614" s="581">
        <v>2</v>
      </c>
    </row>
    <row r="615" spans="1:24" ht="15" customHeight="1" x14ac:dyDescent="0.25">
      <c r="A615" s="3" t="s">
        <v>41</v>
      </c>
      <c r="B615" s="3" t="s">
        <v>1189</v>
      </c>
      <c r="C615" s="5">
        <v>1385000</v>
      </c>
      <c r="D615" s="5">
        <v>550000</v>
      </c>
      <c r="E615" s="5">
        <v>110000</v>
      </c>
      <c r="F615" s="5">
        <v>41000</v>
      </c>
      <c r="G615" s="5">
        <v>0</v>
      </c>
      <c r="H615" s="5">
        <v>786000</v>
      </c>
      <c r="I615" s="5">
        <v>0</v>
      </c>
      <c r="J615" s="5">
        <v>0</v>
      </c>
      <c r="K615" s="5">
        <v>10000</v>
      </c>
      <c r="L615" s="5"/>
      <c r="M615" s="5">
        <f t="shared" si="227"/>
        <v>7598000</v>
      </c>
      <c r="N615" s="5">
        <f t="shared" si="228"/>
        <v>2000</v>
      </c>
      <c r="O615" s="5" t="s">
        <v>1190</v>
      </c>
      <c r="P615" s="5">
        <v>0</v>
      </c>
      <c r="Q615" s="582">
        <v>0</v>
      </c>
      <c r="R615" s="582">
        <v>230821</v>
      </c>
      <c r="S615" s="582">
        <v>1154178.8</v>
      </c>
      <c r="T615" s="582">
        <v>0</v>
      </c>
      <c r="U615" s="582">
        <v>0</v>
      </c>
      <c r="V615" s="582">
        <v>0</v>
      </c>
      <c r="W615" s="23">
        <v>0.77</v>
      </c>
      <c r="X615" s="582">
        <v>3</v>
      </c>
    </row>
    <row r="616" spans="1:24" ht="15" customHeight="1" x14ac:dyDescent="0.25">
      <c r="A616" s="3" t="s">
        <v>41</v>
      </c>
      <c r="B616" s="3" t="s">
        <v>1191</v>
      </c>
      <c r="C616" s="5">
        <v>1393000</v>
      </c>
      <c r="D616" s="5">
        <v>1300000</v>
      </c>
      <c r="E616" s="5">
        <v>260000</v>
      </c>
      <c r="F616" s="5">
        <v>232000</v>
      </c>
      <c r="G616" s="5">
        <v>0</v>
      </c>
      <c r="H616" s="5">
        <v>862000</v>
      </c>
      <c r="I616" s="5">
        <v>0</v>
      </c>
      <c r="J616" s="5">
        <v>1000000</v>
      </c>
      <c r="K616" s="5">
        <v>0</v>
      </c>
      <c r="L616" s="5"/>
      <c r="M616" s="5">
        <f t="shared" si="227"/>
        <v>7460000</v>
      </c>
      <c r="N616" s="5">
        <f t="shared" si="228"/>
        <v>1000</v>
      </c>
      <c r="O616" s="5" t="s">
        <v>1192</v>
      </c>
      <c r="P616" s="5">
        <v>0</v>
      </c>
      <c r="Q616" s="583">
        <v>0</v>
      </c>
      <c r="R616" s="583">
        <v>232164</v>
      </c>
      <c r="S616" s="583">
        <v>1160836</v>
      </c>
      <c r="T616" s="583">
        <v>0</v>
      </c>
      <c r="U616" s="583">
        <v>0</v>
      </c>
      <c r="V616" s="583">
        <v>0</v>
      </c>
      <c r="W616" s="23">
        <v>0.79</v>
      </c>
      <c r="X616" s="583">
        <v>2</v>
      </c>
    </row>
    <row r="617" spans="1:24" ht="15" customHeight="1" x14ac:dyDescent="0.25">
      <c r="A617" s="3" t="s">
        <v>41</v>
      </c>
      <c r="B617" s="3" t="s">
        <v>1194</v>
      </c>
      <c r="C617" s="5">
        <v>1801000</v>
      </c>
      <c r="D617" s="5">
        <v>1600000</v>
      </c>
      <c r="E617" s="5">
        <v>320000</v>
      </c>
      <c r="F617" s="5">
        <v>57000</v>
      </c>
      <c r="G617" s="5">
        <v>0</v>
      </c>
      <c r="H617" s="5">
        <v>136000</v>
      </c>
      <c r="I617" s="5">
        <v>0</v>
      </c>
      <c r="J617" s="5">
        <v>0</v>
      </c>
      <c r="K617" s="5">
        <v>0</v>
      </c>
      <c r="L617" s="5"/>
      <c r="M617" s="5">
        <f xml:space="preserve"> M616+H617+ I617- J617- L617+ Q617</f>
        <v>7596000</v>
      </c>
      <c r="N617" s="5">
        <f>(C617-D617 - F617 - G617 + J617- K617- H617- I617- P617)*-1</f>
        <v>-8000</v>
      </c>
      <c r="O617" s="5" t="s">
        <v>1196</v>
      </c>
      <c r="P617" s="5">
        <v>0</v>
      </c>
      <c r="Q617" s="584">
        <v>0</v>
      </c>
      <c r="R617" s="584">
        <v>300163</v>
      </c>
      <c r="S617" s="584">
        <v>1500837</v>
      </c>
      <c r="T617" s="584">
        <v>0</v>
      </c>
      <c r="U617" s="584">
        <v>0</v>
      </c>
      <c r="V617" s="584">
        <v>0</v>
      </c>
      <c r="W617" s="23">
        <v>0.82</v>
      </c>
      <c r="X617" s="584">
        <v>4</v>
      </c>
    </row>
    <row r="618" spans="1:24" ht="15" customHeight="1" x14ac:dyDescent="0.25">
      <c r="A618" s="6" t="s">
        <v>18</v>
      </c>
      <c r="B618" s="6" t="s">
        <v>15</v>
      </c>
      <c r="C618" s="7">
        <f t="shared" ref="C618:L618" si="229">SUM(C611:C617)</f>
        <v>10529000</v>
      </c>
      <c r="D618" s="7">
        <f t="shared" si="229"/>
        <v>8300000</v>
      </c>
      <c r="E618" s="7">
        <f t="shared" si="229"/>
        <v>1760000</v>
      </c>
      <c r="F618" s="7">
        <f t="shared" si="229"/>
        <v>543000</v>
      </c>
      <c r="G618" s="7">
        <f t="shared" si="229"/>
        <v>0</v>
      </c>
      <c r="H618" s="7">
        <f t="shared" si="229"/>
        <v>4866000</v>
      </c>
      <c r="I618" s="7">
        <f t="shared" si="229"/>
        <v>0</v>
      </c>
      <c r="J618" s="7">
        <f t="shared" si="229"/>
        <v>3200000</v>
      </c>
      <c r="K618" s="7">
        <f t="shared" si="229"/>
        <v>10000</v>
      </c>
      <c r="L618" s="7">
        <f t="shared" si="229"/>
        <v>0</v>
      </c>
      <c r="M618" s="7">
        <f>M617</f>
        <v>7596000</v>
      </c>
      <c r="N618" s="7">
        <f>SUM(N611:N617)</f>
        <v>-10000</v>
      </c>
      <c r="O618" s="7"/>
      <c r="P618" s="7">
        <f>SUM(P611:P617)</f>
        <v>0</v>
      </c>
      <c r="Q618" s="8"/>
    </row>
    <row r="619" spans="1:24" ht="15" customHeight="1" x14ac:dyDescent="0.25">
      <c r="A619" s="3" t="s">
        <v>41</v>
      </c>
      <c r="B619" s="3" t="s">
        <v>1197</v>
      </c>
      <c r="C619" s="5">
        <v>1793000</v>
      </c>
      <c r="D619" s="5">
        <v>800000</v>
      </c>
      <c r="E619" s="5">
        <v>160000</v>
      </c>
      <c r="F619" s="5">
        <v>39000</v>
      </c>
      <c r="G619" s="5">
        <v>0</v>
      </c>
      <c r="H619" s="5">
        <v>953000</v>
      </c>
      <c r="I619" s="5">
        <v>0</v>
      </c>
      <c r="J619" s="5">
        <v>0</v>
      </c>
      <c r="K619" s="5">
        <v>0</v>
      </c>
      <c r="L619" s="5"/>
      <c r="M619" s="5">
        <f t="shared" ref="M619:M624" si="230" xml:space="preserve"> M618+H619+ I619- J619- L619+ Q619</f>
        <v>8549000</v>
      </c>
      <c r="N619" s="5">
        <f t="shared" ref="N619:N624" si="231">(C619-D619 - F619 - G619 + J619- K619- H619- I619- P619)*-1</f>
        <v>-1000</v>
      </c>
      <c r="O619" s="5" t="s">
        <v>1198</v>
      </c>
      <c r="P619" s="5">
        <v>0</v>
      </c>
      <c r="Q619" s="585">
        <v>0</v>
      </c>
      <c r="R619" s="585">
        <v>298831</v>
      </c>
      <c r="S619" s="585">
        <v>1494168.8</v>
      </c>
      <c r="T619" s="585">
        <v>0</v>
      </c>
      <c r="U619" s="585">
        <v>0</v>
      </c>
      <c r="V619" s="585">
        <v>0</v>
      </c>
      <c r="W619" s="23">
        <v>0.77</v>
      </c>
      <c r="X619" s="585">
        <v>3</v>
      </c>
    </row>
    <row r="620" spans="1:24" ht="15" customHeight="1" x14ac:dyDescent="0.25">
      <c r="A620" s="3" t="s">
        <v>41</v>
      </c>
      <c r="B620" s="3" t="s">
        <v>1199</v>
      </c>
      <c r="C620" s="5">
        <v>1471000</v>
      </c>
      <c r="D620" s="5">
        <v>5850000</v>
      </c>
      <c r="E620" s="5">
        <v>1170000</v>
      </c>
      <c r="F620" s="5">
        <v>49000</v>
      </c>
      <c r="G620" s="5">
        <v>0</v>
      </c>
      <c r="H620" s="5">
        <v>901000</v>
      </c>
      <c r="I620" s="5">
        <v>0</v>
      </c>
      <c r="J620" s="5">
        <v>5315000</v>
      </c>
      <c r="K620" s="5">
        <v>0</v>
      </c>
      <c r="L620" s="5"/>
      <c r="M620" s="5">
        <f t="shared" si="230"/>
        <v>4135000</v>
      </c>
      <c r="N620" s="5">
        <f t="shared" si="231"/>
        <v>14000</v>
      </c>
      <c r="O620" s="5" t="s">
        <v>1200</v>
      </c>
      <c r="P620" s="5">
        <v>0</v>
      </c>
      <c r="Q620" s="586">
        <v>0</v>
      </c>
      <c r="R620" s="586">
        <v>245164</v>
      </c>
      <c r="S620" s="586">
        <v>1225835.8</v>
      </c>
      <c r="T620" s="586">
        <v>0</v>
      </c>
      <c r="U620" s="586">
        <v>0</v>
      </c>
      <c r="V620" s="586">
        <v>0</v>
      </c>
      <c r="W620" s="23">
        <v>0.87</v>
      </c>
      <c r="X620" s="586">
        <v>4</v>
      </c>
    </row>
    <row r="621" spans="1:24" ht="15" customHeight="1" x14ac:dyDescent="0.25">
      <c r="A621" s="3" t="s">
        <v>41</v>
      </c>
      <c r="B621" s="3" t="s">
        <v>1201</v>
      </c>
      <c r="C621" s="5">
        <v>2061000</v>
      </c>
      <c r="D621" s="5">
        <v>350000</v>
      </c>
      <c r="E621" s="5">
        <v>70000</v>
      </c>
      <c r="F621" s="5">
        <v>27000</v>
      </c>
      <c r="G621" s="5">
        <v>0</v>
      </c>
      <c r="H621" s="5">
        <v>1647000</v>
      </c>
      <c r="I621" s="5">
        <v>0</v>
      </c>
      <c r="J621" s="5">
        <v>0</v>
      </c>
      <c r="K621" s="5">
        <v>0</v>
      </c>
      <c r="L621" s="5"/>
      <c r="M621" s="5">
        <f t="shared" si="230"/>
        <v>5782000</v>
      </c>
      <c r="N621" s="5">
        <f t="shared" si="231"/>
        <v>-37000</v>
      </c>
      <c r="O621" s="5" t="s">
        <v>1202</v>
      </c>
      <c r="P621" s="5">
        <v>0</v>
      </c>
      <c r="Q621" s="587">
        <v>0</v>
      </c>
      <c r="R621" s="587">
        <v>343496</v>
      </c>
      <c r="S621" s="587">
        <v>1717503.8</v>
      </c>
      <c r="T621" s="587">
        <v>0</v>
      </c>
      <c r="U621" s="587">
        <v>0</v>
      </c>
      <c r="V621" s="587">
        <v>0</v>
      </c>
      <c r="W621" s="23">
        <v>0.74</v>
      </c>
      <c r="X621" s="587">
        <v>2</v>
      </c>
    </row>
    <row r="622" spans="1:24" ht="15" customHeight="1" x14ac:dyDescent="0.25">
      <c r="A622" s="3" t="s">
        <v>41</v>
      </c>
      <c r="B622" s="3" t="s">
        <v>1203</v>
      </c>
      <c r="C622" s="5">
        <v>1168000</v>
      </c>
      <c r="D622" s="5">
        <v>600000</v>
      </c>
      <c r="E622" s="5">
        <v>120000</v>
      </c>
      <c r="F622" s="5">
        <v>52000</v>
      </c>
      <c r="G622" s="5">
        <v>0</v>
      </c>
      <c r="H622" s="5">
        <v>524000</v>
      </c>
      <c r="I622" s="5">
        <v>0</v>
      </c>
      <c r="J622" s="5">
        <v>0</v>
      </c>
      <c r="K622" s="5">
        <v>0</v>
      </c>
      <c r="L622" s="5"/>
      <c r="M622" s="5">
        <f t="shared" si="230"/>
        <v>6306000</v>
      </c>
      <c r="N622" s="5">
        <f t="shared" si="231"/>
        <v>8000</v>
      </c>
      <c r="O622" s="5" t="s">
        <v>1204</v>
      </c>
      <c r="P622" s="5">
        <v>0</v>
      </c>
      <c r="Q622" s="588">
        <v>0</v>
      </c>
      <c r="R622" s="588">
        <v>194666</v>
      </c>
      <c r="S622" s="588">
        <v>973333.8</v>
      </c>
      <c r="T622" s="588">
        <v>0</v>
      </c>
      <c r="U622" s="588">
        <v>0</v>
      </c>
      <c r="V622" s="588">
        <v>0</v>
      </c>
      <c r="W622" s="23">
        <v>0.83</v>
      </c>
      <c r="X622" s="588">
        <v>2</v>
      </c>
    </row>
    <row r="623" spans="1:24" ht="15" customHeight="1" x14ac:dyDescent="0.25">
      <c r="A623" s="3" t="s">
        <v>41</v>
      </c>
      <c r="B623" s="3" t="s">
        <v>1205</v>
      </c>
      <c r="C623" s="5">
        <v>1129000</v>
      </c>
      <c r="D623" s="5">
        <v>1300000</v>
      </c>
      <c r="E623" s="5">
        <v>260000</v>
      </c>
      <c r="F623" s="5">
        <v>309000</v>
      </c>
      <c r="G623" s="5">
        <v>0</v>
      </c>
      <c r="H623" s="5">
        <v>519000</v>
      </c>
      <c r="I623" s="5">
        <v>0</v>
      </c>
      <c r="J623" s="5">
        <v>1000000</v>
      </c>
      <c r="K623" s="5">
        <v>0</v>
      </c>
      <c r="L623" s="5">
        <v>4000000</v>
      </c>
      <c r="M623" s="5">
        <f t="shared" si="230"/>
        <v>1825000</v>
      </c>
      <c r="N623" s="5">
        <f t="shared" si="231"/>
        <v>-1000</v>
      </c>
      <c r="O623" s="5" t="s">
        <v>1206</v>
      </c>
      <c r="P623" s="5">
        <v>0</v>
      </c>
      <c r="Q623" s="589">
        <v>0</v>
      </c>
      <c r="R623" s="589">
        <v>188167</v>
      </c>
      <c r="S623" s="589">
        <v>940832.8</v>
      </c>
      <c r="T623" s="589">
        <v>0</v>
      </c>
      <c r="U623" s="589">
        <v>0</v>
      </c>
      <c r="V623" s="589">
        <v>0</v>
      </c>
      <c r="W623" s="23">
        <v>0.78</v>
      </c>
      <c r="X623" s="589">
        <v>2</v>
      </c>
    </row>
    <row r="624" spans="1:24" ht="15" customHeight="1" x14ac:dyDescent="0.25">
      <c r="A624" s="3" t="s">
        <v>41</v>
      </c>
      <c r="B624" s="3" t="s">
        <v>1207</v>
      </c>
      <c r="C624" s="5">
        <v>1588000</v>
      </c>
      <c r="D624" s="5">
        <v>0</v>
      </c>
      <c r="E624" s="5">
        <v>0</v>
      </c>
      <c r="F624" s="5">
        <v>27000</v>
      </c>
      <c r="G624" s="5">
        <v>0</v>
      </c>
      <c r="H624" s="5">
        <v>1577000</v>
      </c>
      <c r="I624" s="5">
        <v>0</v>
      </c>
      <c r="J624" s="5">
        <v>0</v>
      </c>
      <c r="K624" s="5">
        <v>0</v>
      </c>
      <c r="L624" s="5"/>
      <c r="M624" s="5">
        <f t="shared" si="230"/>
        <v>3402000</v>
      </c>
      <c r="N624" s="5">
        <f t="shared" si="231"/>
        <v>16000</v>
      </c>
      <c r="O624" s="5" t="s">
        <v>1208</v>
      </c>
      <c r="P624" s="5">
        <v>0</v>
      </c>
      <c r="Q624" s="590">
        <v>0</v>
      </c>
      <c r="R624" s="590">
        <v>264668</v>
      </c>
      <c r="S624" s="590">
        <v>1323332</v>
      </c>
      <c r="T624" s="590">
        <v>0</v>
      </c>
      <c r="U624" s="590">
        <v>0</v>
      </c>
      <c r="V624" s="590">
        <v>0</v>
      </c>
      <c r="W624" s="23">
        <v>0.82</v>
      </c>
      <c r="X624" s="590">
        <v>0</v>
      </c>
    </row>
    <row r="625" spans="1:24" ht="15" customHeight="1" x14ac:dyDescent="0.25">
      <c r="A625" s="3" t="s">
        <v>41</v>
      </c>
      <c r="B625" s="3" t="s">
        <v>1209</v>
      </c>
      <c r="C625" s="5">
        <v>1254000</v>
      </c>
      <c r="D625" s="5">
        <v>400000</v>
      </c>
      <c r="E625" s="5">
        <v>80000</v>
      </c>
      <c r="F625" s="5">
        <v>28000</v>
      </c>
      <c r="G625" s="5">
        <v>0</v>
      </c>
      <c r="H625" s="5">
        <v>810000</v>
      </c>
      <c r="I625" s="5">
        <v>0</v>
      </c>
      <c r="J625" s="5">
        <v>0</v>
      </c>
      <c r="K625" s="5">
        <v>0</v>
      </c>
      <c r="L625" s="5"/>
      <c r="M625" s="5">
        <f xml:space="preserve"> M624+H625+ I625- J625- L625+ Q625</f>
        <v>4212000</v>
      </c>
      <c r="N625" s="5">
        <f>(C625-D625 - F625 - G625 + J625- K625- H625- I625- P625)*-1</f>
        <v>-16000</v>
      </c>
      <c r="O625" s="5" t="s">
        <v>1210</v>
      </c>
      <c r="P625" s="5">
        <v>0</v>
      </c>
      <c r="Q625" s="591">
        <v>0</v>
      </c>
      <c r="R625" s="591">
        <v>209001</v>
      </c>
      <c r="S625" s="591">
        <v>1044998.8</v>
      </c>
      <c r="T625" s="591">
        <v>0</v>
      </c>
      <c r="U625" s="591">
        <v>0</v>
      </c>
      <c r="V625" s="591">
        <v>0</v>
      </c>
      <c r="W625" s="23">
        <v>0.92</v>
      </c>
      <c r="X625" s="591">
        <v>2</v>
      </c>
    </row>
    <row r="626" spans="1:24" ht="15" customHeight="1" x14ac:dyDescent="0.25">
      <c r="A626" s="6" t="s">
        <v>19</v>
      </c>
      <c r="B626" s="6" t="s">
        <v>15</v>
      </c>
      <c r="C626" s="7">
        <f t="shared" ref="C626:L626" si="232">SUM(C619:C625)</f>
        <v>10464000</v>
      </c>
      <c r="D626" s="7">
        <f t="shared" si="232"/>
        <v>9300000</v>
      </c>
      <c r="E626" s="7">
        <f t="shared" si="232"/>
        <v>1860000</v>
      </c>
      <c r="F626" s="7">
        <f t="shared" si="232"/>
        <v>531000</v>
      </c>
      <c r="G626" s="7">
        <f t="shared" si="232"/>
        <v>0</v>
      </c>
      <c r="H626" s="7">
        <f t="shared" si="232"/>
        <v>6931000</v>
      </c>
      <c r="I626" s="7">
        <f t="shared" si="232"/>
        <v>0</v>
      </c>
      <c r="J626" s="7">
        <f t="shared" si="232"/>
        <v>6315000</v>
      </c>
      <c r="K626" s="7">
        <f t="shared" si="232"/>
        <v>0</v>
      </c>
      <c r="L626" s="7">
        <f t="shared" si="232"/>
        <v>4000000</v>
      </c>
      <c r="M626" s="7">
        <f>M625</f>
        <v>4212000</v>
      </c>
      <c r="N626" s="7">
        <f>SUM(N619:N625)</f>
        <v>-17000</v>
      </c>
      <c r="O626" s="7"/>
      <c r="P626" s="7">
        <f>SUM(P619:P625)</f>
        <v>0</v>
      </c>
      <c r="Q626" s="8"/>
    </row>
    <row r="627" spans="1:24" x14ac:dyDescent="0.25">
      <c r="A627" s="10" t="s">
        <v>15</v>
      </c>
      <c r="B627" s="10" t="s">
        <v>20</v>
      </c>
      <c r="C627" s="11">
        <f t="shared" ref="C627:L627" si="233">C602+C610+C618+C626</f>
        <v>40785000</v>
      </c>
      <c r="D627" s="11">
        <f t="shared" si="233"/>
        <v>31900000</v>
      </c>
      <c r="E627" s="11">
        <f t="shared" si="233"/>
        <v>6480000</v>
      </c>
      <c r="F627" s="11">
        <f t="shared" si="233"/>
        <v>2428000</v>
      </c>
      <c r="G627" s="11">
        <f>+F627/E627*100</f>
        <v>37.469135802469133</v>
      </c>
      <c r="H627" s="11">
        <f t="shared" si="233"/>
        <v>22255000</v>
      </c>
      <c r="I627" s="11">
        <f t="shared" si="233"/>
        <v>0</v>
      </c>
      <c r="J627" s="11">
        <f t="shared" si="233"/>
        <v>15836000</v>
      </c>
      <c r="K627" s="11">
        <f t="shared" si="233"/>
        <v>10000</v>
      </c>
      <c r="L627" s="11">
        <f t="shared" si="233"/>
        <v>4000000</v>
      </c>
      <c r="M627" s="11">
        <f>M626</f>
        <v>4212000</v>
      </c>
      <c r="N627" s="11">
        <f>N602+N610+N618+N626</f>
        <v>-28000</v>
      </c>
      <c r="O627" s="11"/>
      <c r="P627" s="11">
        <f>P602+P610+P618+P626</f>
        <v>0</v>
      </c>
      <c r="Q627" s="9"/>
    </row>
    <row r="628" spans="1:24" ht="15" customHeight="1" x14ac:dyDescent="0.25">
      <c r="A628" t="s">
        <v>41</v>
      </c>
      <c r="B628" s="3" t="s">
        <v>1211</v>
      </c>
      <c r="C628" s="5">
        <v>1504000</v>
      </c>
      <c r="D628" s="5">
        <v>180000</v>
      </c>
      <c r="E628" s="5">
        <v>66000</v>
      </c>
      <c r="F628" s="5">
        <v>56000</v>
      </c>
      <c r="G628" s="5">
        <v>0</v>
      </c>
      <c r="H628" s="5">
        <v>1267000</v>
      </c>
      <c r="I628" s="5">
        <v>0</v>
      </c>
      <c r="J628" s="5">
        <v>0</v>
      </c>
      <c r="K628" s="5">
        <v>0</v>
      </c>
      <c r="L628" s="5"/>
      <c r="M628" s="5">
        <f t="shared" ref="M628:M633" si="234" xml:space="preserve"> M627+H628+ I628- J628- L628+ Q628</f>
        <v>5479000</v>
      </c>
      <c r="N628" s="5">
        <f t="shared" ref="N628:N633" si="235">(C628-D628 - F628 - G628 + J628- K628- H628- I628- P628)*-1</f>
        <v>-1000</v>
      </c>
      <c r="O628" s="5" t="s">
        <v>1212</v>
      </c>
      <c r="P628" s="5">
        <v>0</v>
      </c>
      <c r="Q628" s="592">
        <v>0</v>
      </c>
      <c r="R628" s="592">
        <v>250668</v>
      </c>
      <c r="S628" s="592">
        <v>1253332</v>
      </c>
      <c r="T628" s="592">
        <v>0</v>
      </c>
      <c r="U628" s="592">
        <v>0</v>
      </c>
      <c r="V628" s="592">
        <v>0</v>
      </c>
      <c r="W628" s="23">
        <v>0.82</v>
      </c>
      <c r="X628" s="592">
        <v>2</v>
      </c>
    </row>
    <row r="629" spans="1:24" ht="15" customHeight="1" x14ac:dyDescent="0.25">
      <c r="A629" s="3" t="s">
        <v>41</v>
      </c>
      <c r="B629" s="3" t="s">
        <v>1213</v>
      </c>
      <c r="C629" s="5">
        <v>1205000</v>
      </c>
      <c r="D629" s="5">
        <v>2000000</v>
      </c>
      <c r="E629" s="5">
        <v>400000</v>
      </c>
      <c r="F629" s="5">
        <v>27000</v>
      </c>
      <c r="G629" s="5">
        <v>0</v>
      </c>
      <c r="H629" s="5">
        <v>578000</v>
      </c>
      <c r="I629" s="5">
        <v>0</v>
      </c>
      <c r="J629" s="5">
        <v>1400000</v>
      </c>
      <c r="K629" s="5">
        <v>0</v>
      </c>
      <c r="L629" s="5"/>
      <c r="M629" s="5">
        <f t="shared" si="234"/>
        <v>4657000</v>
      </c>
      <c r="N629" s="5">
        <f t="shared" si="235"/>
        <v>0</v>
      </c>
      <c r="O629" s="5" t="s">
        <v>1215</v>
      </c>
      <c r="P629" s="5">
        <v>0</v>
      </c>
      <c r="Q629" s="593">
        <v>0</v>
      </c>
      <c r="R629" s="593">
        <v>200830</v>
      </c>
      <c r="S629" s="593">
        <v>1004170</v>
      </c>
      <c r="T629" s="593">
        <v>0</v>
      </c>
      <c r="U629" s="593">
        <v>0</v>
      </c>
      <c r="V629" s="593">
        <v>0</v>
      </c>
      <c r="W629" s="23">
        <v>0.76</v>
      </c>
      <c r="X629" s="593">
        <v>2</v>
      </c>
    </row>
    <row r="630" spans="1:24" ht="15" customHeight="1" x14ac:dyDescent="0.25">
      <c r="A630" s="3" t="s">
        <v>41</v>
      </c>
      <c r="B630" s="3" t="s">
        <v>1216</v>
      </c>
      <c r="C630" s="5">
        <v>1266000</v>
      </c>
      <c r="D630" s="5">
        <v>5000000</v>
      </c>
      <c r="E630" s="5">
        <v>1000000</v>
      </c>
      <c r="F630" s="5">
        <v>27000</v>
      </c>
      <c r="G630" s="5">
        <v>0</v>
      </c>
      <c r="H630" s="5">
        <v>754000</v>
      </c>
      <c r="I630" s="5">
        <v>0</v>
      </c>
      <c r="J630" s="5">
        <v>4500000</v>
      </c>
      <c r="K630" s="5">
        <v>0</v>
      </c>
      <c r="L630" s="5"/>
      <c r="M630" s="5">
        <f t="shared" si="234"/>
        <v>911000</v>
      </c>
      <c r="N630" s="5">
        <f t="shared" si="235"/>
        <v>15000</v>
      </c>
      <c r="O630" s="5" t="s">
        <v>1217</v>
      </c>
      <c r="P630" s="5">
        <v>0</v>
      </c>
      <c r="Q630" s="594">
        <v>0</v>
      </c>
      <c r="R630" s="594">
        <v>210996</v>
      </c>
      <c r="S630" s="594">
        <v>1055003.8</v>
      </c>
      <c r="T630" s="594">
        <v>0</v>
      </c>
      <c r="U630" s="594">
        <v>0</v>
      </c>
      <c r="V630" s="594">
        <v>0</v>
      </c>
      <c r="W630" s="23">
        <v>0.75</v>
      </c>
      <c r="X630" s="594">
        <v>2</v>
      </c>
    </row>
    <row r="631" spans="1:24" ht="15" customHeight="1" x14ac:dyDescent="0.25">
      <c r="A631" s="3" t="s">
        <v>41</v>
      </c>
      <c r="B631" s="3" t="s">
        <v>1218</v>
      </c>
      <c r="C631" s="5">
        <v>1125000</v>
      </c>
      <c r="D631" s="5">
        <v>300000</v>
      </c>
      <c r="E631" s="5">
        <v>60000</v>
      </c>
      <c r="F631" s="5">
        <v>322000</v>
      </c>
      <c r="G631" s="5">
        <v>0</v>
      </c>
      <c r="H631" s="5">
        <v>493000</v>
      </c>
      <c r="I631" s="5">
        <v>0</v>
      </c>
      <c r="J631" s="5">
        <v>0</v>
      </c>
      <c r="K631" s="5">
        <v>0</v>
      </c>
      <c r="L631" s="5"/>
      <c r="M631" s="5">
        <f t="shared" si="234"/>
        <v>1404000</v>
      </c>
      <c r="N631" s="5">
        <f t="shared" si="235"/>
        <v>-10000</v>
      </c>
      <c r="O631" s="5" t="s">
        <v>1219</v>
      </c>
      <c r="P631" s="5">
        <v>0</v>
      </c>
      <c r="Q631" s="595">
        <v>0</v>
      </c>
      <c r="R631" s="595">
        <v>187498</v>
      </c>
      <c r="S631" s="595">
        <v>937502</v>
      </c>
      <c r="T631" s="595">
        <v>0</v>
      </c>
      <c r="U631" s="595">
        <v>0</v>
      </c>
      <c r="V631" s="595">
        <v>0</v>
      </c>
      <c r="W631" s="23">
        <v>0.71</v>
      </c>
      <c r="X631" s="595">
        <v>2</v>
      </c>
    </row>
    <row r="632" spans="1:24" ht="15" customHeight="1" x14ac:dyDescent="0.25">
      <c r="A632" s="3" t="s">
        <v>41</v>
      </c>
      <c r="B632" s="3" t="s">
        <v>1220</v>
      </c>
      <c r="C632" s="5">
        <v>1736000</v>
      </c>
      <c r="D632" s="5">
        <v>100000</v>
      </c>
      <c r="E632" s="5">
        <v>20000</v>
      </c>
      <c r="F632" s="5">
        <v>69000</v>
      </c>
      <c r="G632" s="5">
        <v>0</v>
      </c>
      <c r="H632" s="5">
        <v>1562000</v>
      </c>
      <c r="I632" s="5">
        <v>0</v>
      </c>
      <c r="J632" s="5">
        <v>0</v>
      </c>
      <c r="K632" s="5">
        <v>0</v>
      </c>
      <c r="L632" s="5"/>
      <c r="M632" s="5">
        <f t="shared" si="234"/>
        <v>2966000</v>
      </c>
      <c r="N632" s="5">
        <f t="shared" si="235"/>
        <v>-5000</v>
      </c>
      <c r="O632" s="5" t="s">
        <v>1221</v>
      </c>
      <c r="P632" s="5">
        <v>0</v>
      </c>
      <c r="Q632" s="596">
        <v>0</v>
      </c>
      <c r="R632" s="596">
        <v>289335</v>
      </c>
      <c r="S632" s="596">
        <v>1446665</v>
      </c>
      <c r="T632" s="596">
        <v>0</v>
      </c>
      <c r="U632" s="596">
        <v>0</v>
      </c>
      <c r="V632" s="596">
        <v>0</v>
      </c>
      <c r="W632" s="23">
        <v>0.76</v>
      </c>
      <c r="X632" s="596">
        <v>1</v>
      </c>
    </row>
    <row r="633" spans="1:24" ht="15" customHeight="1" x14ac:dyDescent="0.25">
      <c r="A633" s="3" t="s">
        <v>41</v>
      </c>
      <c r="B633" s="3" t="s">
        <v>1222</v>
      </c>
      <c r="C633" s="5">
        <v>1376000</v>
      </c>
      <c r="D633" s="5">
        <v>1300000</v>
      </c>
      <c r="E633" s="5">
        <v>260000</v>
      </c>
      <c r="F633" s="5">
        <v>27000</v>
      </c>
      <c r="G633" s="5">
        <v>0</v>
      </c>
      <c r="H633" s="5">
        <v>209000</v>
      </c>
      <c r="I633" s="5">
        <v>0</v>
      </c>
      <c r="J633" s="5">
        <v>150000</v>
      </c>
      <c r="K633" s="5">
        <v>0</v>
      </c>
      <c r="L633" s="5"/>
      <c r="M633" s="5">
        <f t="shared" si="234"/>
        <v>3025000</v>
      </c>
      <c r="N633" s="5">
        <f t="shared" si="235"/>
        <v>10000</v>
      </c>
      <c r="O633" s="5" t="s">
        <v>1223</v>
      </c>
      <c r="P633" s="5">
        <v>0</v>
      </c>
      <c r="Q633" s="597">
        <v>0</v>
      </c>
      <c r="R633" s="597">
        <v>229335</v>
      </c>
      <c r="S633" s="597">
        <v>1146665.1000000001</v>
      </c>
      <c r="T633" s="597">
        <v>0</v>
      </c>
      <c r="U633" s="597">
        <v>0</v>
      </c>
      <c r="V633" s="597">
        <v>0</v>
      </c>
      <c r="W633" s="23">
        <v>0.85</v>
      </c>
      <c r="X633" s="597">
        <v>6</v>
      </c>
    </row>
    <row r="634" spans="1:24" ht="15" customHeight="1" x14ac:dyDescent="0.25">
      <c r="A634" s="3" t="s">
        <v>41</v>
      </c>
      <c r="B634" s="3" t="s">
        <v>1225</v>
      </c>
      <c r="C634" s="5">
        <v>2018000</v>
      </c>
      <c r="D634" s="5">
        <v>800000</v>
      </c>
      <c r="E634" s="5">
        <v>160000</v>
      </c>
      <c r="F634" s="5">
        <v>183000</v>
      </c>
      <c r="G634" s="5">
        <v>0</v>
      </c>
      <c r="H634" s="5">
        <v>1171000</v>
      </c>
      <c r="I634" s="5">
        <v>0</v>
      </c>
      <c r="J634" s="5">
        <v>153000</v>
      </c>
      <c r="K634" s="5">
        <v>0</v>
      </c>
      <c r="L634" s="5"/>
      <c r="M634" s="5">
        <f xml:space="preserve"> M633+H634+ I634- J634- L634+ Q634</f>
        <v>4043000</v>
      </c>
      <c r="N634" s="5">
        <f>(C634-D634 - F634 - G634 + J634- K634- H634- I634- P634)*-1</f>
        <v>-17000</v>
      </c>
      <c r="O634" s="5" t="s">
        <v>1226</v>
      </c>
      <c r="P634" s="5">
        <v>0</v>
      </c>
      <c r="Q634" s="598">
        <v>0</v>
      </c>
      <c r="R634" s="598">
        <v>336334</v>
      </c>
      <c r="S634" s="598">
        <v>1681666</v>
      </c>
      <c r="T634" s="598">
        <v>0</v>
      </c>
      <c r="U634" s="598">
        <v>0</v>
      </c>
      <c r="V634" s="598">
        <v>0</v>
      </c>
      <c r="W634" s="23">
        <v>0.86</v>
      </c>
      <c r="X634" s="598">
        <v>1</v>
      </c>
    </row>
    <row r="635" spans="1:24" ht="15" customHeight="1" x14ac:dyDescent="0.25">
      <c r="A635" s="6" t="s">
        <v>16</v>
      </c>
      <c r="B635" s="6" t="s">
        <v>15</v>
      </c>
      <c r="C635" s="7">
        <f t="shared" ref="C635:L635" si="236">SUM(C628:C634)</f>
        <v>10230000</v>
      </c>
      <c r="D635" s="7">
        <f t="shared" si="236"/>
        <v>9680000</v>
      </c>
      <c r="E635" s="7">
        <f t="shared" si="236"/>
        <v>1966000</v>
      </c>
      <c r="F635" s="7">
        <f t="shared" si="236"/>
        <v>711000</v>
      </c>
      <c r="G635" s="7">
        <f t="shared" si="236"/>
        <v>0</v>
      </c>
      <c r="H635" s="7">
        <f t="shared" si="236"/>
        <v>6034000</v>
      </c>
      <c r="I635" s="7">
        <f t="shared" si="236"/>
        <v>0</v>
      </c>
      <c r="J635" s="7">
        <f t="shared" si="236"/>
        <v>6203000</v>
      </c>
      <c r="K635" s="7">
        <f t="shared" si="236"/>
        <v>0</v>
      </c>
      <c r="L635" s="7">
        <f t="shared" si="236"/>
        <v>0</v>
      </c>
      <c r="M635" s="7">
        <f>M634</f>
        <v>4043000</v>
      </c>
      <c r="N635" s="7">
        <f>SUM(N628:N634)</f>
        <v>-8000</v>
      </c>
      <c r="O635" s="7"/>
      <c r="P635" s="7">
        <f>SUM(P628:P634)</f>
        <v>0</v>
      </c>
      <c r="Q635" s="8"/>
    </row>
    <row r="636" spans="1:24" ht="15" customHeight="1" x14ac:dyDescent="0.25">
      <c r="A636" s="3" t="s">
        <v>41</v>
      </c>
      <c r="B636" s="3" t="s">
        <v>1228</v>
      </c>
      <c r="C636" s="5">
        <v>1387000</v>
      </c>
      <c r="D636" s="5">
        <v>600000</v>
      </c>
      <c r="E636" s="5">
        <v>120000</v>
      </c>
      <c r="F636" s="5">
        <v>32000</v>
      </c>
      <c r="G636" s="5">
        <v>0</v>
      </c>
      <c r="H636" s="5">
        <v>755000</v>
      </c>
      <c r="I636" s="5">
        <v>0</v>
      </c>
      <c r="J636" s="5">
        <v>0</v>
      </c>
      <c r="K636" s="5">
        <v>0</v>
      </c>
      <c r="L636" s="5"/>
      <c r="M636" s="5">
        <f t="shared" ref="M636:M641" si="237" xml:space="preserve"> M635+H636+ I636- J636- L636+ Q636</f>
        <v>4798000</v>
      </c>
      <c r="N636" s="5">
        <f t="shared" ref="N636:N641" si="238">(C636-D636 - F636 - G636 + J636- K636- H636- I636- P636)*-1</f>
        <v>0</v>
      </c>
      <c r="O636" s="5" t="s">
        <v>1229</v>
      </c>
      <c r="P636" s="5">
        <v>0</v>
      </c>
      <c r="Q636" s="599">
        <v>0</v>
      </c>
      <c r="R636" s="599">
        <v>231170</v>
      </c>
      <c r="S636" s="599">
        <v>1155830</v>
      </c>
      <c r="T636" s="599">
        <v>0</v>
      </c>
      <c r="U636" s="599">
        <v>0</v>
      </c>
      <c r="V636" s="599">
        <v>0</v>
      </c>
      <c r="W636" s="23">
        <v>0.83</v>
      </c>
      <c r="X636" s="599">
        <v>2</v>
      </c>
    </row>
    <row r="637" spans="1:24" ht="15" customHeight="1" x14ac:dyDescent="0.25">
      <c r="A637" s="3" t="s">
        <v>41</v>
      </c>
      <c r="B637" s="3" t="s">
        <v>1231</v>
      </c>
      <c r="C637" s="5">
        <v>1128000</v>
      </c>
      <c r="D637" s="5">
        <v>1550000</v>
      </c>
      <c r="E637" s="5">
        <v>310000</v>
      </c>
      <c r="F637" s="5">
        <v>39000</v>
      </c>
      <c r="G637" s="5">
        <v>0</v>
      </c>
      <c r="H637" s="5">
        <v>31000</v>
      </c>
      <c r="I637" s="5">
        <v>0</v>
      </c>
      <c r="J637" s="5">
        <v>500000</v>
      </c>
      <c r="K637" s="5">
        <v>15000</v>
      </c>
      <c r="L637" s="5"/>
      <c r="M637" s="5">
        <f t="shared" si="237"/>
        <v>4329000</v>
      </c>
      <c r="N637" s="5">
        <f t="shared" si="238"/>
        <v>7000</v>
      </c>
      <c r="O637" s="5" t="s">
        <v>1233</v>
      </c>
      <c r="P637" s="5">
        <v>0</v>
      </c>
      <c r="Q637" s="601">
        <v>0</v>
      </c>
      <c r="R637" s="601">
        <v>188003</v>
      </c>
      <c r="S637" s="601">
        <v>939997</v>
      </c>
      <c r="T637" s="601">
        <v>0</v>
      </c>
      <c r="U637" s="601">
        <v>0</v>
      </c>
      <c r="V637" s="601">
        <v>0</v>
      </c>
      <c r="W637" s="23">
        <v>0.86</v>
      </c>
      <c r="X637" s="601">
        <v>4</v>
      </c>
    </row>
    <row r="638" spans="1:24" ht="15" customHeight="1" x14ac:dyDescent="0.25">
      <c r="A638" s="3" t="s">
        <v>41</v>
      </c>
      <c r="B638" s="3" t="s">
        <v>1234</v>
      </c>
      <c r="C638" s="5">
        <v>1376000</v>
      </c>
      <c r="D638" s="5">
        <v>600000</v>
      </c>
      <c r="E638" s="5">
        <v>120000</v>
      </c>
      <c r="F638" s="5">
        <v>247000</v>
      </c>
      <c r="G638" s="5">
        <v>0</v>
      </c>
      <c r="H638" s="5">
        <v>543000</v>
      </c>
      <c r="I638" s="5">
        <v>0</v>
      </c>
      <c r="J638" s="5">
        <v>0</v>
      </c>
      <c r="K638" s="5">
        <v>0</v>
      </c>
      <c r="L638" s="5"/>
      <c r="M638" s="5">
        <f t="shared" si="237"/>
        <v>4872000</v>
      </c>
      <c r="N638" s="5">
        <f t="shared" si="238"/>
        <v>14000</v>
      </c>
      <c r="O638" s="5" t="s">
        <v>1235</v>
      </c>
      <c r="P638" s="5">
        <v>0</v>
      </c>
      <c r="Q638" s="602">
        <v>0</v>
      </c>
      <c r="R638" s="602">
        <v>229334</v>
      </c>
      <c r="S638" s="602">
        <v>1146666</v>
      </c>
      <c r="T638" s="602">
        <v>0</v>
      </c>
      <c r="U638" s="602">
        <v>0</v>
      </c>
      <c r="V638" s="602">
        <v>0</v>
      </c>
      <c r="W638" s="23">
        <v>0.74</v>
      </c>
      <c r="X638" s="602">
        <v>2</v>
      </c>
    </row>
    <row r="639" spans="1:24" ht="15" customHeight="1" x14ac:dyDescent="0.25">
      <c r="A639" s="3" t="s">
        <v>41</v>
      </c>
      <c r="B639" s="3" t="s">
        <v>1237</v>
      </c>
      <c r="C639" s="5">
        <v>1936000</v>
      </c>
      <c r="D639" s="5">
        <v>700000</v>
      </c>
      <c r="E639" s="5">
        <v>140000</v>
      </c>
      <c r="F639" s="5">
        <v>45000</v>
      </c>
      <c r="G639" s="5">
        <v>0</v>
      </c>
      <c r="H639" s="5">
        <v>1191000</v>
      </c>
      <c r="I639" s="5">
        <v>0</v>
      </c>
      <c r="J639" s="5">
        <v>0</v>
      </c>
      <c r="K639" s="5">
        <v>0</v>
      </c>
      <c r="L639" s="5"/>
      <c r="M639" s="5">
        <f t="shared" si="237"/>
        <v>6063000</v>
      </c>
      <c r="N639" s="5">
        <f t="shared" si="238"/>
        <v>0</v>
      </c>
      <c r="O639" s="5" t="s">
        <v>1238</v>
      </c>
      <c r="P639" s="5">
        <v>0</v>
      </c>
      <c r="Q639" s="603">
        <v>0</v>
      </c>
      <c r="R639" s="603">
        <v>322672</v>
      </c>
      <c r="S639" s="603">
        <v>1613328</v>
      </c>
      <c r="T639" s="603">
        <v>0</v>
      </c>
      <c r="U639" s="603">
        <v>0</v>
      </c>
      <c r="V639" s="603">
        <v>0</v>
      </c>
      <c r="W639" s="23">
        <v>0.79</v>
      </c>
      <c r="X639" s="603">
        <v>2</v>
      </c>
    </row>
    <row r="640" spans="1:24" ht="15" customHeight="1" x14ac:dyDescent="0.25">
      <c r="A640" s="3" t="s">
        <v>41</v>
      </c>
      <c r="B640" s="3" t="s">
        <v>1239</v>
      </c>
      <c r="C640" s="5">
        <v>1233000</v>
      </c>
      <c r="D640" s="5">
        <v>1500000</v>
      </c>
      <c r="E640" s="5">
        <v>300000</v>
      </c>
      <c r="F640" s="5">
        <v>30000</v>
      </c>
      <c r="G640" s="5">
        <v>0</v>
      </c>
      <c r="H640" s="5">
        <v>203000</v>
      </c>
      <c r="I640" s="5">
        <v>0</v>
      </c>
      <c r="J640" s="5">
        <v>500000</v>
      </c>
      <c r="K640" s="5">
        <v>0</v>
      </c>
      <c r="L640" s="5"/>
      <c r="M640" s="5">
        <f t="shared" si="237"/>
        <v>5766000</v>
      </c>
      <c r="N640" s="5">
        <f t="shared" si="238"/>
        <v>0</v>
      </c>
      <c r="O640" s="5" t="s">
        <v>1240</v>
      </c>
      <c r="P640" s="5">
        <v>0</v>
      </c>
      <c r="Q640" s="604">
        <v>0</v>
      </c>
      <c r="R640" s="604">
        <v>205500</v>
      </c>
      <c r="S640" s="604">
        <v>1027500</v>
      </c>
      <c r="T640" s="604">
        <v>0</v>
      </c>
      <c r="U640" s="604">
        <v>0</v>
      </c>
      <c r="V640" s="604">
        <v>0</v>
      </c>
      <c r="W640" s="23">
        <v>0.77</v>
      </c>
      <c r="X640" s="604">
        <v>2</v>
      </c>
    </row>
    <row r="641" spans="1:24" ht="15" customHeight="1" x14ac:dyDescent="0.25">
      <c r="A641" s="3" t="s">
        <v>41</v>
      </c>
      <c r="B641" s="3" t="s">
        <v>1241</v>
      </c>
      <c r="C641" s="5">
        <v>1336000</v>
      </c>
      <c r="D641" s="5">
        <v>2000000</v>
      </c>
      <c r="E641" s="5">
        <v>400000</v>
      </c>
      <c r="F641" s="5">
        <v>290000</v>
      </c>
      <c r="G641" s="5">
        <v>0</v>
      </c>
      <c r="H641" s="5">
        <v>1032000</v>
      </c>
      <c r="I641" s="5">
        <v>0</v>
      </c>
      <c r="J641" s="5">
        <v>2000000</v>
      </c>
      <c r="K641" s="5">
        <v>0</v>
      </c>
      <c r="L641" s="5"/>
      <c r="M641" s="5">
        <f t="shared" si="237"/>
        <v>4798000</v>
      </c>
      <c r="N641" s="5">
        <f t="shared" si="238"/>
        <v>-14000</v>
      </c>
      <c r="O641" s="5" t="s">
        <v>1242</v>
      </c>
      <c r="P641" s="5">
        <v>0</v>
      </c>
      <c r="Q641" s="605">
        <v>0</v>
      </c>
      <c r="R641" s="605">
        <v>222668</v>
      </c>
      <c r="S641" s="605">
        <v>1113332</v>
      </c>
      <c r="T641" s="605">
        <v>0</v>
      </c>
      <c r="U641" s="605">
        <v>0</v>
      </c>
      <c r="V641" s="605">
        <v>0</v>
      </c>
      <c r="W641" s="23">
        <v>0.91</v>
      </c>
      <c r="X641" s="605">
        <v>1</v>
      </c>
    </row>
    <row r="642" spans="1:24" ht="15" customHeight="1" x14ac:dyDescent="0.25">
      <c r="A642" s="3" t="s">
        <v>41</v>
      </c>
      <c r="B642" s="3" t="s">
        <v>1244</v>
      </c>
      <c r="C642" s="5">
        <v>1635000</v>
      </c>
      <c r="D642" s="5">
        <v>900000</v>
      </c>
      <c r="E642" s="5">
        <v>180000</v>
      </c>
      <c r="F642" s="5">
        <v>37000</v>
      </c>
      <c r="G642" s="5">
        <v>0</v>
      </c>
      <c r="H642" s="5">
        <v>698000</v>
      </c>
      <c r="I642" s="5">
        <v>0</v>
      </c>
      <c r="J642" s="5">
        <v>0</v>
      </c>
      <c r="K642" s="5">
        <v>0</v>
      </c>
      <c r="L642" s="5"/>
      <c r="M642" s="5">
        <f xml:space="preserve"> M641+H642+ I642- J642- L642+ Q642</f>
        <v>5496000</v>
      </c>
      <c r="N642" s="5">
        <f>(C642-D642 - F642 - G642 + J642- K642- H642- I642- P642)*-1</f>
        <v>0</v>
      </c>
      <c r="O642" s="5" t="s">
        <v>1245</v>
      </c>
      <c r="P642" s="5">
        <v>0</v>
      </c>
      <c r="Q642" s="606">
        <v>0</v>
      </c>
      <c r="R642" s="606">
        <v>272512</v>
      </c>
      <c r="S642" s="606">
        <v>1362488</v>
      </c>
      <c r="T642" s="606">
        <v>0</v>
      </c>
      <c r="U642" s="606">
        <v>0</v>
      </c>
      <c r="V642" s="606">
        <v>0</v>
      </c>
      <c r="W642" s="23">
        <v>0.82</v>
      </c>
      <c r="X642" s="606">
        <v>3</v>
      </c>
    </row>
    <row r="643" spans="1:24" ht="15" customHeight="1" x14ac:dyDescent="0.25">
      <c r="A643" s="6" t="s">
        <v>17</v>
      </c>
      <c r="B643" s="6" t="s">
        <v>15</v>
      </c>
      <c r="C643" s="7">
        <f t="shared" ref="C643:L643" si="239">SUM(C636:C642)</f>
        <v>10031000</v>
      </c>
      <c r="D643" s="7">
        <f t="shared" si="239"/>
        <v>7850000</v>
      </c>
      <c r="E643" s="7">
        <f t="shared" si="239"/>
        <v>1570000</v>
      </c>
      <c r="F643" s="7">
        <f t="shared" si="239"/>
        <v>720000</v>
      </c>
      <c r="G643" s="7">
        <f t="shared" si="239"/>
        <v>0</v>
      </c>
      <c r="H643" s="7">
        <f t="shared" si="239"/>
        <v>4453000</v>
      </c>
      <c r="I643" s="7">
        <f t="shared" si="239"/>
        <v>0</v>
      </c>
      <c r="J643" s="7">
        <f t="shared" si="239"/>
        <v>3000000</v>
      </c>
      <c r="K643" s="7">
        <f t="shared" si="239"/>
        <v>15000</v>
      </c>
      <c r="L643" s="7">
        <f t="shared" si="239"/>
        <v>0</v>
      </c>
      <c r="M643" s="7">
        <f>M642</f>
        <v>5496000</v>
      </c>
      <c r="N643" s="7">
        <f>SUM(N636:N642)</f>
        <v>7000</v>
      </c>
      <c r="O643" s="7"/>
      <c r="P643" s="7">
        <f>SUM(P636:P642)</f>
        <v>0</v>
      </c>
      <c r="Q643" s="8"/>
    </row>
    <row r="644" spans="1:24" ht="15" customHeight="1" x14ac:dyDescent="0.25">
      <c r="A644" s="3" t="s">
        <v>41</v>
      </c>
      <c r="B644" s="3" t="s">
        <v>1247</v>
      </c>
      <c r="C644" s="5">
        <v>1530000</v>
      </c>
      <c r="D644" s="5">
        <v>500000</v>
      </c>
      <c r="E644" s="5">
        <v>100000</v>
      </c>
      <c r="F644" s="5">
        <v>65000</v>
      </c>
      <c r="G644" s="5">
        <v>0</v>
      </c>
      <c r="H644" s="5">
        <v>875000</v>
      </c>
      <c r="I644" s="5">
        <v>0</v>
      </c>
      <c r="J644" s="5">
        <v>0</v>
      </c>
      <c r="K644" s="5">
        <v>98000</v>
      </c>
      <c r="L644" s="5"/>
      <c r="M644" s="5">
        <f t="shared" ref="M644:M649" si="240" xml:space="preserve"> M643+H644+ I644- J644- L644+ Q644</f>
        <v>6371000</v>
      </c>
      <c r="N644" s="5">
        <f t="shared" ref="N644:N649" si="241">(C644-D644 - F644 - G644 + J644- K644- H644- I644- P644)*-1</f>
        <v>8000</v>
      </c>
      <c r="O644" s="5" t="s">
        <v>1248</v>
      </c>
      <c r="P644" s="5">
        <v>0</v>
      </c>
      <c r="Q644" s="607">
        <v>0</v>
      </c>
      <c r="R644" s="607">
        <v>255001</v>
      </c>
      <c r="S644" s="607">
        <v>1274999</v>
      </c>
      <c r="T644" s="607">
        <v>0</v>
      </c>
      <c r="U644" s="607">
        <v>0</v>
      </c>
      <c r="V644" s="607">
        <v>0</v>
      </c>
      <c r="W644" s="23">
        <v>0.81</v>
      </c>
      <c r="X644" s="607">
        <v>2</v>
      </c>
    </row>
    <row r="645" spans="1:24" ht="15" customHeight="1" x14ac:dyDescent="0.25">
      <c r="A645" s="3" t="s">
        <v>41</v>
      </c>
      <c r="B645" s="3" t="s">
        <v>1249</v>
      </c>
      <c r="C645" s="5">
        <v>1271000</v>
      </c>
      <c r="D645" s="5">
        <v>350000</v>
      </c>
      <c r="E645" s="5">
        <v>70000</v>
      </c>
      <c r="F645" s="5">
        <v>262000</v>
      </c>
      <c r="G645" s="5">
        <v>0</v>
      </c>
      <c r="H645" s="5">
        <v>649000</v>
      </c>
      <c r="I645" s="5">
        <v>0</v>
      </c>
      <c r="J645" s="5">
        <v>0</v>
      </c>
      <c r="K645" s="5">
        <v>0</v>
      </c>
      <c r="L645" s="5"/>
      <c r="M645" s="5">
        <f t="shared" si="240"/>
        <v>7020000</v>
      </c>
      <c r="N645" s="5">
        <f t="shared" si="241"/>
        <v>-10000</v>
      </c>
      <c r="O645" s="5" t="s">
        <v>1250</v>
      </c>
      <c r="P645" s="5">
        <v>0</v>
      </c>
      <c r="Q645" s="608">
        <v>0</v>
      </c>
      <c r="R645" s="608">
        <v>211831</v>
      </c>
      <c r="S645" s="608">
        <v>1059169</v>
      </c>
      <c r="T645" s="608">
        <v>0</v>
      </c>
      <c r="U645" s="608">
        <v>0</v>
      </c>
      <c r="V645" s="608">
        <v>0</v>
      </c>
      <c r="W645" s="23">
        <v>0.8</v>
      </c>
      <c r="X645" s="608">
        <v>2</v>
      </c>
    </row>
    <row r="646" spans="1:24" ht="15" customHeight="1" x14ac:dyDescent="0.25">
      <c r="A646" s="3" t="s">
        <v>41</v>
      </c>
      <c r="B646" s="3" t="s">
        <v>1251</v>
      </c>
      <c r="C646" s="5">
        <v>2337000</v>
      </c>
      <c r="D646" s="5">
        <v>500000</v>
      </c>
      <c r="E646" s="5">
        <v>100000</v>
      </c>
      <c r="F646" s="5">
        <v>30000</v>
      </c>
      <c r="G646" s="5">
        <v>0</v>
      </c>
      <c r="H646" s="5">
        <v>1812000</v>
      </c>
      <c r="I646" s="5">
        <v>0</v>
      </c>
      <c r="J646" s="5">
        <v>0</v>
      </c>
      <c r="K646" s="5">
        <v>0</v>
      </c>
      <c r="L646" s="5"/>
      <c r="M646" s="5">
        <f t="shared" si="240"/>
        <v>8832000</v>
      </c>
      <c r="N646" s="5">
        <f t="shared" si="241"/>
        <v>5000</v>
      </c>
      <c r="O646" s="5" t="s">
        <v>1252</v>
      </c>
      <c r="P646" s="5">
        <v>0</v>
      </c>
      <c r="Q646" s="609">
        <v>0</v>
      </c>
      <c r="R646" s="609">
        <v>389504</v>
      </c>
      <c r="S646" s="609">
        <v>1947496</v>
      </c>
      <c r="T646" s="609">
        <v>0</v>
      </c>
      <c r="U646" s="609">
        <v>0</v>
      </c>
      <c r="V646" s="609">
        <v>0</v>
      </c>
      <c r="W646" s="23">
        <v>0.79</v>
      </c>
      <c r="X646" s="609">
        <v>1</v>
      </c>
    </row>
    <row r="647" spans="1:24" ht="15" customHeight="1" x14ac:dyDescent="0.25">
      <c r="A647" s="3" t="s">
        <v>41</v>
      </c>
      <c r="B647" s="3" t="s">
        <v>1253</v>
      </c>
      <c r="C647" s="5">
        <v>1490000</v>
      </c>
      <c r="D647" s="5">
        <v>4500000</v>
      </c>
      <c r="E647" s="5">
        <v>900000</v>
      </c>
      <c r="F647" s="5">
        <v>27000</v>
      </c>
      <c r="G647" s="5">
        <v>0</v>
      </c>
      <c r="H647" s="5">
        <v>463000</v>
      </c>
      <c r="I647" s="5">
        <v>0</v>
      </c>
      <c r="J647" s="5">
        <v>3500000</v>
      </c>
      <c r="K647" s="5">
        <v>0</v>
      </c>
      <c r="L647" s="5"/>
      <c r="M647" s="5">
        <f t="shared" si="240"/>
        <v>5795000</v>
      </c>
      <c r="N647" s="5">
        <f t="shared" si="241"/>
        <v>0</v>
      </c>
      <c r="O647" s="5" t="s">
        <v>1254</v>
      </c>
      <c r="P647" s="5">
        <v>0</v>
      </c>
      <c r="Q647" s="610">
        <v>0</v>
      </c>
      <c r="R647" s="610">
        <v>248342</v>
      </c>
      <c r="S647" s="610">
        <v>1241658</v>
      </c>
      <c r="T647" s="610">
        <v>0</v>
      </c>
      <c r="U647" s="610">
        <v>0</v>
      </c>
      <c r="V647" s="610">
        <v>0</v>
      </c>
      <c r="W647" s="23">
        <v>0.81</v>
      </c>
      <c r="X647" s="610">
        <v>4</v>
      </c>
    </row>
    <row r="648" spans="1:24" ht="15" customHeight="1" x14ac:dyDescent="0.25">
      <c r="A648" s="3" t="s">
        <v>41</v>
      </c>
      <c r="B648" s="3" t="s">
        <v>1255</v>
      </c>
      <c r="C648" s="5">
        <v>1189000</v>
      </c>
      <c r="D648" s="5">
        <v>800000</v>
      </c>
      <c r="E648" s="5">
        <v>160000</v>
      </c>
      <c r="F648" s="5">
        <v>54000</v>
      </c>
      <c r="G648" s="5">
        <v>0</v>
      </c>
      <c r="H648" s="5">
        <v>336000</v>
      </c>
      <c r="I648" s="5">
        <v>0</v>
      </c>
      <c r="J648" s="5">
        <v>0</v>
      </c>
      <c r="K648" s="5">
        <v>0</v>
      </c>
      <c r="L648" s="5"/>
      <c r="M648" s="5">
        <f t="shared" si="240"/>
        <v>6131000</v>
      </c>
      <c r="N648" s="5">
        <f t="shared" si="241"/>
        <v>1000</v>
      </c>
      <c r="O648" s="5" t="s">
        <v>1256</v>
      </c>
      <c r="P648" s="5">
        <v>0</v>
      </c>
      <c r="Q648" s="611">
        <v>0</v>
      </c>
      <c r="R648" s="611">
        <v>198170</v>
      </c>
      <c r="S648" s="611">
        <v>990830</v>
      </c>
      <c r="T648" s="611">
        <v>0</v>
      </c>
      <c r="U648" s="611">
        <v>0</v>
      </c>
      <c r="V648" s="611">
        <v>0</v>
      </c>
      <c r="W648" s="23">
        <v>0.84</v>
      </c>
      <c r="X648" s="611">
        <v>2</v>
      </c>
    </row>
    <row r="649" spans="1:24" ht="15" customHeight="1" x14ac:dyDescent="0.25">
      <c r="A649" s="3" t="s">
        <v>41</v>
      </c>
      <c r="B649" s="3" t="s">
        <v>1257</v>
      </c>
      <c r="C649" s="5">
        <v>1259000</v>
      </c>
      <c r="D649" s="5">
        <v>0</v>
      </c>
      <c r="E649" s="5">
        <v>0</v>
      </c>
      <c r="F649" s="5">
        <v>35000</v>
      </c>
      <c r="G649" s="5">
        <v>0</v>
      </c>
      <c r="H649" s="5">
        <v>1224000</v>
      </c>
      <c r="I649" s="5">
        <v>0</v>
      </c>
      <c r="J649" s="5">
        <v>0</v>
      </c>
      <c r="K649" s="5">
        <v>0</v>
      </c>
      <c r="L649" s="5"/>
      <c r="M649" s="5">
        <f t="shared" si="240"/>
        <v>7355000</v>
      </c>
      <c r="N649" s="5">
        <f t="shared" si="241"/>
        <v>0</v>
      </c>
      <c r="O649" s="5" t="s">
        <v>1258</v>
      </c>
      <c r="P649" s="5">
        <v>0</v>
      </c>
      <c r="Q649" s="612">
        <v>0</v>
      </c>
      <c r="R649" s="612">
        <v>209835</v>
      </c>
      <c r="S649" s="612">
        <v>1049165</v>
      </c>
      <c r="T649" s="612">
        <v>0</v>
      </c>
      <c r="U649" s="612">
        <v>0</v>
      </c>
      <c r="V649" s="612">
        <v>0</v>
      </c>
      <c r="W649" s="23">
        <v>0.77</v>
      </c>
      <c r="X649" s="612">
        <v>0</v>
      </c>
    </row>
    <row r="650" spans="1:24" ht="15" customHeight="1" x14ac:dyDescent="0.25">
      <c r="A650" s="3" t="s">
        <v>41</v>
      </c>
      <c r="B650" s="3" t="s">
        <v>1257</v>
      </c>
      <c r="C650" s="5">
        <v>1086000</v>
      </c>
      <c r="D650" s="5">
        <v>300000</v>
      </c>
      <c r="E650" s="5">
        <v>60000</v>
      </c>
      <c r="F650" s="5">
        <v>39000</v>
      </c>
      <c r="G650" s="5">
        <v>0</v>
      </c>
      <c r="H650" s="5">
        <v>747000</v>
      </c>
      <c r="I650" s="5">
        <v>0</v>
      </c>
      <c r="J650" s="5">
        <v>0</v>
      </c>
      <c r="K650" s="5">
        <v>0</v>
      </c>
      <c r="L650" s="5"/>
      <c r="M650" s="5">
        <f xml:space="preserve"> M649+H650+ I650- J650- L650+ Q650</f>
        <v>8102000</v>
      </c>
      <c r="N650" s="5">
        <f>(C650-D650 - F650 - G650 + J650- K650- H650- I650- P650)*-1</f>
        <v>0</v>
      </c>
      <c r="O650" s="5" t="s">
        <v>1259</v>
      </c>
      <c r="P650" s="5">
        <v>0</v>
      </c>
      <c r="Q650" s="613">
        <v>0</v>
      </c>
      <c r="R650" s="613">
        <v>181003</v>
      </c>
      <c r="S650" s="613">
        <v>904997</v>
      </c>
      <c r="T650" s="613">
        <v>0</v>
      </c>
      <c r="U650" s="613">
        <v>0</v>
      </c>
      <c r="V650" s="613">
        <v>0</v>
      </c>
      <c r="W650" s="23">
        <v>0.75</v>
      </c>
      <c r="X650" s="613">
        <v>2</v>
      </c>
    </row>
    <row r="651" spans="1:24" ht="15" customHeight="1" x14ac:dyDescent="0.25">
      <c r="A651" s="6" t="s">
        <v>18</v>
      </c>
      <c r="B651" s="6" t="s">
        <v>15</v>
      </c>
      <c r="C651" s="7">
        <f t="shared" ref="C651:L651" si="242">SUM(C644:C650)</f>
        <v>10162000</v>
      </c>
      <c r="D651" s="7">
        <f t="shared" si="242"/>
        <v>6950000</v>
      </c>
      <c r="E651" s="7">
        <f t="shared" si="242"/>
        <v>1390000</v>
      </c>
      <c r="F651" s="7">
        <f t="shared" si="242"/>
        <v>512000</v>
      </c>
      <c r="G651" s="7">
        <f t="shared" si="242"/>
        <v>0</v>
      </c>
      <c r="H651" s="7">
        <f t="shared" si="242"/>
        <v>6106000</v>
      </c>
      <c r="I651" s="7">
        <f t="shared" si="242"/>
        <v>0</v>
      </c>
      <c r="J651" s="7">
        <f t="shared" si="242"/>
        <v>3500000</v>
      </c>
      <c r="K651" s="7">
        <f t="shared" si="242"/>
        <v>98000</v>
      </c>
      <c r="L651" s="7">
        <f t="shared" si="242"/>
        <v>0</v>
      </c>
      <c r="M651" s="7">
        <f>M650</f>
        <v>8102000</v>
      </c>
      <c r="N651" s="7">
        <f>SUM(N644:N650)</f>
        <v>4000</v>
      </c>
      <c r="O651" s="7"/>
      <c r="P651" s="7">
        <f>SUM(P644:P650)</f>
        <v>0</v>
      </c>
      <c r="Q651" s="8"/>
    </row>
    <row r="652" spans="1:24" ht="15" customHeight="1" x14ac:dyDescent="0.25">
      <c r="A652" s="3" t="s">
        <v>41</v>
      </c>
      <c r="B652" s="3" t="s">
        <v>1260</v>
      </c>
      <c r="C652" s="5">
        <v>1269000</v>
      </c>
      <c r="D652" s="5">
        <v>425000</v>
      </c>
      <c r="E652" s="5">
        <v>85000</v>
      </c>
      <c r="F652" s="5">
        <v>294000</v>
      </c>
      <c r="G652" s="5">
        <v>0</v>
      </c>
      <c r="H652" s="5">
        <v>535000</v>
      </c>
      <c r="I652" s="5">
        <v>0</v>
      </c>
      <c r="J652" s="5">
        <v>0</v>
      </c>
      <c r="K652" s="5">
        <v>0</v>
      </c>
      <c r="L652" s="5"/>
      <c r="M652" s="5">
        <f t="shared" ref="M652:M657" si="243" xml:space="preserve"> M651+H652+ I652- J652- L652+ Q652</f>
        <v>8637000</v>
      </c>
      <c r="N652" s="5">
        <f t="shared" ref="N652:N657" si="244">(C652-D652 - F652 - G652 + J652- K652- H652- I652- P652)*-1</f>
        <v>-15000</v>
      </c>
      <c r="O652" s="5" t="s">
        <v>1261</v>
      </c>
      <c r="P652" s="5">
        <v>0</v>
      </c>
      <c r="Q652" s="614">
        <v>0</v>
      </c>
      <c r="R652" s="614">
        <v>211500</v>
      </c>
      <c r="S652" s="614">
        <v>1057500</v>
      </c>
      <c r="T652" s="614">
        <v>0</v>
      </c>
      <c r="U652" s="614">
        <v>0</v>
      </c>
      <c r="V652" s="614">
        <v>0</v>
      </c>
      <c r="W652" s="23">
        <v>0.7</v>
      </c>
      <c r="X652" s="614">
        <v>2</v>
      </c>
    </row>
    <row r="653" spans="1:24" ht="15" customHeight="1" x14ac:dyDescent="0.25">
      <c r="A653" s="3" t="s">
        <v>41</v>
      </c>
      <c r="B653" s="3" t="s">
        <v>1262</v>
      </c>
      <c r="C653" s="5">
        <v>1677000</v>
      </c>
      <c r="D653" s="5">
        <v>450000</v>
      </c>
      <c r="E653" s="5">
        <v>90000</v>
      </c>
      <c r="F653" s="5">
        <v>27000</v>
      </c>
      <c r="G653" s="5">
        <v>0</v>
      </c>
      <c r="H653" s="5">
        <v>1215000</v>
      </c>
      <c r="I653" s="5">
        <v>0</v>
      </c>
      <c r="J653" s="5">
        <v>0</v>
      </c>
      <c r="K653" s="5">
        <v>0</v>
      </c>
      <c r="L653" s="5"/>
      <c r="M653" s="5">
        <f t="shared" si="243"/>
        <v>9852000</v>
      </c>
      <c r="N653" s="5">
        <f t="shared" si="244"/>
        <v>15000</v>
      </c>
      <c r="O653" s="5" t="s">
        <v>1263</v>
      </c>
      <c r="P653" s="5">
        <v>0</v>
      </c>
      <c r="Q653" s="615">
        <v>0</v>
      </c>
      <c r="R653" s="615">
        <v>279507</v>
      </c>
      <c r="S653" s="615">
        <v>1397493</v>
      </c>
      <c r="T653" s="615">
        <v>0</v>
      </c>
      <c r="U653" s="615">
        <v>0</v>
      </c>
      <c r="V653" s="615">
        <v>0</v>
      </c>
      <c r="W653" s="23">
        <v>0.68</v>
      </c>
      <c r="X653" s="615">
        <v>2</v>
      </c>
    </row>
    <row r="654" spans="1:24" ht="15" customHeight="1" x14ac:dyDescent="0.25">
      <c r="A654" s="3" t="s">
        <v>41</v>
      </c>
      <c r="B654" s="3" t="s">
        <v>1264</v>
      </c>
      <c r="C654" s="5">
        <v>1246000</v>
      </c>
      <c r="D654" s="5">
        <v>800000</v>
      </c>
      <c r="E654" s="5">
        <v>160000</v>
      </c>
      <c r="F654" s="5">
        <v>52000</v>
      </c>
      <c r="G654" s="5">
        <v>0</v>
      </c>
      <c r="H654" s="5">
        <v>379000</v>
      </c>
      <c r="I654" s="5">
        <v>0</v>
      </c>
      <c r="J654" s="5">
        <v>0</v>
      </c>
      <c r="K654" s="5">
        <v>0</v>
      </c>
      <c r="L654" s="5"/>
      <c r="M654" s="5">
        <f t="shared" si="243"/>
        <v>10231000</v>
      </c>
      <c r="N654" s="5">
        <f t="shared" si="244"/>
        <v>-15000</v>
      </c>
      <c r="O654" s="5" t="s">
        <v>1265</v>
      </c>
      <c r="P654" s="5">
        <v>0</v>
      </c>
      <c r="Q654" s="616">
        <v>0</v>
      </c>
      <c r="R654" s="616">
        <v>207664</v>
      </c>
      <c r="S654" s="616">
        <v>1038336</v>
      </c>
      <c r="T654" s="616">
        <v>0</v>
      </c>
      <c r="U654" s="616">
        <v>0</v>
      </c>
      <c r="V654" s="616">
        <v>0</v>
      </c>
      <c r="W654" s="23">
        <v>0.77</v>
      </c>
      <c r="X654" s="616">
        <v>2</v>
      </c>
    </row>
    <row r="655" spans="1:24" ht="15" customHeight="1" x14ac:dyDescent="0.25">
      <c r="A655" s="3" t="s">
        <v>41</v>
      </c>
      <c r="B655" s="3" t="s">
        <v>1266</v>
      </c>
      <c r="C655" s="5">
        <v>1274000</v>
      </c>
      <c r="D655" s="5">
        <v>1000000</v>
      </c>
      <c r="E655" s="5">
        <v>200000</v>
      </c>
      <c r="F655" s="5">
        <v>32000</v>
      </c>
      <c r="G655" s="5">
        <v>0</v>
      </c>
      <c r="H655" s="5">
        <v>747000</v>
      </c>
      <c r="I655" s="5">
        <v>0</v>
      </c>
      <c r="J655" s="5">
        <v>500000</v>
      </c>
      <c r="K655" s="5">
        <v>0</v>
      </c>
      <c r="L655" s="5"/>
      <c r="M655" s="5">
        <f t="shared" si="243"/>
        <v>10478000</v>
      </c>
      <c r="N655" s="5">
        <f t="shared" si="244"/>
        <v>5000</v>
      </c>
      <c r="O655" s="5" t="s">
        <v>1267</v>
      </c>
      <c r="P655" s="5">
        <v>0</v>
      </c>
      <c r="Q655" s="617">
        <v>0</v>
      </c>
      <c r="R655" s="617">
        <v>212335</v>
      </c>
      <c r="S655" s="617">
        <v>1061665</v>
      </c>
      <c r="T655" s="617">
        <v>0</v>
      </c>
      <c r="U655" s="617">
        <v>0</v>
      </c>
      <c r="V655" s="617">
        <v>0</v>
      </c>
      <c r="W655" s="23">
        <v>0.8</v>
      </c>
      <c r="X655" s="617">
        <v>2</v>
      </c>
    </row>
    <row r="656" spans="1:24" ht="15" customHeight="1" x14ac:dyDescent="0.25">
      <c r="A656" s="3" t="s">
        <v>41</v>
      </c>
      <c r="B656" s="3" t="s">
        <v>1268</v>
      </c>
      <c r="C656" s="5">
        <v>1450000</v>
      </c>
      <c r="D656" s="5">
        <v>0</v>
      </c>
      <c r="E656" s="5">
        <v>0</v>
      </c>
      <c r="F656" s="5">
        <v>45000</v>
      </c>
      <c r="G656" s="5">
        <v>0</v>
      </c>
      <c r="H656" s="5">
        <v>1420000</v>
      </c>
      <c r="I656" s="5">
        <v>0</v>
      </c>
      <c r="J656" s="5">
        <v>0</v>
      </c>
      <c r="K656" s="5">
        <v>0</v>
      </c>
      <c r="L656" s="5"/>
      <c r="M656" s="5">
        <f t="shared" si="243"/>
        <v>11898000</v>
      </c>
      <c r="N656" s="5">
        <f t="shared" si="244"/>
        <v>15000</v>
      </c>
      <c r="O656" s="5" t="s">
        <v>1269</v>
      </c>
      <c r="P656" s="5">
        <v>0</v>
      </c>
      <c r="Q656" s="618">
        <v>0</v>
      </c>
      <c r="R656" s="618">
        <v>241665</v>
      </c>
      <c r="S656" s="618">
        <v>1208335</v>
      </c>
      <c r="T656" s="618">
        <v>0</v>
      </c>
      <c r="U656" s="618">
        <v>0</v>
      </c>
      <c r="V656" s="618">
        <v>0</v>
      </c>
      <c r="W656" s="23">
        <v>0.82</v>
      </c>
      <c r="X656" s="618">
        <v>0</v>
      </c>
    </row>
    <row r="657" spans="1:24" ht="15" customHeight="1" x14ac:dyDescent="0.25">
      <c r="A657" s="3" t="s">
        <v>41</v>
      </c>
      <c r="B657" s="3" t="s">
        <v>1270</v>
      </c>
      <c r="C657" s="5">
        <v>1452000</v>
      </c>
      <c r="D657" s="5">
        <v>3700000</v>
      </c>
      <c r="E657" s="5">
        <v>740000</v>
      </c>
      <c r="F657" s="5">
        <v>35000</v>
      </c>
      <c r="G657" s="5">
        <v>0</v>
      </c>
      <c r="H657" s="5">
        <v>707000</v>
      </c>
      <c r="I657" s="5">
        <v>0</v>
      </c>
      <c r="J657" s="5">
        <v>3000000</v>
      </c>
      <c r="K657" s="5">
        <v>0</v>
      </c>
      <c r="L657" s="5"/>
      <c r="M657" s="5">
        <f t="shared" si="243"/>
        <v>9605000</v>
      </c>
      <c r="N657" s="5">
        <f t="shared" si="244"/>
        <v>-10000</v>
      </c>
      <c r="O657" s="5" t="s">
        <v>1271</v>
      </c>
      <c r="P657" s="5">
        <v>0</v>
      </c>
      <c r="Q657" s="619">
        <v>0</v>
      </c>
      <c r="R657" s="619">
        <v>241998</v>
      </c>
      <c r="S657" s="619">
        <v>1210002</v>
      </c>
      <c r="T657" s="619">
        <v>0</v>
      </c>
      <c r="U657" s="619">
        <v>0</v>
      </c>
      <c r="V657" s="619">
        <v>0</v>
      </c>
      <c r="W657" s="23">
        <v>0.83</v>
      </c>
      <c r="X657" s="619">
        <v>3</v>
      </c>
    </row>
    <row r="658" spans="1:24" ht="15" customHeight="1" x14ac:dyDescent="0.25">
      <c r="A658" s="3" t="s">
        <v>41</v>
      </c>
      <c r="B658" s="3" t="s">
        <v>1272</v>
      </c>
      <c r="C658" s="5">
        <v>1125000</v>
      </c>
      <c r="D658" s="5">
        <v>500000</v>
      </c>
      <c r="E658" s="5">
        <v>100000</v>
      </c>
      <c r="F658" s="5">
        <v>302000</v>
      </c>
      <c r="G658" s="5">
        <v>0</v>
      </c>
      <c r="H658" s="5">
        <v>321000</v>
      </c>
      <c r="I658" s="5">
        <v>0</v>
      </c>
      <c r="J658" s="5">
        <v>0</v>
      </c>
      <c r="K658" s="5">
        <v>0</v>
      </c>
      <c r="L658" s="5">
        <v>4000000</v>
      </c>
      <c r="M658" s="5">
        <f xml:space="preserve"> M657+H658+ I658- J658- L658+ Q658</f>
        <v>5926000</v>
      </c>
      <c r="N658" s="5">
        <f>(C658-D658 - F658 - G658 + J658- K658- H658- I658- P658)*-1</f>
        <v>-2000</v>
      </c>
      <c r="O658" s="5" t="s">
        <v>1273</v>
      </c>
      <c r="P658" s="5">
        <v>0</v>
      </c>
      <c r="Q658" s="620">
        <v>0</v>
      </c>
      <c r="R658" s="620">
        <v>187498</v>
      </c>
      <c r="S658" s="620">
        <v>937502</v>
      </c>
      <c r="T658" s="620">
        <v>0</v>
      </c>
      <c r="U658" s="620">
        <v>0</v>
      </c>
      <c r="V658" s="620">
        <v>0</v>
      </c>
      <c r="W658" s="23">
        <v>0.72</v>
      </c>
      <c r="X658" s="620">
        <v>1</v>
      </c>
    </row>
    <row r="659" spans="1:24" ht="15" customHeight="1" x14ac:dyDescent="0.25">
      <c r="A659" s="6" t="s">
        <v>19</v>
      </c>
      <c r="B659" s="6" t="s">
        <v>15</v>
      </c>
      <c r="C659" s="7">
        <f t="shared" ref="C659:L659" si="245">SUM(C652:C658)</f>
        <v>9493000</v>
      </c>
      <c r="D659" s="7">
        <f t="shared" si="245"/>
        <v>6875000</v>
      </c>
      <c r="E659" s="7">
        <f t="shared" si="245"/>
        <v>1375000</v>
      </c>
      <c r="F659" s="7">
        <f t="shared" si="245"/>
        <v>787000</v>
      </c>
      <c r="G659" s="7">
        <f t="shared" si="245"/>
        <v>0</v>
      </c>
      <c r="H659" s="7">
        <f t="shared" si="245"/>
        <v>5324000</v>
      </c>
      <c r="I659" s="7">
        <f t="shared" si="245"/>
        <v>0</v>
      </c>
      <c r="J659" s="7">
        <f t="shared" si="245"/>
        <v>3500000</v>
      </c>
      <c r="K659" s="7">
        <f t="shared" si="245"/>
        <v>0</v>
      </c>
      <c r="L659" s="7">
        <f t="shared" si="245"/>
        <v>4000000</v>
      </c>
      <c r="M659" s="7">
        <f>M658</f>
        <v>5926000</v>
      </c>
      <c r="N659" s="7">
        <f>SUM(N652:N658)</f>
        <v>-7000</v>
      </c>
      <c r="O659" s="7"/>
      <c r="P659" s="7">
        <f>SUM(P652:P658)</f>
        <v>0</v>
      </c>
      <c r="Q659" s="8"/>
    </row>
    <row r="660" spans="1:24" x14ac:dyDescent="0.25">
      <c r="A660" s="10" t="s">
        <v>15</v>
      </c>
      <c r="B660" s="10" t="s">
        <v>20</v>
      </c>
      <c r="C660" s="11">
        <f t="shared" ref="C660:L660" si="246">C635+C643+C651+C659</f>
        <v>39916000</v>
      </c>
      <c r="D660" s="11">
        <f t="shared" si="246"/>
        <v>31355000</v>
      </c>
      <c r="E660" s="11">
        <f t="shared" si="246"/>
        <v>6301000</v>
      </c>
      <c r="F660" s="11">
        <f t="shared" si="246"/>
        <v>2730000</v>
      </c>
      <c r="G660" s="11">
        <f>+F660/E660*100</f>
        <v>43.326456118076493</v>
      </c>
      <c r="H660" s="11">
        <f t="shared" si="246"/>
        <v>21917000</v>
      </c>
      <c r="I660" s="11">
        <f t="shared" si="246"/>
        <v>0</v>
      </c>
      <c r="J660" s="11">
        <f t="shared" si="246"/>
        <v>16203000</v>
      </c>
      <c r="K660" s="11">
        <f t="shared" si="246"/>
        <v>113000</v>
      </c>
      <c r="L660" s="11">
        <f t="shared" si="246"/>
        <v>4000000</v>
      </c>
      <c r="M660" s="11">
        <f>M659</f>
        <v>5926000</v>
      </c>
      <c r="N660" s="11">
        <f>N635+N643+N651+N659</f>
        <v>-4000</v>
      </c>
      <c r="O660" s="11"/>
      <c r="P660" s="11">
        <f>P635+P643+P651+P659</f>
        <v>0</v>
      </c>
      <c r="Q660" s="9"/>
    </row>
    <row r="661" spans="1:24" ht="15" customHeight="1" x14ac:dyDescent="0.25">
      <c r="A661" t="s">
        <v>41</v>
      </c>
      <c r="B661" s="3" t="s">
        <v>1274</v>
      </c>
      <c r="C661" s="5">
        <v>1534000</v>
      </c>
      <c r="D661" s="5">
        <v>0</v>
      </c>
      <c r="E661" s="5">
        <v>0</v>
      </c>
      <c r="F661" s="5">
        <v>27000</v>
      </c>
      <c r="G661" s="5">
        <v>0</v>
      </c>
      <c r="H661" s="5">
        <v>1507000</v>
      </c>
      <c r="I661" s="5">
        <v>0</v>
      </c>
      <c r="J661" s="5">
        <v>0</v>
      </c>
      <c r="K661" s="5">
        <v>0</v>
      </c>
      <c r="L661" s="5"/>
      <c r="M661" s="5">
        <f t="shared" ref="M661:M666" si="247" xml:space="preserve"> M660+H661+ I661- J661- L661+ Q661</f>
        <v>7433000</v>
      </c>
      <c r="N661" s="5">
        <f t="shared" ref="N661:N666" si="248">(C661-D661 - F661 - G661 + J661- K661- H661- I661- P661)*-1</f>
        <v>0</v>
      </c>
      <c r="O661" s="5" t="s">
        <v>1275</v>
      </c>
      <c r="P661" s="5">
        <v>0</v>
      </c>
      <c r="Q661" s="621">
        <v>0</v>
      </c>
      <c r="R661" s="621">
        <v>255662</v>
      </c>
      <c r="S661" s="621">
        <v>1278338</v>
      </c>
      <c r="T661" s="621">
        <v>0</v>
      </c>
      <c r="U661" s="621">
        <v>0</v>
      </c>
      <c r="V661" s="621">
        <v>0</v>
      </c>
      <c r="W661" s="23">
        <v>0.81</v>
      </c>
      <c r="X661" s="621">
        <v>0</v>
      </c>
    </row>
    <row r="662" spans="1:24" ht="15" customHeight="1" x14ac:dyDescent="0.25">
      <c r="A662" s="3" t="s">
        <v>41</v>
      </c>
      <c r="B662" s="3" t="s">
        <v>1276</v>
      </c>
      <c r="C662" s="5">
        <v>862000</v>
      </c>
      <c r="D662" s="5">
        <v>0</v>
      </c>
      <c r="E662" s="5">
        <v>0</v>
      </c>
      <c r="F662" s="5">
        <v>39000</v>
      </c>
      <c r="G662" s="5">
        <v>0</v>
      </c>
      <c r="H662" s="5">
        <v>873000</v>
      </c>
      <c r="I662" s="5">
        <v>0</v>
      </c>
      <c r="J662" s="5">
        <v>50000</v>
      </c>
      <c r="K662" s="5">
        <v>0</v>
      </c>
      <c r="L662" s="5"/>
      <c r="M662" s="5">
        <f t="shared" si="247"/>
        <v>8256000</v>
      </c>
      <c r="N662" s="5">
        <f t="shared" si="248"/>
        <v>0</v>
      </c>
      <c r="O662" s="5" t="s">
        <v>1277</v>
      </c>
      <c r="P662" s="5">
        <v>0</v>
      </c>
      <c r="Q662" s="622">
        <v>0</v>
      </c>
      <c r="R662" s="622">
        <v>143665</v>
      </c>
      <c r="S662" s="622">
        <v>718335</v>
      </c>
      <c r="T662" s="622">
        <v>0</v>
      </c>
      <c r="U662" s="622">
        <v>0</v>
      </c>
      <c r="V662" s="622">
        <v>0</v>
      </c>
      <c r="W662" s="23">
        <v>0.73</v>
      </c>
      <c r="X662" s="622">
        <v>0</v>
      </c>
    </row>
    <row r="663" spans="1:24" ht="15" customHeight="1" x14ac:dyDescent="0.25">
      <c r="A663" s="3" t="s">
        <v>41</v>
      </c>
      <c r="B663" s="3" t="s">
        <v>1278</v>
      </c>
      <c r="C663" s="5">
        <v>1438000</v>
      </c>
      <c r="D663" s="5">
        <v>0</v>
      </c>
      <c r="E663" s="5">
        <v>0</v>
      </c>
      <c r="F663" s="5">
        <v>32000</v>
      </c>
      <c r="G663" s="5">
        <v>0</v>
      </c>
      <c r="H663" s="5">
        <v>1416000</v>
      </c>
      <c r="I663" s="5">
        <v>0</v>
      </c>
      <c r="J663" s="5">
        <v>0</v>
      </c>
      <c r="K663" s="5">
        <v>0</v>
      </c>
      <c r="L663" s="5"/>
      <c r="M663" s="5">
        <f t="shared" si="247"/>
        <v>9672000</v>
      </c>
      <c r="N663" s="5">
        <f t="shared" si="248"/>
        <v>10000</v>
      </c>
      <c r="O663" s="5" t="s">
        <v>1279</v>
      </c>
      <c r="P663" s="5">
        <v>0</v>
      </c>
      <c r="Q663" s="623">
        <v>0</v>
      </c>
      <c r="R663" s="623">
        <v>239664</v>
      </c>
      <c r="S663" s="623">
        <v>1198336</v>
      </c>
      <c r="T663" s="623">
        <v>0</v>
      </c>
      <c r="U663" s="623">
        <v>0</v>
      </c>
      <c r="V663" s="623">
        <v>0</v>
      </c>
      <c r="W663" s="23">
        <v>0.84</v>
      </c>
      <c r="X663" s="623">
        <v>0</v>
      </c>
    </row>
    <row r="664" spans="1:24" ht="15" customHeight="1" x14ac:dyDescent="0.25">
      <c r="A664" s="3" t="s">
        <v>41</v>
      </c>
      <c r="B664" s="3" t="s">
        <v>1280</v>
      </c>
      <c r="C664" s="5">
        <v>1013000</v>
      </c>
      <c r="D664" s="5">
        <v>300000</v>
      </c>
      <c r="E664" s="5">
        <v>60000</v>
      </c>
      <c r="F664" s="5">
        <v>45000</v>
      </c>
      <c r="G664" s="5">
        <v>0</v>
      </c>
      <c r="H664" s="5">
        <v>672000</v>
      </c>
      <c r="I664" s="5">
        <v>0</v>
      </c>
      <c r="J664" s="5">
        <v>0</v>
      </c>
      <c r="K664" s="5">
        <v>0</v>
      </c>
      <c r="L664" s="5"/>
      <c r="M664" s="5">
        <f t="shared" si="247"/>
        <v>10344000</v>
      </c>
      <c r="N664" s="5">
        <f t="shared" si="248"/>
        <v>4000</v>
      </c>
      <c r="O664" s="5" t="s">
        <v>1281</v>
      </c>
      <c r="P664" s="5">
        <v>0</v>
      </c>
      <c r="Q664" s="624">
        <v>0</v>
      </c>
      <c r="R664" s="624">
        <v>168827</v>
      </c>
      <c r="S664" s="624">
        <v>0</v>
      </c>
      <c r="T664" s="624">
        <v>0</v>
      </c>
      <c r="U664" s="624">
        <v>0</v>
      </c>
      <c r="V664" s="624">
        <v>0</v>
      </c>
      <c r="X664" s="624">
        <v>2</v>
      </c>
    </row>
    <row r="665" spans="1:24" ht="15" customHeight="1" x14ac:dyDescent="0.25">
      <c r="A665" s="3" t="s">
        <v>41</v>
      </c>
      <c r="B665" s="3" t="s">
        <v>1282</v>
      </c>
      <c r="C665" s="5">
        <v>1487000</v>
      </c>
      <c r="D665" s="5">
        <v>3400000</v>
      </c>
      <c r="E665" s="5">
        <v>680000</v>
      </c>
      <c r="F665" s="5">
        <v>27000</v>
      </c>
      <c r="G665" s="5">
        <v>0</v>
      </c>
      <c r="H665" s="5">
        <v>560000</v>
      </c>
      <c r="I665" s="5">
        <v>0</v>
      </c>
      <c r="J665" s="5">
        <v>2500000</v>
      </c>
      <c r="K665" s="5">
        <v>0</v>
      </c>
      <c r="L665" s="5"/>
      <c r="M665" s="5">
        <f t="shared" si="247"/>
        <v>8404000</v>
      </c>
      <c r="N665" s="5">
        <f t="shared" si="248"/>
        <v>0</v>
      </c>
      <c r="O665" s="5" t="s">
        <v>1283</v>
      </c>
      <c r="P665" s="5">
        <v>0</v>
      </c>
      <c r="Q665" s="625">
        <v>0</v>
      </c>
      <c r="R665" s="625">
        <v>247833</v>
      </c>
      <c r="S665" s="625">
        <v>1239167</v>
      </c>
      <c r="T665" s="625">
        <v>0</v>
      </c>
      <c r="U665" s="625">
        <v>0</v>
      </c>
      <c r="V665" s="625">
        <v>0</v>
      </c>
      <c r="W665" s="23">
        <v>0.78</v>
      </c>
      <c r="X665" s="625">
        <v>4</v>
      </c>
    </row>
    <row r="666" spans="1:24" ht="15" customHeight="1" x14ac:dyDescent="0.25">
      <c r="A666" s="3" t="s">
        <v>41</v>
      </c>
      <c r="B666" s="3" t="s">
        <v>1284</v>
      </c>
      <c r="C666" s="5">
        <v>1567000</v>
      </c>
      <c r="D666" s="5">
        <v>1800000</v>
      </c>
      <c r="E666" s="5">
        <v>360000</v>
      </c>
      <c r="F666" s="5">
        <v>303000</v>
      </c>
      <c r="G666" s="5">
        <v>0</v>
      </c>
      <c r="H666" s="5">
        <v>464000</v>
      </c>
      <c r="I666" s="5">
        <v>0</v>
      </c>
      <c r="J666" s="5">
        <v>1000000</v>
      </c>
      <c r="K666" s="5">
        <v>0</v>
      </c>
      <c r="L666" s="5"/>
      <c r="M666" s="5">
        <f t="shared" si="247"/>
        <v>7868000</v>
      </c>
      <c r="N666" s="5">
        <f t="shared" si="248"/>
        <v>0</v>
      </c>
      <c r="O666" s="5" t="s">
        <v>1285</v>
      </c>
      <c r="P666" s="5">
        <v>0</v>
      </c>
      <c r="Q666" s="627">
        <v>0</v>
      </c>
      <c r="R666" s="627">
        <v>261164</v>
      </c>
      <c r="S666" s="627">
        <v>1305836</v>
      </c>
      <c r="T666" s="627">
        <v>0</v>
      </c>
      <c r="U666" s="627">
        <v>0</v>
      </c>
      <c r="V666" s="627">
        <v>0</v>
      </c>
      <c r="W666" s="23">
        <v>0.8</v>
      </c>
      <c r="X666" s="627">
        <v>3</v>
      </c>
    </row>
    <row r="667" spans="1:24" ht="15" customHeight="1" x14ac:dyDescent="0.25">
      <c r="A667" s="3" t="s">
        <v>41</v>
      </c>
      <c r="B667" s="3" t="s">
        <v>1286</v>
      </c>
      <c r="C667" s="5">
        <v>1436000</v>
      </c>
      <c r="D667" s="5">
        <v>0</v>
      </c>
      <c r="E667" s="5">
        <v>0</v>
      </c>
      <c r="F667" s="5">
        <v>274000</v>
      </c>
      <c r="G667" s="5">
        <v>0</v>
      </c>
      <c r="H667" s="5">
        <v>1162000</v>
      </c>
      <c r="I667" s="5">
        <v>0</v>
      </c>
      <c r="J667" s="5">
        <v>0</v>
      </c>
      <c r="K667" s="5">
        <v>0</v>
      </c>
      <c r="L667" s="5"/>
      <c r="M667" s="5">
        <f xml:space="preserve"> M666+H667+ I667- J667- L667+ Q667</f>
        <v>9030000</v>
      </c>
      <c r="N667" s="5">
        <f>(C667-D667 - F667 - G667 + J667- K667- H667- I667- P667)*-1</f>
        <v>0</v>
      </c>
      <c r="O667" s="5" t="s">
        <v>1287</v>
      </c>
      <c r="P667" s="5">
        <v>0</v>
      </c>
      <c r="Q667" s="628">
        <v>0</v>
      </c>
      <c r="R667" s="628">
        <v>239331</v>
      </c>
      <c r="S667" s="628">
        <v>1196669</v>
      </c>
      <c r="T667" s="628">
        <v>0</v>
      </c>
      <c r="U667" s="628">
        <v>0</v>
      </c>
      <c r="V667" s="628">
        <v>0</v>
      </c>
      <c r="W667" s="23">
        <v>0.85</v>
      </c>
      <c r="X667" s="628">
        <v>0</v>
      </c>
    </row>
    <row r="668" spans="1:24" ht="15" customHeight="1" x14ac:dyDescent="0.25">
      <c r="A668" s="6" t="s">
        <v>16</v>
      </c>
      <c r="B668" s="6" t="s">
        <v>15</v>
      </c>
      <c r="C668" s="7">
        <f t="shared" ref="C668:L668" si="249">SUM(C661:C667)</f>
        <v>9337000</v>
      </c>
      <c r="D668" s="7">
        <f t="shared" si="249"/>
        <v>5500000</v>
      </c>
      <c r="E668" s="7">
        <f t="shared" si="249"/>
        <v>1100000</v>
      </c>
      <c r="F668" s="7">
        <f t="shared" si="249"/>
        <v>747000</v>
      </c>
      <c r="G668" s="7">
        <f t="shared" si="249"/>
        <v>0</v>
      </c>
      <c r="H668" s="7">
        <f t="shared" si="249"/>
        <v>6654000</v>
      </c>
      <c r="I668" s="7">
        <f t="shared" si="249"/>
        <v>0</v>
      </c>
      <c r="J668" s="7">
        <f t="shared" si="249"/>
        <v>3550000</v>
      </c>
      <c r="K668" s="7">
        <f t="shared" si="249"/>
        <v>0</v>
      </c>
      <c r="L668" s="7">
        <f t="shared" si="249"/>
        <v>0</v>
      </c>
      <c r="M668" s="7">
        <f>M667</f>
        <v>9030000</v>
      </c>
      <c r="N668" s="7">
        <f>SUM(N661:N667)</f>
        <v>14000</v>
      </c>
      <c r="O668" s="7"/>
      <c r="P668" s="7">
        <f>SUM(P661:P667)</f>
        <v>0</v>
      </c>
      <c r="Q668" s="8"/>
    </row>
    <row r="669" spans="1:24" ht="15" customHeight="1" x14ac:dyDescent="0.25">
      <c r="A669" s="3" t="s">
        <v>41</v>
      </c>
      <c r="B669" s="3" t="s">
        <v>1288</v>
      </c>
      <c r="C669" s="5">
        <v>747000</v>
      </c>
      <c r="D669" s="5">
        <v>5400000</v>
      </c>
      <c r="E669" s="5">
        <v>1080000</v>
      </c>
      <c r="F669" s="5">
        <v>47000</v>
      </c>
      <c r="G669" s="5">
        <v>0</v>
      </c>
      <c r="H669" s="5">
        <v>300000</v>
      </c>
      <c r="I669" s="5">
        <v>0</v>
      </c>
      <c r="J669" s="5">
        <v>5000000</v>
      </c>
      <c r="K669" s="5">
        <v>0</v>
      </c>
      <c r="L669" s="5"/>
      <c r="M669" s="5">
        <f t="shared" ref="M669:M674" si="250" xml:space="preserve"> M668+H669+ I669- J669- L669+ Q669</f>
        <v>4330000</v>
      </c>
      <c r="N669" s="5">
        <f t="shared" ref="N669:N674" si="251">(C669-D669 - F669 - G669 + J669- K669- H669- I669- P669)*-1</f>
        <v>0</v>
      </c>
      <c r="O669" s="5" t="s">
        <v>1289</v>
      </c>
      <c r="P669" s="5">
        <v>0</v>
      </c>
      <c r="Q669" s="629">
        <v>0</v>
      </c>
      <c r="R669" s="629">
        <v>124500</v>
      </c>
      <c r="S669" s="629">
        <v>622500</v>
      </c>
      <c r="T669" s="629">
        <v>0</v>
      </c>
      <c r="U669" s="629">
        <v>0</v>
      </c>
      <c r="V669" s="629">
        <v>0</v>
      </c>
      <c r="W669" s="23">
        <v>0.71</v>
      </c>
      <c r="X669" s="629">
        <v>2</v>
      </c>
    </row>
    <row r="670" spans="1:24" ht="15" customHeight="1" x14ac:dyDescent="0.25">
      <c r="A670" s="3" t="s">
        <v>41</v>
      </c>
      <c r="B670" s="3" t="s">
        <v>1290</v>
      </c>
      <c r="C670" s="5">
        <v>1558000</v>
      </c>
      <c r="D670" s="5">
        <v>2100000</v>
      </c>
      <c r="E670" s="5">
        <v>420000</v>
      </c>
      <c r="F670" s="5">
        <v>45000</v>
      </c>
      <c r="G670" s="5">
        <v>0</v>
      </c>
      <c r="H670" s="5">
        <v>640000</v>
      </c>
      <c r="I670" s="5">
        <v>0</v>
      </c>
      <c r="J670" s="5">
        <v>1230000</v>
      </c>
      <c r="K670" s="5">
        <v>0</v>
      </c>
      <c r="L670" s="5"/>
      <c r="M670" s="5">
        <f t="shared" si="250"/>
        <v>3740000</v>
      </c>
      <c r="N670" s="5">
        <f t="shared" si="251"/>
        <v>-3000</v>
      </c>
      <c r="O670" s="5" t="s">
        <v>1291</v>
      </c>
      <c r="P670" s="5">
        <v>0</v>
      </c>
      <c r="Q670" s="630">
        <v>0</v>
      </c>
      <c r="R670" s="630">
        <v>259658</v>
      </c>
      <c r="S670" s="630">
        <v>1377497</v>
      </c>
      <c r="T670" s="630">
        <v>0</v>
      </c>
      <c r="U670" s="630">
        <v>0</v>
      </c>
      <c r="V670" s="630">
        <v>0</v>
      </c>
      <c r="W670" s="23">
        <v>0.71</v>
      </c>
      <c r="X670" s="630">
        <v>3</v>
      </c>
    </row>
    <row r="671" spans="1:24" ht="15" customHeight="1" x14ac:dyDescent="0.25">
      <c r="A671" s="3" t="s">
        <v>41</v>
      </c>
      <c r="B671" s="3" t="s">
        <v>1292</v>
      </c>
      <c r="C671" s="5">
        <v>1414000</v>
      </c>
      <c r="D671" s="5">
        <v>0</v>
      </c>
      <c r="E671" s="5">
        <v>0</v>
      </c>
      <c r="F671" s="5">
        <v>91000</v>
      </c>
      <c r="G671" s="5">
        <v>0</v>
      </c>
      <c r="H671" s="5">
        <v>1313000</v>
      </c>
      <c r="I671" s="5">
        <v>0</v>
      </c>
      <c r="J671" s="5">
        <v>0</v>
      </c>
      <c r="K671" s="5">
        <v>0</v>
      </c>
      <c r="L671" s="5"/>
      <c r="M671" s="5">
        <f t="shared" si="250"/>
        <v>5053000</v>
      </c>
      <c r="N671" s="5">
        <f t="shared" si="251"/>
        <v>-10000</v>
      </c>
      <c r="O671" s="5" t="s">
        <v>1294</v>
      </c>
      <c r="P671" s="5">
        <v>0</v>
      </c>
      <c r="Q671" s="631">
        <v>0</v>
      </c>
      <c r="R671" s="631">
        <v>235664</v>
      </c>
      <c r="S671" s="631">
        <v>1178336</v>
      </c>
      <c r="T671" s="631">
        <v>0</v>
      </c>
      <c r="U671" s="631">
        <v>0</v>
      </c>
      <c r="V671" s="631">
        <v>0</v>
      </c>
      <c r="W671" s="23">
        <v>0.82</v>
      </c>
      <c r="X671" s="631">
        <v>0</v>
      </c>
    </row>
    <row r="672" spans="1:24" ht="15" customHeight="1" x14ac:dyDescent="0.25">
      <c r="A672" s="3" t="s">
        <v>41</v>
      </c>
      <c r="B672" s="3" t="s">
        <v>1295</v>
      </c>
      <c r="C672" s="5">
        <v>905000</v>
      </c>
      <c r="D672" s="5">
        <v>450000</v>
      </c>
      <c r="E672" s="5">
        <v>90000</v>
      </c>
      <c r="F672" s="5">
        <v>32000</v>
      </c>
      <c r="G672" s="5">
        <v>0</v>
      </c>
      <c r="H672" s="5">
        <v>423000</v>
      </c>
      <c r="I672" s="5">
        <v>0</v>
      </c>
      <c r="J672" s="5">
        <v>0</v>
      </c>
      <c r="K672" s="5">
        <v>0</v>
      </c>
      <c r="L672" s="5"/>
      <c r="M672" s="5">
        <f t="shared" si="250"/>
        <v>5476000</v>
      </c>
      <c r="N672" s="5">
        <f t="shared" si="251"/>
        <v>0</v>
      </c>
      <c r="O672" s="5" t="s">
        <v>1296</v>
      </c>
      <c r="P672" s="5">
        <v>0</v>
      </c>
      <c r="Q672" s="632">
        <v>0</v>
      </c>
      <c r="R672" s="632">
        <v>150830</v>
      </c>
      <c r="S672" s="632">
        <v>754170</v>
      </c>
      <c r="T672" s="632">
        <v>0</v>
      </c>
      <c r="U672" s="632">
        <v>0</v>
      </c>
      <c r="V672" s="632">
        <v>0</v>
      </c>
      <c r="W672" s="23">
        <v>0.88</v>
      </c>
      <c r="X672" s="632">
        <v>3</v>
      </c>
    </row>
    <row r="673" spans="1:24" ht="15" customHeight="1" x14ac:dyDescent="0.25">
      <c r="A673" s="3" t="s">
        <v>41</v>
      </c>
      <c r="B673" s="3" t="s">
        <v>1297</v>
      </c>
      <c r="C673" s="5">
        <v>1205000</v>
      </c>
      <c r="D673" s="5">
        <v>0</v>
      </c>
      <c r="E673" s="5">
        <v>0</v>
      </c>
      <c r="F673" s="5">
        <v>302000</v>
      </c>
      <c r="G673" s="5">
        <v>0</v>
      </c>
      <c r="H673" s="5">
        <v>903000</v>
      </c>
      <c r="I673" s="5">
        <v>0</v>
      </c>
      <c r="J673" s="5">
        <v>0</v>
      </c>
      <c r="K673" s="5">
        <v>0</v>
      </c>
      <c r="L673" s="5"/>
      <c r="M673" s="5">
        <f t="shared" si="250"/>
        <v>6379000</v>
      </c>
      <c r="N673" s="5">
        <f t="shared" si="251"/>
        <v>0</v>
      </c>
      <c r="O673" s="5" t="s">
        <v>1298</v>
      </c>
      <c r="P673" s="5">
        <v>0</v>
      </c>
      <c r="Q673" s="633">
        <v>0</v>
      </c>
      <c r="R673" s="633">
        <v>200831</v>
      </c>
      <c r="S673" s="633">
        <v>1004169</v>
      </c>
      <c r="T673" s="633">
        <v>0</v>
      </c>
      <c r="U673" s="633">
        <v>0</v>
      </c>
      <c r="V673" s="633">
        <v>0</v>
      </c>
      <c r="W673" s="23">
        <v>0.82</v>
      </c>
      <c r="X673" s="633">
        <v>0</v>
      </c>
    </row>
    <row r="674" spans="1:24" ht="15" customHeight="1" x14ac:dyDescent="0.25">
      <c r="A674" s="3" t="s">
        <v>41</v>
      </c>
      <c r="B674" s="3" t="s">
        <v>1300</v>
      </c>
      <c r="C674" s="5">
        <v>1743000</v>
      </c>
      <c r="D674" s="5">
        <v>700000</v>
      </c>
      <c r="E674" s="5">
        <v>140000</v>
      </c>
      <c r="F674" s="5">
        <v>27000</v>
      </c>
      <c r="G674" s="5">
        <v>0</v>
      </c>
      <c r="H674" s="5">
        <v>1016000</v>
      </c>
      <c r="I674" s="5">
        <v>0</v>
      </c>
      <c r="J674" s="5">
        <v>0</v>
      </c>
      <c r="K674" s="5">
        <v>0</v>
      </c>
      <c r="L674" s="5"/>
      <c r="M674" s="5">
        <f t="shared" si="250"/>
        <v>7395000</v>
      </c>
      <c r="N674" s="5">
        <f t="shared" si="251"/>
        <v>0</v>
      </c>
      <c r="O674" s="5" t="s">
        <v>1302</v>
      </c>
      <c r="P674" s="5">
        <v>0</v>
      </c>
      <c r="Q674" s="635">
        <v>0</v>
      </c>
      <c r="R674" s="635">
        <v>290493</v>
      </c>
      <c r="S674" s="635">
        <v>1452507</v>
      </c>
      <c r="T674" s="635">
        <v>0</v>
      </c>
      <c r="U674" s="635">
        <v>0</v>
      </c>
      <c r="V674" s="635">
        <v>0</v>
      </c>
      <c r="W674" s="23">
        <v>0.77</v>
      </c>
      <c r="X674" s="635">
        <v>2</v>
      </c>
    </row>
    <row r="675" spans="1:24" ht="15" customHeight="1" x14ac:dyDescent="0.25">
      <c r="A675" s="3" t="s">
        <v>41</v>
      </c>
      <c r="B675" s="3" t="s">
        <v>1303</v>
      </c>
      <c r="C675" s="5">
        <v>1249000</v>
      </c>
      <c r="D675" s="5">
        <v>1700000</v>
      </c>
      <c r="E675" s="5">
        <v>340000</v>
      </c>
      <c r="F675" s="5">
        <v>27000</v>
      </c>
      <c r="G675" s="5">
        <v>0</v>
      </c>
      <c r="H675" s="5">
        <v>497000</v>
      </c>
      <c r="I675" s="5">
        <v>0</v>
      </c>
      <c r="J675" s="5">
        <v>1000000</v>
      </c>
      <c r="K675" s="5">
        <v>0</v>
      </c>
      <c r="L675" s="5"/>
      <c r="M675" s="5">
        <f xml:space="preserve"> M674+H675+ I675- J675- L675+ Q675</f>
        <v>6892000</v>
      </c>
      <c r="N675" s="5">
        <f>(C675-D675 - F675 - G675 + J675- K675- H675- I675- P675)*-1</f>
        <v>-25000</v>
      </c>
      <c r="O675" s="5" t="s">
        <v>1305</v>
      </c>
      <c r="P675" s="5">
        <v>0</v>
      </c>
      <c r="Q675" s="637">
        <v>0</v>
      </c>
      <c r="R675" s="637">
        <v>208166</v>
      </c>
      <c r="S675" s="637">
        <v>1040834</v>
      </c>
      <c r="T675" s="637">
        <v>0</v>
      </c>
      <c r="U675" s="637">
        <v>0</v>
      </c>
      <c r="V675" s="637">
        <v>0</v>
      </c>
      <c r="W675" s="23">
        <v>0.83</v>
      </c>
      <c r="X675" s="637">
        <v>3</v>
      </c>
    </row>
    <row r="676" spans="1:24" ht="15" customHeight="1" x14ac:dyDescent="0.25">
      <c r="A676" s="6" t="s">
        <v>17</v>
      </c>
      <c r="B676" s="6" t="s">
        <v>15</v>
      </c>
      <c r="C676" s="7">
        <f t="shared" ref="C676:L676" si="252">SUM(C669:C675)</f>
        <v>8821000</v>
      </c>
      <c r="D676" s="7">
        <f t="shared" si="252"/>
        <v>10350000</v>
      </c>
      <c r="E676" s="7">
        <f t="shared" si="252"/>
        <v>2070000</v>
      </c>
      <c r="F676" s="7">
        <f t="shared" si="252"/>
        <v>571000</v>
      </c>
      <c r="G676" s="7">
        <f t="shared" si="252"/>
        <v>0</v>
      </c>
      <c r="H676" s="7">
        <f t="shared" si="252"/>
        <v>5092000</v>
      </c>
      <c r="I676" s="7">
        <f t="shared" si="252"/>
        <v>0</v>
      </c>
      <c r="J676" s="7">
        <f t="shared" si="252"/>
        <v>7230000</v>
      </c>
      <c r="K676" s="7">
        <f t="shared" si="252"/>
        <v>0</v>
      </c>
      <c r="L676" s="7">
        <f t="shared" si="252"/>
        <v>0</v>
      </c>
      <c r="M676" s="7">
        <f>M675</f>
        <v>6892000</v>
      </c>
      <c r="N676" s="7">
        <f>SUM(N669:N675)</f>
        <v>-38000</v>
      </c>
      <c r="O676" s="7"/>
      <c r="P676" s="7">
        <f>SUM(P669:P675)</f>
        <v>0</v>
      </c>
      <c r="Q676" s="8"/>
    </row>
    <row r="677" spans="1:24" ht="15" customHeight="1" x14ac:dyDescent="0.25">
      <c r="A677" s="3" t="s">
        <v>41</v>
      </c>
      <c r="B677" s="3" t="s">
        <v>1307</v>
      </c>
      <c r="C677" s="5">
        <v>1216000</v>
      </c>
      <c r="D677" s="5">
        <v>500000</v>
      </c>
      <c r="E677" s="5">
        <v>100000</v>
      </c>
      <c r="F677" s="5">
        <v>20000</v>
      </c>
      <c r="G677" s="5">
        <v>0</v>
      </c>
      <c r="H677" s="5">
        <v>716000</v>
      </c>
      <c r="I677" s="5">
        <v>0</v>
      </c>
      <c r="J677" s="5">
        <v>0</v>
      </c>
      <c r="K677" s="5">
        <v>0</v>
      </c>
      <c r="L677" s="5"/>
      <c r="M677" s="5">
        <f t="shared" ref="M677:M682" si="253" xml:space="preserve"> M676+H677+ I677- J677- L677+ Q677</f>
        <v>7608000</v>
      </c>
      <c r="N677" s="5">
        <f t="shared" ref="N677:N682" si="254">(C677-D677 - F677 - G677 + J677- K677- H677- I677- P677)*-1</f>
        <v>20000</v>
      </c>
      <c r="O677" s="5" t="s">
        <v>626</v>
      </c>
      <c r="P677" s="5">
        <v>0</v>
      </c>
      <c r="Q677" s="639">
        <v>0</v>
      </c>
      <c r="R677" s="639">
        <v>202663</v>
      </c>
      <c r="S677" s="639">
        <v>1013337</v>
      </c>
      <c r="T677" s="639">
        <v>0</v>
      </c>
      <c r="U677" s="639">
        <v>0</v>
      </c>
      <c r="V677" s="639">
        <v>0</v>
      </c>
      <c r="W677" s="23">
        <v>0.75</v>
      </c>
      <c r="X677" s="639">
        <v>1</v>
      </c>
    </row>
    <row r="678" spans="1:24" ht="15" customHeight="1" x14ac:dyDescent="0.25">
      <c r="A678" s="3" t="s">
        <v>41</v>
      </c>
      <c r="B678" s="3" t="s">
        <v>1309</v>
      </c>
      <c r="C678" s="5">
        <v>1175000</v>
      </c>
      <c r="D678" s="5">
        <v>0</v>
      </c>
      <c r="E678" s="5">
        <v>0</v>
      </c>
      <c r="F678" s="5">
        <v>355000</v>
      </c>
      <c r="G678" s="5">
        <v>0</v>
      </c>
      <c r="H678" s="5">
        <v>1120000</v>
      </c>
      <c r="I678" s="5">
        <v>0</v>
      </c>
      <c r="J678" s="5">
        <v>300000</v>
      </c>
      <c r="K678" s="5">
        <v>0</v>
      </c>
      <c r="L678" s="5"/>
      <c r="M678" s="5">
        <f t="shared" si="253"/>
        <v>8428000</v>
      </c>
      <c r="N678" s="5">
        <f t="shared" si="254"/>
        <v>0</v>
      </c>
      <c r="O678" s="5" t="s">
        <v>1310</v>
      </c>
      <c r="P678" s="5">
        <v>0</v>
      </c>
      <c r="Q678" s="640">
        <v>0</v>
      </c>
      <c r="R678" s="640">
        <v>195833</v>
      </c>
      <c r="S678" s="640">
        <v>979166.7</v>
      </c>
      <c r="T678" s="640">
        <v>0</v>
      </c>
      <c r="U678" s="640">
        <v>0</v>
      </c>
      <c r="V678" s="640">
        <v>0</v>
      </c>
      <c r="W678" s="23">
        <v>0.65</v>
      </c>
      <c r="X678" s="640">
        <v>0</v>
      </c>
    </row>
    <row r="679" spans="1:24" ht="15" customHeight="1" x14ac:dyDescent="0.25">
      <c r="A679" s="3" t="s">
        <v>41</v>
      </c>
      <c r="B679" s="3" t="s">
        <v>1312</v>
      </c>
      <c r="C679" s="5">
        <v>1890000</v>
      </c>
      <c r="D679" s="5">
        <v>500000</v>
      </c>
      <c r="E679" s="5">
        <v>100000</v>
      </c>
      <c r="F679" s="5">
        <v>300000</v>
      </c>
      <c r="G679" s="5">
        <v>0</v>
      </c>
      <c r="H679" s="5">
        <v>1610000</v>
      </c>
      <c r="I679" s="5">
        <v>0</v>
      </c>
      <c r="J679" s="5">
        <v>500000</v>
      </c>
      <c r="K679" s="5">
        <v>0</v>
      </c>
      <c r="L679" s="5"/>
      <c r="M679" s="5">
        <f t="shared" si="253"/>
        <v>9538000</v>
      </c>
      <c r="N679" s="5">
        <f t="shared" si="254"/>
        <v>20000</v>
      </c>
      <c r="O679" s="5" t="s">
        <v>1313</v>
      </c>
      <c r="P679" s="5">
        <v>0</v>
      </c>
      <c r="Q679" s="643">
        <v>0</v>
      </c>
      <c r="R679" s="643">
        <v>315000</v>
      </c>
      <c r="S679" s="643">
        <v>1575000</v>
      </c>
      <c r="T679" s="643">
        <v>0</v>
      </c>
      <c r="U679" s="643">
        <v>0</v>
      </c>
      <c r="V679" s="643">
        <v>0</v>
      </c>
      <c r="W679" s="23">
        <v>0.7</v>
      </c>
      <c r="X679" s="643">
        <v>1</v>
      </c>
    </row>
    <row r="680" spans="1:24" ht="15" customHeight="1" x14ac:dyDescent="0.25">
      <c r="A680" s="3" t="s">
        <v>41</v>
      </c>
      <c r="B680" s="3" t="s">
        <v>1315</v>
      </c>
      <c r="C680" s="5">
        <v>1581000</v>
      </c>
      <c r="D680" s="5">
        <v>4200000</v>
      </c>
      <c r="E680" s="5">
        <v>840000</v>
      </c>
      <c r="F680" s="5">
        <v>30000</v>
      </c>
      <c r="G680" s="5">
        <v>0</v>
      </c>
      <c r="H680" s="5">
        <v>351000</v>
      </c>
      <c r="I680" s="5">
        <v>0</v>
      </c>
      <c r="J680" s="5">
        <v>3000000</v>
      </c>
      <c r="K680" s="5">
        <v>0</v>
      </c>
      <c r="L680" s="5"/>
      <c r="M680" s="5">
        <f t="shared" si="253"/>
        <v>6889000</v>
      </c>
      <c r="N680" s="5">
        <f t="shared" si="254"/>
        <v>0</v>
      </c>
      <c r="O680" s="5" t="s">
        <v>1316</v>
      </c>
      <c r="P680" s="5">
        <v>0</v>
      </c>
      <c r="Q680" s="645">
        <v>0</v>
      </c>
      <c r="R680" s="645">
        <v>263494</v>
      </c>
      <c r="S680" s="645">
        <v>1317506</v>
      </c>
      <c r="T680" s="645">
        <v>0</v>
      </c>
      <c r="U680" s="645">
        <v>0</v>
      </c>
      <c r="V680" s="645">
        <v>0</v>
      </c>
      <c r="W680" s="23">
        <v>0.76</v>
      </c>
      <c r="X680" s="645">
        <v>4</v>
      </c>
    </row>
    <row r="681" spans="1:24" ht="15" customHeight="1" x14ac:dyDescent="0.25">
      <c r="A681" s="3" t="s">
        <v>41</v>
      </c>
      <c r="B681" s="3" t="s">
        <v>1318</v>
      </c>
      <c r="C681" s="5">
        <v>1013000</v>
      </c>
      <c r="D681" s="5">
        <v>500000</v>
      </c>
      <c r="E681" s="5">
        <v>100000</v>
      </c>
      <c r="F681" s="5">
        <v>27000</v>
      </c>
      <c r="G681" s="5">
        <v>0</v>
      </c>
      <c r="H681" s="5">
        <v>486000</v>
      </c>
      <c r="I681" s="5">
        <v>0</v>
      </c>
      <c r="J681" s="5">
        <v>0</v>
      </c>
      <c r="K681" s="5">
        <v>0</v>
      </c>
      <c r="L681" s="5"/>
      <c r="M681" s="5">
        <f t="shared" si="253"/>
        <v>7375000</v>
      </c>
      <c r="N681" s="5">
        <f t="shared" si="254"/>
        <v>0</v>
      </c>
      <c r="O681" s="5" t="s">
        <v>1319</v>
      </c>
      <c r="P681" s="5">
        <v>0</v>
      </c>
      <c r="Q681" s="647">
        <v>0</v>
      </c>
      <c r="R681" s="647">
        <v>168829</v>
      </c>
      <c r="S681" s="647">
        <v>844171</v>
      </c>
      <c r="T681" s="647">
        <v>0</v>
      </c>
      <c r="U681" s="647">
        <v>0</v>
      </c>
      <c r="V681" s="647">
        <v>0</v>
      </c>
      <c r="W681" s="23">
        <v>0.7</v>
      </c>
      <c r="X681" s="647">
        <v>2</v>
      </c>
    </row>
    <row r="682" spans="1:24" ht="15" customHeight="1" x14ac:dyDescent="0.25">
      <c r="A682" s="3" t="s">
        <v>41</v>
      </c>
      <c r="B682" s="3" t="s">
        <v>1321</v>
      </c>
      <c r="C682" s="5">
        <v>877000</v>
      </c>
      <c r="D682" s="5">
        <v>650000</v>
      </c>
      <c r="E682" s="5">
        <v>130000</v>
      </c>
      <c r="F682" s="5">
        <v>27000</v>
      </c>
      <c r="G682" s="5">
        <v>0</v>
      </c>
      <c r="H682" s="5">
        <v>200000</v>
      </c>
      <c r="I682" s="5">
        <v>0</v>
      </c>
      <c r="J682" s="5">
        <v>0</v>
      </c>
      <c r="K682" s="5">
        <v>0</v>
      </c>
      <c r="L682" s="5"/>
      <c r="M682" s="5">
        <f t="shared" si="253"/>
        <v>7575000</v>
      </c>
      <c r="N682" s="5">
        <f t="shared" si="254"/>
        <v>0</v>
      </c>
      <c r="O682" s="5" t="s">
        <v>1179</v>
      </c>
      <c r="P682" s="5">
        <v>0</v>
      </c>
      <c r="Q682" s="649">
        <v>0</v>
      </c>
      <c r="R682" s="649">
        <v>146166</v>
      </c>
      <c r="S682" s="649">
        <v>730834</v>
      </c>
      <c r="T682" s="649">
        <v>0</v>
      </c>
      <c r="U682" s="649">
        <v>0</v>
      </c>
      <c r="V682" s="649">
        <v>0</v>
      </c>
      <c r="W682" s="23">
        <v>0.67</v>
      </c>
      <c r="X682" s="649">
        <v>2</v>
      </c>
    </row>
    <row r="683" spans="1:24" ht="15" customHeight="1" x14ac:dyDescent="0.25">
      <c r="A683" s="3" t="s">
        <v>41</v>
      </c>
      <c r="B683" s="3" t="s">
        <v>1323</v>
      </c>
      <c r="C683" s="5">
        <v>1195000</v>
      </c>
      <c r="D683" s="5">
        <v>500000</v>
      </c>
      <c r="E683" s="5">
        <v>100000</v>
      </c>
      <c r="F683" s="5">
        <v>42000</v>
      </c>
      <c r="G683" s="5">
        <v>0</v>
      </c>
      <c r="H683" s="5">
        <v>661000</v>
      </c>
      <c r="I683" s="5">
        <v>0</v>
      </c>
      <c r="J683" s="5">
        <v>0</v>
      </c>
      <c r="K683" s="5">
        <v>0</v>
      </c>
      <c r="L683" s="5"/>
      <c r="M683" s="5">
        <f xml:space="preserve"> M682+H683+ I683- J683- L683+ Q683</f>
        <v>8236000</v>
      </c>
      <c r="N683" s="5">
        <f>(C683-D683 - F683 - G683 + J683- K683- H683- I683- P683)*-1</f>
        <v>8000</v>
      </c>
      <c r="O683" s="5" t="s">
        <v>1325</v>
      </c>
      <c r="P683" s="5">
        <v>0</v>
      </c>
      <c r="Q683" s="652">
        <v>0</v>
      </c>
      <c r="R683" s="652">
        <v>199164</v>
      </c>
      <c r="S683" s="652">
        <v>995836</v>
      </c>
      <c r="T683" s="652">
        <v>0</v>
      </c>
      <c r="U683" s="652">
        <v>0</v>
      </c>
      <c r="V683" s="652">
        <v>0</v>
      </c>
      <c r="W683" s="23">
        <v>0.68</v>
      </c>
      <c r="X683" s="652">
        <v>1</v>
      </c>
    </row>
    <row r="684" spans="1:24" ht="15" customHeight="1" x14ac:dyDescent="0.25">
      <c r="A684" s="6" t="s">
        <v>18</v>
      </c>
      <c r="B684" s="6" t="s">
        <v>15</v>
      </c>
      <c r="C684" s="7">
        <f t="shared" ref="C684:L684" si="255">SUM(C677:C683)</f>
        <v>8947000</v>
      </c>
      <c r="D684" s="7">
        <f t="shared" si="255"/>
        <v>6850000</v>
      </c>
      <c r="E684" s="7">
        <f t="shared" si="255"/>
        <v>1370000</v>
      </c>
      <c r="F684" s="7">
        <f t="shared" si="255"/>
        <v>801000</v>
      </c>
      <c r="G684" s="7">
        <f t="shared" si="255"/>
        <v>0</v>
      </c>
      <c r="H684" s="7">
        <f t="shared" si="255"/>
        <v>5144000</v>
      </c>
      <c r="I684" s="7">
        <f t="shared" si="255"/>
        <v>0</v>
      </c>
      <c r="J684" s="7">
        <f t="shared" si="255"/>
        <v>3800000</v>
      </c>
      <c r="K684" s="7">
        <f t="shared" si="255"/>
        <v>0</v>
      </c>
      <c r="L684" s="7">
        <f t="shared" si="255"/>
        <v>0</v>
      </c>
      <c r="M684" s="7">
        <f>M683</f>
        <v>8236000</v>
      </c>
      <c r="N684" s="7">
        <f>SUM(N677:N683)</f>
        <v>48000</v>
      </c>
      <c r="O684" s="7"/>
      <c r="P684" s="7">
        <f>SUM(P677:P683)</f>
        <v>0</v>
      </c>
      <c r="Q684" s="8"/>
    </row>
    <row r="685" spans="1:24" ht="15" customHeight="1" x14ac:dyDescent="0.25">
      <c r="A685" s="3" t="s">
        <v>41</v>
      </c>
      <c r="B685" s="3" t="s">
        <v>1326</v>
      </c>
      <c r="C685" s="5">
        <v>1137000</v>
      </c>
      <c r="D685" s="5">
        <v>300000</v>
      </c>
      <c r="E685" s="5">
        <v>60000</v>
      </c>
      <c r="F685" s="5">
        <v>46000</v>
      </c>
      <c r="G685" s="5">
        <v>0</v>
      </c>
      <c r="H685" s="5">
        <v>782000</v>
      </c>
      <c r="I685" s="5">
        <v>0</v>
      </c>
      <c r="J685" s="5">
        <v>0</v>
      </c>
      <c r="K685" s="5">
        <v>0</v>
      </c>
      <c r="L685" s="5"/>
      <c r="M685" s="5">
        <f t="shared" ref="M685:M690" si="256" xml:space="preserve"> M684+H685+ I685- J685- L685+ Q685</f>
        <v>9018000</v>
      </c>
      <c r="N685" s="5">
        <f t="shared" ref="N685:N690" si="257">(C685-D685 - F685 - G685 + J685- K685- H685- I685- P685)*-1</f>
        <v>-9000</v>
      </c>
      <c r="O685" s="5" t="s">
        <v>643</v>
      </c>
      <c r="P685" s="5">
        <v>0</v>
      </c>
      <c r="Q685" s="653">
        <v>0</v>
      </c>
      <c r="R685" s="653">
        <v>189499</v>
      </c>
      <c r="S685" s="653">
        <v>947501</v>
      </c>
      <c r="T685" s="653">
        <v>0</v>
      </c>
      <c r="U685" s="653">
        <v>0</v>
      </c>
      <c r="V685" s="653">
        <v>0</v>
      </c>
      <c r="W685" s="23">
        <v>0.71</v>
      </c>
      <c r="X685" s="653">
        <v>1</v>
      </c>
    </row>
    <row r="686" spans="1:24" ht="15" customHeight="1" x14ac:dyDescent="0.25">
      <c r="A686" s="3" t="s">
        <v>41</v>
      </c>
      <c r="B686" s="3" t="s">
        <v>1328</v>
      </c>
      <c r="C686" s="5">
        <v>996000</v>
      </c>
      <c r="D686" s="5">
        <v>800000</v>
      </c>
      <c r="E686" s="5">
        <v>160000</v>
      </c>
      <c r="F686" s="5">
        <v>283000</v>
      </c>
      <c r="G686" s="5">
        <v>0</v>
      </c>
      <c r="H686" s="5">
        <v>402000</v>
      </c>
      <c r="I686" s="5">
        <v>0</v>
      </c>
      <c r="J686" s="5">
        <v>500000</v>
      </c>
      <c r="K686" s="5">
        <v>0</v>
      </c>
      <c r="L686" s="5"/>
      <c r="M686" s="5">
        <f t="shared" si="256"/>
        <v>8920000</v>
      </c>
      <c r="N686" s="5">
        <f t="shared" si="257"/>
        <v>-11000</v>
      </c>
      <c r="O686" s="5" t="s">
        <v>1330</v>
      </c>
      <c r="P686" s="5">
        <v>0</v>
      </c>
      <c r="Q686" s="655">
        <v>0</v>
      </c>
      <c r="R686" s="655">
        <v>165999</v>
      </c>
      <c r="S686" s="655">
        <v>830001</v>
      </c>
      <c r="T686" s="655">
        <v>0</v>
      </c>
      <c r="U686" s="655">
        <v>0</v>
      </c>
      <c r="V686" s="655">
        <v>0</v>
      </c>
      <c r="W686" s="23">
        <v>0.7</v>
      </c>
      <c r="X686" s="655">
        <v>2</v>
      </c>
    </row>
    <row r="687" spans="1:24" ht="15" customHeight="1" x14ac:dyDescent="0.25">
      <c r="A687" s="3" t="s">
        <v>41</v>
      </c>
      <c r="B687" s="3" t="s">
        <v>1332</v>
      </c>
      <c r="C687" s="5">
        <v>1667000</v>
      </c>
      <c r="D687" s="5">
        <v>0</v>
      </c>
      <c r="E687" s="5">
        <v>0</v>
      </c>
      <c r="F687" s="5">
        <v>167000</v>
      </c>
      <c r="G687" s="5">
        <v>0</v>
      </c>
      <c r="H687" s="5">
        <v>1526000</v>
      </c>
      <c r="I687" s="5">
        <v>0</v>
      </c>
      <c r="J687" s="5">
        <v>0</v>
      </c>
      <c r="K687" s="5">
        <v>0</v>
      </c>
      <c r="L687" s="5">
        <v>4000000</v>
      </c>
      <c r="M687" s="5">
        <f t="shared" si="256"/>
        <v>6446000</v>
      </c>
      <c r="N687" s="5">
        <f t="shared" si="257"/>
        <v>26000</v>
      </c>
      <c r="O687" s="5" t="s">
        <v>1333</v>
      </c>
      <c r="P687" s="5">
        <v>0</v>
      </c>
      <c r="Q687" s="657">
        <v>0</v>
      </c>
      <c r="R687" s="657">
        <v>277829</v>
      </c>
      <c r="S687" s="657">
        <v>1389171</v>
      </c>
      <c r="T687" s="657">
        <v>0</v>
      </c>
      <c r="U687" s="657">
        <v>0</v>
      </c>
      <c r="V687" s="657">
        <v>0</v>
      </c>
      <c r="W687" s="23">
        <v>0.72</v>
      </c>
      <c r="X687" s="657">
        <v>0</v>
      </c>
    </row>
    <row r="688" spans="1:24" ht="15" customHeight="1" x14ac:dyDescent="0.25">
      <c r="A688" s="3" t="s">
        <v>41</v>
      </c>
      <c r="B688" s="3" t="s">
        <v>1336</v>
      </c>
      <c r="C688" s="5">
        <v>2203000</v>
      </c>
      <c r="D688" s="5">
        <v>1150000</v>
      </c>
      <c r="E688" s="5">
        <v>230000</v>
      </c>
      <c r="F688" s="5">
        <v>38000</v>
      </c>
      <c r="G688" s="5">
        <v>0</v>
      </c>
      <c r="H688" s="5">
        <v>947000</v>
      </c>
      <c r="I688" s="5">
        <v>0</v>
      </c>
      <c r="J688" s="5">
        <v>0</v>
      </c>
      <c r="K688" s="5">
        <v>48000</v>
      </c>
      <c r="L688" s="5"/>
      <c r="M688" s="5">
        <f t="shared" si="256"/>
        <v>7393000</v>
      </c>
      <c r="N688" s="5">
        <f t="shared" si="257"/>
        <v>-20000</v>
      </c>
      <c r="O688" s="5" t="s">
        <v>1337</v>
      </c>
      <c r="P688" s="5">
        <v>0</v>
      </c>
      <c r="Q688" s="659">
        <v>0</v>
      </c>
      <c r="R688" s="659">
        <v>367163</v>
      </c>
      <c r="S688" s="659">
        <v>1835837</v>
      </c>
      <c r="T688" s="659">
        <v>0</v>
      </c>
      <c r="U688" s="659">
        <v>0</v>
      </c>
      <c r="V688" s="659">
        <v>0</v>
      </c>
      <c r="W688" s="23">
        <v>0.78</v>
      </c>
      <c r="X688" s="659">
        <v>4</v>
      </c>
    </row>
    <row r="689" spans="1:24" ht="15" customHeight="1" x14ac:dyDescent="0.25">
      <c r="A689" s="3" t="s">
        <v>41</v>
      </c>
      <c r="B689" s="3" t="s">
        <v>1336</v>
      </c>
      <c r="C689" s="5">
        <v>1094000</v>
      </c>
      <c r="D689" s="5">
        <v>3000000</v>
      </c>
      <c r="E689" s="5">
        <v>600000</v>
      </c>
      <c r="F689" s="5">
        <v>27000</v>
      </c>
      <c r="G689" s="5">
        <v>0</v>
      </c>
      <c r="H689" s="5">
        <v>567000</v>
      </c>
      <c r="I689" s="5">
        <v>0</v>
      </c>
      <c r="J689" s="5">
        <v>2500000</v>
      </c>
      <c r="K689" s="5">
        <v>0</v>
      </c>
      <c r="L689" s="5"/>
      <c r="M689" s="5">
        <f t="shared" si="256"/>
        <v>5460000</v>
      </c>
      <c r="N689" s="5">
        <f t="shared" si="257"/>
        <v>0</v>
      </c>
      <c r="O689" s="5" t="s">
        <v>1340</v>
      </c>
      <c r="P689" s="5">
        <v>0</v>
      </c>
      <c r="Q689" s="661">
        <v>0</v>
      </c>
      <c r="R689" s="661">
        <v>182335</v>
      </c>
      <c r="S689" s="661">
        <v>911665</v>
      </c>
      <c r="T689" s="661">
        <v>0</v>
      </c>
      <c r="U689" s="661">
        <v>0</v>
      </c>
      <c r="V689" s="661">
        <v>0</v>
      </c>
      <c r="W689" s="23">
        <v>0.67</v>
      </c>
      <c r="X689" s="661">
        <v>1</v>
      </c>
    </row>
    <row r="690" spans="1:24" ht="15" customHeight="1" x14ac:dyDescent="0.25">
      <c r="A690" s="3" t="s">
        <v>41</v>
      </c>
      <c r="B690" s="3" t="s">
        <v>1341</v>
      </c>
      <c r="C690" s="5">
        <v>909000</v>
      </c>
      <c r="D690" s="5">
        <v>150000</v>
      </c>
      <c r="E690" s="5">
        <v>30000</v>
      </c>
      <c r="F690" s="5">
        <v>73000</v>
      </c>
      <c r="G690" s="5">
        <v>0</v>
      </c>
      <c r="H690" s="5">
        <v>681000</v>
      </c>
      <c r="I690" s="5">
        <v>0</v>
      </c>
      <c r="J690" s="5">
        <v>0</v>
      </c>
      <c r="K690" s="5">
        <v>0</v>
      </c>
      <c r="L690" s="5"/>
      <c r="M690" s="5">
        <f t="shared" si="256"/>
        <v>6141000</v>
      </c>
      <c r="N690" s="5">
        <f t="shared" si="257"/>
        <v>-5000</v>
      </c>
      <c r="O690" s="5" t="s">
        <v>1343</v>
      </c>
      <c r="P690" s="5">
        <v>0</v>
      </c>
      <c r="Q690" s="663">
        <v>0</v>
      </c>
      <c r="R690" s="663">
        <v>151498</v>
      </c>
      <c r="S690" s="663">
        <v>757502</v>
      </c>
      <c r="T690" s="663">
        <v>0</v>
      </c>
      <c r="U690" s="663">
        <v>0</v>
      </c>
      <c r="V690" s="663">
        <v>0</v>
      </c>
      <c r="W690" s="23">
        <v>0.69</v>
      </c>
      <c r="X690" s="663">
        <v>1</v>
      </c>
    </row>
    <row r="691" spans="1:24" ht="15" customHeight="1" x14ac:dyDescent="0.25">
      <c r="A691" s="3" t="s">
        <v>41</v>
      </c>
      <c r="B691" s="3" t="s">
        <v>1346</v>
      </c>
      <c r="C691" s="5">
        <v>1310000</v>
      </c>
      <c r="D691" s="5">
        <v>300000</v>
      </c>
      <c r="E691" s="5">
        <v>60000</v>
      </c>
      <c r="F691" s="5">
        <v>27000</v>
      </c>
      <c r="G691" s="5">
        <v>0</v>
      </c>
      <c r="H691" s="5">
        <v>942000</v>
      </c>
      <c r="I691" s="5">
        <v>0</v>
      </c>
      <c r="J691" s="5">
        <v>0</v>
      </c>
      <c r="K691" s="5">
        <v>20000</v>
      </c>
      <c r="L691" s="5"/>
      <c r="M691" s="5">
        <f xml:space="preserve"> M690+H691+ I691- J691- L691+ Q691</f>
        <v>7083000</v>
      </c>
      <c r="N691" s="5">
        <f>(C691-D691 - F691 - G691 + J691- K691- H691- I691- P691)*-1</f>
        <v>-21000</v>
      </c>
      <c r="O691" s="5" t="s">
        <v>172</v>
      </c>
      <c r="P691" s="5">
        <v>0</v>
      </c>
      <c r="Q691" s="665">
        <v>0</v>
      </c>
      <c r="R691" s="665">
        <v>218329</v>
      </c>
      <c r="S691" s="665">
        <v>1091671</v>
      </c>
      <c r="T691" s="665">
        <v>0</v>
      </c>
      <c r="U691" s="665">
        <v>0</v>
      </c>
      <c r="V691" s="665">
        <v>0</v>
      </c>
      <c r="W691" s="23">
        <v>0.61</v>
      </c>
      <c r="X691" s="665">
        <v>1</v>
      </c>
    </row>
    <row r="692" spans="1:24" ht="15" customHeight="1" x14ac:dyDescent="0.25">
      <c r="A692" s="6" t="s">
        <v>19</v>
      </c>
      <c r="B692" s="6" t="s">
        <v>15</v>
      </c>
      <c r="C692" s="7">
        <f t="shared" ref="C692:L692" si="258">SUM(C685:C691)</f>
        <v>9316000</v>
      </c>
      <c r="D692" s="7">
        <f t="shared" si="258"/>
        <v>5700000</v>
      </c>
      <c r="E692" s="7">
        <f t="shared" si="258"/>
        <v>1140000</v>
      </c>
      <c r="F692" s="7">
        <f t="shared" si="258"/>
        <v>661000</v>
      </c>
      <c r="G692" s="7">
        <f t="shared" si="258"/>
        <v>0</v>
      </c>
      <c r="H692" s="7">
        <f t="shared" si="258"/>
        <v>5847000</v>
      </c>
      <c r="I692" s="7">
        <f t="shared" si="258"/>
        <v>0</v>
      </c>
      <c r="J692" s="7">
        <f t="shared" si="258"/>
        <v>3000000</v>
      </c>
      <c r="K692" s="7">
        <f t="shared" si="258"/>
        <v>68000</v>
      </c>
      <c r="L692" s="7">
        <f t="shared" si="258"/>
        <v>4000000</v>
      </c>
      <c r="M692" s="7">
        <f>M691</f>
        <v>7083000</v>
      </c>
      <c r="N692" s="7">
        <f>SUM(N685:N691)</f>
        <v>-40000</v>
      </c>
      <c r="O692" s="7"/>
      <c r="P692" s="7">
        <f>SUM(P685:P691)</f>
        <v>0</v>
      </c>
      <c r="Q692" s="8"/>
    </row>
    <row r="693" spans="1:24" x14ac:dyDescent="0.25">
      <c r="A693" s="10" t="s">
        <v>15</v>
      </c>
      <c r="B693" s="10" t="s">
        <v>20</v>
      </c>
      <c r="C693" s="11">
        <f t="shared" ref="C693:L693" si="259">C668+C676+C684+C692</f>
        <v>36421000</v>
      </c>
      <c r="D693" s="11">
        <f t="shared" si="259"/>
        <v>28400000</v>
      </c>
      <c r="E693" s="11">
        <f t="shared" si="259"/>
        <v>5680000</v>
      </c>
      <c r="F693" s="11">
        <f t="shared" si="259"/>
        <v>2780000</v>
      </c>
      <c r="G693" s="11">
        <f t="shared" si="259"/>
        <v>0</v>
      </c>
      <c r="H693" s="11">
        <f t="shared" si="259"/>
        <v>22737000</v>
      </c>
      <c r="I693" s="11">
        <f t="shared" si="259"/>
        <v>0</v>
      </c>
      <c r="J693" s="11">
        <f t="shared" si="259"/>
        <v>17580000</v>
      </c>
      <c r="K693" s="11">
        <f t="shared" si="259"/>
        <v>68000</v>
      </c>
      <c r="L693" s="11">
        <f t="shared" si="259"/>
        <v>4000000</v>
      </c>
      <c r="M693" s="11">
        <f>M692</f>
        <v>7083000</v>
      </c>
      <c r="N693" s="11">
        <f>N668+N676+N684+N692</f>
        <v>-16000</v>
      </c>
      <c r="O693" s="11"/>
      <c r="P693" s="11">
        <f>P668+P676+P684+P692</f>
        <v>0</v>
      </c>
      <c r="Q693" s="9"/>
    </row>
    <row r="694" spans="1:24" ht="15" customHeight="1" x14ac:dyDescent="0.25">
      <c r="A694" t="s">
        <v>41</v>
      </c>
      <c r="B694" s="3" t="s">
        <v>1348</v>
      </c>
      <c r="C694" s="5">
        <v>1041000</v>
      </c>
      <c r="D694" s="5">
        <v>3300000</v>
      </c>
      <c r="E694" s="5">
        <v>660000</v>
      </c>
      <c r="F694" s="5">
        <v>342000</v>
      </c>
      <c r="G694" s="5">
        <v>0</v>
      </c>
      <c r="H694" s="5">
        <v>396000</v>
      </c>
      <c r="I694" s="5">
        <v>0</v>
      </c>
      <c r="J694" s="5">
        <v>3000000</v>
      </c>
      <c r="K694" s="5">
        <v>12000</v>
      </c>
      <c r="L694" s="5"/>
      <c r="M694" s="5">
        <f t="shared" ref="M694:M699" si="260" xml:space="preserve"> M693+H694+ I694- J694- L694+ Q694</f>
        <v>4479000</v>
      </c>
      <c r="N694" s="5">
        <f t="shared" ref="N694:N699" si="261">(C694-D694 - F694 - G694 + J694- K694- H694- I694- P694)*-1</f>
        <v>9000</v>
      </c>
      <c r="O694" s="5" t="s">
        <v>1349</v>
      </c>
      <c r="P694" s="5">
        <v>0</v>
      </c>
      <c r="Q694" s="667">
        <v>0</v>
      </c>
      <c r="R694" s="667">
        <v>173499</v>
      </c>
      <c r="S694" s="667">
        <v>867501</v>
      </c>
      <c r="T694" s="667">
        <v>0</v>
      </c>
      <c r="U694" s="667">
        <v>0</v>
      </c>
      <c r="V694" s="667">
        <v>0</v>
      </c>
      <c r="W694" s="23">
        <v>0.66</v>
      </c>
      <c r="X694" s="667">
        <v>2</v>
      </c>
    </row>
    <row r="695" spans="1:24" ht="15" customHeight="1" x14ac:dyDescent="0.25">
      <c r="A695" s="3" t="s">
        <v>41</v>
      </c>
      <c r="B695" s="3" t="s">
        <v>1351</v>
      </c>
      <c r="C695" s="5">
        <v>1444000</v>
      </c>
      <c r="D695" s="5">
        <v>2200000</v>
      </c>
      <c r="E695" s="5">
        <v>440000</v>
      </c>
      <c r="F695" s="5">
        <v>27000</v>
      </c>
      <c r="G695" s="5">
        <v>0</v>
      </c>
      <c r="H695" s="5">
        <v>228000</v>
      </c>
      <c r="I695" s="5">
        <v>0</v>
      </c>
      <c r="J695" s="5">
        <v>1000000</v>
      </c>
      <c r="K695" s="5">
        <v>0</v>
      </c>
      <c r="L695" s="5"/>
      <c r="M695" s="5">
        <f t="shared" si="260"/>
        <v>3707000</v>
      </c>
      <c r="N695" s="5">
        <f t="shared" si="261"/>
        <v>11000</v>
      </c>
      <c r="O695" s="5" t="s">
        <v>1352</v>
      </c>
      <c r="P695" s="5">
        <v>0</v>
      </c>
      <c r="Q695" s="669">
        <v>0</v>
      </c>
      <c r="R695" s="669">
        <v>240668</v>
      </c>
      <c r="S695" s="669">
        <v>1203332</v>
      </c>
      <c r="T695" s="669">
        <v>0</v>
      </c>
      <c r="U695" s="669">
        <v>0</v>
      </c>
      <c r="V695" s="669">
        <v>0</v>
      </c>
      <c r="W695" s="23">
        <v>0.67</v>
      </c>
      <c r="X695" s="669">
        <v>2</v>
      </c>
    </row>
    <row r="696" spans="1:24" ht="15" customHeight="1" x14ac:dyDescent="0.25">
      <c r="A696" s="3" t="s">
        <v>41</v>
      </c>
      <c r="B696" s="3" t="s">
        <v>1354</v>
      </c>
      <c r="C696" s="5">
        <v>1430000</v>
      </c>
      <c r="D696" s="5">
        <v>1200000</v>
      </c>
      <c r="E696" s="5">
        <v>240000</v>
      </c>
      <c r="F696" s="5">
        <v>27000</v>
      </c>
      <c r="G696" s="5">
        <v>0</v>
      </c>
      <c r="H696" s="5">
        <v>187000</v>
      </c>
      <c r="I696" s="5">
        <v>0</v>
      </c>
      <c r="J696" s="5">
        <v>0</v>
      </c>
      <c r="K696" s="5">
        <v>0</v>
      </c>
      <c r="L696" s="5"/>
      <c r="M696" s="5">
        <f t="shared" si="260"/>
        <v>3894000</v>
      </c>
      <c r="N696" s="5">
        <f t="shared" si="261"/>
        <v>-16000</v>
      </c>
      <c r="O696" s="5" t="s">
        <v>1355</v>
      </c>
      <c r="P696" s="5">
        <v>0</v>
      </c>
      <c r="Q696" s="671">
        <v>0</v>
      </c>
      <c r="R696" s="671">
        <v>238333</v>
      </c>
      <c r="S696" s="671">
        <v>1191667</v>
      </c>
      <c r="T696" s="671">
        <v>0</v>
      </c>
      <c r="U696" s="671">
        <v>0</v>
      </c>
      <c r="V696" s="671">
        <v>0</v>
      </c>
      <c r="W696" s="23">
        <v>0.67</v>
      </c>
      <c r="X696" s="671">
        <v>2</v>
      </c>
    </row>
    <row r="697" spans="1:24" ht="15" customHeight="1" x14ac:dyDescent="0.25">
      <c r="A697" s="3" t="s">
        <v>41</v>
      </c>
      <c r="B697" s="3" t="s">
        <v>1356</v>
      </c>
      <c r="C697" s="5">
        <v>1210000</v>
      </c>
      <c r="D697" s="5">
        <v>500000</v>
      </c>
      <c r="E697" s="5">
        <v>100000</v>
      </c>
      <c r="F697" s="5">
        <v>180000</v>
      </c>
      <c r="G697" s="5">
        <v>0</v>
      </c>
      <c r="H697" s="5">
        <v>530000</v>
      </c>
      <c r="I697" s="5">
        <v>0</v>
      </c>
      <c r="J697" s="5">
        <v>0</v>
      </c>
      <c r="K697" s="5">
        <v>0</v>
      </c>
      <c r="L697" s="5"/>
      <c r="M697" s="5">
        <f t="shared" si="260"/>
        <v>4424000</v>
      </c>
      <c r="N697" s="5">
        <f t="shared" si="261"/>
        <v>0</v>
      </c>
      <c r="O697" s="5" t="s">
        <v>1357</v>
      </c>
      <c r="P697" s="5">
        <v>0</v>
      </c>
      <c r="Q697" s="672">
        <v>0</v>
      </c>
      <c r="R697" s="672">
        <v>201667</v>
      </c>
      <c r="S697" s="672">
        <v>1008333</v>
      </c>
      <c r="T697" s="672">
        <v>0</v>
      </c>
      <c r="U697" s="672">
        <v>0</v>
      </c>
      <c r="V697" s="672">
        <v>0</v>
      </c>
      <c r="W697" s="23">
        <v>0.67</v>
      </c>
      <c r="X697" s="672">
        <v>1</v>
      </c>
    </row>
    <row r="698" spans="1:24" ht="15" customHeight="1" x14ac:dyDescent="0.25">
      <c r="A698" s="3" t="s">
        <v>41</v>
      </c>
      <c r="B698" s="3" t="s">
        <v>1360</v>
      </c>
      <c r="C698" s="5">
        <v>998000</v>
      </c>
      <c r="D698" s="5">
        <v>300000</v>
      </c>
      <c r="E698" s="5">
        <v>60000</v>
      </c>
      <c r="F698" s="5">
        <v>48000</v>
      </c>
      <c r="G698" s="5">
        <v>0</v>
      </c>
      <c r="H698" s="5">
        <v>644000</v>
      </c>
      <c r="I698" s="5">
        <v>0</v>
      </c>
      <c r="J698" s="5">
        <v>0</v>
      </c>
      <c r="K698" s="5">
        <v>6000</v>
      </c>
      <c r="L698" s="5"/>
      <c r="M698" s="5">
        <f t="shared" si="260"/>
        <v>5068000</v>
      </c>
      <c r="N698" s="5">
        <f t="shared" si="261"/>
        <v>0</v>
      </c>
      <c r="O698" s="5" t="s">
        <v>495</v>
      </c>
      <c r="P698" s="5">
        <v>0</v>
      </c>
      <c r="Q698" s="675">
        <v>0</v>
      </c>
      <c r="R698" s="675">
        <v>166334</v>
      </c>
      <c r="S698" s="675">
        <v>831666</v>
      </c>
      <c r="T698" s="675">
        <v>0</v>
      </c>
      <c r="U698" s="675">
        <v>0</v>
      </c>
      <c r="V698" s="675">
        <v>0</v>
      </c>
      <c r="W698" s="23">
        <v>0.62</v>
      </c>
      <c r="X698" s="675">
        <v>1</v>
      </c>
    </row>
    <row r="699" spans="1:24" ht="15" customHeight="1" x14ac:dyDescent="0.25">
      <c r="A699" s="3" t="s">
        <v>41</v>
      </c>
      <c r="B699" s="3" t="s">
        <v>1363</v>
      </c>
      <c r="C699" s="5">
        <v>1361000</v>
      </c>
      <c r="D699" s="5">
        <v>500000</v>
      </c>
      <c r="E699" s="5">
        <v>100000</v>
      </c>
      <c r="F699" s="5">
        <v>27000</v>
      </c>
      <c r="G699" s="5">
        <v>0</v>
      </c>
      <c r="H699" s="5">
        <v>834000</v>
      </c>
      <c r="I699" s="5">
        <v>0</v>
      </c>
      <c r="J699" s="5">
        <v>0</v>
      </c>
      <c r="K699" s="5">
        <v>0</v>
      </c>
      <c r="L699" s="5"/>
      <c r="M699" s="5">
        <f t="shared" si="260"/>
        <v>5902000</v>
      </c>
      <c r="N699" s="5">
        <f t="shared" si="261"/>
        <v>0</v>
      </c>
      <c r="O699" s="5" t="s">
        <v>1364</v>
      </c>
      <c r="P699" s="5">
        <v>0</v>
      </c>
      <c r="Q699" s="677">
        <v>0</v>
      </c>
      <c r="R699" s="677">
        <v>226830</v>
      </c>
      <c r="S699" s="677">
        <v>1134170</v>
      </c>
      <c r="T699" s="677">
        <v>0</v>
      </c>
      <c r="U699" s="677">
        <v>0</v>
      </c>
      <c r="V699" s="677">
        <v>0</v>
      </c>
      <c r="W699" s="23">
        <v>0.67</v>
      </c>
      <c r="X699" s="677">
        <v>3</v>
      </c>
    </row>
    <row r="700" spans="1:24" ht="15" customHeight="1" x14ac:dyDescent="0.25">
      <c r="A700" s="3" t="s">
        <v>41</v>
      </c>
      <c r="B700" s="3" t="s">
        <v>1365</v>
      </c>
      <c r="C700" s="5">
        <v>1076000</v>
      </c>
      <c r="D700" s="5">
        <v>800000</v>
      </c>
      <c r="E700" s="5">
        <v>160000</v>
      </c>
      <c r="F700" s="681">
        <v>232000</v>
      </c>
      <c r="G700" s="5">
        <v>0</v>
      </c>
      <c r="H700" s="5">
        <v>244000</v>
      </c>
      <c r="I700" s="5">
        <v>0</v>
      </c>
      <c r="J700" s="5">
        <v>200000</v>
      </c>
      <c r="K700" s="5">
        <v>0</v>
      </c>
      <c r="L700" s="5"/>
      <c r="M700" s="5">
        <f xml:space="preserve"> M699+H700+ I700- J700- L700+ Q700</f>
        <v>5946000</v>
      </c>
      <c r="N700" s="5">
        <f>(C700-D700 - F700 - G700 + J700- K700- H700- I700- P700)*-1</f>
        <v>0</v>
      </c>
      <c r="O700" s="5" t="s">
        <v>148</v>
      </c>
      <c r="P700" s="5">
        <v>0</v>
      </c>
      <c r="Q700" s="679">
        <v>0</v>
      </c>
      <c r="R700" s="679">
        <v>179332</v>
      </c>
      <c r="S700" s="679">
        <v>896668</v>
      </c>
      <c r="T700" s="679">
        <v>0</v>
      </c>
      <c r="U700" s="679">
        <v>0</v>
      </c>
      <c r="V700" s="679">
        <v>0</v>
      </c>
      <c r="W700" s="23">
        <v>0.68</v>
      </c>
      <c r="X700" s="679">
        <v>3</v>
      </c>
    </row>
    <row r="701" spans="1:24" ht="15" customHeight="1" x14ac:dyDescent="0.25">
      <c r="A701" s="6" t="s">
        <v>16</v>
      </c>
      <c r="B701" s="6" t="s">
        <v>15</v>
      </c>
      <c r="C701" s="7">
        <f t="shared" ref="C701:L701" si="262">SUM(C694:C700)</f>
        <v>8560000</v>
      </c>
      <c r="D701" s="7">
        <f t="shared" si="262"/>
        <v>8800000</v>
      </c>
      <c r="E701" s="7">
        <f t="shared" si="262"/>
        <v>1760000</v>
      </c>
      <c r="F701" s="7">
        <f t="shared" si="262"/>
        <v>883000</v>
      </c>
      <c r="G701" s="7">
        <f t="shared" si="262"/>
        <v>0</v>
      </c>
      <c r="H701" s="7">
        <f t="shared" si="262"/>
        <v>3063000</v>
      </c>
      <c r="I701" s="7">
        <f t="shared" si="262"/>
        <v>0</v>
      </c>
      <c r="J701" s="7">
        <f t="shared" si="262"/>
        <v>4200000</v>
      </c>
      <c r="K701" s="7">
        <f t="shared" si="262"/>
        <v>18000</v>
      </c>
      <c r="L701" s="7">
        <f t="shared" si="262"/>
        <v>0</v>
      </c>
      <c r="M701" s="7">
        <f>M700</f>
        <v>5946000</v>
      </c>
      <c r="N701" s="7">
        <f>SUM(N694:N700)</f>
        <v>4000</v>
      </c>
      <c r="O701" s="7"/>
      <c r="P701" s="7">
        <f>SUM(P694:P700)</f>
        <v>0</v>
      </c>
      <c r="Q701" s="8"/>
    </row>
    <row r="702" spans="1:24" ht="15" customHeight="1" x14ac:dyDescent="0.25">
      <c r="A702" s="3" t="s">
        <v>41</v>
      </c>
      <c r="B702" s="3" t="s">
        <v>1367</v>
      </c>
      <c r="C702" s="5">
        <v>1859000</v>
      </c>
      <c r="D702" s="5">
        <v>0</v>
      </c>
      <c r="E702" s="5">
        <v>0</v>
      </c>
      <c r="F702" s="5">
        <v>27000</v>
      </c>
      <c r="G702" s="5">
        <v>0</v>
      </c>
      <c r="H702" s="5">
        <v>1822000</v>
      </c>
      <c r="I702" s="5">
        <v>0</v>
      </c>
      <c r="J702" s="5">
        <v>0</v>
      </c>
      <c r="K702" s="5">
        <v>0</v>
      </c>
      <c r="L702" s="5"/>
      <c r="M702" s="5">
        <f t="shared" ref="M702:M707" si="263" xml:space="preserve"> M701+H702+ I702- J702- L702+ Q702</f>
        <v>7768000</v>
      </c>
      <c r="N702" s="5">
        <f t="shared" ref="N702:N707" si="264">(C702-D702 - F702 - G702 + J702- K702- H702- I702- P702)*-1</f>
        <v>-10000</v>
      </c>
      <c r="O702" s="5" t="s">
        <v>1368</v>
      </c>
      <c r="P702" s="5">
        <v>0</v>
      </c>
      <c r="Q702" s="682">
        <v>0</v>
      </c>
      <c r="R702" s="682">
        <v>309838</v>
      </c>
      <c r="S702" s="682">
        <v>1549162</v>
      </c>
      <c r="T702" s="682">
        <v>0</v>
      </c>
      <c r="U702" s="682">
        <v>0</v>
      </c>
      <c r="V702" s="682">
        <v>0</v>
      </c>
      <c r="W702" s="23">
        <v>0.81</v>
      </c>
      <c r="X702" s="682">
        <v>0</v>
      </c>
    </row>
    <row r="703" spans="1:24" ht="15" customHeight="1" x14ac:dyDescent="0.25">
      <c r="A703" s="3" t="s">
        <v>41</v>
      </c>
      <c r="B703" s="3" t="s">
        <v>1371</v>
      </c>
      <c r="C703" s="5">
        <v>1295000</v>
      </c>
      <c r="D703" s="5">
        <v>1000000</v>
      </c>
      <c r="E703" s="5">
        <v>200000</v>
      </c>
      <c r="F703" s="5">
        <v>30000</v>
      </c>
      <c r="G703" s="5">
        <v>0</v>
      </c>
      <c r="H703" s="5">
        <v>264000</v>
      </c>
      <c r="I703" s="5">
        <v>0</v>
      </c>
      <c r="J703" s="5">
        <v>0</v>
      </c>
      <c r="K703" s="5">
        <v>0</v>
      </c>
      <c r="L703" s="5"/>
      <c r="M703" s="5">
        <f t="shared" si="263"/>
        <v>8032000</v>
      </c>
      <c r="N703" s="5">
        <f t="shared" si="264"/>
        <v>-1000</v>
      </c>
      <c r="O703" s="5" t="s">
        <v>1372</v>
      </c>
      <c r="P703" s="5">
        <v>0</v>
      </c>
      <c r="Q703" s="684">
        <v>0</v>
      </c>
      <c r="R703" s="684">
        <v>215834</v>
      </c>
      <c r="S703" s="684">
        <v>1079166</v>
      </c>
      <c r="T703" s="684">
        <v>0</v>
      </c>
      <c r="U703" s="684">
        <v>0</v>
      </c>
      <c r="V703" s="684">
        <v>0</v>
      </c>
      <c r="W703" s="23">
        <v>0.74</v>
      </c>
      <c r="X703" s="684">
        <v>2</v>
      </c>
    </row>
    <row r="704" spans="1:24" ht="15" customHeight="1" x14ac:dyDescent="0.25">
      <c r="A704" s="3" t="s">
        <v>41</v>
      </c>
      <c r="B704" s="3" t="s">
        <v>1374</v>
      </c>
      <c r="C704" s="5">
        <v>1119000</v>
      </c>
      <c r="D704" s="5">
        <v>700000</v>
      </c>
      <c r="E704" s="5">
        <v>140000</v>
      </c>
      <c r="F704" s="5">
        <v>47000</v>
      </c>
      <c r="G704" s="5">
        <v>0</v>
      </c>
      <c r="H704" s="5">
        <v>374000</v>
      </c>
      <c r="I704" s="5">
        <v>0</v>
      </c>
      <c r="J704" s="5">
        <v>0</v>
      </c>
      <c r="K704" s="5">
        <v>0</v>
      </c>
      <c r="L704" s="5"/>
      <c r="M704" s="5">
        <f t="shared" si="263"/>
        <v>8406000</v>
      </c>
      <c r="N704" s="5">
        <f t="shared" si="264"/>
        <v>2000</v>
      </c>
      <c r="O704" s="5" t="s">
        <v>111</v>
      </c>
      <c r="P704" s="5">
        <v>0</v>
      </c>
      <c r="Q704" s="686">
        <v>0</v>
      </c>
      <c r="R704" s="686">
        <v>186501</v>
      </c>
      <c r="S704" s="686">
        <v>932499</v>
      </c>
      <c r="T704" s="686">
        <v>0</v>
      </c>
      <c r="U704" s="686">
        <v>0</v>
      </c>
      <c r="V704" s="686">
        <v>0</v>
      </c>
      <c r="W704" s="23">
        <v>0.77</v>
      </c>
      <c r="X704" s="686">
        <v>2</v>
      </c>
    </row>
    <row r="705" spans="1:24" ht="15" customHeight="1" x14ac:dyDescent="0.25">
      <c r="A705" s="3" t="s">
        <v>41</v>
      </c>
      <c r="B705" s="3" t="s">
        <v>1376</v>
      </c>
      <c r="C705" s="5">
        <v>1103000</v>
      </c>
      <c r="D705" s="5">
        <v>1500000</v>
      </c>
      <c r="E705" s="5">
        <v>300000</v>
      </c>
      <c r="F705" s="5">
        <v>69000</v>
      </c>
      <c r="G705" s="5">
        <v>0</v>
      </c>
      <c r="H705" s="5">
        <v>507000</v>
      </c>
      <c r="I705" s="5">
        <v>0</v>
      </c>
      <c r="J705" s="5">
        <v>975000</v>
      </c>
      <c r="K705" s="5">
        <v>0</v>
      </c>
      <c r="L705" s="5"/>
      <c r="M705" s="5">
        <f t="shared" si="263"/>
        <v>7938000</v>
      </c>
      <c r="N705" s="5">
        <f t="shared" si="264"/>
        <v>-2000</v>
      </c>
      <c r="O705" s="5" t="s">
        <v>1377</v>
      </c>
      <c r="P705" s="5">
        <v>0</v>
      </c>
      <c r="Q705" s="688">
        <v>0</v>
      </c>
      <c r="R705" s="688">
        <v>183837</v>
      </c>
      <c r="S705" s="688">
        <v>919163</v>
      </c>
      <c r="T705" s="688">
        <v>0</v>
      </c>
      <c r="U705" s="688">
        <v>0</v>
      </c>
      <c r="V705" s="688">
        <v>0</v>
      </c>
      <c r="W705" s="23">
        <v>0.63</v>
      </c>
      <c r="X705" s="688">
        <v>2</v>
      </c>
    </row>
    <row r="706" spans="1:24" ht="15" customHeight="1" x14ac:dyDescent="0.25">
      <c r="A706" s="3" t="s">
        <v>41</v>
      </c>
      <c r="B706" s="3" t="s">
        <v>1376</v>
      </c>
      <c r="C706" s="5">
        <v>1095000</v>
      </c>
      <c r="D706" s="5">
        <v>100000</v>
      </c>
      <c r="E706" s="5">
        <v>20000</v>
      </c>
      <c r="F706" s="5">
        <v>28000</v>
      </c>
      <c r="G706" s="5">
        <v>0</v>
      </c>
      <c r="H706" s="5">
        <v>968000</v>
      </c>
      <c r="I706" s="5">
        <v>0</v>
      </c>
      <c r="J706" s="5">
        <v>0</v>
      </c>
      <c r="K706" s="5">
        <v>0</v>
      </c>
      <c r="L706" s="5"/>
      <c r="M706" s="5">
        <f t="shared" si="263"/>
        <v>8906000</v>
      </c>
      <c r="N706" s="5">
        <f t="shared" si="264"/>
        <v>1000</v>
      </c>
      <c r="O706" s="5" t="s">
        <v>1379</v>
      </c>
      <c r="P706" s="5">
        <v>0</v>
      </c>
      <c r="Q706" s="690">
        <v>0</v>
      </c>
      <c r="R706" s="690">
        <v>182500</v>
      </c>
      <c r="S706" s="690">
        <v>912500</v>
      </c>
      <c r="T706" s="690">
        <v>0</v>
      </c>
      <c r="U706" s="690">
        <v>0</v>
      </c>
      <c r="V706" s="690">
        <v>0</v>
      </c>
      <c r="W706" s="23">
        <v>0.79</v>
      </c>
      <c r="X706" s="690">
        <v>1</v>
      </c>
    </row>
    <row r="707" spans="1:24" ht="15" customHeight="1" x14ac:dyDescent="0.25">
      <c r="A707" s="3" t="s">
        <v>41</v>
      </c>
      <c r="B707" s="3" t="s">
        <v>1380</v>
      </c>
      <c r="C707" s="5">
        <v>1590000</v>
      </c>
      <c r="D707" s="5">
        <v>500000</v>
      </c>
      <c r="E707" s="5">
        <v>100000</v>
      </c>
      <c r="F707" s="5">
        <v>239000</v>
      </c>
      <c r="G707" s="5">
        <v>0</v>
      </c>
      <c r="H707" s="5">
        <v>851000</v>
      </c>
      <c r="I707" s="5">
        <v>0</v>
      </c>
      <c r="J707" s="5">
        <v>0</v>
      </c>
      <c r="K707" s="5">
        <v>0</v>
      </c>
      <c r="L707" s="5"/>
      <c r="M707" s="5">
        <f t="shared" si="263"/>
        <v>9757000</v>
      </c>
      <c r="N707" s="5">
        <f t="shared" si="264"/>
        <v>0</v>
      </c>
      <c r="O707" s="5" t="s">
        <v>1381</v>
      </c>
      <c r="P707" s="5">
        <v>0</v>
      </c>
      <c r="Q707" s="691">
        <v>0</v>
      </c>
      <c r="R707" s="691">
        <v>265002</v>
      </c>
      <c r="S707" s="691">
        <v>1324998</v>
      </c>
      <c r="T707" s="691">
        <v>0</v>
      </c>
      <c r="U707" s="691">
        <v>0</v>
      </c>
      <c r="V707" s="691">
        <v>0</v>
      </c>
      <c r="W707" s="23">
        <v>0.82</v>
      </c>
      <c r="X707" s="691">
        <v>1</v>
      </c>
    </row>
    <row r="708" spans="1:24" ht="15" customHeight="1" x14ac:dyDescent="0.25">
      <c r="A708" s="3" t="s">
        <v>41</v>
      </c>
      <c r="B708" s="3" t="s">
        <v>1384</v>
      </c>
      <c r="C708" s="5">
        <v>1318000</v>
      </c>
      <c r="D708" s="5">
        <v>1700000</v>
      </c>
      <c r="E708" s="5">
        <v>340000</v>
      </c>
      <c r="F708" s="5">
        <v>27000</v>
      </c>
      <c r="G708" s="5">
        <v>0</v>
      </c>
      <c r="H708" s="5">
        <v>375000</v>
      </c>
      <c r="I708" s="5">
        <v>0</v>
      </c>
      <c r="J708" s="5">
        <v>800000</v>
      </c>
      <c r="K708" s="5">
        <v>0</v>
      </c>
      <c r="L708" s="5"/>
      <c r="M708" s="5">
        <f xml:space="preserve"> M707+H708+ I708- J708- L708+ Q708</f>
        <v>9332000</v>
      </c>
      <c r="N708" s="5">
        <f>(C708-D708 - F708 - G708 + J708- K708- H708- I708- P708)*-1</f>
        <v>-16000</v>
      </c>
      <c r="O708" s="5" t="s">
        <v>1370</v>
      </c>
      <c r="P708" s="5">
        <v>0</v>
      </c>
      <c r="Q708" s="695">
        <v>0</v>
      </c>
      <c r="R708" s="695">
        <v>219666</v>
      </c>
      <c r="S708" s="695">
        <v>1098334</v>
      </c>
      <c r="T708" s="695">
        <v>0</v>
      </c>
      <c r="U708" s="695">
        <v>0</v>
      </c>
      <c r="V708" s="695">
        <v>0</v>
      </c>
      <c r="W708" s="23">
        <v>0.69</v>
      </c>
      <c r="X708" s="695">
        <v>2</v>
      </c>
    </row>
    <row r="709" spans="1:24" ht="15" customHeight="1" x14ac:dyDescent="0.25">
      <c r="A709" s="6" t="s">
        <v>17</v>
      </c>
      <c r="B709" s="6" t="s">
        <v>15</v>
      </c>
      <c r="C709" s="7">
        <f t="shared" ref="C709:L709" si="265">SUM(C702:C708)</f>
        <v>9379000</v>
      </c>
      <c r="D709" s="7">
        <f t="shared" si="265"/>
        <v>5500000</v>
      </c>
      <c r="E709" s="7">
        <f t="shared" si="265"/>
        <v>1100000</v>
      </c>
      <c r="F709" s="7">
        <f t="shared" si="265"/>
        <v>467000</v>
      </c>
      <c r="G709" s="7">
        <f t="shared" si="265"/>
        <v>0</v>
      </c>
      <c r="H709" s="7">
        <f t="shared" si="265"/>
        <v>5161000</v>
      </c>
      <c r="I709" s="7">
        <f t="shared" si="265"/>
        <v>0</v>
      </c>
      <c r="J709" s="7">
        <f t="shared" si="265"/>
        <v>1775000</v>
      </c>
      <c r="K709" s="7">
        <f t="shared" si="265"/>
        <v>0</v>
      </c>
      <c r="L709" s="7">
        <f t="shared" si="265"/>
        <v>0</v>
      </c>
      <c r="M709" s="7">
        <f>M708</f>
        <v>9332000</v>
      </c>
      <c r="N709" s="7">
        <f>SUM(N702:N708)</f>
        <v>-26000</v>
      </c>
      <c r="O709" s="7"/>
      <c r="P709" s="7">
        <f>SUM(P702:P708)</f>
        <v>0</v>
      </c>
      <c r="Q709" s="8"/>
    </row>
    <row r="710" spans="1:24" ht="15" customHeight="1" x14ac:dyDescent="0.25">
      <c r="A710" s="3" t="s">
        <v>41</v>
      </c>
      <c r="B710" s="3" t="s">
        <v>1384</v>
      </c>
      <c r="C710" s="5">
        <v>1174000</v>
      </c>
      <c r="D710" s="5">
        <v>600000</v>
      </c>
      <c r="E710" s="5">
        <v>120000</v>
      </c>
      <c r="F710" s="5">
        <v>42000</v>
      </c>
      <c r="G710" s="5">
        <v>0</v>
      </c>
      <c r="H710" s="5">
        <v>544000</v>
      </c>
      <c r="I710" s="5">
        <v>0</v>
      </c>
      <c r="J710" s="5">
        <v>0</v>
      </c>
      <c r="K710" s="5">
        <v>0</v>
      </c>
      <c r="L710" s="5"/>
      <c r="M710" s="5">
        <f t="shared" ref="M710:M715" si="266" xml:space="preserve"> M709+H710+ I710- J710- L710+ Q710</f>
        <v>9876000</v>
      </c>
      <c r="N710" s="5">
        <f t="shared" ref="N710:N715" si="267">(C710-D710 - F710 - G710 + J710- K710- H710- I710- P710)*-1</f>
        <v>12000</v>
      </c>
      <c r="O710" s="5" t="s">
        <v>1093</v>
      </c>
      <c r="P710" s="5">
        <v>0</v>
      </c>
      <c r="Q710" s="697">
        <v>0</v>
      </c>
      <c r="R710" s="697">
        <v>195669</v>
      </c>
      <c r="S710" s="697">
        <v>978331</v>
      </c>
      <c r="T710" s="697">
        <v>0</v>
      </c>
      <c r="U710" s="697">
        <v>0</v>
      </c>
      <c r="V710" s="697">
        <v>0</v>
      </c>
      <c r="W710" s="23">
        <v>0.82</v>
      </c>
      <c r="X710" s="697">
        <v>2</v>
      </c>
    </row>
    <row r="711" spans="1:24" ht="15" customHeight="1" x14ac:dyDescent="0.25">
      <c r="A711" s="3" t="s">
        <v>41</v>
      </c>
      <c r="B711" s="3" t="s">
        <v>1387</v>
      </c>
      <c r="C711" s="5">
        <v>1389000</v>
      </c>
      <c r="D711" s="5">
        <v>0</v>
      </c>
      <c r="E711" s="5">
        <v>0</v>
      </c>
      <c r="F711" s="5">
        <v>27000</v>
      </c>
      <c r="G711" s="5">
        <v>0</v>
      </c>
      <c r="H711" s="5">
        <v>1347000</v>
      </c>
      <c r="I711" s="5">
        <v>0</v>
      </c>
      <c r="J711" s="5">
        <v>0</v>
      </c>
      <c r="K711" s="5">
        <v>0</v>
      </c>
      <c r="L711" s="5"/>
      <c r="M711" s="5">
        <f t="shared" si="266"/>
        <v>11223000</v>
      </c>
      <c r="N711" s="5">
        <f t="shared" si="267"/>
        <v>-15000</v>
      </c>
      <c r="O711" s="5" t="s">
        <v>1389</v>
      </c>
      <c r="P711" s="5">
        <v>0</v>
      </c>
      <c r="Q711" s="699">
        <v>0</v>
      </c>
      <c r="R711" s="699">
        <v>231502</v>
      </c>
      <c r="S711" s="699">
        <v>1157498</v>
      </c>
      <c r="T711" s="699">
        <v>0</v>
      </c>
      <c r="U711" s="699">
        <v>0</v>
      </c>
      <c r="V711" s="699">
        <v>0</v>
      </c>
      <c r="W711" s="23">
        <v>0.79</v>
      </c>
      <c r="X711" s="699">
        <v>0</v>
      </c>
    </row>
    <row r="712" spans="1:24" ht="15" customHeight="1" x14ac:dyDescent="0.25">
      <c r="A712" s="3" t="s">
        <v>41</v>
      </c>
      <c r="B712" s="3" t="s">
        <v>1391</v>
      </c>
      <c r="C712" s="5">
        <v>954000</v>
      </c>
      <c r="D712" s="5">
        <v>1700000</v>
      </c>
      <c r="E712" s="5">
        <v>340000</v>
      </c>
      <c r="F712" s="5">
        <v>48000</v>
      </c>
      <c r="G712" s="5">
        <v>0</v>
      </c>
      <c r="H712" s="5">
        <v>409000</v>
      </c>
      <c r="I712" s="5">
        <v>0</v>
      </c>
      <c r="J712" s="5">
        <v>1200000</v>
      </c>
      <c r="K712" s="5">
        <v>0</v>
      </c>
      <c r="L712" s="5"/>
      <c r="M712" s="5">
        <f t="shared" si="266"/>
        <v>10432000</v>
      </c>
      <c r="N712" s="5">
        <f t="shared" si="267"/>
        <v>3000</v>
      </c>
      <c r="O712" s="5" t="s">
        <v>1393</v>
      </c>
      <c r="P712" s="5">
        <v>0</v>
      </c>
      <c r="Q712" s="701">
        <v>0</v>
      </c>
      <c r="R712" s="701">
        <v>159003</v>
      </c>
      <c r="S712" s="701">
        <v>794997</v>
      </c>
      <c r="T712" s="701">
        <v>0</v>
      </c>
      <c r="U712" s="701">
        <v>0</v>
      </c>
      <c r="V712" s="701">
        <v>0</v>
      </c>
      <c r="W712" s="23">
        <v>0.64</v>
      </c>
      <c r="X712" s="701">
        <v>3</v>
      </c>
    </row>
    <row r="713" spans="1:24" ht="15" customHeight="1" x14ac:dyDescent="0.25">
      <c r="A713" s="3" t="s">
        <v>41</v>
      </c>
      <c r="B713" s="3" t="s">
        <v>1394</v>
      </c>
      <c r="C713" s="5">
        <v>1735000</v>
      </c>
      <c r="D713" s="5">
        <v>1200000</v>
      </c>
      <c r="E713" s="5">
        <v>240000</v>
      </c>
      <c r="F713" s="5">
        <v>96000</v>
      </c>
      <c r="G713" s="5">
        <v>0</v>
      </c>
      <c r="H713" s="5">
        <v>1439000</v>
      </c>
      <c r="I713" s="5">
        <v>0</v>
      </c>
      <c r="J713" s="5">
        <v>1000000</v>
      </c>
      <c r="K713" s="5">
        <v>0</v>
      </c>
      <c r="L713" s="5"/>
      <c r="M713" s="5">
        <f t="shared" si="266"/>
        <v>10871000</v>
      </c>
      <c r="N713" s="5">
        <f t="shared" si="267"/>
        <v>0</v>
      </c>
      <c r="O713" s="5" t="s">
        <v>1396</v>
      </c>
      <c r="P713" s="5">
        <v>0</v>
      </c>
      <c r="Q713" s="703">
        <v>0</v>
      </c>
      <c r="R713" s="703">
        <v>289167</v>
      </c>
      <c r="S713" s="703">
        <v>1445833</v>
      </c>
      <c r="T713" s="703">
        <v>0</v>
      </c>
      <c r="U713" s="703">
        <v>0</v>
      </c>
      <c r="V713" s="703">
        <v>0</v>
      </c>
      <c r="W713" s="23">
        <v>0.8</v>
      </c>
      <c r="X713" s="703">
        <v>2</v>
      </c>
    </row>
    <row r="714" spans="1:24" ht="15" customHeight="1" x14ac:dyDescent="0.25">
      <c r="A714" s="3" t="s">
        <v>41</v>
      </c>
      <c r="B714" s="3" t="s">
        <v>1394</v>
      </c>
      <c r="C714" s="5">
        <v>879000</v>
      </c>
      <c r="D714" s="5">
        <v>5800000</v>
      </c>
      <c r="E714" s="5">
        <v>1160000</v>
      </c>
      <c r="F714" s="5">
        <v>232000</v>
      </c>
      <c r="G714" s="5">
        <v>0</v>
      </c>
      <c r="H714" s="5">
        <v>47000</v>
      </c>
      <c r="I714" s="5">
        <v>0</v>
      </c>
      <c r="J714" s="5">
        <v>5200000</v>
      </c>
      <c r="K714" s="5">
        <v>0</v>
      </c>
      <c r="L714" s="5"/>
      <c r="M714" s="5">
        <f t="shared" si="266"/>
        <v>5718000</v>
      </c>
      <c r="N714" s="5">
        <f t="shared" si="267"/>
        <v>0</v>
      </c>
      <c r="O714" s="5" t="s">
        <v>1397</v>
      </c>
      <c r="P714" s="5">
        <v>0</v>
      </c>
      <c r="Q714" s="704">
        <v>0</v>
      </c>
      <c r="R714" s="704">
        <v>146500</v>
      </c>
      <c r="S714" s="704">
        <v>732500</v>
      </c>
      <c r="T714" s="704">
        <v>0</v>
      </c>
      <c r="U714" s="704">
        <v>0</v>
      </c>
      <c r="V714" s="704">
        <v>0</v>
      </c>
      <c r="W714" s="23">
        <v>0.8</v>
      </c>
      <c r="X714" s="704">
        <v>3</v>
      </c>
    </row>
    <row r="715" spans="1:24" ht="15" customHeight="1" x14ac:dyDescent="0.25">
      <c r="A715" s="3" t="s">
        <v>41</v>
      </c>
      <c r="B715" s="3" t="s">
        <v>1400</v>
      </c>
      <c r="C715" s="5">
        <v>1398000</v>
      </c>
      <c r="D715" s="5">
        <v>300000</v>
      </c>
      <c r="E715" s="5">
        <v>60000</v>
      </c>
      <c r="F715" s="5">
        <v>28000</v>
      </c>
      <c r="G715" s="5">
        <v>0</v>
      </c>
      <c r="H715" s="5">
        <v>1070000</v>
      </c>
      <c r="I715" s="5">
        <v>0</v>
      </c>
      <c r="J715" s="5">
        <v>0</v>
      </c>
      <c r="K715" s="5">
        <v>0</v>
      </c>
      <c r="L715" s="5"/>
      <c r="M715" s="5">
        <f t="shared" si="266"/>
        <v>6788000</v>
      </c>
      <c r="N715" s="5">
        <f t="shared" si="267"/>
        <v>0</v>
      </c>
      <c r="O715" s="5" t="s">
        <v>1401</v>
      </c>
      <c r="P715" s="5">
        <v>0</v>
      </c>
      <c r="Q715" s="706">
        <v>0</v>
      </c>
      <c r="R715" s="706">
        <v>233003</v>
      </c>
      <c r="S715" s="706">
        <v>1164997</v>
      </c>
      <c r="T715" s="706">
        <v>0</v>
      </c>
      <c r="U715" s="706">
        <v>0</v>
      </c>
      <c r="V715" s="706">
        <v>0</v>
      </c>
      <c r="W715" s="23">
        <v>0.73</v>
      </c>
      <c r="X715" s="706">
        <v>1</v>
      </c>
    </row>
    <row r="716" spans="1:24" ht="15" customHeight="1" x14ac:dyDescent="0.25">
      <c r="A716" s="3" t="s">
        <v>41</v>
      </c>
      <c r="B716" s="3" t="s">
        <v>1406</v>
      </c>
      <c r="C716" s="5">
        <v>1652000</v>
      </c>
      <c r="D716" s="5">
        <v>1000000</v>
      </c>
      <c r="E716" s="5">
        <v>200000</v>
      </c>
      <c r="F716" s="5">
        <v>129000</v>
      </c>
      <c r="G716" s="5">
        <v>0</v>
      </c>
      <c r="H716" s="5">
        <v>522000</v>
      </c>
      <c r="I716" s="5">
        <v>0</v>
      </c>
      <c r="J716" s="5">
        <v>0</v>
      </c>
      <c r="K716" s="5">
        <v>0</v>
      </c>
      <c r="L716" s="5">
        <v>4000000</v>
      </c>
      <c r="M716" s="5">
        <f xml:space="preserve"> M715+H716+ I716- J716- L716+ Q716</f>
        <v>3310000</v>
      </c>
      <c r="N716" s="5">
        <f>(C716-D716 - F716 - G716 + J716- K716- H716- I716- P716)*-1</f>
        <v>-1000</v>
      </c>
      <c r="O716" s="5" t="s">
        <v>1407</v>
      </c>
      <c r="P716" s="5">
        <v>0</v>
      </c>
      <c r="Q716" s="709">
        <v>0</v>
      </c>
      <c r="R716" s="709">
        <v>275329</v>
      </c>
      <c r="S716" s="709">
        <v>1376671</v>
      </c>
      <c r="T716" s="709">
        <v>0</v>
      </c>
      <c r="U716" s="709">
        <v>0</v>
      </c>
      <c r="V716" s="709">
        <v>0</v>
      </c>
      <c r="W716" s="23">
        <v>0.7</v>
      </c>
      <c r="X716" s="709">
        <v>2</v>
      </c>
    </row>
    <row r="717" spans="1:24" ht="15" customHeight="1" x14ac:dyDescent="0.25">
      <c r="A717" s="6" t="s">
        <v>18</v>
      </c>
      <c r="B717" s="6" t="s">
        <v>15</v>
      </c>
      <c r="C717" s="7">
        <f t="shared" ref="C717:L717" si="268">SUM(C710:C716)</f>
        <v>9181000</v>
      </c>
      <c r="D717" s="7">
        <f t="shared" si="268"/>
        <v>10600000</v>
      </c>
      <c r="E717" s="7">
        <f t="shared" si="268"/>
        <v>2120000</v>
      </c>
      <c r="F717" s="7">
        <f t="shared" si="268"/>
        <v>602000</v>
      </c>
      <c r="G717" s="7">
        <f t="shared" si="268"/>
        <v>0</v>
      </c>
      <c r="H717" s="7">
        <f t="shared" si="268"/>
        <v>5378000</v>
      </c>
      <c r="I717" s="7">
        <f t="shared" si="268"/>
        <v>0</v>
      </c>
      <c r="J717" s="7">
        <f t="shared" si="268"/>
        <v>7400000</v>
      </c>
      <c r="K717" s="7">
        <f t="shared" si="268"/>
        <v>0</v>
      </c>
      <c r="L717" s="7">
        <f t="shared" si="268"/>
        <v>4000000</v>
      </c>
      <c r="M717" s="7">
        <f>M716</f>
        <v>3310000</v>
      </c>
      <c r="N717" s="7">
        <f>SUM(N710:N716)</f>
        <v>-1000</v>
      </c>
      <c r="O717" s="7"/>
      <c r="P717" s="7">
        <f>SUM(P710:P716)</f>
        <v>0</v>
      </c>
      <c r="Q717" s="8"/>
    </row>
    <row r="718" spans="1:24" ht="15" customHeight="1" x14ac:dyDescent="0.25">
      <c r="A718" s="3" t="s">
        <v>41</v>
      </c>
      <c r="B718" s="3" t="s">
        <v>1406</v>
      </c>
      <c r="C718" s="5">
        <v>982000</v>
      </c>
      <c r="D718" s="5">
        <v>3000000</v>
      </c>
      <c r="E718" s="5">
        <v>600000</v>
      </c>
      <c r="F718" s="5">
        <v>27000</v>
      </c>
      <c r="G718" s="5">
        <v>0</v>
      </c>
      <c r="H718" s="5">
        <v>455000</v>
      </c>
      <c r="I718" s="5">
        <v>0</v>
      </c>
      <c r="J718" s="5">
        <v>2500000</v>
      </c>
      <c r="K718" s="5">
        <v>0</v>
      </c>
      <c r="L718" s="5"/>
      <c r="M718" s="5">
        <f t="shared" ref="M718:M723" si="269" xml:space="preserve"> M717+H718+ I718- J718- L718+ Q718</f>
        <v>1265000</v>
      </c>
      <c r="N718" s="5">
        <f t="shared" ref="N718:N723" si="270">(C718-D718 - F718 - G718 + J718- K718- H718- I718- P718)*-1</f>
        <v>0</v>
      </c>
      <c r="O718" s="5" t="s">
        <v>1409</v>
      </c>
      <c r="P718" s="5">
        <v>0</v>
      </c>
      <c r="Q718" s="711">
        <v>0</v>
      </c>
      <c r="R718" s="711">
        <v>163665</v>
      </c>
      <c r="S718" s="711">
        <v>818335</v>
      </c>
      <c r="T718" s="711">
        <v>0</v>
      </c>
      <c r="U718" s="711">
        <v>0</v>
      </c>
      <c r="V718" s="711">
        <v>0</v>
      </c>
      <c r="W718" s="23">
        <v>0.65</v>
      </c>
      <c r="X718" s="711">
        <v>2</v>
      </c>
    </row>
    <row r="719" spans="1:24" ht="15" customHeight="1" x14ac:dyDescent="0.25">
      <c r="A719" s="3" t="s">
        <v>41</v>
      </c>
      <c r="B719" s="3" t="s">
        <v>1410</v>
      </c>
      <c r="C719" s="5">
        <v>1185000</v>
      </c>
      <c r="D719" s="5">
        <v>1000000</v>
      </c>
      <c r="E719" s="5">
        <v>200000</v>
      </c>
      <c r="F719" s="5">
        <v>48000</v>
      </c>
      <c r="G719" s="5">
        <v>0</v>
      </c>
      <c r="H719" s="5">
        <v>637000</v>
      </c>
      <c r="I719" s="5">
        <v>0</v>
      </c>
      <c r="J719" s="5">
        <v>500000</v>
      </c>
      <c r="K719" s="5">
        <v>0</v>
      </c>
      <c r="L719" s="5"/>
      <c r="M719" s="5">
        <f t="shared" si="269"/>
        <v>1402000</v>
      </c>
      <c r="N719" s="5">
        <f t="shared" si="270"/>
        <v>0</v>
      </c>
      <c r="O719" s="5" t="s">
        <v>1411</v>
      </c>
      <c r="P719" s="5">
        <v>0</v>
      </c>
      <c r="Q719" s="712">
        <v>0</v>
      </c>
      <c r="R719" s="712">
        <v>197501</v>
      </c>
      <c r="S719" s="712">
        <v>987499</v>
      </c>
      <c r="T719" s="712">
        <v>0</v>
      </c>
      <c r="U719" s="712">
        <v>0</v>
      </c>
      <c r="V719" s="712">
        <v>0</v>
      </c>
      <c r="W719" s="23">
        <v>0.65</v>
      </c>
      <c r="X719" s="712">
        <v>1</v>
      </c>
    </row>
    <row r="720" spans="1:24" ht="15" customHeight="1" x14ac:dyDescent="0.25">
      <c r="A720" s="3" t="s">
        <v>41</v>
      </c>
      <c r="B720" s="3" t="s">
        <v>1413</v>
      </c>
      <c r="C720" s="5">
        <v>1215000</v>
      </c>
      <c r="D720" s="5">
        <v>600000</v>
      </c>
      <c r="E720" s="5">
        <v>120000</v>
      </c>
      <c r="F720" s="5">
        <v>27000</v>
      </c>
      <c r="G720" s="5">
        <v>0</v>
      </c>
      <c r="H720" s="5">
        <v>590000</v>
      </c>
      <c r="I720" s="5">
        <v>0</v>
      </c>
      <c r="J720" s="5">
        <v>0</v>
      </c>
      <c r="K720" s="5">
        <v>0</v>
      </c>
      <c r="L720" s="5"/>
      <c r="M720" s="5">
        <f t="shared" si="269"/>
        <v>1992000</v>
      </c>
      <c r="N720" s="5">
        <f t="shared" si="270"/>
        <v>2000</v>
      </c>
      <c r="O720" s="5" t="s">
        <v>1414</v>
      </c>
      <c r="P720" s="5">
        <v>0</v>
      </c>
      <c r="Q720" s="714">
        <v>0</v>
      </c>
      <c r="R720" s="714">
        <v>202498</v>
      </c>
      <c r="S720" s="714">
        <v>1012502</v>
      </c>
      <c r="T720" s="714">
        <v>0</v>
      </c>
      <c r="U720" s="714">
        <v>0</v>
      </c>
      <c r="V720" s="714">
        <v>0</v>
      </c>
      <c r="W720" s="23">
        <v>0.71</v>
      </c>
      <c r="X720" s="714">
        <v>3</v>
      </c>
    </row>
    <row r="721" spans="1:24" ht="15" customHeight="1" x14ac:dyDescent="0.25">
      <c r="A721" s="3" t="s">
        <v>41</v>
      </c>
      <c r="B721" s="3" t="s">
        <v>1413</v>
      </c>
      <c r="C721" s="5">
        <v>973000</v>
      </c>
      <c r="D721" s="5">
        <v>800000</v>
      </c>
      <c r="E721" s="5">
        <v>160000</v>
      </c>
      <c r="F721" s="5">
        <v>232000</v>
      </c>
      <c r="G721" s="5">
        <v>0</v>
      </c>
      <c r="H721" s="5">
        <v>0</v>
      </c>
      <c r="I721" s="5">
        <v>0</v>
      </c>
      <c r="J721" s="5">
        <v>61000</v>
      </c>
      <c r="K721" s="5">
        <v>0</v>
      </c>
      <c r="L721" s="5"/>
      <c r="M721" s="5">
        <f t="shared" si="269"/>
        <v>1931000</v>
      </c>
      <c r="N721" s="5">
        <f t="shared" si="270"/>
        <v>-2000</v>
      </c>
      <c r="O721" s="5" t="s">
        <v>1402</v>
      </c>
      <c r="P721" s="5">
        <v>0</v>
      </c>
      <c r="Q721" s="716">
        <v>0</v>
      </c>
      <c r="R721" s="716">
        <v>162169</v>
      </c>
      <c r="S721" s="716">
        <v>810831</v>
      </c>
      <c r="T721" s="716">
        <v>0</v>
      </c>
      <c r="U721" s="716">
        <v>0</v>
      </c>
      <c r="V721" s="716">
        <v>0</v>
      </c>
      <c r="W721" s="23">
        <v>0.63</v>
      </c>
      <c r="X721" s="716">
        <v>2</v>
      </c>
    </row>
    <row r="722" spans="1:24" ht="15" customHeight="1" x14ac:dyDescent="0.25">
      <c r="A722" s="3" t="s">
        <v>41</v>
      </c>
      <c r="B722" s="3" t="s">
        <v>1416</v>
      </c>
      <c r="C722" s="5">
        <v>1529000</v>
      </c>
      <c r="D722" s="5">
        <v>1700000</v>
      </c>
      <c r="E722" s="5">
        <v>340000</v>
      </c>
      <c r="F722" s="5">
        <v>101000</v>
      </c>
      <c r="G722" s="5">
        <v>0</v>
      </c>
      <c r="H722" s="5">
        <v>827000</v>
      </c>
      <c r="I722" s="5">
        <v>0</v>
      </c>
      <c r="J722" s="5">
        <v>1100000</v>
      </c>
      <c r="K722" s="5">
        <v>0</v>
      </c>
      <c r="L722" s="5"/>
      <c r="M722" s="5">
        <f t="shared" si="269"/>
        <v>1658000</v>
      </c>
      <c r="N722" s="5">
        <f t="shared" si="270"/>
        <v>-1000</v>
      </c>
      <c r="O722" s="5" t="s">
        <v>1373</v>
      </c>
      <c r="P722" s="5">
        <v>0</v>
      </c>
      <c r="Q722" s="717">
        <v>0</v>
      </c>
      <c r="R722" s="717">
        <v>254832</v>
      </c>
      <c r="S722" s="717">
        <v>1274168</v>
      </c>
      <c r="T722" s="717">
        <v>0</v>
      </c>
      <c r="U722" s="717">
        <v>0</v>
      </c>
      <c r="V722" s="717">
        <v>0</v>
      </c>
      <c r="W722" s="23">
        <v>0.75</v>
      </c>
      <c r="X722" s="717">
        <v>3</v>
      </c>
    </row>
    <row r="723" spans="1:24" ht="15" customHeight="1" x14ac:dyDescent="0.25">
      <c r="A723" s="3" t="s">
        <v>41</v>
      </c>
      <c r="B723" s="3" t="s">
        <v>1420</v>
      </c>
      <c r="C723" s="5">
        <v>1252000</v>
      </c>
      <c r="D723" s="5">
        <v>400000</v>
      </c>
      <c r="E723" s="5">
        <v>80000</v>
      </c>
      <c r="F723" s="5">
        <v>27000</v>
      </c>
      <c r="G723" s="5">
        <v>0</v>
      </c>
      <c r="H723" s="5">
        <v>825000</v>
      </c>
      <c r="I723" s="5">
        <v>0</v>
      </c>
      <c r="J723" s="5">
        <v>0</v>
      </c>
      <c r="K723" s="5">
        <v>0</v>
      </c>
      <c r="L723" s="5"/>
      <c r="M723" s="5">
        <f t="shared" si="269"/>
        <v>2483000</v>
      </c>
      <c r="N723" s="5">
        <f t="shared" si="270"/>
        <v>0</v>
      </c>
      <c r="O723" s="5" t="s">
        <v>159</v>
      </c>
      <c r="P723" s="5">
        <v>0</v>
      </c>
      <c r="Q723" s="720">
        <v>0</v>
      </c>
      <c r="R723" s="720">
        <v>208666</v>
      </c>
      <c r="S723" s="720">
        <v>1043334</v>
      </c>
      <c r="T723" s="720">
        <v>0</v>
      </c>
      <c r="U723" s="720">
        <v>0</v>
      </c>
      <c r="V723" s="720">
        <v>0</v>
      </c>
      <c r="W723" s="23">
        <v>0.7</v>
      </c>
      <c r="X723" s="720">
        <v>2</v>
      </c>
    </row>
    <row r="724" spans="1:24" ht="15" customHeight="1" x14ac:dyDescent="0.25">
      <c r="A724" s="3" t="s">
        <v>41</v>
      </c>
      <c r="B724" s="3" t="s">
        <v>1423</v>
      </c>
      <c r="C724" s="5">
        <v>982000</v>
      </c>
      <c r="D724" s="5">
        <v>0</v>
      </c>
      <c r="E724" s="5">
        <v>0</v>
      </c>
      <c r="F724" s="5">
        <v>39000</v>
      </c>
      <c r="G724" s="5">
        <v>0</v>
      </c>
      <c r="H724" s="5">
        <v>943000</v>
      </c>
      <c r="I724" s="5">
        <v>0</v>
      </c>
      <c r="J724" s="5">
        <v>0</v>
      </c>
      <c r="K724" s="5">
        <v>0</v>
      </c>
      <c r="L724" s="5"/>
      <c r="M724" s="5">
        <f xml:space="preserve"> M723+H724+ I724- J724- L724+ Q724</f>
        <v>3426000</v>
      </c>
      <c r="N724" s="5">
        <f>(C724-D724 - F724 - G724 + J724- K724- H724- I724- P724)*-1</f>
        <v>0</v>
      </c>
      <c r="O724" s="5" t="s">
        <v>412</v>
      </c>
      <c r="P724" s="5">
        <v>0</v>
      </c>
      <c r="Q724" s="722">
        <v>0</v>
      </c>
      <c r="R724" s="722">
        <v>163665</v>
      </c>
      <c r="S724" s="722">
        <v>818335</v>
      </c>
      <c r="T724" s="722">
        <v>0</v>
      </c>
      <c r="U724" s="722">
        <v>0</v>
      </c>
      <c r="V724" s="722">
        <v>0</v>
      </c>
      <c r="W724" s="23">
        <v>0.71</v>
      </c>
      <c r="X724" s="722">
        <v>0</v>
      </c>
    </row>
    <row r="725" spans="1:24" ht="15" customHeight="1" x14ac:dyDescent="0.25">
      <c r="A725" s="6" t="s">
        <v>19</v>
      </c>
      <c r="B725" s="6" t="s">
        <v>15</v>
      </c>
      <c r="C725" s="7">
        <f t="shared" ref="C725:L725" si="271">SUM(C718:C724)</f>
        <v>8118000</v>
      </c>
      <c r="D725" s="7">
        <f t="shared" si="271"/>
        <v>7500000</v>
      </c>
      <c r="E725" s="7">
        <f t="shared" si="271"/>
        <v>1500000</v>
      </c>
      <c r="F725" s="7">
        <f t="shared" si="271"/>
        <v>501000</v>
      </c>
      <c r="G725" s="7">
        <f t="shared" si="271"/>
        <v>0</v>
      </c>
      <c r="H725" s="7">
        <f t="shared" si="271"/>
        <v>4277000</v>
      </c>
      <c r="I725" s="7">
        <f t="shared" si="271"/>
        <v>0</v>
      </c>
      <c r="J725" s="7">
        <f t="shared" si="271"/>
        <v>4161000</v>
      </c>
      <c r="K725" s="7">
        <f t="shared" si="271"/>
        <v>0</v>
      </c>
      <c r="L725" s="7">
        <f t="shared" si="271"/>
        <v>0</v>
      </c>
      <c r="M725" s="7">
        <f>M724</f>
        <v>3426000</v>
      </c>
      <c r="N725" s="7">
        <f>SUM(N718:N724)</f>
        <v>-1000</v>
      </c>
      <c r="O725" s="7"/>
      <c r="P725" s="7">
        <f>SUM(P718:P724)</f>
        <v>0</v>
      </c>
      <c r="Q725" s="8"/>
    </row>
    <row r="726" spans="1:24" x14ac:dyDescent="0.25">
      <c r="A726" s="10" t="s">
        <v>15</v>
      </c>
      <c r="B726" s="10" t="s">
        <v>20</v>
      </c>
      <c r="C726" s="11">
        <f t="shared" ref="C726:L726" si="272">C701+C709+C717+C725</f>
        <v>35238000</v>
      </c>
      <c r="D726" s="11">
        <f t="shared" si="272"/>
        <v>32400000</v>
      </c>
      <c r="E726" s="11">
        <f t="shared" si="272"/>
        <v>6480000</v>
      </c>
      <c r="F726" s="11">
        <f t="shared" si="272"/>
        <v>2453000</v>
      </c>
      <c r="G726" s="11">
        <f>+F726/E726*100</f>
        <v>37.854938271604937</v>
      </c>
      <c r="H726" s="11">
        <f t="shared" si="272"/>
        <v>17879000</v>
      </c>
      <c r="I726" s="11">
        <f t="shared" si="272"/>
        <v>0</v>
      </c>
      <c r="J726" s="11">
        <f t="shared" si="272"/>
        <v>17536000</v>
      </c>
      <c r="K726" s="11">
        <f t="shared" si="272"/>
        <v>18000</v>
      </c>
      <c r="L726" s="11">
        <f t="shared" si="272"/>
        <v>4000000</v>
      </c>
      <c r="M726" s="11">
        <f>M725</f>
        <v>3426000</v>
      </c>
      <c r="N726" s="11">
        <f>N701+N709+N717+N725</f>
        <v>-24000</v>
      </c>
      <c r="O726" s="11"/>
      <c r="P726" s="11">
        <f>P701+P709+P717+P725</f>
        <v>0</v>
      </c>
      <c r="Q726" s="9"/>
    </row>
    <row r="727" spans="1:24" ht="15" customHeight="1" x14ac:dyDescent="0.25">
      <c r="A727" t="s">
        <v>41</v>
      </c>
      <c r="B727" s="3" t="s">
        <v>1424</v>
      </c>
      <c r="C727" s="5">
        <v>1302000</v>
      </c>
      <c r="D727" s="5">
        <v>2286000</v>
      </c>
      <c r="E727" s="5">
        <v>457000</v>
      </c>
      <c r="F727" s="5">
        <v>44000</v>
      </c>
      <c r="G727" s="5">
        <v>0</v>
      </c>
      <c r="H727" s="5">
        <v>972000</v>
      </c>
      <c r="I727" s="5">
        <v>0</v>
      </c>
      <c r="J727" s="5">
        <v>2000000</v>
      </c>
      <c r="K727" s="5">
        <v>0</v>
      </c>
      <c r="L727" s="5"/>
      <c r="M727" s="5">
        <f t="shared" ref="M727:M732" si="273" xml:space="preserve"> M726+H727+ I727- J727- L727+ Q727</f>
        <v>2398000</v>
      </c>
      <c r="N727" s="5">
        <f t="shared" ref="N727:N732" si="274">(C727-D727 - F727 - G727 + J727- K727- H727- I727- P727)*-1</f>
        <v>0</v>
      </c>
      <c r="O727" s="5" t="s">
        <v>1425</v>
      </c>
      <c r="P727" s="5">
        <v>0</v>
      </c>
      <c r="Q727" s="724">
        <v>0</v>
      </c>
      <c r="R727" s="724">
        <v>217003</v>
      </c>
      <c r="S727" s="724">
        <v>1084997</v>
      </c>
      <c r="T727" s="724">
        <v>0</v>
      </c>
      <c r="U727" s="724">
        <v>0</v>
      </c>
      <c r="V727" s="724">
        <v>0</v>
      </c>
      <c r="W727" s="23">
        <v>0.75</v>
      </c>
      <c r="X727" s="724">
        <v>3</v>
      </c>
    </row>
    <row r="728" spans="1:24" ht="15" customHeight="1" x14ac:dyDescent="0.25">
      <c r="A728" s="3" t="s">
        <v>41</v>
      </c>
      <c r="B728" s="3" t="s">
        <v>1427</v>
      </c>
      <c r="C728" s="5">
        <v>1664000</v>
      </c>
      <c r="D728" s="5">
        <v>0</v>
      </c>
      <c r="E728" s="5">
        <v>0</v>
      </c>
      <c r="F728" s="5">
        <v>67000</v>
      </c>
      <c r="G728" s="5">
        <v>0</v>
      </c>
      <c r="H728" s="5">
        <v>1595000</v>
      </c>
      <c r="I728" s="5">
        <v>0</v>
      </c>
      <c r="J728" s="5">
        <v>0</v>
      </c>
      <c r="K728" s="5">
        <v>0</v>
      </c>
      <c r="L728" s="5"/>
      <c r="M728" s="5">
        <f t="shared" si="273"/>
        <v>3993000</v>
      </c>
      <c r="N728" s="5">
        <f t="shared" si="274"/>
        <v>-2000</v>
      </c>
      <c r="O728" s="5" t="s">
        <v>1428</v>
      </c>
      <c r="P728" s="5">
        <v>0</v>
      </c>
      <c r="Q728" s="726">
        <v>0</v>
      </c>
      <c r="R728" s="726">
        <v>277315</v>
      </c>
      <c r="S728" s="726">
        <v>1386685</v>
      </c>
      <c r="T728" s="726">
        <v>0</v>
      </c>
      <c r="U728" s="726">
        <v>0</v>
      </c>
      <c r="V728" s="726">
        <v>0</v>
      </c>
      <c r="W728" s="23">
        <v>0.75</v>
      </c>
      <c r="X728" s="726">
        <v>0</v>
      </c>
    </row>
    <row r="729" spans="1:24" ht="15" customHeight="1" x14ac:dyDescent="0.25">
      <c r="A729" s="3" t="s">
        <v>41</v>
      </c>
      <c r="B729" s="3" t="s">
        <v>1429</v>
      </c>
      <c r="C729" s="5">
        <v>1041000</v>
      </c>
      <c r="D729" s="5">
        <v>0</v>
      </c>
      <c r="E729" s="5">
        <v>0</v>
      </c>
      <c r="F729" s="5">
        <v>436000</v>
      </c>
      <c r="G729" s="5">
        <v>0</v>
      </c>
      <c r="H729" s="5">
        <v>761000</v>
      </c>
      <c r="I729" s="5">
        <v>0</v>
      </c>
      <c r="J729" s="5">
        <v>154000</v>
      </c>
      <c r="K729" s="5">
        <v>0</v>
      </c>
      <c r="L729" s="5"/>
      <c r="M729" s="5">
        <f t="shared" si="273"/>
        <v>4600000</v>
      </c>
      <c r="N729" s="5">
        <f t="shared" si="274"/>
        <v>2000</v>
      </c>
      <c r="O729" s="5" t="s">
        <v>1430</v>
      </c>
      <c r="P729" s="5">
        <v>0</v>
      </c>
      <c r="Q729" s="729">
        <v>0</v>
      </c>
      <c r="R729" s="729">
        <v>173480</v>
      </c>
      <c r="S729" s="729">
        <v>867520</v>
      </c>
      <c r="T729" s="729">
        <v>0</v>
      </c>
      <c r="U729" s="729">
        <v>0</v>
      </c>
      <c r="V729" s="729">
        <v>0</v>
      </c>
      <c r="W729" s="23">
        <v>0.75</v>
      </c>
      <c r="X729" s="729">
        <v>0</v>
      </c>
    </row>
    <row r="730" spans="1:24" ht="15" customHeight="1" x14ac:dyDescent="0.25">
      <c r="A730" s="3" t="s">
        <v>41</v>
      </c>
      <c r="B730" s="3" t="s">
        <v>1432</v>
      </c>
      <c r="C730" s="5">
        <v>2609000</v>
      </c>
      <c r="D730" s="5">
        <v>700000</v>
      </c>
      <c r="E730" s="5">
        <v>140000</v>
      </c>
      <c r="F730" s="5">
        <v>45000</v>
      </c>
      <c r="G730" s="5">
        <v>0</v>
      </c>
      <c r="H730" s="5">
        <v>1854000</v>
      </c>
      <c r="I730" s="5">
        <v>0</v>
      </c>
      <c r="J730" s="5">
        <v>0</v>
      </c>
      <c r="K730" s="5">
        <v>0</v>
      </c>
      <c r="L730" s="5"/>
      <c r="M730" s="5">
        <f t="shared" si="273"/>
        <v>6454000</v>
      </c>
      <c r="N730" s="5">
        <f t="shared" si="274"/>
        <v>-10000</v>
      </c>
      <c r="O730" s="5" t="s">
        <v>521</v>
      </c>
      <c r="P730" s="5">
        <v>0</v>
      </c>
      <c r="Q730" s="731">
        <v>0</v>
      </c>
      <c r="R730" s="731">
        <v>434756</v>
      </c>
      <c r="S730" s="731">
        <v>2174244</v>
      </c>
      <c r="T730" s="731">
        <v>0</v>
      </c>
      <c r="U730" s="731">
        <v>0</v>
      </c>
      <c r="V730" s="731">
        <v>0</v>
      </c>
      <c r="W730" s="23">
        <v>0.71</v>
      </c>
      <c r="X730" s="731">
        <v>2</v>
      </c>
    </row>
    <row r="731" spans="1:24" ht="15" customHeight="1" x14ac:dyDescent="0.25">
      <c r="A731" s="3" t="s">
        <v>41</v>
      </c>
      <c r="B731" s="3" t="s">
        <v>1432</v>
      </c>
      <c r="C731" s="5">
        <v>815000</v>
      </c>
      <c r="D731" s="5">
        <v>3000000</v>
      </c>
      <c r="E731" s="5">
        <v>600000</v>
      </c>
      <c r="F731" s="5">
        <v>27000</v>
      </c>
      <c r="G731" s="5">
        <v>0</v>
      </c>
      <c r="H731" s="5">
        <v>190000</v>
      </c>
      <c r="I731" s="5">
        <v>0</v>
      </c>
      <c r="J731" s="5">
        <v>2400000</v>
      </c>
      <c r="K731" s="5">
        <v>0</v>
      </c>
      <c r="L731" s="5"/>
      <c r="M731" s="5">
        <f t="shared" si="273"/>
        <v>4244000</v>
      </c>
      <c r="N731" s="5">
        <f t="shared" si="274"/>
        <v>2000</v>
      </c>
      <c r="O731" s="5" t="s">
        <v>1433</v>
      </c>
      <c r="P731" s="5">
        <v>0</v>
      </c>
      <c r="Q731" s="732">
        <v>0</v>
      </c>
      <c r="R731" s="732">
        <v>135830</v>
      </c>
      <c r="S731" s="732">
        <v>679170</v>
      </c>
      <c r="T731" s="732">
        <v>0</v>
      </c>
      <c r="U731" s="732">
        <v>0</v>
      </c>
      <c r="V731" s="732">
        <v>0</v>
      </c>
      <c r="W731" s="23">
        <v>0.66</v>
      </c>
      <c r="X731" s="732">
        <v>1</v>
      </c>
    </row>
    <row r="732" spans="1:24" ht="15" customHeight="1" x14ac:dyDescent="0.25">
      <c r="A732" s="3" t="s">
        <v>41</v>
      </c>
      <c r="B732" s="3" t="s">
        <v>1435</v>
      </c>
      <c r="C732" s="5">
        <v>1230000</v>
      </c>
      <c r="D732" s="5">
        <v>0</v>
      </c>
      <c r="E732" s="5">
        <v>0</v>
      </c>
      <c r="F732" s="5">
        <v>30000</v>
      </c>
      <c r="G732" s="5">
        <v>0</v>
      </c>
      <c r="H732" s="5">
        <v>1190000</v>
      </c>
      <c r="I732" s="5">
        <v>0</v>
      </c>
      <c r="J732" s="5">
        <v>0</v>
      </c>
      <c r="K732" s="5">
        <v>0</v>
      </c>
      <c r="L732" s="5"/>
      <c r="M732" s="5">
        <f t="shared" si="273"/>
        <v>5434000</v>
      </c>
      <c r="N732" s="5">
        <f t="shared" si="274"/>
        <v>-10000</v>
      </c>
      <c r="O732" s="5" t="s">
        <v>1359</v>
      </c>
      <c r="P732" s="5">
        <v>0</v>
      </c>
      <c r="Q732" s="734">
        <v>0</v>
      </c>
      <c r="R732" s="734">
        <v>204999</v>
      </c>
      <c r="S732" s="734">
        <v>1025001</v>
      </c>
      <c r="T732" s="734">
        <v>0</v>
      </c>
      <c r="U732" s="734">
        <v>0</v>
      </c>
      <c r="V732" s="734">
        <v>0</v>
      </c>
      <c r="W732" s="23">
        <v>0.82</v>
      </c>
      <c r="X732" s="734">
        <v>0</v>
      </c>
    </row>
    <row r="733" spans="1:24" ht="15" customHeight="1" x14ac:dyDescent="0.25">
      <c r="A733" s="3" t="s">
        <v>41</v>
      </c>
      <c r="B733" s="3" t="s">
        <v>1437</v>
      </c>
      <c r="C733" s="5">
        <v>922000</v>
      </c>
      <c r="D733" s="5">
        <v>0</v>
      </c>
      <c r="E733" s="5">
        <v>0</v>
      </c>
      <c r="F733" s="5">
        <v>157000</v>
      </c>
      <c r="G733" s="5">
        <v>0</v>
      </c>
      <c r="H733" s="5">
        <v>855000</v>
      </c>
      <c r="I733" s="5">
        <v>0</v>
      </c>
      <c r="J733" s="5">
        <v>80000</v>
      </c>
      <c r="K733" s="5">
        <v>0</v>
      </c>
      <c r="L733" s="5"/>
      <c r="M733" s="5">
        <f xml:space="preserve"> M732+H733+ I733- J733- L733+ Q733</f>
        <v>6209000</v>
      </c>
      <c r="N733" s="5">
        <f>(C733-D733 - F733 - G733 + J733- K733- H733- I733- P733)*-1</f>
        <v>10000</v>
      </c>
      <c r="O733" s="5" t="s">
        <v>1438</v>
      </c>
      <c r="P733" s="5">
        <v>0</v>
      </c>
      <c r="Q733" s="737">
        <v>0</v>
      </c>
      <c r="R733" s="737">
        <v>153651</v>
      </c>
      <c r="S733" s="737">
        <v>768349</v>
      </c>
      <c r="T733" s="737">
        <v>0</v>
      </c>
      <c r="U733" s="737">
        <v>0</v>
      </c>
      <c r="V733" s="737">
        <v>0</v>
      </c>
      <c r="W733" s="23">
        <v>0.65</v>
      </c>
      <c r="X733" s="737">
        <v>0</v>
      </c>
    </row>
    <row r="734" spans="1:24" ht="15" customHeight="1" x14ac:dyDescent="0.25">
      <c r="A734" s="6" t="s">
        <v>16</v>
      </c>
      <c r="B734" s="6" t="s">
        <v>15</v>
      </c>
      <c r="C734" s="7">
        <f t="shared" ref="C734:L734" si="275">SUM(C727:C733)</f>
        <v>9583000</v>
      </c>
      <c r="D734" s="7">
        <f t="shared" si="275"/>
        <v>5986000</v>
      </c>
      <c r="E734" s="7">
        <f t="shared" si="275"/>
        <v>1197000</v>
      </c>
      <c r="F734" s="7">
        <f t="shared" si="275"/>
        <v>806000</v>
      </c>
      <c r="G734" s="7">
        <f t="shared" si="275"/>
        <v>0</v>
      </c>
      <c r="H734" s="7">
        <f t="shared" si="275"/>
        <v>7417000</v>
      </c>
      <c r="I734" s="7">
        <f t="shared" si="275"/>
        <v>0</v>
      </c>
      <c r="J734" s="7">
        <f t="shared" si="275"/>
        <v>4634000</v>
      </c>
      <c r="K734" s="7">
        <f t="shared" si="275"/>
        <v>0</v>
      </c>
      <c r="L734" s="7">
        <f t="shared" si="275"/>
        <v>0</v>
      </c>
      <c r="M734" s="7">
        <f>M733</f>
        <v>6209000</v>
      </c>
      <c r="N734" s="7">
        <f>SUM(N727:N733)</f>
        <v>-8000</v>
      </c>
      <c r="O734" s="7"/>
      <c r="P734" s="7">
        <f>SUM(P727:P733)</f>
        <v>0</v>
      </c>
      <c r="Q734" s="8"/>
    </row>
    <row r="735" spans="1:24" ht="15" customHeight="1" x14ac:dyDescent="0.25">
      <c r="A735" s="3" t="s">
        <v>41</v>
      </c>
      <c r="B735" s="3" t="s">
        <v>1437</v>
      </c>
      <c r="C735" s="5">
        <v>958000</v>
      </c>
      <c r="D735" s="5">
        <v>100000</v>
      </c>
      <c r="E735" s="5">
        <v>20000</v>
      </c>
      <c r="F735" s="5">
        <v>32000</v>
      </c>
      <c r="G735" s="5">
        <v>0</v>
      </c>
      <c r="H735" s="5">
        <v>826000</v>
      </c>
      <c r="I735" s="5">
        <v>0</v>
      </c>
      <c r="J735" s="5">
        <v>0</v>
      </c>
      <c r="K735" s="5">
        <v>0</v>
      </c>
      <c r="L735" s="5"/>
      <c r="M735" s="5">
        <f t="shared" ref="M735:M740" si="276" xml:space="preserve"> M734+H735+ I735- J735- L735+ Q735</f>
        <v>7035000</v>
      </c>
      <c r="N735" s="5">
        <f t="shared" ref="N735:N740" si="277">(C735-D735 - F735 - G735 + J735- K735- H735- I735- P735)*-1</f>
        <v>0</v>
      </c>
      <c r="O735" s="5" t="s">
        <v>1439</v>
      </c>
      <c r="P735" s="5">
        <v>0</v>
      </c>
      <c r="Q735" s="738">
        <v>0</v>
      </c>
      <c r="R735" s="738">
        <v>159647</v>
      </c>
      <c r="S735" s="738">
        <v>798353</v>
      </c>
      <c r="T735" s="738">
        <v>0</v>
      </c>
      <c r="U735" s="738">
        <v>0</v>
      </c>
      <c r="V735" s="738">
        <v>0</v>
      </c>
      <c r="W735" s="23">
        <v>0.74</v>
      </c>
      <c r="X735" s="738">
        <v>1</v>
      </c>
    </row>
    <row r="736" spans="1:24" ht="15" customHeight="1" x14ac:dyDescent="0.25">
      <c r="A736" s="3" t="s">
        <v>41</v>
      </c>
      <c r="B736" s="3" t="s">
        <v>1441</v>
      </c>
      <c r="C736" s="5">
        <v>1286000</v>
      </c>
      <c r="D736" s="5">
        <v>200000</v>
      </c>
      <c r="E736" s="5">
        <v>40000</v>
      </c>
      <c r="F736" s="5">
        <v>249000</v>
      </c>
      <c r="G736" s="5">
        <v>0</v>
      </c>
      <c r="H736" s="5">
        <v>837000</v>
      </c>
      <c r="I736" s="5">
        <v>0</v>
      </c>
      <c r="J736" s="5">
        <v>0</v>
      </c>
      <c r="K736" s="5">
        <v>0</v>
      </c>
      <c r="L736" s="5"/>
      <c r="M736" s="5">
        <f t="shared" si="276"/>
        <v>7872000</v>
      </c>
      <c r="N736" s="5">
        <f t="shared" si="277"/>
        <v>0</v>
      </c>
      <c r="O736" s="5" t="s">
        <v>1442</v>
      </c>
      <c r="P736" s="5">
        <v>0</v>
      </c>
      <c r="Q736" s="740">
        <v>0</v>
      </c>
      <c r="R736" s="740">
        <v>214330</v>
      </c>
      <c r="S736" s="740">
        <v>1071669.7</v>
      </c>
      <c r="T736" s="740">
        <v>0</v>
      </c>
      <c r="U736" s="740">
        <v>0</v>
      </c>
      <c r="V736" s="740">
        <v>0</v>
      </c>
      <c r="W736" s="23">
        <v>0.76</v>
      </c>
      <c r="X736" s="740">
        <v>1</v>
      </c>
    </row>
    <row r="737" spans="1:24" ht="15" customHeight="1" x14ac:dyDescent="0.25">
      <c r="A737" s="3" t="s">
        <v>41</v>
      </c>
      <c r="B737" s="3" t="s">
        <v>1443</v>
      </c>
      <c r="C737" s="5">
        <v>2004000</v>
      </c>
      <c r="D737" s="5">
        <v>3000000</v>
      </c>
      <c r="E737" s="5">
        <v>600000</v>
      </c>
      <c r="F737" s="5">
        <v>37000</v>
      </c>
      <c r="G737" s="5">
        <v>0</v>
      </c>
      <c r="H737" s="5">
        <v>968000</v>
      </c>
      <c r="I737" s="5">
        <v>0</v>
      </c>
      <c r="J737" s="5">
        <v>2000000</v>
      </c>
      <c r="K737" s="5">
        <v>0</v>
      </c>
      <c r="L737" s="5"/>
      <c r="M737" s="5">
        <f t="shared" si="276"/>
        <v>6840000</v>
      </c>
      <c r="N737" s="5">
        <f t="shared" si="277"/>
        <v>1000</v>
      </c>
      <c r="O737" s="5" t="s">
        <v>1444</v>
      </c>
      <c r="P737" s="5">
        <v>0</v>
      </c>
      <c r="Q737" s="742">
        <v>0</v>
      </c>
      <c r="R737" s="742">
        <v>333651</v>
      </c>
      <c r="S737" s="742">
        <v>1670349</v>
      </c>
      <c r="T737" s="742">
        <v>0</v>
      </c>
      <c r="U737" s="742">
        <v>0</v>
      </c>
      <c r="V737" s="742">
        <v>0</v>
      </c>
      <c r="W737" s="23">
        <v>0.83</v>
      </c>
      <c r="X737" s="742">
        <v>1</v>
      </c>
    </row>
    <row r="738" spans="1:24" ht="15" customHeight="1" x14ac:dyDescent="0.25">
      <c r="A738" s="3" t="s">
        <v>41</v>
      </c>
      <c r="B738" s="3" t="s">
        <v>1446</v>
      </c>
      <c r="C738" s="5">
        <v>1075000</v>
      </c>
      <c r="D738" s="5">
        <v>2200000</v>
      </c>
      <c r="E738" s="5">
        <v>440000</v>
      </c>
      <c r="F738" s="5">
        <v>45000</v>
      </c>
      <c r="G738" s="5">
        <v>0</v>
      </c>
      <c r="H738" s="5">
        <v>7000</v>
      </c>
      <c r="I738" s="5">
        <v>0</v>
      </c>
      <c r="J738" s="5">
        <v>1177000</v>
      </c>
      <c r="K738" s="5">
        <v>0</v>
      </c>
      <c r="L738" s="5"/>
      <c r="M738" s="5">
        <f t="shared" si="276"/>
        <v>5670000</v>
      </c>
      <c r="N738" s="5">
        <f t="shared" si="277"/>
        <v>0</v>
      </c>
      <c r="O738" s="5" t="s">
        <v>1447</v>
      </c>
      <c r="P738" s="5">
        <v>0</v>
      </c>
      <c r="Q738" s="744">
        <v>0</v>
      </c>
      <c r="R738" s="744">
        <v>179169</v>
      </c>
      <c r="S738" s="744">
        <v>895831</v>
      </c>
      <c r="T738" s="744">
        <v>0</v>
      </c>
      <c r="U738" s="744">
        <v>0</v>
      </c>
      <c r="V738" s="744">
        <v>0</v>
      </c>
      <c r="W738" s="23">
        <v>0.73</v>
      </c>
      <c r="X738" s="744">
        <v>5</v>
      </c>
    </row>
    <row r="739" spans="1:24" ht="15" customHeight="1" x14ac:dyDescent="0.25">
      <c r="A739" s="3" t="s">
        <v>41</v>
      </c>
      <c r="B739" s="3" t="s">
        <v>1448</v>
      </c>
      <c r="C739" s="5">
        <v>1427000</v>
      </c>
      <c r="D739" s="5">
        <v>500000</v>
      </c>
      <c r="E739" s="5">
        <v>100000</v>
      </c>
      <c r="F739" s="5">
        <v>27000</v>
      </c>
      <c r="G739" s="5">
        <v>0</v>
      </c>
      <c r="H739" s="5">
        <v>901000</v>
      </c>
      <c r="I739" s="5">
        <v>0</v>
      </c>
      <c r="J739" s="5">
        <v>0</v>
      </c>
      <c r="K739" s="5">
        <v>0</v>
      </c>
      <c r="L739" s="5"/>
      <c r="M739" s="5">
        <f t="shared" si="276"/>
        <v>6571000</v>
      </c>
      <c r="N739" s="5">
        <f t="shared" si="277"/>
        <v>1000</v>
      </c>
      <c r="O739" s="5" t="s">
        <v>1449</v>
      </c>
      <c r="P739" s="5">
        <v>0</v>
      </c>
      <c r="Q739" s="746">
        <v>0</v>
      </c>
      <c r="R739" s="746">
        <v>237829</v>
      </c>
      <c r="S739" s="746">
        <v>1189171</v>
      </c>
      <c r="T739" s="746">
        <v>0</v>
      </c>
      <c r="U739" s="746">
        <v>0</v>
      </c>
      <c r="V739" s="746">
        <v>0</v>
      </c>
      <c r="W739" s="23">
        <v>0.82</v>
      </c>
      <c r="X739" s="746">
        <v>1</v>
      </c>
    </row>
    <row r="740" spans="1:24" ht="15" customHeight="1" x14ac:dyDescent="0.25">
      <c r="A740" s="3" t="s">
        <v>41</v>
      </c>
      <c r="B740" s="3" t="s">
        <v>1451</v>
      </c>
      <c r="C740" s="5">
        <v>1209000</v>
      </c>
      <c r="D740" s="5">
        <v>2200000</v>
      </c>
      <c r="E740" s="5">
        <v>440000</v>
      </c>
      <c r="F740" s="5">
        <v>30000</v>
      </c>
      <c r="G740" s="5">
        <v>0</v>
      </c>
      <c r="H740" s="5">
        <v>479000</v>
      </c>
      <c r="I740" s="5">
        <v>0</v>
      </c>
      <c r="J740" s="5">
        <v>1500000</v>
      </c>
      <c r="K740" s="5">
        <v>0</v>
      </c>
      <c r="L740" s="5"/>
      <c r="M740" s="5">
        <f t="shared" si="276"/>
        <v>5550000</v>
      </c>
      <c r="N740" s="5">
        <f t="shared" si="277"/>
        <v>0</v>
      </c>
      <c r="O740" s="5" t="s">
        <v>1452</v>
      </c>
      <c r="P740" s="5">
        <v>0</v>
      </c>
      <c r="Q740" s="748">
        <v>0</v>
      </c>
      <c r="R740" s="748">
        <v>201493</v>
      </c>
      <c r="S740" s="748">
        <v>1007507</v>
      </c>
      <c r="T740" s="748">
        <v>0</v>
      </c>
      <c r="U740" s="748">
        <v>0</v>
      </c>
      <c r="V740" s="748">
        <v>0</v>
      </c>
      <c r="W740" s="23">
        <v>0.89</v>
      </c>
      <c r="X740" s="748">
        <v>2</v>
      </c>
    </row>
    <row r="741" spans="1:24" ht="15" customHeight="1" x14ac:dyDescent="0.25">
      <c r="A741" s="3" t="s">
        <v>41</v>
      </c>
      <c r="B741" s="3" t="s">
        <v>1454</v>
      </c>
      <c r="C741" s="5">
        <v>1173000</v>
      </c>
      <c r="D741" s="5">
        <v>700000</v>
      </c>
      <c r="E741" s="5">
        <v>140000</v>
      </c>
      <c r="F741" s="5">
        <v>39000</v>
      </c>
      <c r="G741" s="5">
        <v>0</v>
      </c>
      <c r="H741" s="5">
        <v>535000</v>
      </c>
      <c r="I741" s="5">
        <v>0</v>
      </c>
      <c r="J741" s="5">
        <v>100000</v>
      </c>
      <c r="K741" s="5">
        <v>0</v>
      </c>
      <c r="L741" s="5"/>
      <c r="M741" s="5">
        <f xml:space="preserve"> M740+H741+ I741- J741- L741+ Q741</f>
        <v>5985000</v>
      </c>
      <c r="N741" s="5">
        <f>(C741-D741 - F741 - G741 + J741- K741- H741- I741- P741)*-1</f>
        <v>1000</v>
      </c>
      <c r="O741" s="5" t="s">
        <v>1456</v>
      </c>
      <c r="P741" s="5">
        <v>0</v>
      </c>
      <c r="Q741" s="750">
        <v>0</v>
      </c>
      <c r="R741" s="750">
        <v>195501</v>
      </c>
      <c r="S741" s="750">
        <v>977499</v>
      </c>
      <c r="T741" s="750">
        <v>0</v>
      </c>
      <c r="U741" s="750">
        <v>0</v>
      </c>
      <c r="V741" s="750">
        <v>0</v>
      </c>
      <c r="W741" s="23">
        <v>0.85</v>
      </c>
      <c r="X741" s="750">
        <v>3</v>
      </c>
    </row>
    <row r="742" spans="1:24" ht="15" customHeight="1" x14ac:dyDescent="0.25">
      <c r="A742" s="6" t="s">
        <v>17</v>
      </c>
      <c r="B742" s="6" t="s">
        <v>15</v>
      </c>
      <c r="C742" s="7">
        <f t="shared" ref="C742:L742" si="278">SUM(C735:C741)</f>
        <v>9132000</v>
      </c>
      <c r="D742" s="7">
        <f t="shared" si="278"/>
        <v>8900000</v>
      </c>
      <c r="E742" s="7">
        <f t="shared" si="278"/>
        <v>1780000</v>
      </c>
      <c r="F742" s="7">
        <f t="shared" si="278"/>
        <v>459000</v>
      </c>
      <c r="G742" s="7">
        <f t="shared" si="278"/>
        <v>0</v>
      </c>
      <c r="H742" s="7">
        <f t="shared" si="278"/>
        <v>4553000</v>
      </c>
      <c r="I742" s="7">
        <f t="shared" si="278"/>
        <v>0</v>
      </c>
      <c r="J742" s="7">
        <f t="shared" si="278"/>
        <v>4777000</v>
      </c>
      <c r="K742" s="7">
        <f t="shared" si="278"/>
        <v>0</v>
      </c>
      <c r="L742" s="7">
        <f t="shared" si="278"/>
        <v>0</v>
      </c>
      <c r="M742" s="7">
        <f>M741</f>
        <v>5985000</v>
      </c>
      <c r="N742" s="7">
        <f>SUM(N735:N741)</f>
        <v>3000</v>
      </c>
      <c r="O742" s="7"/>
      <c r="P742" s="7">
        <f>SUM(P735:P741)</f>
        <v>0</v>
      </c>
      <c r="Q742" s="8"/>
    </row>
    <row r="743" spans="1:24" ht="15" customHeight="1" x14ac:dyDescent="0.25">
      <c r="A743" s="3" t="s">
        <v>41</v>
      </c>
      <c r="B743" s="3" t="s">
        <v>1458</v>
      </c>
      <c r="C743" s="5">
        <v>1048000</v>
      </c>
      <c r="D743" s="5">
        <v>200000</v>
      </c>
      <c r="E743" s="5">
        <v>40000</v>
      </c>
      <c r="F743" s="5">
        <v>234000</v>
      </c>
      <c r="G743" s="5">
        <v>0</v>
      </c>
      <c r="H743" s="5">
        <v>616000</v>
      </c>
      <c r="I743" s="5">
        <v>0</v>
      </c>
      <c r="J743" s="5">
        <v>0</v>
      </c>
      <c r="K743" s="5">
        <v>0</v>
      </c>
      <c r="L743" s="5"/>
      <c r="M743" s="5">
        <f t="shared" ref="M743:M748" si="279" xml:space="preserve"> M742+H743+ I743- J743- L743+ Q743</f>
        <v>6601000</v>
      </c>
      <c r="N743" s="5">
        <f t="shared" ref="N743:N748" si="280">(C743-D743 - F743 - G743 + J743- K743- H743- I743- P743)*-1</f>
        <v>2000</v>
      </c>
      <c r="O743" s="5" t="s">
        <v>1281</v>
      </c>
      <c r="P743" s="5">
        <v>0</v>
      </c>
      <c r="Q743" s="753">
        <v>0</v>
      </c>
      <c r="R743" s="753">
        <v>174663</v>
      </c>
      <c r="S743" s="753">
        <v>873337</v>
      </c>
      <c r="T743" s="753">
        <v>0</v>
      </c>
      <c r="U743" s="753">
        <v>0</v>
      </c>
      <c r="V743" s="753">
        <v>0</v>
      </c>
      <c r="W743" s="23">
        <v>0.81</v>
      </c>
      <c r="X743" s="753">
        <v>1</v>
      </c>
    </row>
    <row r="744" spans="1:24" ht="15" customHeight="1" x14ac:dyDescent="0.25">
      <c r="A744" s="3" t="s">
        <v>41</v>
      </c>
      <c r="B744" s="3" t="s">
        <v>1461</v>
      </c>
      <c r="C744" s="5">
        <v>1676000</v>
      </c>
      <c r="D744" s="5">
        <v>500000</v>
      </c>
      <c r="E744" s="5">
        <v>100000</v>
      </c>
      <c r="F744" s="5">
        <v>27000</v>
      </c>
      <c r="G744" s="5">
        <v>0</v>
      </c>
      <c r="H744" s="5">
        <v>1148000</v>
      </c>
      <c r="I744" s="5">
        <v>0</v>
      </c>
      <c r="J744" s="5">
        <v>0</v>
      </c>
      <c r="K744" s="5">
        <v>0</v>
      </c>
      <c r="L744" s="5"/>
      <c r="M744" s="5">
        <f t="shared" si="279"/>
        <v>7749000</v>
      </c>
      <c r="N744" s="5">
        <f t="shared" si="280"/>
        <v>-1000</v>
      </c>
      <c r="O744" s="5" t="s">
        <v>1135</v>
      </c>
      <c r="P744" s="5">
        <v>0</v>
      </c>
      <c r="Q744" s="754">
        <v>0</v>
      </c>
      <c r="R744" s="754">
        <v>279328</v>
      </c>
      <c r="S744" s="754">
        <v>1396672</v>
      </c>
      <c r="T744" s="754">
        <v>0</v>
      </c>
      <c r="U744" s="754">
        <v>0</v>
      </c>
      <c r="V744" s="754">
        <v>0</v>
      </c>
      <c r="W744" s="23">
        <v>0.78</v>
      </c>
      <c r="X744" s="754">
        <v>1</v>
      </c>
    </row>
    <row r="745" spans="1:24" ht="15" customHeight="1" x14ac:dyDescent="0.25">
      <c r="A745" s="3" t="s">
        <v>41</v>
      </c>
      <c r="B745" s="3" t="s">
        <v>1462</v>
      </c>
      <c r="C745" s="5">
        <v>1149000</v>
      </c>
      <c r="D745" s="5">
        <v>0</v>
      </c>
      <c r="E745" s="5">
        <v>0</v>
      </c>
      <c r="F745" s="5">
        <v>65000</v>
      </c>
      <c r="G745" s="5">
        <v>0</v>
      </c>
      <c r="H745" s="5">
        <v>1084000</v>
      </c>
      <c r="I745" s="5">
        <v>0</v>
      </c>
      <c r="J745" s="5">
        <v>0</v>
      </c>
      <c r="K745" s="5">
        <v>0</v>
      </c>
      <c r="L745" s="5"/>
      <c r="M745" s="5">
        <f t="shared" si="279"/>
        <v>8833000</v>
      </c>
      <c r="N745" s="5">
        <f t="shared" si="280"/>
        <v>0</v>
      </c>
      <c r="O745" s="5" t="s">
        <v>1464</v>
      </c>
      <c r="P745" s="5">
        <v>0</v>
      </c>
      <c r="Q745" s="757">
        <v>0</v>
      </c>
      <c r="R745" s="757">
        <v>191497</v>
      </c>
      <c r="S745" s="757">
        <v>957503</v>
      </c>
      <c r="T745" s="757">
        <v>0</v>
      </c>
      <c r="U745" s="757">
        <v>0</v>
      </c>
      <c r="V745" s="757">
        <v>0</v>
      </c>
      <c r="W745" s="23">
        <v>0.77</v>
      </c>
      <c r="X745" s="757">
        <v>0</v>
      </c>
    </row>
    <row r="746" spans="1:24" ht="15" customHeight="1" x14ac:dyDescent="0.25">
      <c r="A746" s="3" t="s">
        <v>41</v>
      </c>
      <c r="B746" s="3" t="s">
        <v>1465</v>
      </c>
      <c r="C746" s="5">
        <v>1124000</v>
      </c>
      <c r="D746" s="5">
        <v>1000000</v>
      </c>
      <c r="E746" s="5">
        <v>200000</v>
      </c>
      <c r="F746" s="5">
        <v>30000</v>
      </c>
      <c r="G746" s="5">
        <v>0</v>
      </c>
      <c r="H746" s="5">
        <v>1094000</v>
      </c>
      <c r="I746" s="5">
        <v>0</v>
      </c>
      <c r="J746" s="5">
        <v>1000000</v>
      </c>
      <c r="K746" s="5">
        <v>0</v>
      </c>
      <c r="L746" s="5"/>
      <c r="M746" s="5">
        <f t="shared" si="279"/>
        <v>8927000</v>
      </c>
      <c r="N746" s="5">
        <f t="shared" si="280"/>
        <v>0</v>
      </c>
      <c r="O746" s="5" t="s">
        <v>1466</v>
      </c>
      <c r="P746" s="5">
        <v>0</v>
      </c>
      <c r="Q746" s="758">
        <v>0</v>
      </c>
      <c r="R746" s="758">
        <v>187328</v>
      </c>
      <c r="S746" s="758">
        <v>936672</v>
      </c>
      <c r="T746" s="758">
        <v>0</v>
      </c>
      <c r="U746" s="758">
        <v>0</v>
      </c>
      <c r="V746" s="758">
        <v>0</v>
      </c>
      <c r="W746" s="23">
        <v>0.79</v>
      </c>
      <c r="X746" s="758">
        <v>1</v>
      </c>
    </row>
    <row r="747" spans="1:24" ht="15" customHeight="1" x14ac:dyDescent="0.25">
      <c r="A747" s="3" t="s">
        <v>41</v>
      </c>
      <c r="B747" s="3" t="s">
        <v>1467</v>
      </c>
      <c r="C747" s="5">
        <v>1047000</v>
      </c>
      <c r="D747" s="5">
        <v>300000</v>
      </c>
      <c r="E747" s="5">
        <v>60000</v>
      </c>
      <c r="F747" s="5">
        <v>27000</v>
      </c>
      <c r="G747" s="5">
        <v>0</v>
      </c>
      <c r="H747" s="5">
        <v>720000</v>
      </c>
      <c r="I747" s="5">
        <v>0</v>
      </c>
      <c r="J747" s="5">
        <v>0</v>
      </c>
      <c r="K747" s="5">
        <v>0</v>
      </c>
      <c r="L747" s="5"/>
      <c r="M747" s="5">
        <f t="shared" si="279"/>
        <v>9647000</v>
      </c>
      <c r="N747" s="5">
        <f t="shared" si="280"/>
        <v>0</v>
      </c>
      <c r="O747" s="5" t="s">
        <v>1468</v>
      </c>
      <c r="P747" s="5">
        <v>0</v>
      </c>
      <c r="Q747" s="760">
        <v>0</v>
      </c>
      <c r="R747" s="760">
        <v>174496</v>
      </c>
      <c r="S747" s="760">
        <v>872504</v>
      </c>
      <c r="T747" s="760">
        <v>0</v>
      </c>
      <c r="U747" s="760">
        <v>0</v>
      </c>
      <c r="V747" s="760">
        <v>0</v>
      </c>
      <c r="W747" s="23">
        <v>0.79</v>
      </c>
      <c r="X747" s="760">
        <v>1</v>
      </c>
    </row>
    <row r="748" spans="1:24" ht="15" customHeight="1" x14ac:dyDescent="0.25">
      <c r="A748" s="3" t="s">
        <v>41</v>
      </c>
      <c r="B748" s="3" t="s">
        <v>1470</v>
      </c>
      <c r="C748" s="5">
        <v>1448000</v>
      </c>
      <c r="D748" s="5">
        <v>700000</v>
      </c>
      <c r="E748" s="5">
        <v>140000</v>
      </c>
      <c r="F748" s="5">
        <v>30000</v>
      </c>
      <c r="G748" s="5">
        <v>0</v>
      </c>
      <c r="H748" s="5">
        <v>718000</v>
      </c>
      <c r="I748" s="5">
        <v>0</v>
      </c>
      <c r="J748" s="5">
        <v>0</v>
      </c>
      <c r="K748" s="5">
        <v>0</v>
      </c>
      <c r="L748" s="5"/>
      <c r="M748" s="5">
        <f t="shared" si="279"/>
        <v>10365000</v>
      </c>
      <c r="N748" s="5">
        <f t="shared" si="280"/>
        <v>0</v>
      </c>
      <c r="O748" s="5" t="s">
        <v>1471</v>
      </c>
      <c r="P748" s="5">
        <v>0</v>
      </c>
      <c r="Q748" s="762">
        <v>0</v>
      </c>
      <c r="R748" s="762">
        <v>241333</v>
      </c>
      <c r="S748" s="762">
        <v>1206667</v>
      </c>
      <c r="T748" s="762">
        <v>0</v>
      </c>
      <c r="U748" s="762">
        <v>0</v>
      </c>
      <c r="V748" s="762">
        <v>0</v>
      </c>
      <c r="W748" s="23">
        <v>0.75</v>
      </c>
      <c r="X748" s="762">
        <v>2</v>
      </c>
    </row>
    <row r="749" spans="1:24" ht="15" customHeight="1" x14ac:dyDescent="0.25">
      <c r="A749" s="3" t="s">
        <v>41</v>
      </c>
      <c r="B749" s="3" t="s">
        <v>1472</v>
      </c>
      <c r="C749" s="5">
        <v>980000</v>
      </c>
      <c r="D749" s="5">
        <v>800000</v>
      </c>
      <c r="E749" s="5">
        <v>160000</v>
      </c>
      <c r="F749" s="5">
        <v>232000</v>
      </c>
      <c r="G749" s="5">
        <v>0</v>
      </c>
      <c r="H749" s="5">
        <v>448000</v>
      </c>
      <c r="I749" s="5">
        <v>0</v>
      </c>
      <c r="J749" s="5">
        <v>500000</v>
      </c>
      <c r="K749" s="5">
        <v>0</v>
      </c>
      <c r="L749" s="5"/>
      <c r="M749" s="5">
        <f xml:space="preserve"> M748+H749+ I749- J749- L749+ Q749</f>
        <v>10313000</v>
      </c>
      <c r="N749" s="5">
        <f>(C749-D749 - F749 - G749 + J749- K749- H749- I749- P749)*-1</f>
        <v>0</v>
      </c>
      <c r="O749" s="5" t="s">
        <v>1475</v>
      </c>
      <c r="P749" s="5">
        <v>0</v>
      </c>
      <c r="Q749" s="765">
        <v>0</v>
      </c>
      <c r="R749" s="765">
        <v>163331</v>
      </c>
      <c r="S749" s="765">
        <v>816669</v>
      </c>
      <c r="T749" s="765">
        <v>0</v>
      </c>
      <c r="U749" s="765">
        <v>0</v>
      </c>
      <c r="V749" s="765">
        <v>0</v>
      </c>
      <c r="W749" s="23">
        <v>0.7</v>
      </c>
      <c r="X749" s="765">
        <v>2</v>
      </c>
    </row>
    <row r="750" spans="1:24" ht="15" customHeight="1" x14ac:dyDescent="0.25">
      <c r="A750" s="6" t="s">
        <v>18</v>
      </c>
      <c r="B750" s="6" t="s">
        <v>15</v>
      </c>
      <c r="C750" s="7">
        <f t="shared" ref="C750:L750" si="281">SUM(C743:C749)</f>
        <v>8472000</v>
      </c>
      <c r="D750" s="7">
        <f t="shared" si="281"/>
        <v>3500000</v>
      </c>
      <c r="E750" s="7">
        <f t="shared" si="281"/>
        <v>700000</v>
      </c>
      <c r="F750" s="7">
        <f t="shared" si="281"/>
        <v>645000</v>
      </c>
      <c r="G750" s="7">
        <f t="shared" si="281"/>
        <v>0</v>
      </c>
      <c r="H750" s="7">
        <f t="shared" si="281"/>
        <v>5828000</v>
      </c>
      <c r="I750" s="7">
        <f t="shared" si="281"/>
        <v>0</v>
      </c>
      <c r="J750" s="7">
        <f t="shared" si="281"/>
        <v>1500000</v>
      </c>
      <c r="K750" s="7">
        <f t="shared" si="281"/>
        <v>0</v>
      </c>
      <c r="L750" s="7">
        <f t="shared" si="281"/>
        <v>0</v>
      </c>
      <c r="M750" s="7">
        <f>M749</f>
        <v>10313000</v>
      </c>
      <c r="N750" s="7">
        <f>SUM(N743:N749)</f>
        <v>1000</v>
      </c>
      <c r="O750" s="7"/>
      <c r="P750" s="7">
        <f>SUM(P743:P749)</f>
        <v>0</v>
      </c>
      <c r="Q750" s="8"/>
    </row>
    <row r="751" spans="1:24" ht="15" customHeight="1" x14ac:dyDescent="0.25">
      <c r="A751" s="3" t="s">
        <v>41</v>
      </c>
      <c r="B751" s="3" t="s">
        <v>1478</v>
      </c>
      <c r="C751" s="5">
        <v>1586000</v>
      </c>
      <c r="D751" s="5">
        <v>500000</v>
      </c>
      <c r="E751" s="5">
        <v>100000</v>
      </c>
      <c r="F751" s="5">
        <v>87000</v>
      </c>
      <c r="G751" s="5">
        <v>0</v>
      </c>
      <c r="H751" s="5">
        <v>999000</v>
      </c>
      <c r="I751" s="5">
        <v>0</v>
      </c>
      <c r="J751" s="5">
        <v>0</v>
      </c>
      <c r="K751" s="5">
        <v>0</v>
      </c>
      <c r="L751" s="5"/>
      <c r="M751" s="5">
        <f t="shared" ref="M751" si="282" xml:space="preserve"> M750+H751+ I751- J751- L751+ Q751</f>
        <v>11312000</v>
      </c>
      <c r="N751" s="5">
        <f t="shared" ref="N751" si="283">(C751-D751 - F751 - G751 + J751- K751- H751- I751- P751)*-1</f>
        <v>0</v>
      </c>
      <c r="O751" s="5" t="s">
        <v>1479</v>
      </c>
      <c r="P751" s="5">
        <v>0</v>
      </c>
      <c r="Q751" s="767">
        <v>0</v>
      </c>
      <c r="R751" s="767">
        <v>264323</v>
      </c>
      <c r="S751" s="767">
        <v>1321677</v>
      </c>
      <c r="T751" s="767">
        <v>0</v>
      </c>
      <c r="U751" s="767">
        <v>0</v>
      </c>
      <c r="V751" s="767">
        <v>0</v>
      </c>
      <c r="W751" s="23">
        <v>0.71</v>
      </c>
      <c r="X751" s="767">
        <v>1</v>
      </c>
    </row>
    <row r="752" spans="1:24" ht="15" customHeight="1" x14ac:dyDescent="0.25">
      <c r="A752" s="3" t="s">
        <v>41</v>
      </c>
      <c r="B752" s="3" t="s">
        <v>1478</v>
      </c>
      <c r="C752" s="5">
        <v>1005000</v>
      </c>
      <c r="D752" s="5">
        <v>0</v>
      </c>
      <c r="E752" s="5">
        <v>0</v>
      </c>
      <c r="F752" s="5">
        <v>27000</v>
      </c>
      <c r="G752" s="5">
        <v>0</v>
      </c>
      <c r="H752" s="5">
        <v>978000</v>
      </c>
      <c r="I752" s="5">
        <v>0</v>
      </c>
      <c r="J752" s="5">
        <v>0</v>
      </c>
      <c r="K752" s="5">
        <v>0</v>
      </c>
      <c r="L752" s="5"/>
      <c r="M752" s="5">
        <f>M751+ H752+ I752- J752- L752+ Q752</f>
        <v>12290000</v>
      </c>
      <c r="N752" s="5">
        <f t="shared" ref="N752:N757" si="284">(C752-D752 - F752 - G752 + J752- K752- H752- I752- P752)*-1</f>
        <v>0</v>
      </c>
      <c r="O752" s="5" t="s">
        <v>1480</v>
      </c>
      <c r="P752" s="5">
        <v>0</v>
      </c>
      <c r="Q752" s="769">
        <v>0</v>
      </c>
      <c r="R752" s="769">
        <v>167495</v>
      </c>
      <c r="S752" s="769">
        <v>837505</v>
      </c>
      <c r="T752" s="769">
        <v>0</v>
      </c>
      <c r="U752" s="769">
        <v>0</v>
      </c>
      <c r="V752" s="769">
        <v>0</v>
      </c>
      <c r="W752" s="23">
        <v>0.72</v>
      </c>
      <c r="X752" s="769">
        <v>0</v>
      </c>
    </row>
    <row r="753" spans="1:24" ht="15" customHeight="1" x14ac:dyDescent="0.25">
      <c r="A753" s="3" t="s">
        <v>41</v>
      </c>
      <c r="B753" s="3" t="s">
        <v>1481</v>
      </c>
      <c r="C753" s="5">
        <v>1258000</v>
      </c>
      <c r="D753" s="5">
        <v>800000</v>
      </c>
      <c r="E753" s="5">
        <v>160000</v>
      </c>
      <c r="F753" s="5">
        <v>27000</v>
      </c>
      <c r="G753" s="5">
        <v>0</v>
      </c>
      <c r="H753" s="5">
        <v>730000</v>
      </c>
      <c r="I753" s="5">
        <v>0</v>
      </c>
      <c r="J753" s="5">
        <v>300000</v>
      </c>
      <c r="K753" s="5">
        <v>0</v>
      </c>
      <c r="L753" s="5"/>
      <c r="M753" s="5">
        <f xml:space="preserve"> M752+H753+ I753- J753- L753+ Q753</f>
        <v>12720000</v>
      </c>
      <c r="N753" s="5">
        <f t="shared" si="284"/>
        <v>-1000</v>
      </c>
      <c r="O753" s="5" t="s">
        <v>1482</v>
      </c>
      <c r="P753" s="5">
        <v>0</v>
      </c>
      <c r="Q753" s="770">
        <v>0</v>
      </c>
      <c r="R753" s="770">
        <v>209667</v>
      </c>
      <c r="S753" s="770">
        <v>1048333</v>
      </c>
      <c r="T753" s="770">
        <v>0</v>
      </c>
      <c r="U753" s="770">
        <v>0</v>
      </c>
      <c r="V753" s="770">
        <v>0</v>
      </c>
      <c r="W753" s="23">
        <v>0.71</v>
      </c>
      <c r="X753" s="770">
        <v>2</v>
      </c>
    </row>
    <row r="754" spans="1:24" ht="15" customHeight="1" x14ac:dyDescent="0.25">
      <c r="A754" s="3" t="s">
        <v>41</v>
      </c>
      <c r="B754" s="3" t="s">
        <v>1483</v>
      </c>
      <c r="C754" s="5">
        <v>1006000</v>
      </c>
      <c r="D754" s="5">
        <v>1000000</v>
      </c>
      <c r="E754" s="5">
        <v>200000</v>
      </c>
      <c r="F754" s="5">
        <v>69000</v>
      </c>
      <c r="G754" s="5">
        <v>0</v>
      </c>
      <c r="H754" s="5">
        <v>938000</v>
      </c>
      <c r="I754" s="5">
        <v>0</v>
      </c>
      <c r="J754" s="5">
        <v>1000000</v>
      </c>
      <c r="K754" s="5">
        <v>0</v>
      </c>
      <c r="L754" s="5"/>
      <c r="M754" s="5">
        <f xml:space="preserve"> M753+H754+ I754- J754- L754+ Q754</f>
        <v>12658000</v>
      </c>
      <c r="N754" s="5">
        <f t="shared" si="284"/>
        <v>1000</v>
      </c>
      <c r="O754" s="5" t="s">
        <v>1485</v>
      </c>
      <c r="P754" s="5">
        <v>0</v>
      </c>
      <c r="Q754" s="772">
        <v>0</v>
      </c>
      <c r="R754" s="772">
        <v>167663</v>
      </c>
      <c r="S754" s="772">
        <v>838337</v>
      </c>
      <c r="T754" s="772">
        <v>0</v>
      </c>
      <c r="U754" s="772">
        <v>0</v>
      </c>
      <c r="V754" s="772">
        <v>0</v>
      </c>
      <c r="W754" s="23">
        <v>0.69</v>
      </c>
      <c r="X754" s="772">
        <v>1</v>
      </c>
    </row>
    <row r="755" spans="1:24" ht="15" customHeight="1" x14ac:dyDescent="0.25">
      <c r="A755" s="3" t="s">
        <v>41</v>
      </c>
      <c r="B755" s="3" t="s">
        <v>1486</v>
      </c>
      <c r="C755" s="5">
        <v>1641000</v>
      </c>
      <c r="D755" s="5">
        <v>500000</v>
      </c>
      <c r="E755" s="5">
        <v>100000</v>
      </c>
      <c r="F755" s="5">
        <v>27000</v>
      </c>
      <c r="G755" s="5">
        <v>0</v>
      </c>
      <c r="H755" s="5">
        <v>1103000</v>
      </c>
      <c r="I755" s="5">
        <v>0</v>
      </c>
      <c r="J755" s="5">
        <v>0</v>
      </c>
      <c r="K755" s="5">
        <v>0</v>
      </c>
      <c r="L755" s="5"/>
      <c r="M755" s="5">
        <f xml:space="preserve"> M754+H755+ I755- J755- L755+ Q755</f>
        <v>13761000</v>
      </c>
      <c r="N755" s="5">
        <f t="shared" si="284"/>
        <v>-11000</v>
      </c>
      <c r="O755" s="5" t="s">
        <v>1488</v>
      </c>
      <c r="P755" s="5">
        <v>0</v>
      </c>
      <c r="Q755" s="774">
        <v>0</v>
      </c>
      <c r="R755" s="774">
        <v>273496</v>
      </c>
      <c r="S755" s="774">
        <v>1367504</v>
      </c>
      <c r="T755" s="774">
        <v>0</v>
      </c>
      <c r="U755" s="774">
        <v>0</v>
      </c>
      <c r="V755" s="774">
        <v>0</v>
      </c>
      <c r="W755" s="23">
        <v>0.67</v>
      </c>
      <c r="X755" s="774">
        <v>1</v>
      </c>
    </row>
    <row r="756" spans="1:24" ht="15" customHeight="1" x14ac:dyDescent="0.25">
      <c r="A756" t="s">
        <v>41</v>
      </c>
      <c r="B756" s="27">
        <v>43623</v>
      </c>
      <c r="C756" s="27">
        <v>811000</v>
      </c>
      <c r="D756" s="27">
        <v>5200000</v>
      </c>
      <c r="E756" s="27">
        <v>1040000</v>
      </c>
      <c r="F756" s="27">
        <v>331000</v>
      </c>
      <c r="G756" s="27">
        <v>0</v>
      </c>
      <c r="H756" s="27">
        <v>487000</v>
      </c>
      <c r="I756" s="27">
        <v>0</v>
      </c>
      <c r="J756" s="27">
        <v>5200000</v>
      </c>
      <c r="K756" s="27">
        <v>0</v>
      </c>
      <c r="L756" s="27"/>
      <c r="M756" s="27">
        <f xml:space="preserve"> M755+H756+ I756- J756- L756+ Q756</f>
        <v>9048000</v>
      </c>
      <c r="N756" s="27">
        <f t="shared" si="284"/>
        <v>7000</v>
      </c>
      <c r="O756" s="27" t="s">
        <v>1492</v>
      </c>
      <c r="P756" s="27">
        <v>0</v>
      </c>
      <c r="Q756" s="27">
        <v>0</v>
      </c>
      <c r="R756" s="27">
        <v>135165</v>
      </c>
      <c r="S756" s="27">
        <v>675835</v>
      </c>
      <c r="T756" s="27">
        <v>0</v>
      </c>
      <c r="U756" s="27">
        <v>0</v>
      </c>
      <c r="V756" s="27">
        <v>0</v>
      </c>
      <c r="W756" s="27">
        <v>0.69</v>
      </c>
      <c r="X756" s="27">
        <v>2</v>
      </c>
    </row>
    <row r="757" spans="1:24" ht="15" customHeight="1" x14ac:dyDescent="0.25">
      <c r="A757" s="3" t="s">
        <v>41</v>
      </c>
      <c r="B757" s="3" t="s">
        <v>1493</v>
      </c>
      <c r="C757" s="5">
        <v>1563000</v>
      </c>
      <c r="D757" s="5">
        <v>1000000</v>
      </c>
      <c r="E757" s="5">
        <v>200000</v>
      </c>
      <c r="F757" s="5">
        <v>197000</v>
      </c>
      <c r="G757" s="5">
        <v>0</v>
      </c>
      <c r="H757" s="5">
        <v>1536000</v>
      </c>
      <c r="I757" s="5">
        <v>0</v>
      </c>
      <c r="J757" s="5">
        <v>1170000</v>
      </c>
      <c r="K757" s="5">
        <v>0</v>
      </c>
      <c r="L757" s="5">
        <v>4000000</v>
      </c>
      <c r="M757" s="5">
        <f xml:space="preserve"> M756+H757+ I757- J757- L757+ Q757</f>
        <v>5414000</v>
      </c>
      <c r="N757" s="5">
        <f t="shared" si="284"/>
        <v>0</v>
      </c>
      <c r="O757" s="5" t="s">
        <v>1495</v>
      </c>
      <c r="P757" s="5">
        <v>0</v>
      </c>
      <c r="Q757" s="783">
        <v>0</v>
      </c>
      <c r="R757" s="783">
        <v>260501</v>
      </c>
      <c r="S757" s="783">
        <v>1302499</v>
      </c>
      <c r="T757" s="783">
        <v>0</v>
      </c>
      <c r="U757" s="783">
        <v>0</v>
      </c>
      <c r="V757" s="783">
        <v>0</v>
      </c>
      <c r="W757" s="23">
        <v>0.74</v>
      </c>
      <c r="X757" s="783">
        <v>1</v>
      </c>
    </row>
    <row r="758" spans="1:24" ht="15" customHeight="1" x14ac:dyDescent="0.25">
      <c r="A758" s="6" t="s">
        <v>19</v>
      </c>
      <c r="B758" s="6" t="s">
        <v>15</v>
      </c>
      <c r="C758" s="7">
        <f t="shared" ref="C758:L758" si="285">SUM(C751:C757)</f>
        <v>8870000</v>
      </c>
      <c r="D758" s="7">
        <f t="shared" si="285"/>
        <v>9000000</v>
      </c>
      <c r="E758" s="7">
        <f t="shared" si="285"/>
        <v>1800000</v>
      </c>
      <c r="F758" s="7">
        <f t="shared" si="285"/>
        <v>765000</v>
      </c>
      <c r="G758" s="7">
        <f t="shared" si="285"/>
        <v>0</v>
      </c>
      <c r="H758" s="7">
        <f t="shared" si="285"/>
        <v>6771000</v>
      </c>
      <c r="I758" s="7">
        <f t="shared" si="285"/>
        <v>0</v>
      </c>
      <c r="J758" s="7">
        <f t="shared" si="285"/>
        <v>7670000</v>
      </c>
      <c r="K758" s="7">
        <f t="shared" si="285"/>
        <v>0</v>
      </c>
      <c r="L758" s="7">
        <f t="shared" si="285"/>
        <v>4000000</v>
      </c>
      <c r="M758" s="7">
        <f>M757</f>
        <v>5414000</v>
      </c>
      <c r="N758" s="7">
        <f>SUM(N751:N757)</f>
        <v>-4000</v>
      </c>
      <c r="O758" s="7"/>
      <c r="P758" s="7">
        <f>SUM(P751:P757)</f>
        <v>0</v>
      </c>
      <c r="Q758" s="8"/>
    </row>
    <row r="759" spans="1:24" x14ac:dyDescent="0.25">
      <c r="A759" s="10" t="s">
        <v>15</v>
      </c>
      <c r="B759" s="10" t="s">
        <v>20</v>
      </c>
      <c r="C759" s="11">
        <f t="shared" ref="C759:L759" si="286">C734+C742+C750+C758</f>
        <v>36057000</v>
      </c>
      <c r="D759" s="11">
        <f t="shared" si="286"/>
        <v>27386000</v>
      </c>
      <c r="E759" s="11">
        <f t="shared" si="286"/>
        <v>5477000</v>
      </c>
      <c r="F759" s="11">
        <f t="shared" si="286"/>
        <v>2675000</v>
      </c>
      <c r="G759" s="11">
        <f t="shared" si="286"/>
        <v>0</v>
      </c>
      <c r="H759" s="11">
        <f t="shared" si="286"/>
        <v>24569000</v>
      </c>
      <c r="I759" s="11">
        <f t="shared" si="286"/>
        <v>0</v>
      </c>
      <c r="J759" s="11">
        <f t="shared" si="286"/>
        <v>18581000</v>
      </c>
      <c r="K759" s="11">
        <f t="shared" si="286"/>
        <v>0</v>
      </c>
      <c r="L759" s="11">
        <f t="shared" si="286"/>
        <v>4000000</v>
      </c>
      <c r="M759" s="11">
        <f>M758</f>
        <v>5414000</v>
      </c>
      <c r="N759" s="11">
        <f>N734+N742+N750+N758</f>
        <v>-8000</v>
      </c>
      <c r="O759" s="11"/>
      <c r="P759" s="11">
        <f>P734+P742+P750+P758</f>
        <v>0</v>
      </c>
      <c r="Q759" s="9"/>
    </row>
    <row r="760" spans="1:24" ht="15" customHeight="1" x14ac:dyDescent="0.25">
      <c r="A760" t="s">
        <v>41</v>
      </c>
      <c r="B760" s="3" t="s">
        <v>1496</v>
      </c>
      <c r="C760" s="5">
        <v>1049000</v>
      </c>
      <c r="D760" s="5">
        <v>200000</v>
      </c>
      <c r="E760" s="5">
        <v>40000</v>
      </c>
      <c r="F760" s="5">
        <v>42000</v>
      </c>
      <c r="G760" s="5">
        <v>0</v>
      </c>
      <c r="H760" s="5">
        <v>807000</v>
      </c>
      <c r="I760" s="5">
        <v>0</v>
      </c>
      <c r="J760" s="5">
        <v>0</v>
      </c>
      <c r="K760" s="5">
        <v>0</v>
      </c>
      <c r="L760" s="5"/>
      <c r="M760" s="5">
        <f t="shared" ref="M760:M765" si="287" xml:space="preserve"> M759+H760+ I760- J760- L760+ Q760</f>
        <v>6221000</v>
      </c>
      <c r="N760" s="5">
        <f t="shared" ref="N760:N765" si="288">(C760-D760 - F760 - G760 + J760- K760- H760- I760- P760)*-1</f>
        <v>0</v>
      </c>
      <c r="O760" s="5" t="s">
        <v>1497</v>
      </c>
      <c r="P760" s="5">
        <v>0</v>
      </c>
      <c r="Q760" s="784">
        <v>0</v>
      </c>
      <c r="R760" s="784">
        <v>174827</v>
      </c>
      <c r="S760" s="784">
        <v>874173</v>
      </c>
      <c r="T760" s="784">
        <v>0</v>
      </c>
      <c r="U760" s="784">
        <v>0</v>
      </c>
      <c r="V760" s="784">
        <v>0</v>
      </c>
      <c r="W760" s="23">
        <v>0.78</v>
      </c>
      <c r="X760" s="784">
        <v>1</v>
      </c>
    </row>
    <row r="761" spans="1:24" ht="15" customHeight="1" x14ac:dyDescent="0.25">
      <c r="A761" s="3" t="s">
        <v>41</v>
      </c>
      <c r="B761" s="3" t="s">
        <v>1500</v>
      </c>
      <c r="C761" s="5">
        <v>1068000</v>
      </c>
      <c r="D761" s="5">
        <v>300000</v>
      </c>
      <c r="E761" s="5">
        <v>60000</v>
      </c>
      <c r="F761" s="5">
        <v>12000</v>
      </c>
      <c r="G761" s="5">
        <v>0</v>
      </c>
      <c r="H761" s="5">
        <v>759000</v>
      </c>
      <c r="I761" s="5">
        <v>0</v>
      </c>
      <c r="J761" s="5">
        <v>0</v>
      </c>
      <c r="K761" s="5">
        <v>0</v>
      </c>
      <c r="L761" s="5"/>
      <c r="M761" s="5">
        <f t="shared" si="287"/>
        <v>6980000</v>
      </c>
      <c r="N761" s="5">
        <f t="shared" si="288"/>
        <v>3000</v>
      </c>
      <c r="O761" s="5" t="s">
        <v>1129</v>
      </c>
      <c r="P761" s="5">
        <v>0</v>
      </c>
      <c r="Q761" s="787">
        <v>0</v>
      </c>
      <c r="R761" s="787">
        <v>177997</v>
      </c>
      <c r="S761" s="787">
        <v>890003</v>
      </c>
      <c r="T761" s="787">
        <v>0</v>
      </c>
      <c r="U761" s="787">
        <v>0</v>
      </c>
      <c r="V761" s="787">
        <v>0</v>
      </c>
      <c r="W761" s="23">
        <v>0.74</v>
      </c>
      <c r="X761" s="787">
        <v>1</v>
      </c>
    </row>
    <row r="762" spans="1:24" ht="15" customHeight="1" x14ac:dyDescent="0.25">
      <c r="A762" s="3" t="s">
        <v>41</v>
      </c>
      <c r="B762" s="3" t="s">
        <v>1503</v>
      </c>
      <c r="C762" s="5">
        <v>886000</v>
      </c>
      <c r="D762" s="5">
        <v>1000000</v>
      </c>
      <c r="E762" s="5">
        <v>200000</v>
      </c>
      <c r="F762" s="5">
        <v>44000</v>
      </c>
      <c r="G762" s="5">
        <v>0</v>
      </c>
      <c r="H762" s="5">
        <v>335000</v>
      </c>
      <c r="I762" s="5">
        <v>0</v>
      </c>
      <c r="J762" s="5">
        <v>500000</v>
      </c>
      <c r="K762" s="5">
        <v>0</v>
      </c>
      <c r="L762" s="5"/>
      <c r="M762" s="5">
        <f t="shared" si="287"/>
        <v>6815000</v>
      </c>
      <c r="N762" s="5">
        <f t="shared" si="288"/>
        <v>-7000</v>
      </c>
      <c r="O762" s="5" t="s">
        <v>1505</v>
      </c>
      <c r="P762" s="5">
        <v>0</v>
      </c>
      <c r="Q762" s="788">
        <v>0</v>
      </c>
      <c r="R762" s="788">
        <v>147664</v>
      </c>
      <c r="S762" s="788">
        <v>738335.7</v>
      </c>
      <c r="T762" s="788">
        <v>0</v>
      </c>
      <c r="U762" s="788">
        <v>0</v>
      </c>
      <c r="V762" s="788">
        <v>0</v>
      </c>
      <c r="W762" s="23">
        <v>0.73</v>
      </c>
      <c r="X762" s="788">
        <v>1</v>
      </c>
    </row>
    <row r="763" spans="1:24" ht="15" customHeight="1" x14ac:dyDescent="0.25">
      <c r="A763" s="3" t="s">
        <v>41</v>
      </c>
      <c r="B763" s="3" t="s">
        <v>1507</v>
      </c>
      <c r="C763" s="5">
        <v>978000</v>
      </c>
      <c r="D763" s="5">
        <v>900000</v>
      </c>
      <c r="E763" s="5">
        <v>180000</v>
      </c>
      <c r="F763" s="5">
        <v>24000</v>
      </c>
      <c r="G763" s="5">
        <v>0</v>
      </c>
      <c r="H763" s="5">
        <v>1054000</v>
      </c>
      <c r="I763" s="5">
        <v>0</v>
      </c>
      <c r="J763" s="5">
        <v>1000000</v>
      </c>
      <c r="K763" s="5">
        <v>0</v>
      </c>
      <c r="L763" s="5"/>
      <c r="M763" s="5">
        <f t="shared" si="287"/>
        <v>6869000</v>
      </c>
      <c r="N763" s="5">
        <f t="shared" si="288"/>
        <v>0</v>
      </c>
      <c r="O763" s="5" t="s">
        <v>1508</v>
      </c>
      <c r="P763" s="5">
        <v>0</v>
      </c>
      <c r="Q763" s="790">
        <v>0</v>
      </c>
      <c r="R763" s="790">
        <v>162999</v>
      </c>
      <c r="S763" s="790">
        <v>815001</v>
      </c>
      <c r="T763" s="790">
        <v>0</v>
      </c>
      <c r="U763" s="790">
        <v>0</v>
      </c>
      <c r="V763" s="790">
        <v>0</v>
      </c>
      <c r="W763" s="23">
        <v>0.73</v>
      </c>
      <c r="X763" s="790">
        <v>3</v>
      </c>
    </row>
    <row r="764" spans="1:24" ht="15" customHeight="1" x14ac:dyDescent="0.25">
      <c r="A764" s="3" t="s">
        <v>41</v>
      </c>
      <c r="B764" s="3" t="s">
        <v>1509</v>
      </c>
      <c r="C764" s="5">
        <v>971000</v>
      </c>
      <c r="D764" s="5">
        <v>500000</v>
      </c>
      <c r="E764" s="5">
        <v>100000</v>
      </c>
      <c r="F764" s="5">
        <v>232000</v>
      </c>
      <c r="G764" s="5">
        <v>0</v>
      </c>
      <c r="H764" s="5">
        <v>237000</v>
      </c>
      <c r="I764" s="5">
        <v>0</v>
      </c>
      <c r="J764" s="5">
        <v>0</v>
      </c>
      <c r="K764" s="5">
        <v>0</v>
      </c>
      <c r="L764" s="5"/>
      <c r="M764" s="5">
        <f t="shared" si="287"/>
        <v>7106000</v>
      </c>
      <c r="N764" s="5">
        <f t="shared" si="288"/>
        <v>-2000</v>
      </c>
      <c r="O764" s="5" t="s">
        <v>1510</v>
      </c>
      <c r="P764" s="5">
        <v>0</v>
      </c>
      <c r="Q764" s="792">
        <v>0</v>
      </c>
      <c r="R764" s="792">
        <v>161833</v>
      </c>
      <c r="S764" s="792">
        <v>809167</v>
      </c>
      <c r="T764" s="792">
        <v>0</v>
      </c>
      <c r="U764" s="792">
        <v>0</v>
      </c>
      <c r="V764" s="792">
        <v>0</v>
      </c>
      <c r="W764" s="23">
        <v>0.71</v>
      </c>
      <c r="X764" s="792">
        <v>1</v>
      </c>
    </row>
    <row r="765" spans="1:24" ht="15" customHeight="1" x14ac:dyDescent="0.25">
      <c r="A765" s="3" t="s">
        <v>41</v>
      </c>
      <c r="B765" s="3" t="s">
        <v>1512</v>
      </c>
      <c r="C765" s="5">
        <v>2599000</v>
      </c>
      <c r="D765" s="5">
        <v>3000000</v>
      </c>
      <c r="E765" s="5">
        <v>600000</v>
      </c>
      <c r="F765" s="5">
        <v>37000</v>
      </c>
      <c r="G765" s="5">
        <v>0</v>
      </c>
      <c r="H765" s="5">
        <v>362000</v>
      </c>
      <c r="I765" s="5">
        <v>0</v>
      </c>
      <c r="J765" s="5">
        <v>800000</v>
      </c>
      <c r="K765" s="5">
        <v>0</v>
      </c>
      <c r="L765" s="5"/>
      <c r="M765" s="5">
        <f t="shared" si="287"/>
        <v>6668000</v>
      </c>
      <c r="N765" s="5">
        <f t="shared" si="288"/>
        <v>0</v>
      </c>
      <c r="O765" s="5" t="s">
        <v>1514</v>
      </c>
      <c r="P765" s="5">
        <v>0</v>
      </c>
      <c r="Q765" s="795">
        <v>0</v>
      </c>
      <c r="R765" s="795">
        <v>433163</v>
      </c>
      <c r="S765" s="795">
        <v>2165837</v>
      </c>
      <c r="T765" s="795">
        <v>0</v>
      </c>
      <c r="U765" s="795">
        <v>0</v>
      </c>
      <c r="V765" s="795">
        <v>0</v>
      </c>
      <c r="W765" s="23">
        <v>0.76</v>
      </c>
      <c r="X765" s="795">
        <v>3</v>
      </c>
    </row>
    <row r="766" spans="1:24" ht="15" customHeight="1" x14ac:dyDescent="0.25">
      <c r="A766" s="3" t="s">
        <v>41</v>
      </c>
      <c r="B766" s="3" t="s">
        <v>1516</v>
      </c>
      <c r="C766" s="5">
        <v>1540000</v>
      </c>
      <c r="D766" s="5">
        <v>4100000</v>
      </c>
      <c r="E766" s="5">
        <v>820000</v>
      </c>
      <c r="F766" s="5">
        <v>27000</v>
      </c>
      <c r="G766" s="5">
        <v>0</v>
      </c>
      <c r="H766" s="5">
        <v>397000</v>
      </c>
      <c r="I766" s="5">
        <v>0</v>
      </c>
      <c r="J766" s="5">
        <v>3000000</v>
      </c>
      <c r="K766" s="5">
        <v>0</v>
      </c>
      <c r="L766" s="5"/>
      <c r="M766" s="5">
        <f xml:space="preserve"> M765+H766+ I766- J766- L766+ Q766</f>
        <v>4065000</v>
      </c>
      <c r="N766" s="5">
        <f>(C766-D766 - F766 - G766 + J766- K766- H766- I766- P766)*-1</f>
        <v>-16000</v>
      </c>
      <c r="O766" s="5" t="s">
        <v>1428</v>
      </c>
      <c r="P766" s="5">
        <v>0</v>
      </c>
      <c r="Q766" s="796">
        <v>0</v>
      </c>
      <c r="R766" s="796">
        <v>256664</v>
      </c>
      <c r="S766" s="796">
        <v>1283336</v>
      </c>
      <c r="T766" s="796">
        <v>0</v>
      </c>
      <c r="U766" s="796">
        <v>0</v>
      </c>
      <c r="V766" s="796">
        <v>0</v>
      </c>
      <c r="W766" s="23">
        <v>0.83</v>
      </c>
      <c r="X766" s="796">
        <v>5</v>
      </c>
    </row>
    <row r="767" spans="1:24" ht="15" customHeight="1" x14ac:dyDescent="0.25">
      <c r="A767" s="6" t="s">
        <v>16</v>
      </c>
      <c r="B767" s="6" t="s">
        <v>15</v>
      </c>
      <c r="C767" s="7">
        <f t="shared" ref="C767:L767" si="289">SUM(C760:C766)</f>
        <v>9091000</v>
      </c>
      <c r="D767" s="7">
        <f t="shared" si="289"/>
        <v>10000000</v>
      </c>
      <c r="E767" s="7">
        <f t="shared" si="289"/>
        <v>2000000</v>
      </c>
      <c r="F767" s="7">
        <f t="shared" si="289"/>
        <v>418000</v>
      </c>
      <c r="G767" s="7">
        <f t="shared" si="289"/>
        <v>0</v>
      </c>
      <c r="H767" s="7">
        <f t="shared" si="289"/>
        <v>3951000</v>
      </c>
      <c r="I767" s="7">
        <f t="shared" si="289"/>
        <v>0</v>
      </c>
      <c r="J767" s="7">
        <f t="shared" si="289"/>
        <v>5300000</v>
      </c>
      <c r="K767" s="7">
        <f t="shared" si="289"/>
        <v>0</v>
      </c>
      <c r="L767" s="7">
        <f t="shared" si="289"/>
        <v>0</v>
      </c>
      <c r="M767" s="7">
        <f>M766</f>
        <v>4065000</v>
      </c>
      <c r="N767" s="7">
        <f>SUM(N760:N766)</f>
        <v>-22000</v>
      </c>
      <c r="O767" s="7"/>
      <c r="P767" s="7">
        <f>SUM(P760:P766)</f>
        <v>0</v>
      </c>
      <c r="Q767" s="8"/>
    </row>
    <row r="768" spans="1:24" ht="15" customHeight="1" x14ac:dyDescent="0.25">
      <c r="A768" s="3" t="s">
        <v>41</v>
      </c>
      <c r="B768" s="3" t="s">
        <v>1518</v>
      </c>
      <c r="C768" s="5">
        <v>1027000</v>
      </c>
      <c r="D768" s="5">
        <v>2000000</v>
      </c>
      <c r="E768" s="5">
        <v>400000</v>
      </c>
      <c r="F768" s="5">
        <v>79000</v>
      </c>
      <c r="G768" s="5">
        <v>0</v>
      </c>
      <c r="H768" s="5">
        <v>452000</v>
      </c>
      <c r="I768" s="5">
        <v>0</v>
      </c>
      <c r="J768" s="5">
        <v>1500000</v>
      </c>
      <c r="K768" s="5">
        <v>0</v>
      </c>
      <c r="L768" s="5"/>
      <c r="M768" s="5">
        <f t="shared" ref="M768:M773" si="290" xml:space="preserve"> M767+H768+ I768- J768- L768+ Q768</f>
        <v>3017000</v>
      </c>
      <c r="N768" s="5">
        <f t="shared" ref="N768:N773" si="291">(C768-D768 - F768 - G768 + J768- K768- H768- I768- P768)*-1</f>
        <v>4000</v>
      </c>
      <c r="O768" s="5" t="s">
        <v>1519</v>
      </c>
      <c r="P768" s="5">
        <v>0</v>
      </c>
      <c r="Q768" s="798">
        <v>0</v>
      </c>
      <c r="R768" s="798">
        <v>171166</v>
      </c>
      <c r="S768" s="798">
        <v>855834</v>
      </c>
      <c r="T768" s="798">
        <v>0</v>
      </c>
      <c r="U768" s="798">
        <v>0</v>
      </c>
      <c r="V768" s="798">
        <v>0</v>
      </c>
      <c r="W768" s="23">
        <v>0.84</v>
      </c>
      <c r="X768" s="798">
        <v>3</v>
      </c>
    </row>
    <row r="769" spans="1:24" ht="15" customHeight="1" x14ac:dyDescent="0.25">
      <c r="A769" s="3" t="s">
        <v>41</v>
      </c>
      <c r="B769" s="3" t="s">
        <v>1523</v>
      </c>
      <c r="C769" s="5">
        <v>1131000</v>
      </c>
      <c r="D769" s="5">
        <v>500000</v>
      </c>
      <c r="E769" s="5">
        <v>100000</v>
      </c>
      <c r="F769" s="5">
        <v>59000</v>
      </c>
      <c r="G769" s="5">
        <v>0</v>
      </c>
      <c r="H769" s="5">
        <v>1580000</v>
      </c>
      <c r="I769" s="5">
        <v>0</v>
      </c>
      <c r="J769" s="5">
        <v>1000000</v>
      </c>
      <c r="K769" s="5">
        <v>0</v>
      </c>
      <c r="L769" s="5"/>
      <c r="M769" s="5">
        <f t="shared" si="290"/>
        <v>3597000</v>
      </c>
      <c r="N769" s="5">
        <f t="shared" si="291"/>
        <v>8000</v>
      </c>
      <c r="O769" s="5" t="s">
        <v>1524</v>
      </c>
      <c r="P769" s="5">
        <v>0</v>
      </c>
      <c r="Q769" s="801">
        <v>0</v>
      </c>
      <c r="R769" s="801">
        <v>188496</v>
      </c>
      <c r="S769" s="801">
        <v>0</v>
      </c>
      <c r="T769" s="801">
        <v>0</v>
      </c>
      <c r="U769" s="801">
        <v>0</v>
      </c>
      <c r="V769" s="801">
        <v>0</v>
      </c>
      <c r="X769" s="801">
        <v>1</v>
      </c>
    </row>
    <row r="770" spans="1:24" ht="15" customHeight="1" x14ac:dyDescent="0.25">
      <c r="A770" s="3" t="s">
        <v>41</v>
      </c>
      <c r="B770" s="3" t="s">
        <v>1523</v>
      </c>
      <c r="C770" s="5">
        <v>953000</v>
      </c>
      <c r="D770" s="5">
        <v>3000000</v>
      </c>
      <c r="E770" s="5">
        <v>600000</v>
      </c>
      <c r="F770" s="5">
        <v>27000</v>
      </c>
      <c r="G770" s="5">
        <v>0</v>
      </c>
      <c r="H770" s="5">
        <v>418000</v>
      </c>
      <c r="I770" s="5">
        <v>0</v>
      </c>
      <c r="J770" s="5">
        <v>2500000</v>
      </c>
      <c r="K770" s="5">
        <v>0</v>
      </c>
      <c r="L770" s="5"/>
      <c r="M770" s="5">
        <f t="shared" si="290"/>
        <v>1515000</v>
      </c>
      <c r="N770" s="5">
        <f t="shared" si="291"/>
        <v>-8000</v>
      </c>
      <c r="O770" s="5" t="s">
        <v>1525</v>
      </c>
      <c r="P770" s="5">
        <v>0</v>
      </c>
      <c r="Q770" s="802">
        <v>0</v>
      </c>
      <c r="R770" s="802">
        <v>158830</v>
      </c>
      <c r="S770" s="802">
        <v>794170</v>
      </c>
      <c r="T770" s="802">
        <v>0</v>
      </c>
      <c r="U770" s="802">
        <v>0</v>
      </c>
      <c r="V770" s="802">
        <v>0</v>
      </c>
      <c r="W770" s="23">
        <v>0.81</v>
      </c>
      <c r="X770" s="802">
        <v>3</v>
      </c>
    </row>
    <row r="771" spans="1:24" ht="15" customHeight="1" x14ac:dyDescent="0.25">
      <c r="A771" s="3" t="s">
        <v>41</v>
      </c>
      <c r="B771" s="3" t="s">
        <v>1527</v>
      </c>
      <c r="C771" s="5">
        <v>1258000</v>
      </c>
      <c r="D771" s="5">
        <v>200000</v>
      </c>
      <c r="E771" s="5">
        <v>40000</v>
      </c>
      <c r="F771" s="5">
        <v>232000</v>
      </c>
      <c r="G771" s="5">
        <v>0</v>
      </c>
      <c r="H771" s="5">
        <v>816000</v>
      </c>
      <c r="I771" s="5">
        <v>0</v>
      </c>
      <c r="J771" s="5">
        <v>0</v>
      </c>
      <c r="K771" s="5">
        <v>0</v>
      </c>
      <c r="L771" s="5"/>
      <c r="M771" s="5">
        <f t="shared" si="290"/>
        <v>2331000</v>
      </c>
      <c r="N771" s="5">
        <f t="shared" si="291"/>
        <v>-10000</v>
      </c>
      <c r="O771" s="5" t="s">
        <v>1528</v>
      </c>
      <c r="P771" s="5">
        <v>0</v>
      </c>
      <c r="Q771" s="804">
        <v>0</v>
      </c>
      <c r="R771" s="804">
        <v>209665</v>
      </c>
      <c r="S771" s="804">
        <v>1048335</v>
      </c>
      <c r="T771" s="804">
        <v>0</v>
      </c>
      <c r="U771" s="804">
        <v>0</v>
      </c>
      <c r="V771" s="804">
        <v>0</v>
      </c>
      <c r="W771" s="23">
        <v>0.83</v>
      </c>
      <c r="X771" s="804">
        <v>1</v>
      </c>
    </row>
    <row r="772" spans="1:24" ht="15" customHeight="1" x14ac:dyDescent="0.25">
      <c r="A772" s="3" t="s">
        <v>41</v>
      </c>
      <c r="B772" s="3" t="s">
        <v>1531</v>
      </c>
      <c r="C772" s="5">
        <v>1323000</v>
      </c>
      <c r="D772" s="5">
        <v>700000</v>
      </c>
      <c r="E772" s="5">
        <v>140000</v>
      </c>
      <c r="F772" s="5">
        <v>32000</v>
      </c>
      <c r="G772" s="5">
        <v>0</v>
      </c>
      <c r="H772" s="5">
        <v>600000</v>
      </c>
      <c r="I772" s="5">
        <v>0</v>
      </c>
      <c r="J772" s="5">
        <v>0</v>
      </c>
      <c r="K772" s="5">
        <v>0</v>
      </c>
      <c r="L772" s="5"/>
      <c r="M772" s="5">
        <f t="shared" si="290"/>
        <v>2931000</v>
      </c>
      <c r="N772" s="5">
        <f t="shared" si="291"/>
        <v>9000</v>
      </c>
      <c r="O772" s="5" t="s">
        <v>1533</v>
      </c>
      <c r="P772" s="5">
        <v>0</v>
      </c>
      <c r="Q772" s="808">
        <v>0</v>
      </c>
      <c r="R772" s="808">
        <v>220495</v>
      </c>
      <c r="S772" s="808">
        <v>1102505</v>
      </c>
      <c r="T772" s="808">
        <v>0</v>
      </c>
      <c r="U772" s="808">
        <v>0</v>
      </c>
      <c r="V772" s="808">
        <v>0</v>
      </c>
      <c r="W772" s="23">
        <v>0.75</v>
      </c>
      <c r="X772" s="808">
        <v>2</v>
      </c>
    </row>
    <row r="773" spans="1:24" ht="15" customHeight="1" x14ac:dyDescent="0.25">
      <c r="A773" s="3" t="s">
        <v>41</v>
      </c>
      <c r="B773" s="3" t="s">
        <v>1534</v>
      </c>
      <c r="C773" s="5">
        <v>1354000</v>
      </c>
      <c r="D773" s="5">
        <v>240000</v>
      </c>
      <c r="E773" s="5">
        <v>48000</v>
      </c>
      <c r="F773" s="5">
        <v>693666</v>
      </c>
      <c r="G773" s="5">
        <v>0</v>
      </c>
      <c r="H773" s="5">
        <v>1057000</v>
      </c>
      <c r="I773" s="5">
        <v>0</v>
      </c>
      <c r="J773" s="5">
        <v>666666</v>
      </c>
      <c r="K773" s="5">
        <v>0</v>
      </c>
      <c r="L773" s="5"/>
      <c r="M773" s="5">
        <f t="shared" si="290"/>
        <v>3321334</v>
      </c>
      <c r="N773" s="5">
        <f t="shared" si="291"/>
        <v>-30000</v>
      </c>
      <c r="O773" s="5" t="s">
        <v>1535</v>
      </c>
      <c r="P773" s="5">
        <v>0</v>
      </c>
      <c r="Q773" s="809">
        <v>0</v>
      </c>
      <c r="R773" s="809">
        <v>225667</v>
      </c>
      <c r="S773" s="809">
        <v>1128333</v>
      </c>
      <c r="T773" s="809">
        <v>0</v>
      </c>
      <c r="U773" s="809">
        <v>0</v>
      </c>
      <c r="V773" s="809">
        <v>0</v>
      </c>
      <c r="W773" s="23">
        <v>0.72</v>
      </c>
      <c r="X773" s="809">
        <v>1</v>
      </c>
    </row>
    <row r="774" spans="1:24" ht="15" customHeight="1" x14ac:dyDescent="0.25">
      <c r="A774" s="3" t="s">
        <v>41</v>
      </c>
      <c r="B774" s="3" t="s">
        <v>1537</v>
      </c>
      <c r="C774" s="5">
        <v>1051000</v>
      </c>
      <c r="D774" s="5">
        <v>0</v>
      </c>
      <c r="E774" s="5">
        <v>0</v>
      </c>
      <c r="F774" s="5">
        <v>30000</v>
      </c>
      <c r="G774" s="5">
        <v>0</v>
      </c>
      <c r="H774" s="5">
        <v>1052000</v>
      </c>
      <c r="I774" s="5">
        <v>0</v>
      </c>
      <c r="J774" s="5">
        <v>0</v>
      </c>
      <c r="K774" s="5">
        <v>0</v>
      </c>
      <c r="L774" s="5"/>
      <c r="M774" s="5">
        <f xml:space="preserve"> M773+H774+ I774- J774- L774+ Q774</f>
        <v>4373334</v>
      </c>
      <c r="N774" s="5">
        <f>(C774-D774 - F774 - G774 + J774- K774- H774- I774- P774)*-1</f>
        <v>31000</v>
      </c>
      <c r="O774" s="5" t="s">
        <v>1538</v>
      </c>
      <c r="P774" s="5">
        <v>0</v>
      </c>
      <c r="Q774" s="811">
        <v>0</v>
      </c>
      <c r="R774" s="811">
        <v>175161</v>
      </c>
      <c r="S774" s="811">
        <v>875839</v>
      </c>
      <c r="T774" s="811">
        <v>0</v>
      </c>
      <c r="U774" s="811">
        <v>0</v>
      </c>
      <c r="V774" s="811">
        <v>0</v>
      </c>
      <c r="W774" s="23">
        <v>0.78</v>
      </c>
      <c r="X774" s="811">
        <v>0</v>
      </c>
    </row>
    <row r="775" spans="1:24" ht="15" customHeight="1" x14ac:dyDescent="0.25">
      <c r="A775" s="6" t="s">
        <v>17</v>
      </c>
      <c r="B775" s="6" t="s">
        <v>15</v>
      </c>
      <c r="C775" s="7">
        <f t="shared" ref="C775:L775" si="292">SUM(C768:C774)</f>
        <v>8097000</v>
      </c>
      <c r="D775" s="7">
        <f t="shared" si="292"/>
        <v>6640000</v>
      </c>
      <c r="E775" s="7">
        <f t="shared" si="292"/>
        <v>1328000</v>
      </c>
      <c r="F775" s="7">
        <f t="shared" si="292"/>
        <v>1152666</v>
      </c>
      <c r="G775" s="7">
        <f t="shared" si="292"/>
        <v>0</v>
      </c>
      <c r="H775" s="7">
        <f t="shared" si="292"/>
        <v>5975000</v>
      </c>
      <c r="I775" s="7">
        <f t="shared" si="292"/>
        <v>0</v>
      </c>
      <c r="J775" s="7">
        <f t="shared" si="292"/>
        <v>5666666</v>
      </c>
      <c r="K775" s="7">
        <f t="shared" si="292"/>
        <v>0</v>
      </c>
      <c r="L775" s="7">
        <f t="shared" si="292"/>
        <v>0</v>
      </c>
      <c r="M775" s="7">
        <f>M774</f>
        <v>4373334</v>
      </c>
      <c r="N775" s="7">
        <f>SUM(N768:N774)</f>
        <v>4000</v>
      </c>
      <c r="O775" s="7"/>
      <c r="P775" s="7">
        <f>SUM(P768:P774)</f>
        <v>0</v>
      </c>
      <c r="Q775" s="8"/>
    </row>
    <row r="776" spans="1:24" ht="15" customHeight="1" x14ac:dyDescent="0.25">
      <c r="A776" s="3" t="s">
        <v>41</v>
      </c>
      <c r="B776" s="3" t="s">
        <v>1540</v>
      </c>
      <c r="C776" s="5">
        <v>991000</v>
      </c>
      <c r="D776" s="5">
        <v>600000</v>
      </c>
      <c r="E776" s="5">
        <v>120000</v>
      </c>
      <c r="F776" s="5">
        <v>27000</v>
      </c>
      <c r="G776" s="5">
        <v>0</v>
      </c>
      <c r="H776" s="5">
        <v>364000</v>
      </c>
      <c r="I776" s="5">
        <v>0</v>
      </c>
      <c r="J776" s="5">
        <v>0</v>
      </c>
      <c r="K776" s="5">
        <v>0</v>
      </c>
      <c r="L776" s="5"/>
      <c r="M776" s="5">
        <f t="shared" ref="M776:M781" si="293" xml:space="preserve"> M775+H776+ I776- J776- L776+ Q776</f>
        <v>4737334</v>
      </c>
      <c r="N776" s="5">
        <f t="shared" ref="N776:N781" si="294">(C776-D776 - F776 - G776 + J776- K776- H776- I776- P776)*-1</f>
        <v>0</v>
      </c>
      <c r="O776" s="5" t="s">
        <v>1544</v>
      </c>
      <c r="P776" s="5">
        <v>0</v>
      </c>
      <c r="Q776" s="815">
        <v>0</v>
      </c>
      <c r="R776" s="815">
        <v>165167</v>
      </c>
      <c r="S776" s="815">
        <v>825833</v>
      </c>
      <c r="T776" s="815">
        <v>0</v>
      </c>
      <c r="U776" s="815">
        <v>0</v>
      </c>
      <c r="V776" s="815">
        <v>0</v>
      </c>
      <c r="W776" s="23">
        <v>0.6</v>
      </c>
      <c r="X776" s="815">
        <v>2</v>
      </c>
    </row>
    <row r="777" spans="1:24" ht="15" customHeight="1" x14ac:dyDescent="0.25">
      <c r="A777" s="3" t="s">
        <v>41</v>
      </c>
      <c r="B777" s="3" t="s">
        <v>1542</v>
      </c>
      <c r="C777" s="5">
        <v>1075000</v>
      </c>
      <c r="D777" s="5">
        <v>300000</v>
      </c>
      <c r="E777" s="5">
        <v>60000</v>
      </c>
      <c r="F777" s="5">
        <v>27000</v>
      </c>
      <c r="G777" s="5">
        <v>0</v>
      </c>
      <c r="H777" s="5">
        <v>748000</v>
      </c>
      <c r="I777" s="5">
        <v>0</v>
      </c>
      <c r="J777" s="5">
        <v>0</v>
      </c>
      <c r="K777" s="5">
        <v>0</v>
      </c>
      <c r="L777" s="5"/>
      <c r="M777" s="5">
        <f t="shared" si="293"/>
        <v>5485334</v>
      </c>
      <c r="N777" s="5">
        <f t="shared" si="294"/>
        <v>0</v>
      </c>
      <c r="O777" s="5" t="s">
        <v>1442</v>
      </c>
      <c r="P777" s="5">
        <v>0</v>
      </c>
      <c r="Q777" s="816">
        <v>0</v>
      </c>
      <c r="R777" s="816">
        <v>179165</v>
      </c>
      <c r="S777" s="816">
        <v>895834.7</v>
      </c>
      <c r="T777" s="816">
        <v>0</v>
      </c>
      <c r="U777" s="816">
        <v>0</v>
      </c>
      <c r="V777" s="816">
        <v>0</v>
      </c>
      <c r="W777" s="23">
        <v>0.76</v>
      </c>
      <c r="X777" s="816">
        <v>1</v>
      </c>
    </row>
    <row r="778" spans="1:24" ht="15" customHeight="1" x14ac:dyDescent="0.25">
      <c r="A778" s="3" t="s">
        <v>41</v>
      </c>
      <c r="B778" s="3" t="s">
        <v>1545</v>
      </c>
      <c r="C778" s="5">
        <v>966000</v>
      </c>
      <c r="D778" s="5">
        <v>0</v>
      </c>
      <c r="E778" s="5">
        <v>0</v>
      </c>
      <c r="F778" s="5">
        <v>234000</v>
      </c>
      <c r="G778" s="5">
        <v>0</v>
      </c>
      <c r="H778" s="5">
        <v>733000</v>
      </c>
      <c r="I778" s="5">
        <v>0</v>
      </c>
      <c r="J778" s="5">
        <v>0</v>
      </c>
      <c r="K778" s="5">
        <v>0</v>
      </c>
      <c r="L778" s="5"/>
      <c r="M778" s="5">
        <f t="shared" si="293"/>
        <v>6218334</v>
      </c>
      <c r="N778" s="5">
        <f t="shared" si="294"/>
        <v>1000</v>
      </c>
      <c r="O778" s="5" t="s">
        <v>1546</v>
      </c>
      <c r="P778" s="5">
        <v>0</v>
      </c>
      <c r="Q778" s="817">
        <v>0</v>
      </c>
      <c r="R778" s="817">
        <v>161000</v>
      </c>
      <c r="S778" s="817">
        <v>805000</v>
      </c>
      <c r="T778" s="817">
        <v>0</v>
      </c>
      <c r="U778" s="817">
        <v>0</v>
      </c>
      <c r="V778" s="817">
        <v>0</v>
      </c>
      <c r="W778" s="23">
        <v>0.7</v>
      </c>
      <c r="X778" s="817">
        <v>0</v>
      </c>
    </row>
    <row r="779" spans="1:24" ht="15" customHeight="1" x14ac:dyDescent="0.25">
      <c r="A779" s="3" t="s">
        <v>41</v>
      </c>
      <c r="B779" s="3" t="s">
        <v>1548</v>
      </c>
      <c r="C779" s="5">
        <v>1305000</v>
      </c>
      <c r="D779" s="5">
        <v>100000</v>
      </c>
      <c r="E779" s="5">
        <v>20000</v>
      </c>
      <c r="F779" s="5">
        <v>32000</v>
      </c>
      <c r="G779" s="5">
        <v>0</v>
      </c>
      <c r="H779" s="5">
        <v>1173000</v>
      </c>
      <c r="I779" s="5">
        <v>0</v>
      </c>
      <c r="J779" s="5">
        <v>0</v>
      </c>
      <c r="K779" s="5">
        <v>0</v>
      </c>
      <c r="L779" s="5"/>
      <c r="M779" s="5">
        <f t="shared" si="293"/>
        <v>7391334</v>
      </c>
      <c r="N779" s="5">
        <f t="shared" si="294"/>
        <v>0</v>
      </c>
      <c r="O779" s="5" t="s">
        <v>1550</v>
      </c>
      <c r="P779" s="5">
        <v>0</v>
      </c>
      <c r="Q779" s="820">
        <v>0</v>
      </c>
      <c r="R779" s="820">
        <v>217499</v>
      </c>
      <c r="S779" s="820">
        <v>1087501</v>
      </c>
      <c r="T779" s="820">
        <v>0</v>
      </c>
      <c r="U779" s="820">
        <v>0</v>
      </c>
      <c r="V779" s="820">
        <v>0</v>
      </c>
      <c r="W779" s="23">
        <v>0.69</v>
      </c>
      <c r="X779" s="820">
        <v>1</v>
      </c>
    </row>
    <row r="780" spans="1:24" ht="15" customHeight="1" x14ac:dyDescent="0.25">
      <c r="A780" s="3" t="s">
        <v>41</v>
      </c>
      <c r="B780" s="3" t="s">
        <v>1552</v>
      </c>
      <c r="C780" s="5">
        <v>1125000</v>
      </c>
      <c r="D780" s="5">
        <v>700000</v>
      </c>
      <c r="E780" s="5">
        <v>140000</v>
      </c>
      <c r="F780" s="5">
        <v>27000</v>
      </c>
      <c r="G780" s="5">
        <v>0</v>
      </c>
      <c r="H780" s="5">
        <v>1098000</v>
      </c>
      <c r="I780" s="5">
        <v>0</v>
      </c>
      <c r="J780" s="5">
        <v>700000</v>
      </c>
      <c r="K780" s="5">
        <v>0</v>
      </c>
      <c r="L780" s="5"/>
      <c r="M780" s="5">
        <f t="shared" si="293"/>
        <v>7789334</v>
      </c>
      <c r="N780" s="5">
        <f t="shared" si="294"/>
        <v>0</v>
      </c>
      <c r="O780" s="5" t="s">
        <v>1555</v>
      </c>
      <c r="P780" s="5">
        <v>0</v>
      </c>
      <c r="Q780" s="822">
        <v>0</v>
      </c>
      <c r="R780" s="822">
        <v>187499</v>
      </c>
      <c r="S780" s="822">
        <v>937501</v>
      </c>
      <c r="T780" s="822">
        <v>0</v>
      </c>
      <c r="U780" s="822">
        <v>0</v>
      </c>
      <c r="V780" s="822">
        <v>0</v>
      </c>
      <c r="W780" s="23">
        <v>0.56000000000000005</v>
      </c>
      <c r="X780" s="822">
        <v>1</v>
      </c>
    </row>
    <row r="781" spans="1:24" ht="15" customHeight="1" x14ac:dyDescent="0.25">
      <c r="A781" s="3" t="s">
        <v>41</v>
      </c>
      <c r="B781" s="3" t="s">
        <v>1554</v>
      </c>
      <c r="C781" s="5">
        <v>1174000</v>
      </c>
      <c r="D781" s="5">
        <v>500000</v>
      </c>
      <c r="E781" s="5">
        <v>100000</v>
      </c>
      <c r="F781" s="5">
        <v>56000</v>
      </c>
      <c r="G781" s="5">
        <v>0</v>
      </c>
      <c r="H781" s="5">
        <v>608000</v>
      </c>
      <c r="I781" s="5">
        <v>0</v>
      </c>
      <c r="J781" s="5">
        <v>0</v>
      </c>
      <c r="K781" s="5">
        <v>0</v>
      </c>
      <c r="L781" s="5"/>
      <c r="M781" s="5">
        <f t="shared" si="293"/>
        <v>8397334</v>
      </c>
      <c r="N781" s="5">
        <f t="shared" si="294"/>
        <v>-10000</v>
      </c>
      <c r="O781" s="5" t="s">
        <v>1557</v>
      </c>
      <c r="P781" s="5">
        <v>0</v>
      </c>
      <c r="Q781" s="824">
        <v>0</v>
      </c>
      <c r="R781" s="824">
        <v>195667</v>
      </c>
      <c r="S781" s="824">
        <v>978333</v>
      </c>
      <c r="T781" s="824">
        <v>0</v>
      </c>
      <c r="U781" s="824">
        <v>0</v>
      </c>
      <c r="V781" s="824">
        <v>0</v>
      </c>
      <c r="W781" s="23">
        <v>0.75</v>
      </c>
      <c r="X781" s="824">
        <v>1</v>
      </c>
    </row>
    <row r="782" spans="1:24" ht="15" customHeight="1" x14ac:dyDescent="0.25">
      <c r="A782" s="3" t="s">
        <v>41</v>
      </c>
      <c r="B782" s="3" t="s">
        <v>1558</v>
      </c>
      <c r="C782" s="5">
        <v>1292000</v>
      </c>
      <c r="D782" s="5">
        <v>700000</v>
      </c>
      <c r="E782" s="5">
        <v>140000</v>
      </c>
      <c r="F782" s="5">
        <v>12000</v>
      </c>
      <c r="G782" s="5">
        <v>0</v>
      </c>
      <c r="H782" s="5">
        <v>614000</v>
      </c>
      <c r="I782" s="5">
        <v>0</v>
      </c>
      <c r="J782" s="5">
        <v>50000</v>
      </c>
      <c r="K782" s="5">
        <v>0</v>
      </c>
      <c r="L782" s="5"/>
      <c r="M782" s="5">
        <f xml:space="preserve"> M781+H782+ I782- J782- L782+ Q782</f>
        <v>8961334</v>
      </c>
      <c r="N782" s="5">
        <f>(C782-D782 - F782 - G782 + J782- K782- H782- I782- P782)*-1</f>
        <v>-16000</v>
      </c>
      <c r="O782" s="5" t="s">
        <v>1559</v>
      </c>
      <c r="P782" s="5">
        <v>0</v>
      </c>
      <c r="Q782" s="825">
        <v>0</v>
      </c>
      <c r="R782" s="825">
        <v>215333</v>
      </c>
      <c r="S782" s="825">
        <v>1076667</v>
      </c>
      <c r="T782" s="825">
        <v>0</v>
      </c>
      <c r="U782" s="825">
        <v>0</v>
      </c>
      <c r="V782" s="825">
        <v>0</v>
      </c>
      <c r="W782" s="23">
        <v>0.72</v>
      </c>
      <c r="X782" s="825">
        <v>2</v>
      </c>
    </row>
    <row r="783" spans="1:24" ht="15" customHeight="1" x14ac:dyDescent="0.25">
      <c r="A783" s="6" t="s">
        <v>18</v>
      </c>
      <c r="B783" s="6" t="s">
        <v>15</v>
      </c>
      <c r="C783" s="7">
        <f t="shared" ref="C783:L783" si="295">SUM(C776:C782)</f>
        <v>7928000</v>
      </c>
      <c r="D783" s="7">
        <f t="shared" si="295"/>
        <v>2900000</v>
      </c>
      <c r="E783" s="7">
        <f t="shared" si="295"/>
        <v>580000</v>
      </c>
      <c r="F783" s="7">
        <f t="shared" si="295"/>
        <v>415000</v>
      </c>
      <c r="G783" s="7">
        <f t="shared" si="295"/>
        <v>0</v>
      </c>
      <c r="H783" s="7">
        <f t="shared" si="295"/>
        <v>5338000</v>
      </c>
      <c r="I783" s="7">
        <f t="shared" si="295"/>
        <v>0</v>
      </c>
      <c r="J783" s="7">
        <f t="shared" si="295"/>
        <v>750000</v>
      </c>
      <c r="K783" s="7">
        <f t="shared" si="295"/>
        <v>0</v>
      </c>
      <c r="L783" s="7">
        <f t="shared" si="295"/>
        <v>0</v>
      </c>
      <c r="M783" s="7">
        <f>M782</f>
        <v>8961334</v>
      </c>
      <c r="N783" s="7">
        <f>SUM(N776:N782)</f>
        <v>-25000</v>
      </c>
      <c r="O783" s="7"/>
      <c r="P783" s="7">
        <f>SUM(P776:P782)</f>
        <v>0</v>
      </c>
      <c r="Q783" s="8"/>
    </row>
    <row r="784" spans="1:24" ht="15" customHeight="1" x14ac:dyDescent="0.25">
      <c r="A784" s="3" t="s">
        <v>41</v>
      </c>
      <c r="B784" s="3" t="s">
        <v>1561</v>
      </c>
      <c r="C784" s="5">
        <v>975000</v>
      </c>
      <c r="D784" s="5">
        <v>0</v>
      </c>
      <c r="E784" s="5">
        <v>0</v>
      </c>
      <c r="F784" s="5">
        <v>243000</v>
      </c>
      <c r="G784" s="5">
        <v>0</v>
      </c>
      <c r="H784" s="5">
        <v>882000</v>
      </c>
      <c r="I784" s="5">
        <v>0</v>
      </c>
      <c r="J784" s="5">
        <v>150000</v>
      </c>
      <c r="K784" s="5">
        <v>0</v>
      </c>
      <c r="L784" s="5"/>
      <c r="M784" s="5">
        <f t="shared" ref="M784:M790" si="296" xml:space="preserve"> M783+H784+ I784- J784- L784+ Q784</f>
        <v>9693334</v>
      </c>
      <c r="N784" s="5">
        <f t="shared" ref="N784:N790" si="297">(C784-D784 - F784 - G784 + J784- K784- H784- I784- P784)*-1</f>
        <v>0</v>
      </c>
      <c r="O784" s="5" t="s">
        <v>1525</v>
      </c>
      <c r="P784" s="5">
        <v>0</v>
      </c>
      <c r="Q784" s="828">
        <v>0</v>
      </c>
      <c r="R784" s="828">
        <v>162500</v>
      </c>
      <c r="S784" s="828">
        <v>812500</v>
      </c>
      <c r="T784" s="828">
        <v>0</v>
      </c>
      <c r="U784" s="828">
        <v>0</v>
      </c>
      <c r="V784" s="828">
        <v>0</v>
      </c>
      <c r="W784" s="23">
        <v>0.76</v>
      </c>
      <c r="X784" s="828">
        <v>0</v>
      </c>
    </row>
    <row r="785" spans="1:24" ht="15" customHeight="1" x14ac:dyDescent="0.25">
      <c r="A785" s="3" t="s">
        <v>41</v>
      </c>
      <c r="B785" s="3" t="s">
        <v>1563</v>
      </c>
      <c r="C785" s="5">
        <v>871000</v>
      </c>
      <c r="D785" s="5">
        <v>200000</v>
      </c>
      <c r="E785" s="5">
        <v>40000</v>
      </c>
      <c r="F785" s="5">
        <v>227000</v>
      </c>
      <c r="G785" s="5">
        <v>0</v>
      </c>
      <c r="H785" s="5">
        <v>445000</v>
      </c>
      <c r="I785" s="5">
        <v>0</v>
      </c>
      <c r="J785" s="5">
        <v>0</v>
      </c>
      <c r="K785" s="5">
        <v>0</v>
      </c>
      <c r="L785" s="5"/>
      <c r="M785" s="5">
        <f t="shared" si="296"/>
        <v>10138334</v>
      </c>
      <c r="N785" s="5">
        <f t="shared" si="297"/>
        <v>1000</v>
      </c>
      <c r="O785" s="5" t="s">
        <v>1564</v>
      </c>
      <c r="P785" s="5">
        <v>0</v>
      </c>
      <c r="Q785" s="829">
        <v>0</v>
      </c>
      <c r="R785" s="829">
        <v>145168</v>
      </c>
      <c r="S785" s="829">
        <v>725832</v>
      </c>
      <c r="T785" s="829">
        <v>0</v>
      </c>
      <c r="U785" s="829">
        <v>0</v>
      </c>
      <c r="V785" s="829">
        <v>0</v>
      </c>
      <c r="W785" s="23">
        <v>0.67</v>
      </c>
      <c r="X785" s="829">
        <v>1</v>
      </c>
    </row>
    <row r="786" spans="1:24" ht="15" customHeight="1" x14ac:dyDescent="0.25">
      <c r="A786" s="3" t="s">
        <v>41</v>
      </c>
      <c r="B786" s="3" t="s">
        <v>1566</v>
      </c>
      <c r="C786" s="5">
        <v>1557000</v>
      </c>
      <c r="D786" s="5">
        <v>1000000</v>
      </c>
      <c r="E786" s="5">
        <v>200000</v>
      </c>
      <c r="F786" s="5">
        <v>34000</v>
      </c>
      <c r="G786" s="5">
        <v>0</v>
      </c>
      <c r="H786" s="5">
        <v>543000</v>
      </c>
      <c r="I786" s="5">
        <v>0</v>
      </c>
      <c r="J786" s="5">
        <v>0</v>
      </c>
      <c r="K786" s="5">
        <v>0</v>
      </c>
      <c r="L786" s="5"/>
      <c r="M786" s="5">
        <f xml:space="preserve"> M785+H786+ I786- J786- L786+ Q786</f>
        <v>10681334</v>
      </c>
      <c r="N786" s="5">
        <f t="shared" si="297"/>
        <v>20000</v>
      </c>
      <c r="O786" s="5" t="s">
        <v>1567</v>
      </c>
      <c r="P786" s="5">
        <v>0</v>
      </c>
      <c r="Q786" s="831">
        <v>0</v>
      </c>
      <c r="R786" s="831">
        <v>259502</v>
      </c>
      <c r="S786" s="831">
        <v>1297498.2</v>
      </c>
      <c r="T786" s="831">
        <v>0</v>
      </c>
      <c r="U786" s="831">
        <v>0</v>
      </c>
      <c r="V786" s="831">
        <v>0</v>
      </c>
      <c r="W786" s="23">
        <v>0.77</v>
      </c>
      <c r="X786" s="831">
        <v>1</v>
      </c>
    </row>
    <row r="787" spans="1:24" ht="15" customHeight="1" x14ac:dyDescent="0.25">
      <c r="A787" s="3"/>
      <c r="B787" s="3" t="s">
        <v>1581</v>
      </c>
      <c r="C787" s="5">
        <v>1161000</v>
      </c>
      <c r="D787" s="5">
        <v>300000</v>
      </c>
      <c r="E787" s="5">
        <v>60000</v>
      </c>
      <c r="F787" s="5">
        <v>54000</v>
      </c>
      <c r="G787" s="5"/>
      <c r="H787" s="5">
        <v>789000</v>
      </c>
      <c r="I787" s="5"/>
      <c r="J787" s="5">
        <v>0</v>
      </c>
      <c r="K787" s="5"/>
      <c r="L787" s="5"/>
      <c r="M787" s="5">
        <f xml:space="preserve"> M786+H787+ I787- J787- L787+ Q787</f>
        <v>11470334</v>
      </c>
      <c r="N787" s="5">
        <v>-18000</v>
      </c>
      <c r="O787" s="5">
        <v>38</v>
      </c>
      <c r="P787" s="5">
        <v>0</v>
      </c>
      <c r="Q787" s="842">
        <v>0</v>
      </c>
      <c r="R787" s="842"/>
      <c r="S787" s="842"/>
      <c r="T787" s="842"/>
      <c r="U787" s="842"/>
      <c r="V787" s="842"/>
      <c r="W787" s="23"/>
      <c r="X787" s="842"/>
    </row>
    <row r="788" spans="1:24" ht="15" customHeight="1" x14ac:dyDescent="0.25">
      <c r="A788" s="3" t="s">
        <v>41</v>
      </c>
      <c r="B788" s="3" t="s">
        <v>1571</v>
      </c>
      <c r="C788" s="5">
        <v>1105000</v>
      </c>
      <c r="D788" s="5">
        <v>100000</v>
      </c>
      <c r="E788" s="5">
        <v>20000</v>
      </c>
      <c r="F788" s="5">
        <v>27000</v>
      </c>
      <c r="G788" s="5">
        <v>0</v>
      </c>
      <c r="H788" s="5">
        <v>978000</v>
      </c>
      <c r="I788" s="5">
        <v>0</v>
      </c>
      <c r="J788" s="5">
        <v>0</v>
      </c>
      <c r="K788" s="5">
        <v>0</v>
      </c>
      <c r="L788" s="5"/>
      <c r="M788" s="5">
        <f xml:space="preserve"> M787+H788+ I788- J788- L788+ Q788</f>
        <v>12448334</v>
      </c>
      <c r="N788" s="5">
        <f t="shared" si="297"/>
        <v>0</v>
      </c>
      <c r="O788" s="5" t="s">
        <v>1572</v>
      </c>
      <c r="P788" s="5">
        <v>0</v>
      </c>
      <c r="Q788" s="834">
        <v>0</v>
      </c>
      <c r="R788" s="834">
        <v>184166</v>
      </c>
      <c r="S788" s="834">
        <v>920834</v>
      </c>
      <c r="T788" s="834">
        <v>0</v>
      </c>
      <c r="U788" s="834">
        <v>0</v>
      </c>
      <c r="V788" s="834">
        <v>0</v>
      </c>
      <c r="W788" s="23">
        <v>0.71</v>
      </c>
      <c r="X788" s="834">
        <v>1</v>
      </c>
    </row>
    <row r="789" spans="1:24" ht="15" customHeight="1" x14ac:dyDescent="0.25">
      <c r="A789" s="3" t="s">
        <v>41</v>
      </c>
      <c r="B789" s="3" t="s">
        <v>1574</v>
      </c>
      <c r="C789" s="5">
        <v>1131000</v>
      </c>
      <c r="D789" s="5">
        <v>0</v>
      </c>
      <c r="E789" s="5">
        <v>0</v>
      </c>
      <c r="F789" s="5">
        <v>30000</v>
      </c>
      <c r="G789" s="5">
        <v>0</v>
      </c>
      <c r="H789" s="5">
        <v>1101000</v>
      </c>
      <c r="I789" s="5">
        <v>0</v>
      </c>
      <c r="J789" s="5">
        <v>0</v>
      </c>
      <c r="K789" s="5">
        <v>0</v>
      </c>
      <c r="L789" s="5"/>
      <c r="M789" s="5">
        <f t="shared" si="296"/>
        <v>13549334</v>
      </c>
      <c r="N789" s="5">
        <f t="shared" si="297"/>
        <v>0</v>
      </c>
      <c r="O789" s="5" t="s">
        <v>1576</v>
      </c>
      <c r="P789" s="5">
        <v>0</v>
      </c>
      <c r="Q789" s="837">
        <v>0</v>
      </c>
      <c r="R789" s="837">
        <v>188502</v>
      </c>
      <c r="S789" s="837">
        <v>942498.2</v>
      </c>
      <c r="T789" s="837">
        <v>0</v>
      </c>
      <c r="U789" s="837">
        <v>0</v>
      </c>
      <c r="V789" s="837">
        <v>0</v>
      </c>
      <c r="W789" s="23">
        <v>0.85</v>
      </c>
      <c r="X789" s="837">
        <v>0</v>
      </c>
    </row>
    <row r="790" spans="1:24" ht="15" customHeight="1" x14ac:dyDescent="0.25">
      <c r="A790" s="3" t="s">
        <v>41</v>
      </c>
      <c r="B790" s="3" t="s">
        <v>1577</v>
      </c>
      <c r="C790" s="5">
        <v>1017000</v>
      </c>
      <c r="D790" s="5">
        <v>800000</v>
      </c>
      <c r="E790" s="5">
        <v>160000</v>
      </c>
      <c r="F790" s="5">
        <v>258000</v>
      </c>
      <c r="G790" s="5">
        <v>0</v>
      </c>
      <c r="H790" s="5">
        <v>459000</v>
      </c>
      <c r="I790" s="5">
        <v>0</v>
      </c>
      <c r="J790" s="5">
        <v>500000</v>
      </c>
      <c r="K790" s="5">
        <v>0</v>
      </c>
      <c r="L790" s="5"/>
      <c r="M790" s="5">
        <f t="shared" si="296"/>
        <v>13508334</v>
      </c>
      <c r="N790" s="5">
        <f t="shared" si="297"/>
        <v>0</v>
      </c>
      <c r="O790" s="5" t="s">
        <v>1578</v>
      </c>
      <c r="P790" s="5">
        <v>0</v>
      </c>
      <c r="Q790" s="839">
        <v>0</v>
      </c>
      <c r="R790" s="839">
        <v>169503</v>
      </c>
      <c r="S790" s="839">
        <v>847497.2</v>
      </c>
      <c r="T790" s="839">
        <v>0</v>
      </c>
      <c r="U790" s="839">
        <v>0</v>
      </c>
      <c r="V790" s="839">
        <v>0</v>
      </c>
      <c r="W790" s="23">
        <v>0.81</v>
      </c>
      <c r="X790" s="839">
        <v>2</v>
      </c>
    </row>
    <row r="791" spans="1:24" ht="15" customHeight="1" x14ac:dyDescent="0.25">
      <c r="A791" s="3" t="s">
        <v>41</v>
      </c>
      <c r="B791" s="3" t="s">
        <v>1579</v>
      </c>
      <c r="C791" s="5">
        <v>955000</v>
      </c>
      <c r="D791" s="5">
        <v>500000</v>
      </c>
      <c r="E791" s="5">
        <v>100000</v>
      </c>
      <c r="F791" s="5">
        <v>398000</v>
      </c>
      <c r="G791" s="5">
        <v>0</v>
      </c>
      <c r="H791" s="5">
        <v>97000</v>
      </c>
      <c r="I791" s="5">
        <v>0</v>
      </c>
      <c r="J791" s="5">
        <v>0</v>
      </c>
      <c r="K791" s="5">
        <v>0</v>
      </c>
      <c r="L791" s="5"/>
      <c r="M791" s="5">
        <f xml:space="preserve"> M790+H791+ I791- J791- L791+ Q791</f>
        <v>13605334</v>
      </c>
      <c r="N791" s="5">
        <f>(C791-D791 - F791 - G791 + J791- K791- H791- I791- P791)*-1</f>
        <v>40000</v>
      </c>
      <c r="O791" s="5" t="s">
        <v>1580</v>
      </c>
      <c r="P791" s="5">
        <v>0</v>
      </c>
      <c r="Q791" s="840">
        <v>0</v>
      </c>
      <c r="R791" s="840">
        <v>159164</v>
      </c>
      <c r="S791" s="840">
        <v>795836.2</v>
      </c>
      <c r="T791" s="840">
        <v>0</v>
      </c>
      <c r="U791" s="840">
        <v>0</v>
      </c>
      <c r="V791" s="840">
        <v>0</v>
      </c>
      <c r="W791" s="23">
        <v>0.72</v>
      </c>
      <c r="X791" s="840">
        <v>1</v>
      </c>
    </row>
    <row r="792" spans="1:24" ht="15" customHeight="1" x14ac:dyDescent="0.25">
      <c r="A792" s="6" t="s">
        <v>19</v>
      </c>
      <c r="B792" s="6" t="s">
        <v>15</v>
      </c>
      <c r="C792" s="7">
        <f t="shared" ref="C792:L792" si="298">SUM(C784:C791)</f>
        <v>8772000</v>
      </c>
      <c r="D792" s="7">
        <f t="shared" si="298"/>
        <v>2900000</v>
      </c>
      <c r="E792" s="7">
        <f t="shared" si="298"/>
        <v>580000</v>
      </c>
      <c r="F792" s="7">
        <f t="shared" si="298"/>
        <v>1271000</v>
      </c>
      <c r="G792" s="7">
        <f t="shared" si="298"/>
        <v>0</v>
      </c>
      <c r="H792" s="7">
        <f t="shared" si="298"/>
        <v>5294000</v>
      </c>
      <c r="I792" s="7">
        <f t="shared" si="298"/>
        <v>0</v>
      </c>
      <c r="J792" s="7">
        <f t="shared" si="298"/>
        <v>650000</v>
      </c>
      <c r="K792" s="7">
        <f t="shared" si="298"/>
        <v>0</v>
      </c>
      <c r="L792" s="7">
        <f t="shared" si="298"/>
        <v>0</v>
      </c>
      <c r="M792" s="7">
        <f>M791</f>
        <v>13605334</v>
      </c>
      <c r="N792" s="7">
        <f>SUM(N784:N791)</f>
        <v>43000</v>
      </c>
      <c r="O792" s="7"/>
      <c r="P792" s="7">
        <f>SUM(P784:P791)</f>
        <v>0</v>
      </c>
      <c r="Q792" s="8"/>
    </row>
    <row r="793" spans="1:24" x14ac:dyDescent="0.25">
      <c r="A793" s="10" t="s">
        <v>15</v>
      </c>
      <c r="B793" s="10" t="s">
        <v>20</v>
      </c>
      <c r="C793" s="11">
        <f t="shared" ref="C793:L793" si="299">C767+C775+C783+C792</f>
        <v>33888000</v>
      </c>
      <c r="D793" s="11">
        <f t="shared" si="299"/>
        <v>22440000</v>
      </c>
      <c r="E793" s="11">
        <f t="shared" si="299"/>
        <v>4488000</v>
      </c>
      <c r="F793" s="11">
        <f t="shared" si="299"/>
        <v>3256666</v>
      </c>
      <c r="G793" s="11">
        <f t="shared" si="299"/>
        <v>0</v>
      </c>
      <c r="H793" s="11">
        <f t="shared" si="299"/>
        <v>20558000</v>
      </c>
      <c r="I793" s="11">
        <f t="shared" si="299"/>
        <v>0</v>
      </c>
      <c r="J793" s="11">
        <f t="shared" si="299"/>
        <v>12366666</v>
      </c>
      <c r="K793" s="11">
        <f t="shared" si="299"/>
        <v>0</v>
      </c>
      <c r="L793" s="11">
        <f t="shared" si="299"/>
        <v>0</v>
      </c>
      <c r="M793" s="11">
        <f>M792</f>
        <v>13605334</v>
      </c>
      <c r="N793" s="11">
        <f>N767+N775+N783+N792</f>
        <v>0</v>
      </c>
      <c r="O793" s="11"/>
      <c r="P793" s="11">
        <f>P767+P775+P783+P792</f>
        <v>0</v>
      </c>
      <c r="Q793" s="9"/>
    </row>
    <row r="794" spans="1:24" ht="15" customHeight="1" x14ac:dyDescent="0.25">
      <c r="A794" t="s">
        <v>41</v>
      </c>
      <c r="B794" s="3" t="s">
        <v>1582</v>
      </c>
      <c r="C794" s="5">
        <v>1751000</v>
      </c>
      <c r="D794" s="5">
        <v>4100000</v>
      </c>
      <c r="E794" s="5">
        <v>820000</v>
      </c>
      <c r="F794" s="5">
        <v>29000</v>
      </c>
      <c r="G794" s="5">
        <v>0</v>
      </c>
      <c r="H794" s="5">
        <v>624000</v>
      </c>
      <c r="I794" s="5">
        <v>0</v>
      </c>
      <c r="J794" s="5">
        <v>3000000</v>
      </c>
      <c r="K794" s="5">
        <v>0</v>
      </c>
      <c r="L794" s="5"/>
      <c r="M794" s="5">
        <f t="shared" ref="M794:M799" si="300" xml:space="preserve"> M793+H794+ I794- J794- L794+ Q794</f>
        <v>11229334</v>
      </c>
      <c r="N794" s="5">
        <f t="shared" ref="N794:N799" si="301">(C794-D794 - F794 - G794 + J794- K794- H794- I794- P794)*-1</f>
        <v>2000</v>
      </c>
      <c r="O794" s="5" t="s">
        <v>503</v>
      </c>
      <c r="P794" s="5">
        <v>0</v>
      </c>
      <c r="Q794" s="843">
        <v>0</v>
      </c>
      <c r="R794" s="843">
        <v>291839</v>
      </c>
      <c r="S794" s="843">
        <v>1459160.8</v>
      </c>
      <c r="T794" s="843">
        <v>0</v>
      </c>
      <c r="U794" s="843">
        <v>0</v>
      </c>
      <c r="V794" s="843">
        <v>0</v>
      </c>
      <c r="W794" s="23">
        <v>0.81</v>
      </c>
      <c r="X794" s="843">
        <v>4</v>
      </c>
    </row>
    <row r="795" spans="1:24" ht="15" customHeight="1" x14ac:dyDescent="0.25">
      <c r="A795" s="3" t="s">
        <v>41</v>
      </c>
      <c r="B795" s="3" t="s">
        <v>1584</v>
      </c>
      <c r="C795" s="5">
        <v>1182000</v>
      </c>
      <c r="D795" s="5">
        <v>1000000</v>
      </c>
      <c r="E795" s="5">
        <v>200000</v>
      </c>
      <c r="F795" s="5">
        <v>28000</v>
      </c>
      <c r="G795" s="5">
        <v>0</v>
      </c>
      <c r="H795" s="5">
        <v>1154000</v>
      </c>
      <c r="I795" s="5">
        <v>0</v>
      </c>
      <c r="J795" s="5">
        <v>1000000</v>
      </c>
      <c r="K795" s="5">
        <v>0</v>
      </c>
      <c r="L795" s="5"/>
      <c r="M795" s="5">
        <f t="shared" si="300"/>
        <v>11383334</v>
      </c>
      <c r="N795" s="5">
        <f t="shared" si="301"/>
        <v>0</v>
      </c>
      <c r="O795" s="5" t="s">
        <v>1586</v>
      </c>
      <c r="P795" s="5">
        <v>0</v>
      </c>
      <c r="Q795" s="846">
        <v>0</v>
      </c>
      <c r="R795" s="846">
        <v>197000</v>
      </c>
      <c r="S795" s="846">
        <v>985000</v>
      </c>
      <c r="T795" s="846">
        <v>0</v>
      </c>
      <c r="U795" s="846">
        <v>0</v>
      </c>
      <c r="V795" s="846">
        <v>0</v>
      </c>
      <c r="W795" s="23">
        <v>0.73</v>
      </c>
      <c r="X795" s="846">
        <v>1</v>
      </c>
    </row>
    <row r="796" spans="1:24" ht="15" customHeight="1" x14ac:dyDescent="0.25">
      <c r="A796" s="3" t="s">
        <v>41</v>
      </c>
      <c r="B796" s="3" t="s">
        <v>1587</v>
      </c>
      <c r="C796" s="5">
        <v>1214000</v>
      </c>
      <c r="D796" s="5">
        <v>500000</v>
      </c>
      <c r="E796" s="5">
        <v>100000</v>
      </c>
      <c r="F796" s="5">
        <v>31000</v>
      </c>
      <c r="G796" s="5">
        <v>0</v>
      </c>
      <c r="H796" s="5">
        <v>938000</v>
      </c>
      <c r="I796" s="5">
        <v>0</v>
      </c>
      <c r="J796" s="5">
        <v>265000</v>
      </c>
      <c r="K796" s="5">
        <v>0</v>
      </c>
      <c r="L796" s="5"/>
      <c r="M796" s="5">
        <f t="shared" si="300"/>
        <v>12056334</v>
      </c>
      <c r="N796" s="5">
        <f t="shared" si="301"/>
        <v>-10000</v>
      </c>
      <c r="O796" s="5" t="s">
        <v>1589</v>
      </c>
      <c r="P796" s="5">
        <v>0</v>
      </c>
      <c r="Q796" s="848">
        <v>0</v>
      </c>
      <c r="R796" s="848">
        <v>202337</v>
      </c>
      <c r="S796" s="848">
        <v>1011663.5</v>
      </c>
      <c r="T796" s="848">
        <v>0</v>
      </c>
      <c r="U796" s="848">
        <v>0</v>
      </c>
      <c r="V796" s="848">
        <v>0</v>
      </c>
      <c r="W796" s="23">
        <v>0.73</v>
      </c>
      <c r="X796" s="848">
        <v>1</v>
      </c>
    </row>
    <row r="797" spans="1:24" ht="15" customHeight="1" x14ac:dyDescent="0.25">
      <c r="A797" s="3" t="s">
        <v>41</v>
      </c>
      <c r="B797" s="3" t="s">
        <v>1590</v>
      </c>
      <c r="C797" s="5">
        <v>1224000</v>
      </c>
      <c r="D797" s="5">
        <v>2000000</v>
      </c>
      <c r="E797" s="5">
        <v>400000</v>
      </c>
      <c r="F797" s="5">
        <v>79000</v>
      </c>
      <c r="G797" s="5">
        <v>0</v>
      </c>
      <c r="H797" s="5">
        <v>464000</v>
      </c>
      <c r="I797" s="5">
        <v>0</v>
      </c>
      <c r="J797" s="5">
        <v>1325000</v>
      </c>
      <c r="K797" s="5">
        <v>16000</v>
      </c>
      <c r="L797" s="5"/>
      <c r="M797" s="5">
        <f t="shared" si="300"/>
        <v>11195334</v>
      </c>
      <c r="N797" s="5">
        <f t="shared" si="301"/>
        <v>10000</v>
      </c>
      <c r="O797" s="5" t="s">
        <v>1591</v>
      </c>
      <c r="P797" s="5">
        <v>0</v>
      </c>
      <c r="Q797" s="849">
        <v>0</v>
      </c>
      <c r="R797" s="849">
        <v>204003</v>
      </c>
      <c r="S797" s="849">
        <v>1019997</v>
      </c>
      <c r="T797" s="849">
        <v>0</v>
      </c>
      <c r="U797" s="849">
        <v>0</v>
      </c>
      <c r="V797" s="849">
        <v>0</v>
      </c>
      <c r="W797" s="23">
        <v>0.73</v>
      </c>
      <c r="X797" s="849">
        <v>2</v>
      </c>
    </row>
    <row r="798" spans="1:24" ht="15" customHeight="1" x14ac:dyDescent="0.25">
      <c r="A798" s="3" t="s">
        <v>41</v>
      </c>
      <c r="B798" s="3" t="s">
        <v>1593</v>
      </c>
      <c r="C798" s="5">
        <v>848000</v>
      </c>
      <c r="D798" s="5">
        <v>1000000</v>
      </c>
      <c r="E798" s="5">
        <v>200000</v>
      </c>
      <c r="F798" s="5">
        <v>39000</v>
      </c>
      <c r="G798" s="5">
        <v>0</v>
      </c>
      <c r="H798" s="5">
        <v>809000</v>
      </c>
      <c r="I798" s="5">
        <v>0</v>
      </c>
      <c r="J798" s="5">
        <v>1000000</v>
      </c>
      <c r="K798" s="5">
        <v>0</v>
      </c>
      <c r="L798" s="5"/>
      <c r="M798" s="5">
        <f t="shared" si="300"/>
        <v>11004334</v>
      </c>
      <c r="N798" s="5">
        <f t="shared" si="301"/>
        <v>0</v>
      </c>
      <c r="O798" s="5" t="s">
        <v>1594</v>
      </c>
      <c r="P798" s="5">
        <v>0</v>
      </c>
      <c r="Q798" s="851">
        <v>0</v>
      </c>
      <c r="R798" s="851">
        <v>141335</v>
      </c>
      <c r="S798" s="851">
        <v>706665.5</v>
      </c>
      <c r="T798" s="851">
        <v>0</v>
      </c>
      <c r="U798" s="851">
        <v>0</v>
      </c>
      <c r="V798" s="851">
        <v>0</v>
      </c>
      <c r="W798" s="23">
        <v>0.66</v>
      </c>
      <c r="X798" s="851">
        <v>2</v>
      </c>
    </row>
    <row r="799" spans="1:24" ht="15" customHeight="1" x14ac:dyDescent="0.25">
      <c r="A799" s="3" t="s">
        <v>41</v>
      </c>
      <c r="B799" s="3" t="s">
        <v>1596</v>
      </c>
      <c r="C799" s="5">
        <v>835000</v>
      </c>
      <c r="D799" s="5">
        <v>700000</v>
      </c>
      <c r="E799" s="5">
        <v>140000</v>
      </c>
      <c r="F799" s="5">
        <v>304000</v>
      </c>
      <c r="G799" s="5">
        <v>0</v>
      </c>
      <c r="H799" s="5">
        <v>101000</v>
      </c>
      <c r="I799" s="5">
        <v>0</v>
      </c>
      <c r="J799" s="5">
        <v>266000</v>
      </c>
      <c r="K799" s="5">
        <v>0</v>
      </c>
      <c r="L799" s="5"/>
      <c r="M799" s="5">
        <f t="shared" si="300"/>
        <v>10839334</v>
      </c>
      <c r="N799" s="5">
        <f t="shared" si="301"/>
        <v>4000</v>
      </c>
      <c r="O799" s="5" t="s">
        <v>1597</v>
      </c>
      <c r="P799" s="5">
        <v>0</v>
      </c>
      <c r="Q799" s="853">
        <v>0</v>
      </c>
      <c r="R799" s="853">
        <v>139165</v>
      </c>
      <c r="S799" s="853">
        <v>695835</v>
      </c>
      <c r="T799" s="853">
        <v>0</v>
      </c>
      <c r="U799" s="853">
        <v>0</v>
      </c>
      <c r="V799" s="853">
        <v>0</v>
      </c>
      <c r="W799" s="23">
        <v>0.65</v>
      </c>
      <c r="X799" s="853">
        <v>3</v>
      </c>
    </row>
    <row r="800" spans="1:24" ht="15" customHeight="1" x14ac:dyDescent="0.25">
      <c r="A800" s="3" t="s">
        <v>41</v>
      </c>
      <c r="B800" s="3" t="s">
        <v>1599</v>
      </c>
      <c r="C800" s="5">
        <v>1509000</v>
      </c>
      <c r="D800" s="5">
        <v>600000</v>
      </c>
      <c r="E800" s="5">
        <v>120000</v>
      </c>
      <c r="F800" s="5">
        <v>103000</v>
      </c>
      <c r="G800" s="5">
        <v>0</v>
      </c>
      <c r="H800" s="5">
        <v>801000</v>
      </c>
      <c r="I800" s="5">
        <v>0</v>
      </c>
      <c r="J800" s="5">
        <v>0</v>
      </c>
      <c r="K800" s="5">
        <v>0</v>
      </c>
      <c r="L800" s="5"/>
      <c r="M800" s="5">
        <f xml:space="preserve"> M799+H800+ I800- J800- L800+ Q800</f>
        <v>11640334</v>
      </c>
      <c r="N800" s="5">
        <f>(C800-D800 - F800 - G800 + J800- K800- H800- I800- P800)*-1</f>
        <v>-5000</v>
      </c>
      <c r="O800" s="5" t="s">
        <v>1601</v>
      </c>
      <c r="P800" s="5">
        <v>0</v>
      </c>
      <c r="Q800" s="855">
        <v>0</v>
      </c>
      <c r="R800" s="855">
        <v>251501</v>
      </c>
      <c r="S800" s="855">
        <v>1257499.2</v>
      </c>
      <c r="T800" s="855">
        <v>0</v>
      </c>
      <c r="U800" s="855">
        <v>0</v>
      </c>
      <c r="V800" s="855">
        <v>0</v>
      </c>
      <c r="W800" s="23">
        <v>0.69</v>
      </c>
      <c r="X800" s="855">
        <v>2</v>
      </c>
    </row>
    <row r="801" spans="1:24" ht="15" customHeight="1" x14ac:dyDescent="0.25">
      <c r="A801" s="6" t="s">
        <v>16</v>
      </c>
      <c r="B801" s="6" t="s">
        <v>15</v>
      </c>
      <c r="C801" s="7">
        <f t="shared" ref="C801:L801" si="302">SUM(C794:C800)</f>
        <v>8563000</v>
      </c>
      <c r="D801" s="7">
        <f t="shared" si="302"/>
        <v>9900000</v>
      </c>
      <c r="E801" s="7">
        <f t="shared" si="302"/>
        <v>1980000</v>
      </c>
      <c r="F801" s="7">
        <f t="shared" si="302"/>
        <v>613000</v>
      </c>
      <c r="G801" s="7">
        <f t="shared" si="302"/>
        <v>0</v>
      </c>
      <c r="H801" s="7">
        <f t="shared" si="302"/>
        <v>4891000</v>
      </c>
      <c r="I801" s="7">
        <f t="shared" si="302"/>
        <v>0</v>
      </c>
      <c r="J801" s="7">
        <f t="shared" si="302"/>
        <v>6856000</v>
      </c>
      <c r="K801" s="7">
        <f t="shared" si="302"/>
        <v>16000</v>
      </c>
      <c r="L801" s="7">
        <f t="shared" si="302"/>
        <v>0</v>
      </c>
      <c r="M801" s="7">
        <f>M800</f>
        <v>11640334</v>
      </c>
      <c r="N801" s="7">
        <f>SUM(N794:N800)</f>
        <v>1000</v>
      </c>
      <c r="O801" s="7"/>
      <c r="P801" s="7">
        <f>SUM(P794:P800)</f>
        <v>0</v>
      </c>
      <c r="Q801" s="8"/>
    </row>
    <row r="802" spans="1:24" ht="15" customHeight="1" x14ac:dyDescent="0.25">
      <c r="A802" s="3" t="s">
        <v>41</v>
      </c>
      <c r="B802" s="3" t="s">
        <v>1602</v>
      </c>
      <c r="C802" s="5">
        <v>1050000</v>
      </c>
      <c r="D802" s="5">
        <v>1200000</v>
      </c>
      <c r="E802" s="5">
        <v>240000</v>
      </c>
      <c r="F802" s="5">
        <v>60000</v>
      </c>
      <c r="G802" s="5">
        <v>0</v>
      </c>
      <c r="H802" s="5">
        <v>0</v>
      </c>
      <c r="I802" s="5">
        <v>0</v>
      </c>
      <c r="J802" s="5">
        <v>207000</v>
      </c>
      <c r="K802" s="5">
        <v>0</v>
      </c>
      <c r="L802" s="5"/>
      <c r="M802" s="5">
        <f t="shared" ref="M802:M807" si="303" xml:space="preserve"> M801+H802+ I802- J802- L802+ Q802</f>
        <v>11433334</v>
      </c>
      <c r="N802" s="5">
        <f t="shared" ref="N802:N807" si="304">(C802-D802 - F802 - G802 + J802- K802- H802- I802- P802)*-1</f>
        <v>3000</v>
      </c>
      <c r="O802" s="5" t="s">
        <v>1603</v>
      </c>
      <c r="P802" s="5">
        <v>0</v>
      </c>
      <c r="Q802" s="857">
        <v>0</v>
      </c>
      <c r="R802" s="857">
        <v>175003</v>
      </c>
      <c r="S802" s="857">
        <v>874997.2</v>
      </c>
      <c r="T802" s="857">
        <v>0</v>
      </c>
      <c r="U802" s="857">
        <v>0</v>
      </c>
      <c r="V802" s="857">
        <v>0</v>
      </c>
      <c r="W802" s="23">
        <v>0.76</v>
      </c>
      <c r="X802" s="857">
        <v>5</v>
      </c>
    </row>
    <row r="803" spans="1:24" ht="15" customHeight="1" x14ac:dyDescent="0.25">
      <c r="A803" s="3" t="s">
        <v>41</v>
      </c>
      <c r="B803" s="3" t="s">
        <v>1605</v>
      </c>
      <c r="C803" s="5">
        <v>1185000</v>
      </c>
      <c r="D803" s="5">
        <v>900000</v>
      </c>
      <c r="E803" s="5">
        <v>180000</v>
      </c>
      <c r="F803" s="5">
        <v>45000</v>
      </c>
      <c r="G803" s="5">
        <v>0</v>
      </c>
      <c r="H803" s="5">
        <v>240000</v>
      </c>
      <c r="I803" s="5">
        <v>0</v>
      </c>
      <c r="J803" s="5">
        <v>0</v>
      </c>
      <c r="K803" s="5">
        <v>0</v>
      </c>
      <c r="L803" s="5"/>
      <c r="M803" s="5">
        <f t="shared" si="303"/>
        <v>11673334</v>
      </c>
      <c r="N803" s="5">
        <f t="shared" si="304"/>
        <v>0</v>
      </c>
      <c r="O803" s="5" t="s">
        <v>1386</v>
      </c>
      <c r="P803" s="5">
        <v>0</v>
      </c>
      <c r="Q803" s="859">
        <v>0</v>
      </c>
      <c r="R803" s="859">
        <v>197504</v>
      </c>
      <c r="S803" s="859">
        <v>987496</v>
      </c>
      <c r="T803" s="859">
        <v>0</v>
      </c>
      <c r="U803" s="859">
        <v>0</v>
      </c>
      <c r="V803" s="859">
        <v>0</v>
      </c>
      <c r="W803" s="23">
        <v>0.72</v>
      </c>
      <c r="X803" s="859">
        <v>3</v>
      </c>
    </row>
    <row r="804" spans="1:24" ht="15" customHeight="1" x14ac:dyDescent="0.25">
      <c r="A804" s="3" t="s">
        <v>41</v>
      </c>
      <c r="B804" s="3" t="s">
        <v>1609</v>
      </c>
      <c r="C804" s="5">
        <v>1094000</v>
      </c>
      <c r="D804" s="5">
        <v>1050000</v>
      </c>
      <c r="E804" s="5">
        <v>210000</v>
      </c>
      <c r="F804" s="5">
        <v>100000</v>
      </c>
      <c r="G804" s="5">
        <v>0</v>
      </c>
      <c r="H804" s="5">
        <v>14000</v>
      </c>
      <c r="I804" s="5">
        <v>0</v>
      </c>
      <c r="J804" s="5">
        <v>70000</v>
      </c>
      <c r="K804" s="5">
        <v>0</v>
      </c>
      <c r="L804" s="5"/>
      <c r="M804" s="5">
        <f t="shared" si="303"/>
        <v>11617334</v>
      </c>
      <c r="N804" s="5">
        <f t="shared" si="304"/>
        <v>0</v>
      </c>
      <c r="O804" s="5" t="s">
        <v>1610</v>
      </c>
      <c r="P804" s="5">
        <v>0</v>
      </c>
      <c r="Q804" s="862">
        <v>0</v>
      </c>
      <c r="R804" s="862">
        <v>182337</v>
      </c>
      <c r="S804" s="862">
        <v>911663.5</v>
      </c>
      <c r="T804" s="862">
        <v>0</v>
      </c>
      <c r="U804" s="862">
        <v>0</v>
      </c>
      <c r="V804" s="862">
        <v>0</v>
      </c>
      <c r="W804" s="23">
        <v>0.76</v>
      </c>
      <c r="X804" s="862">
        <v>3</v>
      </c>
    </row>
    <row r="805" spans="1:24" ht="15" customHeight="1" x14ac:dyDescent="0.25">
      <c r="A805" s="3" t="s">
        <v>41</v>
      </c>
      <c r="B805" s="3" t="s">
        <v>1612</v>
      </c>
      <c r="C805" s="5">
        <v>1199000</v>
      </c>
      <c r="D805" s="5">
        <v>1400000</v>
      </c>
      <c r="E805" s="5">
        <v>280000</v>
      </c>
      <c r="F805" s="5">
        <v>27000</v>
      </c>
      <c r="G805" s="5">
        <v>0</v>
      </c>
      <c r="H805" s="5">
        <v>271000</v>
      </c>
      <c r="I805" s="5">
        <v>0</v>
      </c>
      <c r="J805" s="5">
        <v>500000</v>
      </c>
      <c r="K805" s="5">
        <v>0</v>
      </c>
      <c r="L805" s="5"/>
      <c r="M805" s="5">
        <f t="shared" si="303"/>
        <v>11388334</v>
      </c>
      <c r="N805" s="5">
        <f t="shared" si="304"/>
        <v>-1000</v>
      </c>
      <c r="O805" s="5" t="s">
        <v>1613</v>
      </c>
      <c r="P805" s="5">
        <v>0</v>
      </c>
      <c r="Q805" s="865">
        <v>0</v>
      </c>
      <c r="R805" s="865">
        <v>199832</v>
      </c>
      <c r="S805" s="865">
        <v>999168</v>
      </c>
      <c r="T805" s="865">
        <v>0</v>
      </c>
      <c r="U805" s="865">
        <v>0</v>
      </c>
      <c r="V805" s="865">
        <v>0</v>
      </c>
      <c r="W805" s="23">
        <v>0.78</v>
      </c>
      <c r="X805" s="865">
        <v>4</v>
      </c>
    </row>
    <row r="806" spans="1:24" ht="15" customHeight="1" x14ac:dyDescent="0.25">
      <c r="A806" s="3" t="s">
        <v>41</v>
      </c>
      <c r="B806" s="3" t="s">
        <v>1615</v>
      </c>
      <c r="C806" s="5">
        <v>1025000</v>
      </c>
      <c r="D806" s="5">
        <v>500000</v>
      </c>
      <c r="E806" s="5">
        <v>100000</v>
      </c>
      <c r="F806" s="5">
        <v>298000</v>
      </c>
      <c r="G806" s="5">
        <v>0</v>
      </c>
      <c r="H806" s="5">
        <v>263000</v>
      </c>
      <c r="I806" s="5">
        <v>0</v>
      </c>
      <c r="J806" s="5">
        <v>21000</v>
      </c>
      <c r="K806" s="5">
        <v>0</v>
      </c>
      <c r="L806" s="5"/>
      <c r="M806" s="5">
        <f t="shared" si="303"/>
        <v>11630334</v>
      </c>
      <c r="N806" s="5">
        <f t="shared" si="304"/>
        <v>15000</v>
      </c>
      <c r="O806" s="5" t="s">
        <v>1364</v>
      </c>
      <c r="P806" s="5">
        <v>0</v>
      </c>
      <c r="Q806" s="868">
        <v>0</v>
      </c>
      <c r="R806" s="868">
        <v>170838</v>
      </c>
      <c r="S806" s="868">
        <v>854162.5</v>
      </c>
      <c r="T806" s="868">
        <v>0</v>
      </c>
      <c r="U806" s="868">
        <v>0</v>
      </c>
      <c r="V806" s="868">
        <v>0</v>
      </c>
      <c r="W806" s="23">
        <v>0.65</v>
      </c>
      <c r="X806" s="868">
        <v>1</v>
      </c>
    </row>
    <row r="807" spans="1:24" ht="15" customHeight="1" x14ac:dyDescent="0.25">
      <c r="A807" s="3" t="s">
        <v>41</v>
      </c>
      <c r="B807" s="3" t="s">
        <v>1617</v>
      </c>
      <c r="C807" s="5">
        <v>1513000</v>
      </c>
      <c r="D807" s="5">
        <v>6700000</v>
      </c>
      <c r="E807" s="5">
        <v>1340000</v>
      </c>
      <c r="F807" s="5">
        <v>89000</v>
      </c>
      <c r="G807" s="5">
        <v>0</v>
      </c>
      <c r="H807" s="5">
        <v>704000</v>
      </c>
      <c r="I807" s="5">
        <v>0</v>
      </c>
      <c r="J807" s="5">
        <v>6000000</v>
      </c>
      <c r="K807" s="5">
        <v>0</v>
      </c>
      <c r="L807" s="5"/>
      <c r="M807" s="5">
        <f t="shared" si="303"/>
        <v>6334334</v>
      </c>
      <c r="N807" s="5">
        <f t="shared" si="304"/>
        <v>-20000</v>
      </c>
      <c r="O807" s="5" t="s">
        <v>1618</v>
      </c>
      <c r="P807" s="5">
        <v>0</v>
      </c>
      <c r="Q807" s="869">
        <v>0</v>
      </c>
      <c r="R807" s="869">
        <v>252170</v>
      </c>
      <c r="S807" s="869">
        <v>1260830.5</v>
      </c>
      <c r="T807" s="869">
        <v>0</v>
      </c>
      <c r="U807" s="869">
        <v>0</v>
      </c>
      <c r="V807" s="869">
        <v>0</v>
      </c>
      <c r="W807" s="23">
        <v>0.75</v>
      </c>
      <c r="X807" s="869">
        <v>4</v>
      </c>
    </row>
    <row r="808" spans="1:24" ht="15" customHeight="1" x14ac:dyDescent="0.25">
      <c r="A808" s="3" t="s">
        <v>41</v>
      </c>
      <c r="B808" s="3" t="s">
        <v>1621</v>
      </c>
      <c r="C808" s="5">
        <v>1574000</v>
      </c>
      <c r="D808" s="5">
        <v>1100000</v>
      </c>
      <c r="E808" s="5">
        <v>220000</v>
      </c>
      <c r="F808" s="5">
        <v>34000</v>
      </c>
      <c r="G808" s="5">
        <v>0</v>
      </c>
      <c r="H808" s="5">
        <v>440000</v>
      </c>
      <c r="I808" s="5">
        <v>0</v>
      </c>
      <c r="J808" s="5">
        <v>0</v>
      </c>
      <c r="K808" s="5">
        <v>0</v>
      </c>
      <c r="L808" s="5"/>
      <c r="M808" s="5">
        <f xml:space="preserve"> M807+H808+ I808- J808- L808+ Q808</f>
        <v>6774334</v>
      </c>
      <c r="N808" s="5">
        <f>(C808-D808 - F808 - G808 + J808- K808- H808- I808- P808)*-1</f>
        <v>0</v>
      </c>
      <c r="O808" s="5" t="s">
        <v>1624</v>
      </c>
      <c r="P808" s="5">
        <v>0</v>
      </c>
      <c r="Q808" s="872">
        <v>0</v>
      </c>
      <c r="R808" s="872">
        <v>262340</v>
      </c>
      <c r="S808" s="872">
        <v>1311660</v>
      </c>
      <c r="T808" s="872">
        <v>0</v>
      </c>
      <c r="U808" s="872">
        <v>0</v>
      </c>
      <c r="V808" s="872">
        <v>0</v>
      </c>
      <c r="W808" s="23">
        <v>0.66</v>
      </c>
      <c r="X808" s="872">
        <v>3</v>
      </c>
    </row>
    <row r="809" spans="1:24" ht="15" customHeight="1" x14ac:dyDescent="0.25">
      <c r="A809" s="6" t="s">
        <v>17</v>
      </c>
      <c r="B809" s="6" t="s">
        <v>15</v>
      </c>
      <c r="C809" s="7">
        <f t="shared" ref="C809:L809" si="305">SUM(C802:C808)</f>
        <v>8640000</v>
      </c>
      <c r="D809" s="7">
        <f t="shared" si="305"/>
        <v>12850000</v>
      </c>
      <c r="E809" s="7">
        <f t="shared" si="305"/>
        <v>2570000</v>
      </c>
      <c r="F809" s="7">
        <f t="shared" si="305"/>
        <v>653000</v>
      </c>
      <c r="G809" s="7">
        <f t="shared" si="305"/>
        <v>0</v>
      </c>
      <c r="H809" s="7">
        <f t="shared" si="305"/>
        <v>1932000</v>
      </c>
      <c r="I809" s="7">
        <f t="shared" si="305"/>
        <v>0</v>
      </c>
      <c r="J809" s="7">
        <f t="shared" si="305"/>
        <v>6798000</v>
      </c>
      <c r="K809" s="7">
        <f t="shared" si="305"/>
        <v>0</v>
      </c>
      <c r="L809" s="7">
        <f t="shared" si="305"/>
        <v>0</v>
      </c>
      <c r="M809" s="7">
        <f>M808</f>
        <v>6774334</v>
      </c>
      <c r="N809" s="7">
        <f>SUM(N802:N808)</f>
        <v>-3000</v>
      </c>
      <c r="O809" s="7"/>
      <c r="P809" s="7">
        <f>SUM(P802:P808)</f>
        <v>0</v>
      </c>
      <c r="Q809" s="8"/>
    </row>
    <row r="810" spans="1:24" ht="15" customHeight="1" x14ac:dyDescent="0.25">
      <c r="A810" s="3" t="s">
        <v>41</v>
      </c>
      <c r="B810" s="3" t="s">
        <v>1625</v>
      </c>
      <c r="C810" s="5">
        <v>1051000</v>
      </c>
      <c r="D810" s="5">
        <v>2500000</v>
      </c>
      <c r="E810" s="5">
        <v>500000</v>
      </c>
      <c r="F810" s="5">
        <v>35000</v>
      </c>
      <c r="G810" s="5">
        <v>0</v>
      </c>
      <c r="H810" s="5">
        <v>281000</v>
      </c>
      <c r="I810" s="5">
        <v>0</v>
      </c>
      <c r="J810" s="5">
        <v>1765000</v>
      </c>
      <c r="K810" s="5">
        <v>0</v>
      </c>
      <c r="L810" s="5">
        <v>4000000</v>
      </c>
      <c r="M810" s="5">
        <f t="shared" ref="M810:M815" si="306" xml:space="preserve"> M809+H810+ I810- J810- L810+ Q810</f>
        <v>1290334</v>
      </c>
      <c r="N810" s="5">
        <f t="shared" ref="N810:N815" si="307">(C810-D810 - F810 - G810 + J810- K810- H810- I810- P810)*-1</f>
        <v>0</v>
      </c>
      <c r="O810" s="5" t="s">
        <v>1627</v>
      </c>
      <c r="P810" s="5">
        <v>0</v>
      </c>
      <c r="Q810" s="874">
        <v>0</v>
      </c>
      <c r="R810" s="874">
        <v>175166</v>
      </c>
      <c r="S810" s="874">
        <v>875834</v>
      </c>
      <c r="T810" s="874">
        <v>0</v>
      </c>
      <c r="U810" s="874">
        <v>0</v>
      </c>
      <c r="V810" s="874">
        <v>0</v>
      </c>
      <c r="W810" s="23">
        <v>0.69</v>
      </c>
      <c r="X810" s="874">
        <v>1</v>
      </c>
    </row>
    <row r="811" spans="1:24" ht="15" customHeight="1" x14ac:dyDescent="0.25">
      <c r="A811" s="3" t="s">
        <v>41</v>
      </c>
      <c r="B811" s="3" t="s">
        <v>1628</v>
      </c>
      <c r="C811" s="5">
        <v>1313000</v>
      </c>
      <c r="D811" s="5">
        <v>1000000</v>
      </c>
      <c r="E811" s="5">
        <v>200000</v>
      </c>
      <c r="F811" s="5">
        <v>87000</v>
      </c>
      <c r="G811" s="5">
        <v>0</v>
      </c>
      <c r="H811" s="5">
        <v>226000</v>
      </c>
      <c r="I811" s="5">
        <v>0</v>
      </c>
      <c r="J811" s="5">
        <v>0</v>
      </c>
      <c r="K811" s="5">
        <v>0</v>
      </c>
      <c r="L811" s="5"/>
      <c r="M811" s="5">
        <f t="shared" si="306"/>
        <v>1516334</v>
      </c>
      <c r="N811" s="5">
        <f t="shared" si="307"/>
        <v>0</v>
      </c>
      <c r="O811" s="5" t="s">
        <v>1630</v>
      </c>
      <c r="P811" s="5">
        <v>0</v>
      </c>
      <c r="Q811" s="876">
        <v>0</v>
      </c>
      <c r="R811" s="876">
        <v>218832</v>
      </c>
      <c r="S811" s="876">
        <v>1094167.8</v>
      </c>
      <c r="T811" s="876">
        <v>0</v>
      </c>
      <c r="U811" s="876">
        <v>0</v>
      </c>
      <c r="V811" s="876">
        <v>0</v>
      </c>
      <c r="W811" s="23">
        <v>0.71</v>
      </c>
      <c r="X811" s="876">
        <v>3</v>
      </c>
    </row>
    <row r="812" spans="1:24" ht="15" customHeight="1" x14ac:dyDescent="0.25">
      <c r="A812" s="3" t="s">
        <v>41</v>
      </c>
      <c r="B812" s="3" t="s">
        <v>1631</v>
      </c>
      <c r="C812" s="5">
        <v>960000</v>
      </c>
      <c r="D812" s="5">
        <v>1700000</v>
      </c>
      <c r="E812" s="5">
        <v>340000</v>
      </c>
      <c r="F812" s="5">
        <v>27000</v>
      </c>
      <c r="G812" s="5">
        <v>0</v>
      </c>
      <c r="H812" s="5">
        <v>233000</v>
      </c>
      <c r="I812" s="5">
        <v>0</v>
      </c>
      <c r="J812" s="5">
        <v>1000000</v>
      </c>
      <c r="K812" s="5">
        <v>0</v>
      </c>
      <c r="L812" s="5"/>
      <c r="M812" s="5">
        <f t="shared" si="306"/>
        <v>749334</v>
      </c>
      <c r="N812" s="5">
        <f t="shared" si="307"/>
        <v>0</v>
      </c>
      <c r="O812" s="5" t="s">
        <v>1633</v>
      </c>
      <c r="P812" s="5">
        <v>0</v>
      </c>
      <c r="Q812" s="878">
        <v>0</v>
      </c>
      <c r="R812" s="878">
        <v>159997</v>
      </c>
      <c r="S812" s="878">
        <v>800002.8</v>
      </c>
      <c r="T812" s="878">
        <v>0</v>
      </c>
      <c r="U812" s="878">
        <v>0</v>
      </c>
      <c r="V812" s="878">
        <v>0</v>
      </c>
      <c r="W812" s="23">
        <v>0.72</v>
      </c>
      <c r="X812" s="878">
        <v>2</v>
      </c>
    </row>
    <row r="813" spans="1:24" ht="15" customHeight="1" x14ac:dyDescent="0.25">
      <c r="A813" s="3" t="s">
        <v>41</v>
      </c>
      <c r="B813" s="3" t="s">
        <v>1634</v>
      </c>
      <c r="C813" s="5">
        <v>1141000</v>
      </c>
      <c r="D813" s="5">
        <v>2000000</v>
      </c>
      <c r="E813" s="5">
        <v>400000</v>
      </c>
      <c r="F813" s="5">
        <v>298000</v>
      </c>
      <c r="G813" s="5">
        <v>0</v>
      </c>
      <c r="H813" s="5">
        <v>860000</v>
      </c>
      <c r="I813" s="5">
        <v>0</v>
      </c>
      <c r="J813" s="5">
        <v>2000000</v>
      </c>
      <c r="K813" s="5">
        <v>0</v>
      </c>
      <c r="L813" s="5"/>
      <c r="M813" s="5">
        <f t="shared" si="306"/>
        <v>-390666</v>
      </c>
      <c r="N813" s="5">
        <f t="shared" si="307"/>
        <v>17000</v>
      </c>
      <c r="O813" s="5" t="s">
        <v>1636</v>
      </c>
      <c r="P813" s="5">
        <v>0</v>
      </c>
      <c r="Q813" s="879">
        <v>0</v>
      </c>
      <c r="R813" s="879">
        <v>190166</v>
      </c>
      <c r="S813" s="879">
        <v>950834</v>
      </c>
      <c r="T813" s="879">
        <v>0</v>
      </c>
      <c r="U813" s="879">
        <v>0</v>
      </c>
      <c r="V813" s="879">
        <v>0</v>
      </c>
      <c r="W813" s="23">
        <v>0.71</v>
      </c>
      <c r="X813" s="879">
        <v>1</v>
      </c>
    </row>
    <row r="814" spans="1:24" ht="15" customHeight="1" x14ac:dyDescent="0.25">
      <c r="A814" s="3" t="s">
        <v>41</v>
      </c>
      <c r="B814" s="3" t="s">
        <v>1637</v>
      </c>
      <c r="C814" s="5">
        <v>1475000</v>
      </c>
      <c r="D814" s="5">
        <v>300000</v>
      </c>
      <c r="E814" s="5">
        <v>60000</v>
      </c>
      <c r="F814" s="5">
        <v>54000</v>
      </c>
      <c r="G814" s="5">
        <v>0</v>
      </c>
      <c r="H814" s="5">
        <v>1104000</v>
      </c>
      <c r="I814" s="5">
        <v>0</v>
      </c>
      <c r="J814" s="5">
        <v>0</v>
      </c>
      <c r="K814" s="5">
        <v>0</v>
      </c>
      <c r="L814" s="5"/>
      <c r="M814" s="5">
        <f t="shared" si="306"/>
        <v>713334</v>
      </c>
      <c r="N814" s="5">
        <f t="shared" si="307"/>
        <v>-17000</v>
      </c>
      <c r="O814" s="5" t="s">
        <v>1639</v>
      </c>
      <c r="P814" s="5">
        <v>0</v>
      </c>
      <c r="Q814" s="880">
        <v>0</v>
      </c>
      <c r="R814" s="880">
        <v>245831</v>
      </c>
      <c r="S814" s="880">
        <v>1229168.8</v>
      </c>
      <c r="T814" s="880">
        <v>0</v>
      </c>
      <c r="U814" s="880">
        <v>0</v>
      </c>
      <c r="V814" s="880">
        <v>0</v>
      </c>
      <c r="W814" s="23">
        <v>0.78</v>
      </c>
      <c r="X814" s="880">
        <v>1</v>
      </c>
    </row>
    <row r="815" spans="1:24" ht="15" customHeight="1" x14ac:dyDescent="0.25">
      <c r="A815" s="3" t="s">
        <v>41</v>
      </c>
      <c r="B815" s="3" t="s">
        <v>1643</v>
      </c>
      <c r="C815" s="5">
        <v>959000</v>
      </c>
      <c r="D815" s="5">
        <v>500000</v>
      </c>
      <c r="E815" s="5">
        <v>100000</v>
      </c>
      <c r="F815" s="5">
        <v>27000</v>
      </c>
      <c r="G815" s="5">
        <v>0</v>
      </c>
      <c r="H815" s="5">
        <v>454000</v>
      </c>
      <c r="I815" s="5">
        <v>0</v>
      </c>
      <c r="J815" s="5">
        <v>0</v>
      </c>
      <c r="K815" s="5">
        <v>0</v>
      </c>
      <c r="L815" s="5"/>
      <c r="M815" s="5">
        <f t="shared" si="306"/>
        <v>1167334</v>
      </c>
      <c r="N815" s="5">
        <f t="shared" si="307"/>
        <v>22000</v>
      </c>
      <c r="O815" s="5" t="s">
        <v>258</v>
      </c>
      <c r="P815" s="5">
        <v>0</v>
      </c>
      <c r="Q815" s="884">
        <v>0</v>
      </c>
      <c r="R815" s="884">
        <v>159834</v>
      </c>
      <c r="S815" s="884">
        <v>799165.8</v>
      </c>
      <c r="T815" s="884">
        <v>0</v>
      </c>
      <c r="U815" s="884">
        <v>0</v>
      </c>
      <c r="V815" s="884">
        <v>0</v>
      </c>
      <c r="W815" s="23">
        <v>0.56999999999999995</v>
      </c>
      <c r="X815" s="884">
        <v>1</v>
      </c>
    </row>
    <row r="816" spans="1:24" ht="15" customHeight="1" x14ac:dyDescent="0.25">
      <c r="A816" s="3" t="s">
        <v>41</v>
      </c>
      <c r="B816" s="3" t="s">
        <v>1643</v>
      </c>
      <c r="C816" s="5">
        <v>1016000</v>
      </c>
      <c r="D816" s="5">
        <v>300000</v>
      </c>
      <c r="E816" s="5">
        <v>60000</v>
      </c>
      <c r="F816" s="5">
        <v>30000</v>
      </c>
      <c r="G816" s="5">
        <v>0</v>
      </c>
      <c r="H816" s="5">
        <v>666000</v>
      </c>
      <c r="I816" s="5">
        <v>0</v>
      </c>
      <c r="J816" s="5">
        <v>0</v>
      </c>
      <c r="K816" s="5">
        <v>0</v>
      </c>
      <c r="L816" s="5"/>
      <c r="M816" s="5">
        <f xml:space="preserve"> M815+H816+ I816- J816- L816+ Q816</f>
        <v>1833334</v>
      </c>
      <c r="N816" s="5">
        <f>(C816-D816 - F816 - G816 + J816- K816- H816- I816- P816)*-1</f>
        <v>-20000</v>
      </c>
      <c r="O816" s="5" t="s">
        <v>152</v>
      </c>
      <c r="P816" s="5">
        <v>0</v>
      </c>
      <c r="Q816" s="885">
        <v>0</v>
      </c>
      <c r="R816" s="885">
        <v>169333</v>
      </c>
      <c r="S816" s="885">
        <v>846666.8</v>
      </c>
      <c r="T816" s="885">
        <v>0</v>
      </c>
      <c r="U816" s="885">
        <v>0</v>
      </c>
      <c r="V816" s="885">
        <v>0</v>
      </c>
      <c r="W816" s="23">
        <v>0.66</v>
      </c>
      <c r="X816" s="885">
        <v>1</v>
      </c>
    </row>
    <row r="817" spans="1:24" ht="15" customHeight="1" x14ac:dyDescent="0.25">
      <c r="A817" s="6" t="s">
        <v>18</v>
      </c>
      <c r="B817" s="6" t="s">
        <v>15</v>
      </c>
      <c r="C817" s="7">
        <f t="shared" ref="C817:L817" si="308">SUM(C810:C816)</f>
        <v>7915000</v>
      </c>
      <c r="D817" s="7">
        <f t="shared" si="308"/>
        <v>8300000</v>
      </c>
      <c r="E817" s="7">
        <f t="shared" si="308"/>
        <v>1660000</v>
      </c>
      <c r="F817" s="7">
        <f t="shared" si="308"/>
        <v>558000</v>
      </c>
      <c r="G817" s="7">
        <f t="shared" si="308"/>
        <v>0</v>
      </c>
      <c r="H817" s="7">
        <f t="shared" si="308"/>
        <v>3824000</v>
      </c>
      <c r="I817" s="7">
        <f t="shared" si="308"/>
        <v>0</v>
      </c>
      <c r="J817" s="7">
        <f t="shared" si="308"/>
        <v>4765000</v>
      </c>
      <c r="K817" s="7">
        <f t="shared" si="308"/>
        <v>0</v>
      </c>
      <c r="L817" s="7">
        <f t="shared" si="308"/>
        <v>4000000</v>
      </c>
      <c r="M817" s="7">
        <f>M816</f>
        <v>1833334</v>
      </c>
      <c r="N817" s="7">
        <f>SUM(N810:N816)</f>
        <v>2000</v>
      </c>
      <c r="O817" s="7"/>
      <c r="P817" s="7">
        <f>SUM(P810:P816)</f>
        <v>0</v>
      </c>
      <c r="Q817" s="8"/>
    </row>
    <row r="818" spans="1:24" ht="15" customHeight="1" x14ac:dyDescent="0.25">
      <c r="A818" s="3" t="s">
        <v>41</v>
      </c>
      <c r="B818" s="3" t="s">
        <v>1645</v>
      </c>
      <c r="C818" s="5">
        <v>1167000</v>
      </c>
      <c r="D818" s="5">
        <v>550000</v>
      </c>
      <c r="E818" s="5">
        <v>110000</v>
      </c>
      <c r="F818" s="5">
        <v>27000</v>
      </c>
      <c r="G818" s="5">
        <v>0</v>
      </c>
      <c r="H818" s="5">
        <v>560000</v>
      </c>
      <c r="I818" s="5">
        <v>0</v>
      </c>
      <c r="J818" s="5">
        <v>0</v>
      </c>
      <c r="K818" s="5">
        <v>30000</v>
      </c>
      <c r="L818" s="5"/>
      <c r="M818" s="5">
        <f t="shared" ref="M818:M823" si="309" xml:space="preserve"> M817+H818+ I818- J818- L818+ Q818</f>
        <v>2393334</v>
      </c>
      <c r="N818" s="5">
        <f t="shared" ref="N818:N823" si="310">(C818-D818 - F818 - G818 + J818- K818- H818- I818- P818)*-1</f>
        <v>0</v>
      </c>
      <c r="O818" s="5" t="s">
        <v>1646</v>
      </c>
      <c r="P818" s="5">
        <v>0</v>
      </c>
      <c r="Q818" s="887">
        <v>0</v>
      </c>
      <c r="R818" s="887">
        <v>194495</v>
      </c>
      <c r="S818" s="887">
        <v>972505.5</v>
      </c>
      <c r="T818" s="887">
        <v>0</v>
      </c>
      <c r="U818" s="887">
        <v>0</v>
      </c>
      <c r="V818" s="887">
        <v>0</v>
      </c>
      <c r="W818" s="23">
        <v>0.71</v>
      </c>
      <c r="X818" s="887">
        <v>3</v>
      </c>
    </row>
    <row r="819" spans="1:24" ht="15" customHeight="1" x14ac:dyDescent="0.25">
      <c r="A819" s="3" t="s">
        <v>41</v>
      </c>
      <c r="B819" s="3" t="s">
        <v>1648</v>
      </c>
      <c r="C819" s="5">
        <v>863000</v>
      </c>
      <c r="D819" s="5">
        <v>0</v>
      </c>
      <c r="E819" s="5">
        <v>0</v>
      </c>
      <c r="F819" s="5">
        <v>181000</v>
      </c>
      <c r="G819" s="5">
        <v>0</v>
      </c>
      <c r="H819" s="5">
        <v>682000</v>
      </c>
      <c r="I819" s="5">
        <v>0</v>
      </c>
      <c r="J819" s="5">
        <v>0</v>
      </c>
      <c r="K819" s="5">
        <v>0</v>
      </c>
      <c r="L819" s="5"/>
      <c r="M819" s="5">
        <f t="shared" si="309"/>
        <v>3075334</v>
      </c>
      <c r="N819" s="5">
        <f t="shared" si="310"/>
        <v>0</v>
      </c>
      <c r="O819" s="5" t="s">
        <v>1650</v>
      </c>
      <c r="P819" s="5">
        <v>0</v>
      </c>
      <c r="Q819" s="890">
        <v>0</v>
      </c>
      <c r="R819" s="890">
        <v>143835</v>
      </c>
      <c r="S819" s="890">
        <v>719165</v>
      </c>
      <c r="T819" s="890">
        <v>0</v>
      </c>
      <c r="U819" s="890">
        <v>0</v>
      </c>
      <c r="V819" s="890">
        <v>0</v>
      </c>
      <c r="W819" s="23">
        <v>0.74</v>
      </c>
      <c r="X819" s="890">
        <v>0</v>
      </c>
    </row>
    <row r="820" spans="1:24" ht="15" customHeight="1" x14ac:dyDescent="0.25">
      <c r="A820" s="3" t="s">
        <v>41</v>
      </c>
      <c r="B820" s="3" t="s">
        <v>1651</v>
      </c>
      <c r="C820" s="5">
        <v>1136000</v>
      </c>
      <c r="D820" s="5">
        <v>0</v>
      </c>
      <c r="E820" s="5">
        <v>0</v>
      </c>
      <c r="F820" s="5">
        <v>322000</v>
      </c>
      <c r="G820" s="5">
        <v>0</v>
      </c>
      <c r="H820" s="5">
        <v>1091000</v>
      </c>
      <c r="I820" s="5">
        <v>0</v>
      </c>
      <c r="J820" s="5">
        <v>277000</v>
      </c>
      <c r="K820" s="5">
        <v>0</v>
      </c>
      <c r="L820" s="5"/>
      <c r="M820" s="5">
        <f t="shared" si="309"/>
        <v>3889334</v>
      </c>
      <c r="N820" s="5">
        <f t="shared" si="310"/>
        <v>0</v>
      </c>
      <c r="O820" s="5" t="s">
        <v>1653</v>
      </c>
      <c r="P820" s="5">
        <v>0</v>
      </c>
      <c r="Q820" s="892">
        <v>0</v>
      </c>
      <c r="R820" s="892">
        <v>189335</v>
      </c>
      <c r="S820" s="892">
        <v>946664.8</v>
      </c>
      <c r="T820" s="892">
        <v>0</v>
      </c>
      <c r="U820" s="892">
        <v>0</v>
      </c>
      <c r="V820" s="892">
        <v>0</v>
      </c>
      <c r="W820" s="23">
        <v>0.75</v>
      </c>
      <c r="X820" s="892">
        <v>0</v>
      </c>
    </row>
    <row r="821" spans="1:24" ht="15" customHeight="1" x14ac:dyDescent="0.25">
      <c r="A821" s="3" t="s">
        <v>41</v>
      </c>
      <c r="B821" s="3" t="s">
        <v>1654</v>
      </c>
      <c r="C821" s="5">
        <v>1613000</v>
      </c>
      <c r="D821" s="5">
        <v>700000</v>
      </c>
      <c r="E821" s="5">
        <v>140000</v>
      </c>
      <c r="F821" s="5">
        <v>77000</v>
      </c>
      <c r="G821" s="5">
        <v>0</v>
      </c>
      <c r="H821" s="5">
        <v>833000</v>
      </c>
      <c r="I821" s="5">
        <v>0</v>
      </c>
      <c r="J821" s="5">
        <v>0</v>
      </c>
      <c r="K821" s="5">
        <v>0</v>
      </c>
      <c r="L821" s="5"/>
      <c r="M821" s="5">
        <f t="shared" si="309"/>
        <v>4722334</v>
      </c>
      <c r="N821" s="5">
        <f t="shared" si="310"/>
        <v>-3000</v>
      </c>
      <c r="O821" s="5" t="s">
        <v>1656</v>
      </c>
      <c r="P821" s="5">
        <v>0</v>
      </c>
      <c r="Q821" s="894">
        <v>0</v>
      </c>
      <c r="R821" s="894">
        <v>268835</v>
      </c>
      <c r="S821" s="894">
        <v>1344165.4</v>
      </c>
      <c r="T821" s="894">
        <v>0</v>
      </c>
      <c r="U821" s="894">
        <v>0</v>
      </c>
      <c r="V821" s="894">
        <v>0</v>
      </c>
      <c r="W821" s="23">
        <v>0.74</v>
      </c>
      <c r="X821" s="894">
        <v>2</v>
      </c>
    </row>
    <row r="822" spans="1:24" ht="15" customHeight="1" x14ac:dyDescent="0.25">
      <c r="A822" s="3" t="s">
        <v>41</v>
      </c>
      <c r="B822" s="3" t="s">
        <v>1657</v>
      </c>
      <c r="C822" s="5">
        <v>1012000</v>
      </c>
      <c r="D822" s="5">
        <v>1550000</v>
      </c>
      <c r="E822" s="5">
        <v>310000</v>
      </c>
      <c r="F822" s="5">
        <v>32000</v>
      </c>
      <c r="G822" s="5">
        <v>0</v>
      </c>
      <c r="H822" s="5">
        <v>361000</v>
      </c>
      <c r="I822" s="5">
        <v>0</v>
      </c>
      <c r="J822" s="5">
        <v>930000</v>
      </c>
      <c r="K822" s="5">
        <v>0</v>
      </c>
      <c r="L822" s="5"/>
      <c r="M822" s="5">
        <f t="shared" si="309"/>
        <v>4153334</v>
      </c>
      <c r="N822" s="5">
        <f t="shared" si="310"/>
        <v>1000</v>
      </c>
      <c r="O822" s="5" t="s">
        <v>1658</v>
      </c>
      <c r="P822" s="5">
        <v>0</v>
      </c>
      <c r="Q822" s="895">
        <v>0</v>
      </c>
      <c r="R822" s="895">
        <v>168668</v>
      </c>
      <c r="S822" s="895">
        <v>843331.6</v>
      </c>
      <c r="T822" s="895">
        <v>0</v>
      </c>
      <c r="U822" s="895">
        <v>0</v>
      </c>
      <c r="V822" s="895">
        <v>0</v>
      </c>
      <c r="W822" s="23">
        <v>0.72</v>
      </c>
      <c r="X822" s="895">
        <v>3</v>
      </c>
    </row>
    <row r="823" spans="1:24" ht="15" customHeight="1" x14ac:dyDescent="0.25">
      <c r="A823" s="3" t="s">
        <v>41</v>
      </c>
      <c r="B823" s="3" t="s">
        <v>1660</v>
      </c>
      <c r="C823" s="5">
        <v>964000</v>
      </c>
      <c r="D823" s="5">
        <v>0</v>
      </c>
      <c r="E823" s="5">
        <v>0</v>
      </c>
      <c r="F823" s="5">
        <v>30000</v>
      </c>
      <c r="G823" s="5">
        <v>0</v>
      </c>
      <c r="H823" s="5">
        <v>934000</v>
      </c>
      <c r="I823" s="5">
        <v>0</v>
      </c>
      <c r="J823" s="5">
        <v>0</v>
      </c>
      <c r="K823" s="5">
        <v>0</v>
      </c>
      <c r="L823" s="5"/>
      <c r="M823" s="5">
        <f t="shared" si="309"/>
        <v>5087334</v>
      </c>
      <c r="N823" s="5">
        <f t="shared" si="310"/>
        <v>0</v>
      </c>
      <c r="O823" s="5" t="s">
        <v>1040</v>
      </c>
      <c r="P823" s="5">
        <v>0</v>
      </c>
      <c r="Q823" s="898">
        <v>0</v>
      </c>
      <c r="R823" s="898">
        <v>160667</v>
      </c>
      <c r="S823" s="898">
        <v>803333</v>
      </c>
      <c r="T823" s="898">
        <v>0</v>
      </c>
      <c r="U823" s="898">
        <v>0</v>
      </c>
      <c r="V823" s="898">
        <v>0</v>
      </c>
      <c r="W823" s="23">
        <v>0.66</v>
      </c>
      <c r="X823" s="898">
        <v>0</v>
      </c>
    </row>
    <row r="824" spans="1:24" ht="15" customHeight="1" x14ac:dyDescent="0.25">
      <c r="A824" s="3" t="s">
        <v>41</v>
      </c>
      <c r="B824" s="3" t="s">
        <v>1662</v>
      </c>
      <c r="C824" s="5">
        <v>1079000</v>
      </c>
      <c r="D824" s="5">
        <v>150000</v>
      </c>
      <c r="E824" s="5">
        <v>30000</v>
      </c>
      <c r="F824" s="5">
        <v>27000</v>
      </c>
      <c r="G824" s="5">
        <v>0</v>
      </c>
      <c r="H824" s="5">
        <v>902000</v>
      </c>
      <c r="I824" s="5">
        <v>0</v>
      </c>
      <c r="J824" s="5">
        <v>0</v>
      </c>
      <c r="K824" s="5">
        <v>0</v>
      </c>
      <c r="L824" s="5"/>
      <c r="M824" s="5">
        <f xml:space="preserve"> M823+H824+ I824- J824- L824+ Q824</f>
        <v>5989334</v>
      </c>
      <c r="N824" s="5">
        <f>(C824-D824 - F824 - G824 + J824- K824- H824- I824- P824)*-1</f>
        <v>0</v>
      </c>
      <c r="O824" s="5" t="s">
        <v>1663</v>
      </c>
      <c r="P824" s="5">
        <v>0</v>
      </c>
      <c r="Q824" s="900">
        <v>0</v>
      </c>
      <c r="R824" s="900">
        <v>179831</v>
      </c>
      <c r="S824" s="900">
        <v>899168.8</v>
      </c>
      <c r="T824" s="900">
        <v>0</v>
      </c>
      <c r="U824" s="900">
        <v>0</v>
      </c>
      <c r="V824" s="900">
        <v>0</v>
      </c>
      <c r="W824" s="23">
        <v>0.7</v>
      </c>
      <c r="X824" s="900">
        <v>1</v>
      </c>
    </row>
    <row r="825" spans="1:24" ht="15" customHeight="1" x14ac:dyDescent="0.25">
      <c r="A825" s="6" t="s">
        <v>19</v>
      </c>
      <c r="B825" s="6" t="s">
        <v>15</v>
      </c>
      <c r="C825" s="7">
        <f t="shared" ref="C825:L825" si="311">SUM(C818:C824)</f>
        <v>7834000</v>
      </c>
      <c r="D825" s="7">
        <f t="shared" si="311"/>
        <v>2950000</v>
      </c>
      <c r="E825" s="7">
        <f t="shared" si="311"/>
        <v>590000</v>
      </c>
      <c r="F825" s="7">
        <f t="shared" si="311"/>
        <v>696000</v>
      </c>
      <c r="G825" s="7">
        <f t="shared" si="311"/>
        <v>0</v>
      </c>
      <c r="H825" s="7">
        <f t="shared" si="311"/>
        <v>5363000</v>
      </c>
      <c r="I825" s="7">
        <f t="shared" si="311"/>
        <v>0</v>
      </c>
      <c r="J825" s="7">
        <f t="shared" si="311"/>
        <v>1207000</v>
      </c>
      <c r="K825" s="7">
        <f t="shared" si="311"/>
        <v>30000</v>
      </c>
      <c r="L825" s="7">
        <f t="shared" si="311"/>
        <v>0</v>
      </c>
      <c r="M825" s="7">
        <f>M824</f>
        <v>5989334</v>
      </c>
      <c r="N825" s="7">
        <f>SUM(N818:N824)</f>
        <v>-2000</v>
      </c>
      <c r="O825" s="7"/>
      <c r="P825" s="7">
        <f>SUM(P818:P824)</f>
        <v>0</v>
      </c>
      <c r="Q825" s="8"/>
    </row>
    <row r="826" spans="1:24" x14ac:dyDescent="0.25">
      <c r="A826" s="10" t="s">
        <v>15</v>
      </c>
      <c r="B826" s="10" t="s">
        <v>20</v>
      </c>
      <c r="C826" s="11">
        <f t="shared" ref="C826:L826" si="312">C801+C809+C817+C825</f>
        <v>32952000</v>
      </c>
      <c r="D826" s="11">
        <f t="shared" si="312"/>
        <v>34000000</v>
      </c>
      <c r="E826" s="11">
        <f t="shared" si="312"/>
        <v>6800000</v>
      </c>
      <c r="F826" s="11">
        <f t="shared" si="312"/>
        <v>2520000</v>
      </c>
      <c r="G826" s="554">
        <f>+F826/E826</f>
        <v>0.37058823529411766</v>
      </c>
      <c r="H826" s="11">
        <f t="shared" si="312"/>
        <v>16010000</v>
      </c>
      <c r="I826" s="11">
        <f t="shared" si="312"/>
        <v>0</v>
      </c>
      <c r="J826" s="11">
        <f t="shared" si="312"/>
        <v>19626000</v>
      </c>
      <c r="K826" s="11">
        <f t="shared" si="312"/>
        <v>46000</v>
      </c>
      <c r="L826" s="11">
        <f t="shared" si="312"/>
        <v>4000000</v>
      </c>
      <c r="M826" s="11">
        <f>M825</f>
        <v>5989334</v>
      </c>
      <c r="N826" s="11">
        <f>N801+N809+N817+N825</f>
        <v>-2000</v>
      </c>
      <c r="O826" s="11"/>
      <c r="P826" s="11">
        <f>P801+P809+P817+P825</f>
        <v>0</v>
      </c>
      <c r="Q826" s="9"/>
    </row>
    <row r="827" spans="1:24" ht="15" customHeight="1" x14ac:dyDescent="0.25">
      <c r="A827" t="s">
        <v>41</v>
      </c>
      <c r="B827" s="3" t="s">
        <v>1664</v>
      </c>
      <c r="C827" s="5">
        <v>1143000</v>
      </c>
      <c r="D827" s="5">
        <v>500000</v>
      </c>
      <c r="E827" s="5">
        <v>100000</v>
      </c>
      <c r="F827" s="5">
        <v>27000</v>
      </c>
      <c r="G827" s="5">
        <v>0</v>
      </c>
      <c r="H827" s="5">
        <v>966000</v>
      </c>
      <c r="I827" s="5">
        <v>0</v>
      </c>
      <c r="J827" s="5">
        <v>350000</v>
      </c>
      <c r="K827" s="5">
        <v>0</v>
      </c>
      <c r="L827" s="5"/>
      <c r="M827" s="5">
        <f t="shared" ref="M827:M832" si="313" xml:space="preserve"> M826+H827+ I827- J827- L827+ Q827</f>
        <v>6605334</v>
      </c>
      <c r="N827" s="5">
        <f t="shared" ref="N827:N832" si="314">(C827-D827 - F827 - G827 + J827- K827- H827- I827- P827)*-1</f>
        <v>0</v>
      </c>
      <c r="O827" s="5" t="s">
        <v>1658</v>
      </c>
      <c r="P827" s="5">
        <v>0</v>
      </c>
      <c r="Q827" s="902">
        <v>0</v>
      </c>
      <c r="R827" s="902">
        <v>190496</v>
      </c>
      <c r="S827" s="902">
        <v>952503.8</v>
      </c>
      <c r="T827" s="902">
        <v>0</v>
      </c>
      <c r="U827" s="902">
        <v>0</v>
      </c>
      <c r="V827" s="902">
        <v>0</v>
      </c>
      <c r="W827" s="23">
        <v>0.7</v>
      </c>
      <c r="X827" s="902">
        <v>1</v>
      </c>
    </row>
    <row r="828" spans="1:24" ht="15" customHeight="1" x14ac:dyDescent="0.25">
      <c r="A828" s="3" t="s">
        <v>41</v>
      </c>
      <c r="B828" s="3" t="s">
        <v>1665</v>
      </c>
      <c r="C828" s="5">
        <v>1326000</v>
      </c>
      <c r="D828" s="5">
        <v>800000</v>
      </c>
      <c r="E828" s="5">
        <v>160000</v>
      </c>
      <c r="F828" s="5">
        <v>298000</v>
      </c>
      <c r="G828" s="5">
        <v>0</v>
      </c>
      <c r="H828" s="5">
        <v>126000</v>
      </c>
      <c r="I828" s="5">
        <v>0</v>
      </c>
      <c r="J828" s="5">
        <v>0</v>
      </c>
      <c r="K828" s="5">
        <v>100000</v>
      </c>
      <c r="L828" s="5"/>
      <c r="M828" s="5">
        <f t="shared" si="313"/>
        <v>6731334</v>
      </c>
      <c r="N828" s="5">
        <f t="shared" si="314"/>
        <v>-2000</v>
      </c>
      <c r="O828" s="5" t="s">
        <v>1666</v>
      </c>
      <c r="P828" s="5">
        <v>0</v>
      </c>
      <c r="Q828" s="903">
        <v>0</v>
      </c>
      <c r="R828" s="903">
        <v>220999</v>
      </c>
      <c r="S828" s="903">
        <v>1105000.8</v>
      </c>
      <c r="T828" s="903">
        <v>0</v>
      </c>
      <c r="U828" s="903">
        <v>0</v>
      </c>
      <c r="V828" s="903">
        <v>0</v>
      </c>
      <c r="W828" s="23">
        <v>0.71</v>
      </c>
      <c r="X828" s="903">
        <v>2</v>
      </c>
    </row>
    <row r="829" spans="1:24" ht="15" customHeight="1" x14ac:dyDescent="0.25">
      <c r="A829" s="3" t="s">
        <v>41</v>
      </c>
      <c r="B829" s="3" t="s">
        <v>1668</v>
      </c>
      <c r="C829" s="5">
        <v>1794000</v>
      </c>
      <c r="D829" s="5">
        <v>1000000</v>
      </c>
      <c r="E829" s="5">
        <v>200000</v>
      </c>
      <c r="F829" s="5">
        <v>27000</v>
      </c>
      <c r="G829" s="5">
        <v>0</v>
      </c>
      <c r="H829" s="5">
        <v>762000</v>
      </c>
      <c r="I829" s="5">
        <v>0</v>
      </c>
      <c r="J829" s="5">
        <v>0</v>
      </c>
      <c r="K829" s="5">
        <v>0</v>
      </c>
      <c r="L829" s="5"/>
      <c r="M829" s="5">
        <f t="shared" si="313"/>
        <v>7493334</v>
      </c>
      <c r="N829" s="5">
        <f t="shared" si="314"/>
        <v>-5000</v>
      </c>
      <c r="O829" s="5" t="s">
        <v>1670</v>
      </c>
      <c r="P829" s="5">
        <v>0</v>
      </c>
      <c r="Q829" s="906">
        <v>0</v>
      </c>
      <c r="R829" s="906">
        <v>298999</v>
      </c>
      <c r="S829" s="906">
        <v>1495001</v>
      </c>
      <c r="T829" s="906">
        <v>0</v>
      </c>
      <c r="U829" s="906">
        <v>0</v>
      </c>
      <c r="V829" s="906">
        <v>0</v>
      </c>
      <c r="W829" s="23">
        <v>0.77</v>
      </c>
      <c r="X829" s="906">
        <v>1</v>
      </c>
    </row>
    <row r="830" spans="1:24" ht="15" customHeight="1" x14ac:dyDescent="0.25">
      <c r="A830" s="3" t="s">
        <v>41</v>
      </c>
      <c r="B830" s="3" t="s">
        <v>1671</v>
      </c>
      <c r="C830" s="5">
        <v>1259000</v>
      </c>
      <c r="D830" s="5">
        <v>1400000</v>
      </c>
      <c r="E830" s="5">
        <v>280000</v>
      </c>
      <c r="F830" s="5">
        <v>57000</v>
      </c>
      <c r="G830" s="5">
        <v>0</v>
      </c>
      <c r="H830" s="5">
        <v>304000</v>
      </c>
      <c r="I830" s="5">
        <v>0</v>
      </c>
      <c r="J830" s="5">
        <v>500000</v>
      </c>
      <c r="K830" s="5">
        <v>0</v>
      </c>
      <c r="L830" s="5"/>
      <c r="M830" s="5">
        <f t="shared" si="313"/>
        <v>7297334</v>
      </c>
      <c r="N830" s="5">
        <f t="shared" si="314"/>
        <v>2000</v>
      </c>
      <c r="O830" s="5" t="s">
        <v>1673</v>
      </c>
      <c r="P830" s="5">
        <v>0</v>
      </c>
      <c r="Q830" s="908">
        <v>0</v>
      </c>
      <c r="R830" s="908">
        <v>209830</v>
      </c>
      <c r="S830" s="908">
        <v>1049170.2</v>
      </c>
      <c r="T830" s="908">
        <v>0</v>
      </c>
      <c r="U830" s="908">
        <v>0</v>
      </c>
      <c r="V830" s="908">
        <v>0</v>
      </c>
      <c r="W830" s="23">
        <v>0.75</v>
      </c>
      <c r="X830" s="908">
        <v>3</v>
      </c>
    </row>
    <row r="831" spans="1:24" ht="15" customHeight="1" x14ac:dyDescent="0.25">
      <c r="A831" s="3" t="s">
        <v>41</v>
      </c>
      <c r="B831" s="3" t="s">
        <v>1674</v>
      </c>
      <c r="C831" s="5">
        <v>973000</v>
      </c>
      <c r="D831" s="5">
        <v>300000</v>
      </c>
      <c r="E831" s="5">
        <v>60000</v>
      </c>
      <c r="F831" s="5">
        <v>78000</v>
      </c>
      <c r="G831" s="5">
        <v>0</v>
      </c>
      <c r="H831" s="5">
        <v>596000</v>
      </c>
      <c r="I831" s="5">
        <v>0</v>
      </c>
      <c r="J831" s="5">
        <v>0</v>
      </c>
      <c r="K831" s="5">
        <v>0</v>
      </c>
      <c r="L831" s="5"/>
      <c r="M831" s="5">
        <f t="shared" si="313"/>
        <v>7893334</v>
      </c>
      <c r="N831" s="5">
        <f t="shared" si="314"/>
        <v>1000</v>
      </c>
      <c r="O831" s="5" t="s">
        <v>1675</v>
      </c>
      <c r="P831" s="5">
        <v>0</v>
      </c>
      <c r="Q831" s="909">
        <v>0</v>
      </c>
      <c r="R831" s="909">
        <v>162160</v>
      </c>
      <c r="S831" s="909">
        <v>810840</v>
      </c>
      <c r="T831" s="909">
        <v>0</v>
      </c>
      <c r="U831" s="909">
        <v>0</v>
      </c>
      <c r="V831" s="909">
        <v>0</v>
      </c>
      <c r="W831" s="23">
        <v>0.75</v>
      </c>
      <c r="X831" s="909">
        <v>1</v>
      </c>
    </row>
    <row r="832" spans="1:24" ht="15" customHeight="1" x14ac:dyDescent="0.25">
      <c r="A832" s="3" t="s">
        <v>41</v>
      </c>
      <c r="B832" s="3" t="s">
        <v>1677</v>
      </c>
      <c r="C832" s="5">
        <v>1152000</v>
      </c>
      <c r="D832" s="5">
        <v>250000</v>
      </c>
      <c r="E832" s="5">
        <v>50000</v>
      </c>
      <c r="F832" s="5">
        <v>27000</v>
      </c>
      <c r="G832" s="5">
        <v>0</v>
      </c>
      <c r="H832" s="5">
        <v>874000</v>
      </c>
      <c r="I832" s="5">
        <v>0</v>
      </c>
      <c r="J832" s="5">
        <v>0</v>
      </c>
      <c r="K832" s="5">
        <v>0</v>
      </c>
      <c r="L832" s="5"/>
      <c r="M832" s="5">
        <f t="shared" si="313"/>
        <v>8767334</v>
      </c>
      <c r="N832" s="5">
        <f t="shared" si="314"/>
        <v>-1000</v>
      </c>
      <c r="O832" s="5" t="s">
        <v>1679</v>
      </c>
      <c r="P832" s="5">
        <v>0</v>
      </c>
      <c r="Q832" s="912">
        <v>0</v>
      </c>
      <c r="R832" s="912">
        <v>191987</v>
      </c>
      <c r="S832" s="912">
        <v>960013.3</v>
      </c>
      <c r="T832" s="912">
        <v>0</v>
      </c>
      <c r="U832" s="912">
        <v>0</v>
      </c>
      <c r="V832" s="912">
        <v>0</v>
      </c>
      <c r="W832" s="23">
        <v>0.77</v>
      </c>
      <c r="X832" s="912">
        <v>1</v>
      </c>
    </row>
    <row r="833" spans="1:24" ht="15" customHeight="1" x14ac:dyDescent="0.25">
      <c r="A833" s="3" t="s">
        <v>41</v>
      </c>
      <c r="B833" s="3" t="s">
        <v>1680</v>
      </c>
      <c r="C833" s="5">
        <v>1374000</v>
      </c>
      <c r="D833" s="5">
        <v>1650000</v>
      </c>
      <c r="E833" s="5">
        <v>330000</v>
      </c>
      <c r="F833" s="5">
        <v>29000</v>
      </c>
      <c r="G833" s="5">
        <v>0</v>
      </c>
      <c r="H833" s="5">
        <v>1375000</v>
      </c>
      <c r="I833" s="5">
        <v>0</v>
      </c>
      <c r="J833" s="5">
        <v>1680000</v>
      </c>
      <c r="K833" s="5">
        <v>0</v>
      </c>
      <c r="L833" s="5"/>
      <c r="M833" s="5">
        <f xml:space="preserve"> M832+H833+ I833- J833- L833+ Q833</f>
        <v>8462334</v>
      </c>
      <c r="N833" s="5">
        <f>(C833-D833 - F833 - G833 + J833- K833- H833- I833- P833)*-1</f>
        <v>0</v>
      </c>
      <c r="O833" s="5" t="s">
        <v>1681</v>
      </c>
      <c r="P833" s="5">
        <v>0</v>
      </c>
      <c r="Q833" s="913">
        <v>0</v>
      </c>
      <c r="R833" s="913">
        <v>228988</v>
      </c>
      <c r="S833" s="913">
        <v>1145012.2</v>
      </c>
      <c r="T833" s="913">
        <v>0</v>
      </c>
      <c r="U833" s="913">
        <v>0</v>
      </c>
      <c r="V833" s="913">
        <v>0</v>
      </c>
      <c r="W833" s="23">
        <v>0.76</v>
      </c>
      <c r="X833" s="913">
        <v>4</v>
      </c>
    </row>
    <row r="834" spans="1:24" ht="15" customHeight="1" x14ac:dyDescent="0.25">
      <c r="A834" s="6" t="s">
        <v>16</v>
      </c>
      <c r="B834" s="6" t="s">
        <v>15</v>
      </c>
      <c r="C834" s="7">
        <f t="shared" ref="C834:L834" si="315">SUM(C827:C833)</f>
        <v>9021000</v>
      </c>
      <c r="D834" s="7">
        <f t="shared" si="315"/>
        <v>5900000</v>
      </c>
      <c r="E834" s="7">
        <f t="shared" si="315"/>
        <v>1180000</v>
      </c>
      <c r="F834" s="7">
        <f t="shared" si="315"/>
        <v>543000</v>
      </c>
      <c r="G834" s="7">
        <f t="shared" si="315"/>
        <v>0</v>
      </c>
      <c r="H834" s="7">
        <f t="shared" si="315"/>
        <v>5003000</v>
      </c>
      <c r="I834" s="7">
        <f t="shared" si="315"/>
        <v>0</v>
      </c>
      <c r="J834" s="7">
        <f t="shared" si="315"/>
        <v>2530000</v>
      </c>
      <c r="K834" s="7">
        <f t="shared" si="315"/>
        <v>100000</v>
      </c>
      <c r="L834" s="7">
        <f t="shared" si="315"/>
        <v>0</v>
      </c>
      <c r="M834" s="7">
        <f>M833</f>
        <v>8462334</v>
      </c>
      <c r="N834" s="7">
        <f>SUM(N827:N833)</f>
        <v>-5000</v>
      </c>
      <c r="O834" s="7"/>
      <c r="P834" s="7">
        <f>SUM(P827:P833)</f>
        <v>0</v>
      </c>
      <c r="Q834" s="8"/>
    </row>
    <row r="835" spans="1:24" ht="15" customHeight="1" x14ac:dyDescent="0.25">
      <c r="A835" s="3" t="s">
        <v>41</v>
      </c>
      <c r="B835" s="3" t="s">
        <v>1683</v>
      </c>
      <c r="C835" s="5">
        <v>1146000</v>
      </c>
      <c r="D835" s="5">
        <v>1800000</v>
      </c>
      <c r="E835" s="5">
        <v>360000</v>
      </c>
      <c r="F835" s="5">
        <v>414000</v>
      </c>
      <c r="G835" s="5">
        <v>0</v>
      </c>
      <c r="H835" s="5">
        <v>187000</v>
      </c>
      <c r="I835" s="5">
        <v>0</v>
      </c>
      <c r="J835" s="5">
        <v>1200000</v>
      </c>
      <c r="K835" s="5">
        <v>0</v>
      </c>
      <c r="L835" s="5"/>
      <c r="M835" s="5">
        <f t="shared" ref="M835:M840" si="316" xml:space="preserve"> M834+H835+ I835- J835- L835+ Q835</f>
        <v>7449334</v>
      </c>
      <c r="N835" s="5">
        <f t="shared" ref="N835:N840" si="317">(C835-D835 - F835 - G835 + J835- K835- H835- I835- P835)*-1</f>
        <v>55000</v>
      </c>
      <c r="O835" s="5" t="s">
        <v>1684</v>
      </c>
      <c r="P835" s="5">
        <v>0</v>
      </c>
      <c r="Q835" s="915">
        <v>0</v>
      </c>
      <c r="R835" s="915">
        <v>191001</v>
      </c>
      <c r="S835" s="915">
        <v>954998.8</v>
      </c>
      <c r="T835" s="915">
        <v>0</v>
      </c>
      <c r="U835" s="915">
        <v>0</v>
      </c>
      <c r="V835" s="915">
        <v>0</v>
      </c>
      <c r="W835" s="23">
        <v>0.74</v>
      </c>
      <c r="X835" s="915">
        <v>4</v>
      </c>
    </row>
    <row r="836" spans="1:24" ht="15" customHeight="1" x14ac:dyDescent="0.25">
      <c r="A836" s="3" t="s">
        <v>41</v>
      </c>
      <c r="B836" s="3" t="s">
        <v>1685</v>
      </c>
      <c r="C836" s="5">
        <v>1663000</v>
      </c>
      <c r="D836" s="5">
        <v>800000</v>
      </c>
      <c r="E836" s="5">
        <v>160000</v>
      </c>
      <c r="F836" s="5">
        <v>52000</v>
      </c>
      <c r="G836" s="5">
        <v>0</v>
      </c>
      <c r="H836" s="5">
        <v>811000</v>
      </c>
      <c r="I836" s="5">
        <v>0</v>
      </c>
      <c r="J836" s="5">
        <v>0</v>
      </c>
      <c r="K836" s="5">
        <v>0</v>
      </c>
      <c r="L836" s="5"/>
      <c r="M836" s="5">
        <f t="shared" si="316"/>
        <v>8260334</v>
      </c>
      <c r="N836" s="5">
        <f t="shared" si="317"/>
        <v>0</v>
      </c>
      <c r="O836" s="5" t="s">
        <v>1687</v>
      </c>
      <c r="P836" s="5">
        <v>0</v>
      </c>
      <c r="Q836" s="918">
        <v>0</v>
      </c>
      <c r="R836" s="918">
        <v>277149</v>
      </c>
      <c r="S836" s="918">
        <v>1385850.8</v>
      </c>
      <c r="T836" s="918">
        <v>0</v>
      </c>
      <c r="U836" s="918">
        <v>0</v>
      </c>
      <c r="V836" s="918">
        <v>0</v>
      </c>
      <c r="W836" s="23">
        <v>0.79</v>
      </c>
      <c r="X836" s="918">
        <v>2</v>
      </c>
    </row>
    <row r="837" spans="1:24" ht="15" customHeight="1" x14ac:dyDescent="0.25">
      <c r="A837" s="3" t="s">
        <v>41</v>
      </c>
      <c r="B837" s="3" t="s">
        <v>1688</v>
      </c>
      <c r="C837" s="5">
        <v>954000</v>
      </c>
      <c r="D837" s="5">
        <v>1100000</v>
      </c>
      <c r="E837" s="5">
        <v>220000</v>
      </c>
      <c r="F837" s="5">
        <v>27000</v>
      </c>
      <c r="G837" s="5">
        <v>0</v>
      </c>
      <c r="H837" s="5">
        <v>528000</v>
      </c>
      <c r="I837" s="5">
        <v>0</v>
      </c>
      <c r="J837" s="5">
        <v>700000</v>
      </c>
      <c r="K837" s="5">
        <v>0</v>
      </c>
      <c r="L837" s="5"/>
      <c r="M837" s="5">
        <f t="shared" si="316"/>
        <v>8088334</v>
      </c>
      <c r="N837" s="5">
        <f t="shared" si="317"/>
        <v>1000</v>
      </c>
      <c r="O837" s="5" t="s">
        <v>1691</v>
      </c>
      <c r="P837" s="5">
        <v>0</v>
      </c>
      <c r="Q837" s="920">
        <v>0</v>
      </c>
      <c r="R837" s="920">
        <v>159000</v>
      </c>
      <c r="S837" s="920">
        <v>795000</v>
      </c>
      <c r="T837" s="920">
        <v>0</v>
      </c>
      <c r="U837" s="920">
        <v>0</v>
      </c>
      <c r="V837" s="920">
        <v>0</v>
      </c>
      <c r="W837" s="23">
        <v>0.7</v>
      </c>
      <c r="X837" s="920">
        <v>2</v>
      </c>
    </row>
    <row r="838" spans="1:24" ht="15" customHeight="1" x14ac:dyDescent="0.25">
      <c r="A838" s="3" t="s">
        <v>41</v>
      </c>
      <c r="B838" s="3" t="s">
        <v>1692</v>
      </c>
      <c r="C838" s="5">
        <v>1112000</v>
      </c>
      <c r="D838" s="5">
        <v>300000</v>
      </c>
      <c r="E838" s="5">
        <v>60000</v>
      </c>
      <c r="F838" s="5">
        <v>39000</v>
      </c>
      <c r="G838" s="5">
        <v>0</v>
      </c>
      <c r="H838" s="5">
        <v>773000</v>
      </c>
      <c r="I838" s="5">
        <v>0</v>
      </c>
      <c r="J838" s="5">
        <v>0</v>
      </c>
      <c r="K838" s="5">
        <v>0</v>
      </c>
      <c r="L838" s="5">
        <v>4000000</v>
      </c>
      <c r="M838" s="5">
        <f t="shared" si="316"/>
        <v>4861334</v>
      </c>
      <c r="N838" s="5">
        <f t="shared" si="317"/>
        <v>0</v>
      </c>
      <c r="O838" s="5" t="s">
        <v>1653</v>
      </c>
      <c r="P838" s="5">
        <v>0</v>
      </c>
      <c r="Q838" s="921">
        <v>0</v>
      </c>
      <c r="R838" s="921">
        <v>185317</v>
      </c>
      <c r="S838" s="921">
        <v>926683</v>
      </c>
      <c r="T838" s="921">
        <v>0</v>
      </c>
      <c r="U838" s="921">
        <v>0</v>
      </c>
      <c r="V838" s="921">
        <v>0</v>
      </c>
      <c r="W838" s="23">
        <v>0.77</v>
      </c>
      <c r="X838" s="921">
        <v>1</v>
      </c>
    </row>
    <row r="839" spans="1:24" ht="15" customHeight="1" x14ac:dyDescent="0.25">
      <c r="A839" s="3" t="s">
        <v>41</v>
      </c>
      <c r="B839" s="3" t="s">
        <v>1694</v>
      </c>
      <c r="C839" s="5">
        <v>1317000</v>
      </c>
      <c r="D839" s="5">
        <v>800000</v>
      </c>
      <c r="E839" s="5">
        <v>160000</v>
      </c>
      <c r="F839" s="5">
        <v>52000</v>
      </c>
      <c r="G839" s="5">
        <v>0</v>
      </c>
      <c r="H839" s="5">
        <v>465000</v>
      </c>
      <c r="I839" s="5">
        <v>0</v>
      </c>
      <c r="J839" s="5">
        <v>0</v>
      </c>
      <c r="K839" s="5">
        <v>0</v>
      </c>
      <c r="L839" s="5"/>
      <c r="M839" s="5">
        <f t="shared" si="316"/>
        <v>5326334</v>
      </c>
      <c r="N839" s="5">
        <f t="shared" si="317"/>
        <v>0</v>
      </c>
      <c r="O839" s="5" t="s">
        <v>585</v>
      </c>
      <c r="P839" s="5">
        <v>0</v>
      </c>
      <c r="Q839" s="924">
        <v>0</v>
      </c>
      <c r="R839" s="924">
        <v>219490</v>
      </c>
      <c r="S839" s="924">
        <v>1097510.3999999999</v>
      </c>
      <c r="T839" s="924">
        <v>0</v>
      </c>
      <c r="U839" s="924">
        <v>0</v>
      </c>
      <c r="V839" s="924">
        <v>0</v>
      </c>
      <c r="W839" s="23">
        <v>0.76</v>
      </c>
      <c r="X839" s="924">
        <v>2</v>
      </c>
    </row>
    <row r="840" spans="1:24" ht="15" customHeight="1" x14ac:dyDescent="0.25">
      <c r="A840" s="3" t="s">
        <v>41</v>
      </c>
      <c r="B840" s="3" t="s">
        <v>1696</v>
      </c>
      <c r="C840" s="5">
        <v>1176000</v>
      </c>
      <c r="D840" s="5">
        <v>1400000</v>
      </c>
      <c r="E840" s="5">
        <v>280000</v>
      </c>
      <c r="F840" s="5">
        <v>27000</v>
      </c>
      <c r="G840" s="5">
        <v>0</v>
      </c>
      <c r="H840" s="5">
        <v>0</v>
      </c>
      <c r="I840" s="5">
        <v>0</v>
      </c>
      <c r="J840" s="5">
        <v>251000</v>
      </c>
      <c r="K840" s="5">
        <v>0</v>
      </c>
      <c r="L840" s="5"/>
      <c r="M840" s="5">
        <f t="shared" si="316"/>
        <v>5075334</v>
      </c>
      <c r="N840" s="5">
        <f t="shared" si="317"/>
        <v>0</v>
      </c>
      <c r="O840" s="5" t="s">
        <v>1697</v>
      </c>
      <c r="P840" s="5">
        <v>0</v>
      </c>
      <c r="Q840" s="925">
        <v>0</v>
      </c>
      <c r="R840" s="925">
        <v>195993</v>
      </c>
      <c r="S840" s="925">
        <v>980007</v>
      </c>
      <c r="T840" s="925">
        <v>0</v>
      </c>
      <c r="U840" s="925">
        <v>0</v>
      </c>
      <c r="V840" s="925">
        <v>0</v>
      </c>
      <c r="W840" s="23">
        <v>0.8</v>
      </c>
      <c r="X840" s="925">
        <v>3</v>
      </c>
    </row>
    <row r="841" spans="1:24" ht="15" customHeight="1" x14ac:dyDescent="0.25">
      <c r="A841" s="3" t="s">
        <v>41</v>
      </c>
      <c r="B841" s="3" t="s">
        <v>1699</v>
      </c>
      <c r="C841" s="5">
        <v>998000</v>
      </c>
      <c r="D841" s="5">
        <v>700000</v>
      </c>
      <c r="E841" s="5">
        <v>140000</v>
      </c>
      <c r="F841" s="5">
        <v>311000</v>
      </c>
      <c r="G841" s="5">
        <v>0</v>
      </c>
      <c r="H841" s="5">
        <v>177000</v>
      </c>
      <c r="I841" s="5">
        <v>0</v>
      </c>
      <c r="J841" s="5">
        <v>200000</v>
      </c>
      <c r="K841" s="5">
        <v>0</v>
      </c>
      <c r="L841" s="5"/>
      <c r="M841" s="5">
        <f xml:space="preserve"> M840+H841+ I841- J841- L841+ Q841</f>
        <v>5052334</v>
      </c>
      <c r="N841" s="5">
        <f>(C841-D841 - F841 - G841 + J841- K841- H841- I841- P841)*-1</f>
        <v>-10000</v>
      </c>
      <c r="O841" s="5" t="s">
        <v>451</v>
      </c>
      <c r="P841" s="5">
        <v>0</v>
      </c>
      <c r="Q841" s="928">
        <v>0</v>
      </c>
      <c r="R841" s="928">
        <v>166334</v>
      </c>
      <c r="S841" s="928">
        <v>831666</v>
      </c>
      <c r="T841" s="928">
        <v>0</v>
      </c>
      <c r="U841" s="928">
        <v>0</v>
      </c>
      <c r="V841" s="928">
        <v>0</v>
      </c>
      <c r="W841" s="23">
        <v>0.73</v>
      </c>
      <c r="X841" s="928">
        <v>2</v>
      </c>
    </row>
    <row r="842" spans="1:24" ht="15" customHeight="1" x14ac:dyDescent="0.25">
      <c r="A842" s="6" t="s">
        <v>17</v>
      </c>
      <c r="B842" s="6" t="s">
        <v>15</v>
      </c>
      <c r="C842" s="7">
        <f t="shared" ref="C842:L842" si="318">SUM(C835:C841)</f>
        <v>8366000</v>
      </c>
      <c r="D842" s="7">
        <f t="shared" si="318"/>
        <v>6900000</v>
      </c>
      <c r="E842" s="7">
        <f t="shared" si="318"/>
        <v>1380000</v>
      </c>
      <c r="F842" s="7">
        <f t="shared" si="318"/>
        <v>922000</v>
      </c>
      <c r="G842" s="7">
        <f t="shared" si="318"/>
        <v>0</v>
      </c>
      <c r="H842" s="7">
        <f t="shared" si="318"/>
        <v>2941000</v>
      </c>
      <c r="I842" s="7">
        <f t="shared" si="318"/>
        <v>0</v>
      </c>
      <c r="J842" s="7">
        <f t="shared" si="318"/>
        <v>2351000</v>
      </c>
      <c r="K842" s="7">
        <f t="shared" si="318"/>
        <v>0</v>
      </c>
      <c r="L842" s="7">
        <f t="shared" si="318"/>
        <v>4000000</v>
      </c>
      <c r="M842" s="7">
        <f>M841</f>
        <v>5052334</v>
      </c>
      <c r="N842" s="7">
        <f>SUM(N835:N841)</f>
        <v>46000</v>
      </c>
      <c r="O842" s="7"/>
      <c r="P842" s="7">
        <f>SUM(P835:P841)</f>
        <v>0</v>
      </c>
      <c r="Q842" s="8"/>
    </row>
    <row r="843" spans="1:24" ht="15" customHeight="1" x14ac:dyDescent="0.25">
      <c r="A843" s="3" t="s">
        <v>41</v>
      </c>
      <c r="B843" s="3" t="s">
        <v>1701</v>
      </c>
      <c r="C843" s="5">
        <v>1527000</v>
      </c>
      <c r="D843" s="5">
        <v>1700000</v>
      </c>
      <c r="E843" s="5">
        <v>340000</v>
      </c>
      <c r="F843" s="5">
        <v>228000</v>
      </c>
      <c r="G843" s="5">
        <v>0</v>
      </c>
      <c r="H843" s="5">
        <v>0</v>
      </c>
      <c r="I843" s="5">
        <v>0</v>
      </c>
      <c r="J843" s="5">
        <v>400000</v>
      </c>
      <c r="K843" s="5">
        <v>0</v>
      </c>
      <c r="L843" s="5"/>
      <c r="M843" s="5">
        <f t="shared" ref="M843:M848" si="319" xml:space="preserve"> M842+H843+ I843- J843- L843+ Q843</f>
        <v>4652334</v>
      </c>
      <c r="N843" s="5">
        <f t="shared" ref="N843:N848" si="320">(C843-D843 - F843 - G843 + J843- K843- H843- I843- P843)*-1</f>
        <v>1000</v>
      </c>
      <c r="O843" s="5" t="s">
        <v>1703</v>
      </c>
      <c r="P843" s="5">
        <v>0</v>
      </c>
      <c r="Q843" s="929">
        <v>0</v>
      </c>
      <c r="R843" s="929">
        <v>254490</v>
      </c>
      <c r="S843" s="929">
        <v>1272510</v>
      </c>
      <c r="T843" s="929">
        <v>0</v>
      </c>
      <c r="U843" s="929">
        <v>0</v>
      </c>
      <c r="V843" s="929">
        <v>0</v>
      </c>
      <c r="W843" s="23">
        <v>0.73</v>
      </c>
      <c r="X843" s="929">
        <v>2</v>
      </c>
    </row>
    <row r="844" spans="1:24" ht="15" customHeight="1" x14ac:dyDescent="0.25">
      <c r="A844" s="3" t="s">
        <v>41</v>
      </c>
      <c r="B844" s="3" t="s">
        <v>1705</v>
      </c>
      <c r="C844" s="5">
        <v>1165000</v>
      </c>
      <c r="D844" s="5">
        <v>500000</v>
      </c>
      <c r="E844" s="5">
        <v>100000</v>
      </c>
      <c r="F844" s="5">
        <v>43000</v>
      </c>
      <c r="G844" s="5">
        <v>0</v>
      </c>
      <c r="H844" s="5">
        <v>949000</v>
      </c>
      <c r="I844" s="5">
        <v>0</v>
      </c>
      <c r="J844" s="5">
        <v>330000</v>
      </c>
      <c r="K844" s="5">
        <v>0</v>
      </c>
      <c r="L844" s="5"/>
      <c r="M844" s="5">
        <f t="shared" si="319"/>
        <v>5271334</v>
      </c>
      <c r="N844" s="5">
        <f t="shared" si="320"/>
        <v>-3000</v>
      </c>
      <c r="O844" s="5" t="s">
        <v>1706</v>
      </c>
      <c r="P844" s="5">
        <v>0</v>
      </c>
      <c r="Q844" s="931">
        <v>0</v>
      </c>
      <c r="R844" s="931">
        <v>194154</v>
      </c>
      <c r="S844" s="931">
        <v>970846</v>
      </c>
      <c r="T844" s="931">
        <v>0</v>
      </c>
      <c r="U844" s="931">
        <v>0</v>
      </c>
      <c r="V844" s="931">
        <v>0</v>
      </c>
      <c r="W844" s="23">
        <v>0.8</v>
      </c>
      <c r="X844" s="931">
        <v>2</v>
      </c>
    </row>
    <row r="845" spans="1:24" ht="15" customHeight="1" x14ac:dyDescent="0.25">
      <c r="A845" s="3" t="s">
        <v>41</v>
      </c>
      <c r="B845" s="3" t="s">
        <v>1705</v>
      </c>
      <c r="C845" s="5">
        <v>1195000</v>
      </c>
      <c r="D845" s="5">
        <v>900000</v>
      </c>
      <c r="E845" s="5">
        <v>180000</v>
      </c>
      <c r="F845" s="5">
        <v>47000</v>
      </c>
      <c r="G845" s="5">
        <v>0</v>
      </c>
      <c r="H845" s="5">
        <v>634000</v>
      </c>
      <c r="I845" s="5">
        <v>0</v>
      </c>
      <c r="J845" s="5">
        <v>380000</v>
      </c>
      <c r="K845" s="5">
        <v>0</v>
      </c>
      <c r="L845" s="5"/>
      <c r="M845" s="5">
        <f t="shared" si="319"/>
        <v>5525334</v>
      </c>
      <c r="N845" s="5">
        <f t="shared" si="320"/>
        <v>6000</v>
      </c>
      <c r="O845" s="5" t="s">
        <v>1710</v>
      </c>
      <c r="P845" s="5">
        <v>0</v>
      </c>
      <c r="Q845" s="934">
        <v>0</v>
      </c>
      <c r="R845" s="934">
        <v>199162</v>
      </c>
      <c r="S845" s="934">
        <v>995837.6</v>
      </c>
      <c r="T845" s="934">
        <v>0</v>
      </c>
      <c r="U845" s="934">
        <v>0</v>
      </c>
      <c r="V845" s="934">
        <v>0</v>
      </c>
      <c r="W845" s="23">
        <v>0.75</v>
      </c>
      <c r="X845" s="934">
        <v>2</v>
      </c>
    </row>
    <row r="846" spans="1:24" ht="15" customHeight="1" x14ac:dyDescent="0.25">
      <c r="A846" s="3" t="s">
        <v>41</v>
      </c>
      <c r="B846" s="3" t="s">
        <v>1711</v>
      </c>
      <c r="C846" s="5">
        <v>1088000</v>
      </c>
      <c r="D846" s="5">
        <v>1000000</v>
      </c>
      <c r="E846" s="5">
        <v>200000</v>
      </c>
      <c r="F846" s="5">
        <v>27000</v>
      </c>
      <c r="G846" s="5">
        <v>0</v>
      </c>
      <c r="H846" s="5">
        <v>461000</v>
      </c>
      <c r="I846" s="5">
        <v>0</v>
      </c>
      <c r="J846" s="5">
        <v>400000</v>
      </c>
      <c r="K846" s="5">
        <v>0</v>
      </c>
      <c r="L846" s="5"/>
      <c r="M846" s="5">
        <f t="shared" si="319"/>
        <v>5586334</v>
      </c>
      <c r="N846" s="5">
        <f t="shared" si="320"/>
        <v>0</v>
      </c>
      <c r="O846" s="5" t="s">
        <v>1712</v>
      </c>
      <c r="P846" s="5">
        <v>0</v>
      </c>
      <c r="Q846" s="935">
        <v>0</v>
      </c>
      <c r="R846" s="935">
        <v>181327</v>
      </c>
      <c r="S846" s="935">
        <v>906673</v>
      </c>
      <c r="T846" s="935">
        <v>0</v>
      </c>
      <c r="U846" s="935">
        <v>0</v>
      </c>
      <c r="V846" s="935">
        <v>0</v>
      </c>
      <c r="W846" s="23">
        <v>0.77</v>
      </c>
      <c r="X846" s="935">
        <v>1</v>
      </c>
    </row>
    <row r="847" spans="1:24" ht="15" customHeight="1" x14ac:dyDescent="0.25">
      <c r="A847" s="3" t="s">
        <v>41</v>
      </c>
      <c r="B847" s="3" t="s">
        <v>1716</v>
      </c>
      <c r="C847" s="5">
        <v>1089000</v>
      </c>
      <c r="D847" s="5">
        <v>500000</v>
      </c>
      <c r="E847" s="5">
        <v>100000</v>
      </c>
      <c r="F847" s="5">
        <v>97000</v>
      </c>
      <c r="G847" s="5">
        <v>0</v>
      </c>
      <c r="H847" s="5">
        <v>500000</v>
      </c>
      <c r="I847" s="5">
        <v>0</v>
      </c>
      <c r="J847" s="5">
        <v>0</v>
      </c>
      <c r="K847" s="5">
        <v>0</v>
      </c>
      <c r="L847" s="5"/>
      <c r="M847" s="5">
        <f t="shared" si="319"/>
        <v>6086334</v>
      </c>
      <c r="N847" s="5">
        <f t="shared" si="320"/>
        <v>8000</v>
      </c>
      <c r="O847" s="5" t="s">
        <v>1717</v>
      </c>
      <c r="P847" s="5">
        <v>0</v>
      </c>
      <c r="Q847" s="938">
        <v>0</v>
      </c>
      <c r="R847" s="938">
        <v>181501</v>
      </c>
      <c r="S847" s="938">
        <v>0</v>
      </c>
      <c r="T847" s="938">
        <v>0</v>
      </c>
      <c r="U847" s="938">
        <v>0</v>
      </c>
      <c r="V847" s="938">
        <v>0</v>
      </c>
      <c r="X847" s="938">
        <v>1</v>
      </c>
    </row>
    <row r="848" spans="1:24" ht="15" customHeight="1" x14ac:dyDescent="0.25">
      <c r="A848" s="3" t="s">
        <v>41</v>
      </c>
      <c r="B848" s="3" t="s">
        <v>1716</v>
      </c>
      <c r="C848" s="5">
        <v>1660000</v>
      </c>
      <c r="D848" s="5">
        <v>1000000</v>
      </c>
      <c r="E848" s="5">
        <v>200000</v>
      </c>
      <c r="F848" s="5">
        <v>297000</v>
      </c>
      <c r="G848" s="5">
        <v>0</v>
      </c>
      <c r="H848" s="5">
        <v>341000</v>
      </c>
      <c r="I848" s="5">
        <v>0</v>
      </c>
      <c r="J848" s="5">
        <v>0</v>
      </c>
      <c r="K848" s="5">
        <v>0</v>
      </c>
      <c r="L848" s="5"/>
      <c r="M848" s="5">
        <f t="shared" si="319"/>
        <v>6427334</v>
      </c>
      <c r="N848" s="5">
        <f t="shared" si="320"/>
        <v>-22000</v>
      </c>
      <c r="O848" s="5" t="s">
        <v>451</v>
      </c>
      <c r="P848" s="5">
        <v>0</v>
      </c>
      <c r="Q848" s="940">
        <v>0</v>
      </c>
      <c r="R848" s="940">
        <v>276661</v>
      </c>
      <c r="S848" s="940">
        <v>1383339</v>
      </c>
      <c r="T848" s="940">
        <v>0</v>
      </c>
      <c r="U848" s="940">
        <v>0</v>
      </c>
      <c r="V848" s="940">
        <v>0</v>
      </c>
      <c r="W848" s="23">
        <v>0.75</v>
      </c>
      <c r="X848" s="940">
        <v>3</v>
      </c>
    </row>
    <row r="849" spans="1:24" ht="15" customHeight="1" x14ac:dyDescent="0.25">
      <c r="A849" s="3" t="s">
        <v>41</v>
      </c>
      <c r="B849" s="3" t="s">
        <v>1719</v>
      </c>
      <c r="C849" s="5">
        <v>1497000</v>
      </c>
      <c r="D849" s="5">
        <v>0</v>
      </c>
      <c r="E849" s="5">
        <v>0</v>
      </c>
      <c r="F849" s="5">
        <v>27000</v>
      </c>
      <c r="G849" s="5">
        <v>0</v>
      </c>
      <c r="H849" s="5">
        <v>1468000</v>
      </c>
      <c r="I849" s="5">
        <v>0</v>
      </c>
      <c r="J849" s="5">
        <v>0</v>
      </c>
      <c r="K849" s="5">
        <v>0</v>
      </c>
      <c r="L849" s="5"/>
      <c r="M849" s="5">
        <f xml:space="preserve"> M848+H849+ I849- J849- L849+ Q849</f>
        <v>7895334</v>
      </c>
      <c r="N849" s="5">
        <f>(C849-D849 - F849 - G849 + J849- K849- H849- I849- P849)*-1</f>
        <v>-2000</v>
      </c>
      <c r="O849" s="5" t="s">
        <v>1721</v>
      </c>
      <c r="P849" s="5">
        <v>0</v>
      </c>
      <c r="Q849" s="942">
        <v>0</v>
      </c>
      <c r="R849" s="942">
        <v>249490</v>
      </c>
      <c r="S849" s="942">
        <v>1247510</v>
      </c>
      <c r="T849" s="942">
        <v>0</v>
      </c>
      <c r="U849" s="942">
        <v>0</v>
      </c>
      <c r="V849" s="942">
        <v>0</v>
      </c>
      <c r="W849" s="23">
        <v>0.77</v>
      </c>
      <c r="X849" s="942">
        <v>0</v>
      </c>
    </row>
    <row r="850" spans="1:24" ht="15" customHeight="1" x14ac:dyDescent="0.25">
      <c r="A850" s="6" t="s">
        <v>18</v>
      </c>
      <c r="B850" s="6" t="s">
        <v>15</v>
      </c>
      <c r="C850" s="7">
        <f t="shared" ref="C850:L850" si="321">SUM(C843:C849)</f>
        <v>9221000</v>
      </c>
      <c r="D850" s="7">
        <f t="shared" si="321"/>
        <v>5600000</v>
      </c>
      <c r="E850" s="7">
        <f t="shared" si="321"/>
        <v>1120000</v>
      </c>
      <c r="F850" s="7">
        <f t="shared" si="321"/>
        <v>766000</v>
      </c>
      <c r="G850" s="7">
        <f t="shared" si="321"/>
        <v>0</v>
      </c>
      <c r="H850" s="7">
        <f t="shared" si="321"/>
        <v>4353000</v>
      </c>
      <c r="I850" s="7">
        <f t="shared" si="321"/>
        <v>0</v>
      </c>
      <c r="J850" s="7">
        <f t="shared" si="321"/>
        <v>1510000</v>
      </c>
      <c r="K850" s="7">
        <f t="shared" si="321"/>
        <v>0</v>
      </c>
      <c r="L850" s="7">
        <f t="shared" si="321"/>
        <v>0</v>
      </c>
      <c r="M850" s="7">
        <f>M849</f>
        <v>7895334</v>
      </c>
      <c r="N850" s="7">
        <f>SUM(N843:N849)</f>
        <v>-12000</v>
      </c>
      <c r="O850" s="7"/>
      <c r="P850" s="7">
        <f>SUM(P843:P849)</f>
        <v>0</v>
      </c>
      <c r="Q850" s="8"/>
    </row>
    <row r="851" spans="1:24" ht="15" customHeight="1" x14ac:dyDescent="0.25">
      <c r="A851" s="3" t="s">
        <v>41</v>
      </c>
      <c r="B851" s="3" t="s">
        <v>1722</v>
      </c>
      <c r="C851" s="5">
        <v>1208000</v>
      </c>
      <c r="D851" s="5">
        <v>1800000</v>
      </c>
      <c r="E851" s="5">
        <v>360000</v>
      </c>
      <c r="F851" s="5">
        <v>27000</v>
      </c>
      <c r="G851" s="5">
        <v>0</v>
      </c>
      <c r="H851" s="5">
        <v>381000</v>
      </c>
      <c r="I851" s="5">
        <v>0</v>
      </c>
      <c r="J851" s="5">
        <v>1000000</v>
      </c>
      <c r="K851" s="5">
        <v>0</v>
      </c>
      <c r="L851" s="5"/>
      <c r="M851" s="5">
        <f t="shared" ref="M851:M856" si="322" xml:space="preserve"> M850+H851+ I851- J851- L851+ Q851</f>
        <v>7276334</v>
      </c>
      <c r="N851" s="5">
        <f t="shared" ref="N851:N856" si="323">(C851-D851 - F851 - G851 + J851- K851- H851- I851- P851)*-1</f>
        <v>0</v>
      </c>
      <c r="O851" s="5" t="s">
        <v>1723</v>
      </c>
      <c r="P851" s="5">
        <v>0</v>
      </c>
      <c r="Q851" s="943">
        <v>0</v>
      </c>
      <c r="R851" s="943">
        <v>201323</v>
      </c>
      <c r="S851" s="943">
        <v>1006677</v>
      </c>
      <c r="T851" s="943">
        <v>0</v>
      </c>
      <c r="U851" s="943">
        <v>0</v>
      </c>
      <c r="V851" s="943">
        <v>0</v>
      </c>
      <c r="W851" s="23">
        <v>0.69</v>
      </c>
      <c r="X851" s="943">
        <v>3</v>
      </c>
    </row>
    <row r="852" spans="1:24" ht="15" customHeight="1" x14ac:dyDescent="0.25">
      <c r="A852" s="3" t="s">
        <v>41</v>
      </c>
      <c r="B852" s="3" t="s">
        <v>1725</v>
      </c>
      <c r="C852" s="5">
        <v>1520000</v>
      </c>
      <c r="D852" s="5">
        <v>550000</v>
      </c>
      <c r="E852" s="5">
        <v>110000</v>
      </c>
      <c r="F852" s="5">
        <v>30000</v>
      </c>
      <c r="G852" s="5">
        <v>0</v>
      </c>
      <c r="H852" s="5">
        <v>942000</v>
      </c>
      <c r="I852" s="5">
        <v>0</v>
      </c>
      <c r="J852" s="5">
        <v>0</v>
      </c>
      <c r="K852" s="5">
        <v>0</v>
      </c>
      <c r="L852" s="5"/>
      <c r="M852" s="5">
        <f t="shared" si="322"/>
        <v>8218334</v>
      </c>
      <c r="N852" s="5">
        <f t="shared" si="323"/>
        <v>2000</v>
      </c>
      <c r="O852" s="5" t="s">
        <v>1726</v>
      </c>
      <c r="P852" s="5">
        <v>0</v>
      </c>
      <c r="Q852" s="945">
        <v>0</v>
      </c>
      <c r="R852" s="945">
        <v>253333</v>
      </c>
      <c r="S852" s="945">
        <v>1266667</v>
      </c>
      <c r="T852" s="945">
        <v>0</v>
      </c>
      <c r="U852" s="945">
        <v>0</v>
      </c>
      <c r="V852" s="945">
        <v>0</v>
      </c>
      <c r="W852" s="23">
        <v>0.81</v>
      </c>
      <c r="X852" s="945">
        <v>2</v>
      </c>
    </row>
    <row r="853" spans="1:24" ht="15" customHeight="1" x14ac:dyDescent="0.25">
      <c r="A853" s="3" t="s">
        <v>41</v>
      </c>
      <c r="B853" s="3" t="s">
        <v>1728</v>
      </c>
      <c r="C853" s="5">
        <v>1038000</v>
      </c>
      <c r="D853" s="5">
        <v>2850000</v>
      </c>
      <c r="E853" s="5">
        <v>570000</v>
      </c>
      <c r="F853" s="5">
        <v>27000</v>
      </c>
      <c r="G853" s="5">
        <v>0</v>
      </c>
      <c r="H853" s="5">
        <v>662000</v>
      </c>
      <c r="I853" s="5">
        <v>0</v>
      </c>
      <c r="J853" s="5">
        <v>2500000</v>
      </c>
      <c r="K853" s="5">
        <v>0</v>
      </c>
      <c r="L853" s="5"/>
      <c r="M853" s="5">
        <f t="shared" si="322"/>
        <v>6380334</v>
      </c>
      <c r="N853" s="5">
        <f t="shared" si="323"/>
        <v>1000</v>
      </c>
      <c r="O853" s="5" t="s">
        <v>1730</v>
      </c>
      <c r="P853" s="5">
        <v>0</v>
      </c>
      <c r="Q853" s="948">
        <v>0</v>
      </c>
      <c r="R853" s="948">
        <v>172992</v>
      </c>
      <c r="S853" s="948">
        <v>865008</v>
      </c>
      <c r="T853" s="948">
        <v>0</v>
      </c>
      <c r="U853" s="948">
        <v>0</v>
      </c>
      <c r="V853" s="948">
        <v>0</v>
      </c>
      <c r="W853" s="23">
        <v>0.75</v>
      </c>
      <c r="X853" s="948">
        <v>2</v>
      </c>
    </row>
    <row r="854" spans="1:24" ht="15" customHeight="1" x14ac:dyDescent="0.25">
      <c r="A854" s="3" t="s">
        <v>41</v>
      </c>
      <c r="B854" s="3" t="s">
        <v>1731</v>
      </c>
      <c r="C854" s="5">
        <v>1290000</v>
      </c>
      <c r="D854" s="5">
        <v>750000</v>
      </c>
      <c r="E854" s="5">
        <v>150000</v>
      </c>
      <c r="F854" s="5">
        <v>27000</v>
      </c>
      <c r="G854" s="5">
        <v>0</v>
      </c>
      <c r="H854" s="5">
        <v>512000</v>
      </c>
      <c r="I854" s="5">
        <v>0</v>
      </c>
      <c r="J854" s="5">
        <v>0</v>
      </c>
      <c r="K854" s="5">
        <v>0</v>
      </c>
      <c r="L854" s="5"/>
      <c r="M854" s="5">
        <f t="shared" si="322"/>
        <v>6892334</v>
      </c>
      <c r="N854" s="5">
        <f t="shared" si="323"/>
        <v>-1000</v>
      </c>
      <c r="O854" s="5" t="s">
        <v>1732</v>
      </c>
      <c r="P854" s="5">
        <v>0</v>
      </c>
      <c r="Q854" s="949">
        <v>0</v>
      </c>
      <c r="R854" s="949">
        <v>214993</v>
      </c>
      <c r="S854" s="949">
        <v>1075007</v>
      </c>
      <c r="T854" s="949">
        <v>0</v>
      </c>
      <c r="U854" s="949">
        <v>0</v>
      </c>
      <c r="V854" s="949">
        <v>0</v>
      </c>
      <c r="W854" s="23">
        <v>0.78</v>
      </c>
      <c r="X854" s="949">
        <v>2</v>
      </c>
    </row>
    <row r="855" spans="1:24" ht="15" customHeight="1" x14ac:dyDescent="0.25">
      <c r="A855" s="3" t="s">
        <v>41</v>
      </c>
      <c r="B855" s="3" t="s">
        <v>1734</v>
      </c>
      <c r="C855" s="5">
        <v>953000</v>
      </c>
      <c r="D855" s="5">
        <v>3100000</v>
      </c>
      <c r="E855" s="5">
        <v>620000</v>
      </c>
      <c r="F855" s="5">
        <v>374000</v>
      </c>
      <c r="G855" s="5">
        <v>0</v>
      </c>
      <c r="H855" s="5">
        <v>481000</v>
      </c>
      <c r="I855" s="5">
        <v>0</v>
      </c>
      <c r="J855" s="5">
        <v>3000000</v>
      </c>
      <c r="K855" s="5">
        <v>0</v>
      </c>
      <c r="L855" s="5"/>
      <c r="M855" s="5">
        <f t="shared" si="322"/>
        <v>4373334</v>
      </c>
      <c r="N855" s="5">
        <f t="shared" si="323"/>
        <v>2000</v>
      </c>
      <c r="O855" s="5" t="s">
        <v>1736</v>
      </c>
      <c r="P855" s="5">
        <v>0</v>
      </c>
      <c r="Q855" s="952">
        <v>0</v>
      </c>
      <c r="R855" s="952">
        <v>158830</v>
      </c>
      <c r="S855" s="952">
        <v>794170</v>
      </c>
      <c r="T855" s="952">
        <v>0</v>
      </c>
      <c r="U855" s="952">
        <v>0</v>
      </c>
      <c r="V855" s="952">
        <v>0</v>
      </c>
      <c r="W855" s="23">
        <v>0.67</v>
      </c>
      <c r="X855" s="952">
        <v>2</v>
      </c>
    </row>
    <row r="856" spans="1:24" ht="15" customHeight="1" x14ac:dyDescent="0.25">
      <c r="A856" s="3" t="s">
        <v>41</v>
      </c>
      <c r="B856" s="3" t="s">
        <v>1738</v>
      </c>
      <c r="C856" s="5">
        <v>1600000</v>
      </c>
      <c r="D856" s="5">
        <v>600000</v>
      </c>
      <c r="E856" s="5">
        <v>120000</v>
      </c>
      <c r="F856" s="5">
        <v>52000</v>
      </c>
      <c r="G856" s="5">
        <v>0</v>
      </c>
      <c r="H856" s="5">
        <v>948000</v>
      </c>
      <c r="I856" s="5">
        <v>0</v>
      </c>
      <c r="J856" s="5">
        <v>0</v>
      </c>
      <c r="K856" s="5">
        <v>0</v>
      </c>
      <c r="L856" s="5"/>
      <c r="M856" s="5">
        <f t="shared" si="322"/>
        <v>5321334</v>
      </c>
      <c r="N856" s="5">
        <f t="shared" si="323"/>
        <v>0</v>
      </c>
      <c r="O856" s="5" t="s">
        <v>1740</v>
      </c>
      <c r="P856" s="5">
        <v>0</v>
      </c>
      <c r="Q856" s="954">
        <v>0</v>
      </c>
      <c r="R856" s="954">
        <v>266655</v>
      </c>
      <c r="S856" s="954">
        <v>1333345.3</v>
      </c>
      <c r="T856" s="954">
        <v>0</v>
      </c>
      <c r="U856" s="954">
        <v>0</v>
      </c>
      <c r="V856" s="954">
        <v>0</v>
      </c>
      <c r="W856" s="23">
        <v>0.73</v>
      </c>
      <c r="X856" s="954">
        <v>1</v>
      </c>
    </row>
    <row r="857" spans="1:24" ht="15" customHeight="1" x14ac:dyDescent="0.25">
      <c r="A857" s="3" t="s">
        <v>41</v>
      </c>
      <c r="B857" s="3" t="s">
        <v>1741</v>
      </c>
      <c r="C857" s="5">
        <v>1147000</v>
      </c>
      <c r="D857" s="5">
        <v>400000</v>
      </c>
      <c r="E857" s="5">
        <v>80000</v>
      </c>
      <c r="F857" s="5">
        <v>27000</v>
      </c>
      <c r="G857" s="5">
        <v>0</v>
      </c>
      <c r="H857" s="5">
        <v>730000</v>
      </c>
      <c r="I857" s="5">
        <v>0</v>
      </c>
      <c r="J857" s="5">
        <v>0</v>
      </c>
      <c r="K857" s="5">
        <v>0</v>
      </c>
      <c r="L857" s="5"/>
      <c r="M857" s="5">
        <f xml:space="preserve"> M856+H857+ I857- J857- L857+ Q857</f>
        <v>6051334</v>
      </c>
      <c r="N857" s="5">
        <f>(C857-D857 - F857 - G857 + J857- K857- H857- I857- P857)*-1</f>
        <v>10000</v>
      </c>
      <c r="O857" s="5" t="s">
        <v>1742</v>
      </c>
      <c r="P857" s="5">
        <v>0</v>
      </c>
      <c r="Q857" s="955">
        <v>0</v>
      </c>
      <c r="R857" s="955">
        <v>191160</v>
      </c>
      <c r="S857" s="955">
        <v>955840</v>
      </c>
      <c r="T857" s="955">
        <v>0</v>
      </c>
      <c r="U857" s="955">
        <v>0</v>
      </c>
      <c r="V857" s="955">
        <v>0</v>
      </c>
      <c r="W857" s="23">
        <v>0.72</v>
      </c>
      <c r="X857" s="955">
        <v>2</v>
      </c>
    </row>
    <row r="858" spans="1:24" ht="15" customHeight="1" x14ac:dyDescent="0.25">
      <c r="A858" s="6" t="s">
        <v>19</v>
      </c>
      <c r="B858" s="6" t="s">
        <v>15</v>
      </c>
      <c r="C858" s="7">
        <f t="shared" ref="C858:L858" si="324">SUM(C851:C857)</f>
        <v>8756000</v>
      </c>
      <c r="D858" s="7">
        <f t="shared" si="324"/>
        <v>10050000</v>
      </c>
      <c r="E858" s="7">
        <f t="shared" si="324"/>
        <v>2010000</v>
      </c>
      <c r="F858" s="7">
        <f t="shared" si="324"/>
        <v>564000</v>
      </c>
      <c r="G858" s="7">
        <f t="shared" si="324"/>
        <v>0</v>
      </c>
      <c r="H858" s="7">
        <f t="shared" si="324"/>
        <v>4656000</v>
      </c>
      <c r="I858" s="7">
        <f t="shared" si="324"/>
        <v>0</v>
      </c>
      <c r="J858" s="7">
        <f t="shared" si="324"/>
        <v>6500000</v>
      </c>
      <c r="K858" s="7">
        <f t="shared" si="324"/>
        <v>0</v>
      </c>
      <c r="L858" s="7">
        <f t="shared" si="324"/>
        <v>0</v>
      </c>
      <c r="M858" s="7">
        <f>M857</f>
        <v>6051334</v>
      </c>
      <c r="N858" s="7">
        <f>SUM(N851:N857)</f>
        <v>14000</v>
      </c>
      <c r="O858" s="7"/>
      <c r="P858" s="7">
        <f>SUM(P851:P857)</f>
        <v>0</v>
      </c>
      <c r="Q858" s="8"/>
    </row>
    <row r="859" spans="1:24" x14ac:dyDescent="0.25">
      <c r="A859" s="10" t="s">
        <v>15</v>
      </c>
      <c r="B859" s="10" t="s">
        <v>20</v>
      </c>
      <c r="C859" s="11">
        <f t="shared" ref="C859:L859" si="325">C834+C842+C850+C858</f>
        <v>35364000</v>
      </c>
      <c r="D859" s="11">
        <f t="shared" si="325"/>
        <v>28450000</v>
      </c>
      <c r="E859" s="11">
        <f t="shared" si="325"/>
        <v>5690000</v>
      </c>
      <c r="F859" s="11">
        <f t="shared" si="325"/>
        <v>2795000</v>
      </c>
      <c r="G859" s="11">
        <f t="shared" si="325"/>
        <v>0</v>
      </c>
      <c r="H859" s="11">
        <f t="shared" si="325"/>
        <v>16953000</v>
      </c>
      <c r="I859" s="11">
        <f t="shared" si="325"/>
        <v>0</v>
      </c>
      <c r="J859" s="11">
        <f t="shared" si="325"/>
        <v>12891000</v>
      </c>
      <c r="K859" s="11">
        <f t="shared" si="325"/>
        <v>100000</v>
      </c>
      <c r="L859" s="11">
        <f t="shared" si="325"/>
        <v>4000000</v>
      </c>
      <c r="M859" s="11">
        <f>M858</f>
        <v>6051334</v>
      </c>
      <c r="N859" s="11">
        <f>N834+N842+N850+N858</f>
        <v>43000</v>
      </c>
      <c r="O859" s="11"/>
      <c r="P859" s="11">
        <f>P834+P842+P850+P858</f>
        <v>0</v>
      </c>
      <c r="Q859" s="9"/>
    </row>
    <row r="860" spans="1:24" ht="15" customHeight="1" x14ac:dyDescent="0.25">
      <c r="A860" t="s">
        <v>41</v>
      </c>
      <c r="B860" s="3" t="s">
        <v>1744</v>
      </c>
      <c r="C860" s="5">
        <v>1089000</v>
      </c>
      <c r="D860" s="5">
        <v>1500000</v>
      </c>
      <c r="E860" s="5">
        <v>300000</v>
      </c>
      <c r="F860" s="5">
        <v>27000</v>
      </c>
      <c r="G860" s="5">
        <v>0</v>
      </c>
      <c r="H860" s="5">
        <v>465000</v>
      </c>
      <c r="I860" s="5">
        <v>0</v>
      </c>
      <c r="J860" s="5">
        <v>903000</v>
      </c>
      <c r="K860" s="5">
        <v>0</v>
      </c>
      <c r="L860" s="5"/>
      <c r="M860" s="5">
        <f t="shared" ref="M860:M865" si="326" xml:space="preserve"> M859+H860+ I860- J860- L860+ Q860</f>
        <v>5613334</v>
      </c>
      <c r="N860" s="5">
        <f t="shared" ref="N860:N865" si="327">(C860-D860 - F860 - G860 + J860- K860- H860- I860- P860)*-1</f>
        <v>0</v>
      </c>
      <c r="O860" s="5" t="s">
        <v>1746</v>
      </c>
      <c r="P860" s="5">
        <v>0</v>
      </c>
      <c r="Q860" s="958">
        <v>0</v>
      </c>
      <c r="R860" s="958">
        <v>181497</v>
      </c>
      <c r="S860" s="958">
        <v>907503</v>
      </c>
      <c r="T860" s="958">
        <v>0</v>
      </c>
      <c r="U860" s="958">
        <v>0</v>
      </c>
      <c r="V860" s="958">
        <v>0</v>
      </c>
      <c r="W860" s="23">
        <v>0.77</v>
      </c>
      <c r="X860" s="958">
        <v>2</v>
      </c>
    </row>
    <row r="861" spans="1:24" ht="15" customHeight="1" x14ac:dyDescent="0.25">
      <c r="A861" s="3" t="s">
        <v>41</v>
      </c>
      <c r="B861" s="3" t="s">
        <v>1747</v>
      </c>
      <c r="C861" s="5">
        <v>910000</v>
      </c>
      <c r="D861" s="5">
        <v>0</v>
      </c>
      <c r="E861" s="5">
        <v>0</v>
      </c>
      <c r="F861" s="5">
        <v>30000</v>
      </c>
      <c r="G861" s="5">
        <v>0</v>
      </c>
      <c r="H861" s="5">
        <v>880000</v>
      </c>
      <c r="I861" s="5">
        <v>0</v>
      </c>
      <c r="J861" s="5">
        <v>0</v>
      </c>
      <c r="K861" s="5">
        <v>0</v>
      </c>
      <c r="L861" s="5"/>
      <c r="M861" s="5">
        <f t="shared" si="326"/>
        <v>6493334</v>
      </c>
      <c r="N861" s="5">
        <f t="shared" si="327"/>
        <v>0</v>
      </c>
      <c r="O861" s="5" t="s">
        <v>1603</v>
      </c>
      <c r="P861" s="5">
        <v>0</v>
      </c>
      <c r="Q861" s="959">
        <v>0</v>
      </c>
      <c r="R861" s="959">
        <v>151671</v>
      </c>
      <c r="S861" s="959">
        <v>758329</v>
      </c>
      <c r="T861" s="959">
        <v>0</v>
      </c>
      <c r="U861" s="959">
        <v>0</v>
      </c>
      <c r="V861" s="959">
        <v>0</v>
      </c>
      <c r="W861" s="23">
        <v>0.69</v>
      </c>
      <c r="X861" s="959">
        <v>0</v>
      </c>
    </row>
    <row r="862" spans="1:24" ht="15" customHeight="1" x14ac:dyDescent="0.25">
      <c r="A862" s="3" t="s">
        <v>41</v>
      </c>
      <c r="B862" s="3" t="s">
        <v>1749</v>
      </c>
      <c r="C862" s="5">
        <v>1318000</v>
      </c>
      <c r="D862" s="5">
        <v>0</v>
      </c>
      <c r="E862" s="5">
        <v>0</v>
      </c>
      <c r="F862" s="5">
        <v>98000</v>
      </c>
      <c r="G862" s="5">
        <v>0</v>
      </c>
      <c r="H862" s="5">
        <v>1220000</v>
      </c>
      <c r="I862" s="5">
        <v>0</v>
      </c>
      <c r="J862" s="5">
        <v>0</v>
      </c>
      <c r="K862" s="5">
        <v>0</v>
      </c>
      <c r="L862" s="5"/>
      <c r="M862" s="5">
        <f t="shared" si="326"/>
        <v>7713334</v>
      </c>
      <c r="N862" s="5">
        <f t="shared" si="327"/>
        <v>0</v>
      </c>
      <c r="O862" s="5" t="s">
        <v>1751</v>
      </c>
      <c r="P862" s="5">
        <v>0</v>
      </c>
      <c r="Q862" s="962">
        <v>0</v>
      </c>
      <c r="R862" s="962">
        <v>219662</v>
      </c>
      <c r="S862" s="962">
        <v>1098338</v>
      </c>
      <c r="T862" s="962">
        <v>0</v>
      </c>
      <c r="U862" s="962">
        <v>0</v>
      </c>
      <c r="V862" s="962">
        <v>0</v>
      </c>
      <c r="W862" s="23">
        <v>0.86</v>
      </c>
      <c r="X862" s="962">
        <v>0</v>
      </c>
    </row>
    <row r="863" spans="1:24" ht="15" customHeight="1" x14ac:dyDescent="0.25">
      <c r="A863" s="3" t="s">
        <v>41</v>
      </c>
      <c r="B863" s="3" t="s">
        <v>1752</v>
      </c>
      <c r="C863" s="5">
        <v>1138000</v>
      </c>
      <c r="D863" s="5">
        <v>0</v>
      </c>
      <c r="E863" s="5">
        <v>0</v>
      </c>
      <c r="F863" s="5">
        <v>309000</v>
      </c>
      <c r="G863" s="5">
        <v>0</v>
      </c>
      <c r="H863" s="5">
        <v>849000</v>
      </c>
      <c r="I863" s="5">
        <v>0</v>
      </c>
      <c r="J863" s="5">
        <v>0</v>
      </c>
      <c r="K863" s="5">
        <v>0</v>
      </c>
      <c r="L863" s="5"/>
      <c r="M863" s="5">
        <f t="shared" si="326"/>
        <v>8562334</v>
      </c>
      <c r="N863" s="5">
        <f t="shared" si="327"/>
        <v>20000</v>
      </c>
      <c r="O863" s="5" t="s">
        <v>1753</v>
      </c>
      <c r="P863" s="5">
        <v>0</v>
      </c>
      <c r="Q863" s="963">
        <v>0</v>
      </c>
      <c r="R863" s="963">
        <v>189671</v>
      </c>
      <c r="S863" s="963">
        <v>948328.8</v>
      </c>
      <c r="T863" s="963">
        <v>0</v>
      </c>
      <c r="U863" s="963">
        <v>0</v>
      </c>
      <c r="V863" s="963">
        <v>0</v>
      </c>
      <c r="W863" s="23">
        <v>0.76</v>
      </c>
      <c r="X863" s="963">
        <v>0</v>
      </c>
    </row>
    <row r="864" spans="1:24" ht="15" customHeight="1" x14ac:dyDescent="0.25">
      <c r="A864" s="3" t="s">
        <v>41</v>
      </c>
      <c r="B864" s="3" t="s">
        <v>1754</v>
      </c>
      <c r="C864" s="5">
        <v>2104000</v>
      </c>
      <c r="D864" s="5">
        <v>1000000</v>
      </c>
      <c r="E864" s="5">
        <v>200000</v>
      </c>
      <c r="F864" s="5">
        <v>27000</v>
      </c>
      <c r="G864" s="5">
        <v>0</v>
      </c>
      <c r="H864" s="5">
        <v>1077000</v>
      </c>
      <c r="I864" s="5">
        <v>0</v>
      </c>
      <c r="J864" s="5">
        <v>0</v>
      </c>
      <c r="K864" s="5">
        <v>0</v>
      </c>
      <c r="L864" s="5"/>
      <c r="M864" s="5">
        <f t="shared" si="326"/>
        <v>9639334</v>
      </c>
      <c r="N864" s="5">
        <f t="shared" si="327"/>
        <v>0</v>
      </c>
      <c r="O864" s="5" t="s">
        <v>1755</v>
      </c>
      <c r="P864" s="5">
        <v>0</v>
      </c>
      <c r="Q864" s="965">
        <v>0</v>
      </c>
      <c r="R864" s="965">
        <v>350560</v>
      </c>
      <c r="S864" s="965">
        <v>1753440</v>
      </c>
      <c r="T864" s="965">
        <v>0</v>
      </c>
      <c r="U864" s="965">
        <v>0</v>
      </c>
      <c r="V864" s="965">
        <v>0</v>
      </c>
      <c r="W864" s="23">
        <v>0.82</v>
      </c>
      <c r="X864" s="965">
        <v>1</v>
      </c>
    </row>
    <row r="865" spans="1:24" ht="15" customHeight="1" x14ac:dyDescent="0.25">
      <c r="A865" s="3" t="s">
        <v>41</v>
      </c>
      <c r="B865" s="3" t="s">
        <v>1758</v>
      </c>
      <c r="C865" s="5">
        <v>872000</v>
      </c>
      <c r="D865" s="5">
        <v>5500000</v>
      </c>
      <c r="E865" s="5">
        <v>1100000</v>
      </c>
      <c r="F865" s="5">
        <v>67000</v>
      </c>
      <c r="G865" s="5">
        <v>0</v>
      </c>
      <c r="H865" s="5">
        <v>165000</v>
      </c>
      <c r="I865" s="5">
        <v>0</v>
      </c>
      <c r="J865" s="5">
        <v>4961000</v>
      </c>
      <c r="K865" s="5">
        <v>0</v>
      </c>
      <c r="L865" s="5"/>
      <c r="M865" s="5">
        <f t="shared" si="326"/>
        <v>4843334</v>
      </c>
      <c r="N865" s="5">
        <f t="shared" si="327"/>
        <v>-101000</v>
      </c>
      <c r="O865" s="5" t="s">
        <v>1760</v>
      </c>
      <c r="P865" s="5">
        <v>0</v>
      </c>
      <c r="Q865" s="968">
        <v>0</v>
      </c>
      <c r="R865" s="968">
        <v>145337</v>
      </c>
      <c r="S865" s="968">
        <v>726663</v>
      </c>
      <c r="T865" s="968">
        <v>0</v>
      </c>
      <c r="U865" s="968">
        <v>0</v>
      </c>
      <c r="V865" s="968">
        <v>0</v>
      </c>
      <c r="W865" s="23">
        <v>0.7</v>
      </c>
      <c r="X865" s="968">
        <v>2</v>
      </c>
    </row>
    <row r="866" spans="1:24" ht="15" customHeight="1" x14ac:dyDescent="0.25">
      <c r="A866" s="3" t="s">
        <v>41</v>
      </c>
      <c r="B866" s="3" t="s">
        <v>1761</v>
      </c>
      <c r="C866" s="5">
        <v>1107000</v>
      </c>
      <c r="D866" s="5">
        <v>0</v>
      </c>
      <c r="E866" s="5">
        <v>0</v>
      </c>
      <c r="F866" s="5">
        <v>12000</v>
      </c>
      <c r="G866" s="5">
        <v>0</v>
      </c>
      <c r="H866" s="5">
        <v>1045000</v>
      </c>
      <c r="I866" s="5">
        <v>0</v>
      </c>
      <c r="J866" s="5">
        <v>0</v>
      </c>
      <c r="K866" s="5">
        <v>0</v>
      </c>
      <c r="L866" s="5"/>
      <c r="M866" s="5">
        <f xml:space="preserve"> M865+H866+ I866- J866- L866+ Q866</f>
        <v>5888334</v>
      </c>
      <c r="N866" s="5">
        <f>(C866-D866 - F866 - G866 + J866- K866- H866- I866- P866)*-1</f>
        <v>-50000</v>
      </c>
      <c r="O866" s="5" t="s">
        <v>1763</v>
      </c>
      <c r="P866" s="5">
        <v>0</v>
      </c>
      <c r="Q866" s="970">
        <v>0</v>
      </c>
      <c r="R866" s="970">
        <v>184501</v>
      </c>
      <c r="S866" s="970">
        <v>922499</v>
      </c>
      <c r="T866" s="970">
        <v>0</v>
      </c>
      <c r="U866" s="970">
        <v>0</v>
      </c>
      <c r="V866" s="970">
        <v>0</v>
      </c>
      <c r="W866" s="23">
        <v>0.73</v>
      </c>
      <c r="X866" s="970">
        <v>0</v>
      </c>
    </row>
    <row r="867" spans="1:24" ht="15" customHeight="1" x14ac:dyDescent="0.25">
      <c r="A867" s="6" t="s">
        <v>16</v>
      </c>
      <c r="B867" s="6" t="s">
        <v>15</v>
      </c>
      <c r="C867" s="7">
        <f t="shared" ref="C867:L867" si="328">SUM(C860:C866)</f>
        <v>8538000</v>
      </c>
      <c r="D867" s="7">
        <f t="shared" si="328"/>
        <v>8000000</v>
      </c>
      <c r="E867" s="7">
        <f t="shared" si="328"/>
        <v>1600000</v>
      </c>
      <c r="F867" s="7">
        <f t="shared" si="328"/>
        <v>570000</v>
      </c>
      <c r="G867" s="7">
        <f t="shared" si="328"/>
        <v>0</v>
      </c>
      <c r="H867" s="7">
        <f t="shared" si="328"/>
        <v>5701000</v>
      </c>
      <c r="I867" s="7">
        <f t="shared" si="328"/>
        <v>0</v>
      </c>
      <c r="J867" s="7">
        <f t="shared" si="328"/>
        <v>5864000</v>
      </c>
      <c r="K867" s="7">
        <f t="shared" si="328"/>
        <v>0</v>
      </c>
      <c r="L867" s="7">
        <f t="shared" si="328"/>
        <v>0</v>
      </c>
      <c r="M867" s="7">
        <f>M866</f>
        <v>5888334</v>
      </c>
      <c r="N867" s="7">
        <f>SUM(N860:N866)</f>
        <v>-131000</v>
      </c>
      <c r="O867" s="7"/>
      <c r="P867" s="7">
        <f>SUM(P860:P866)</f>
        <v>0</v>
      </c>
      <c r="Q867" s="8"/>
    </row>
    <row r="868" spans="1:24" ht="15" customHeight="1" x14ac:dyDescent="0.25">
      <c r="A868" s="3" t="s">
        <v>41</v>
      </c>
      <c r="B868" s="3" t="s">
        <v>1764</v>
      </c>
      <c r="C868" s="5">
        <v>985000</v>
      </c>
      <c r="D868" s="5">
        <v>0</v>
      </c>
      <c r="E868" s="5">
        <v>0</v>
      </c>
      <c r="F868" s="5">
        <v>296000</v>
      </c>
      <c r="G868" s="5">
        <v>0</v>
      </c>
      <c r="H868" s="5">
        <v>834000</v>
      </c>
      <c r="I868" s="5">
        <v>0</v>
      </c>
      <c r="J868" s="5">
        <v>0</v>
      </c>
      <c r="K868" s="5">
        <v>0</v>
      </c>
      <c r="L868" s="5"/>
      <c r="M868" s="5">
        <f t="shared" ref="M868:M873" si="329" xml:space="preserve"> M867+H868+ I868- J868- L868+ Q868</f>
        <v>6722334</v>
      </c>
      <c r="N868" s="5">
        <f t="shared" ref="N868:N873" si="330">(C868-D868 - F868 - G868 + J868- K868- H868- I868- P868)*-1</f>
        <v>145000</v>
      </c>
      <c r="O868" s="5" t="s">
        <v>1765</v>
      </c>
      <c r="P868" s="5">
        <v>0</v>
      </c>
      <c r="Q868" s="972">
        <v>0</v>
      </c>
      <c r="R868" s="972">
        <v>164168</v>
      </c>
      <c r="S868" s="972">
        <v>820832</v>
      </c>
      <c r="T868" s="972">
        <v>0</v>
      </c>
      <c r="U868" s="972">
        <v>0</v>
      </c>
      <c r="V868" s="972">
        <v>0</v>
      </c>
      <c r="W868" s="23">
        <v>0.73</v>
      </c>
      <c r="X868" s="972">
        <v>0</v>
      </c>
    </row>
    <row r="869" spans="1:24" ht="15" customHeight="1" x14ac:dyDescent="0.25">
      <c r="A869" s="3" t="s">
        <v>41</v>
      </c>
      <c r="B869" s="3" t="s">
        <v>1766</v>
      </c>
      <c r="C869" s="5">
        <v>1159000</v>
      </c>
      <c r="D869" s="5">
        <v>4300000</v>
      </c>
      <c r="E869" s="5">
        <v>860000</v>
      </c>
      <c r="F869" s="5">
        <v>90000</v>
      </c>
      <c r="G869" s="5">
        <v>0</v>
      </c>
      <c r="H869" s="5">
        <v>269000</v>
      </c>
      <c r="I869" s="5">
        <v>0</v>
      </c>
      <c r="J869" s="5">
        <v>3500000</v>
      </c>
      <c r="K869" s="5">
        <v>0</v>
      </c>
      <c r="L869" s="5"/>
      <c r="M869" s="5">
        <f t="shared" si="329"/>
        <v>3491334</v>
      </c>
      <c r="N869" s="5">
        <f t="shared" si="330"/>
        <v>0</v>
      </c>
      <c r="O869" s="5" t="s">
        <v>1767</v>
      </c>
      <c r="P869" s="5">
        <v>0</v>
      </c>
      <c r="Q869" s="974">
        <v>0</v>
      </c>
      <c r="R869" s="974">
        <v>193169</v>
      </c>
      <c r="S869" s="974">
        <v>965831</v>
      </c>
      <c r="T869" s="974">
        <v>0</v>
      </c>
      <c r="U869" s="974">
        <v>0</v>
      </c>
      <c r="V869" s="974">
        <v>0</v>
      </c>
      <c r="W869" s="23">
        <v>0.8</v>
      </c>
      <c r="X869" s="974">
        <v>2</v>
      </c>
    </row>
    <row r="870" spans="1:24" ht="15" customHeight="1" x14ac:dyDescent="0.25">
      <c r="A870" s="3" t="s">
        <v>41</v>
      </c>
      <c r="B870" s="3" t="s">
        <v>1768</v>
      </c>
      <c r="C870" s="5">
        <v>1222000</v>
      </c>
      <c r="D870" s="5">
        <v>750000</v>
      </c>
      <c r="E870" s="5">
        <v>150000</v>
      </c>
      <c r="F870" s="5">
        <v>302000</v>
      </c>
      <c r="G870" s="5">
        <v>0</v>
      </c>
      <c r="H870" s="5">
        <v>170000</v>
      </c>
      <c r="I870" s="5">
        <v>0</v>
      </c>
      <c r="J870" s="5">
        <v>0</v>
      </c>
      <c r="K870" s="5">
        <v>0</v>
      </c>
      <c r="L870" s="5"/>
      <c r="M870" s="5">
        <f t="shared" si="329"/>
        <v>3661334</v>
      </c>
      <c r="N870" s="5">
        <f t="shared" si="330"/>
        <v>0</v>
      </c>
      <c r="O870" s="5" t="s">
        <v>1769</v>
      </c>
      <c r="P870" s="5">
        <v>0</v>
      </c>
      <c r="Q870" s="975">
        <v>0</v>
      </c>
      <c r="R870" s="975">
        <v>203670</v>
      </c>
      <c r="S870" s="975">
        <v>1018330</v>
      </c>
      <c r="T870" s="975">
        <v>0</v>
      </c>
      <c r="U870" s="975">
        <v>0</v>
      </c>
      <c r="V870" s="975">
        <v>0</v>
      </c>
      <c r="W870" s="23">
        <v>0.79</v>
      </c>
      <c r="X870" s="975">
        <v>2</v>
      </c>
    </row>
    <row r="871" spans="1:24" ht="15" customHeight="1" x14ac:dyDescent="0.25">
      <c r="A871" s="3" t="s">
        <v>41</v>
      </c>
      <c r="B871" s="3" t="s">
        <v>1770</v>
      </c>
      <c r="C871" s="5">
        <v>1657000</v>
      </c>
      <c r="D871" s="5">
        <v>1000000</v>
      </c>
      <c r="E871" s="5">
        <v>200000</v>
      </c>
      <c r="F871" s="978">
        <v>12000</v>
      </c>
      <c r="G871" s="5">
        <v>0</v>
      </c>
      <c r="H871" s="5">
        <v>645000</v>
      </c>
      <c r="I871" s="5">
        <v>0</v>
      </c>
      <c r="J871" s="5">
        <v>0</v>
      </c>
      <c r="K871" s="5">
        <v>0</v>
      </c>
      <c r="L871" s="5"/>
      <c r="M871" s="5">
        <f t="shared" si="329"/>
        <v>4306334</v>
      </c>
      <c r="N871" s="5">
        <f t="shared" si="330"/>
        <v>0</v>
      </c>
      <c r="O871" s="5" t="s">
        <v>1772</v>
      </c>
      <c r="P871" s="5">
        <v>0</v>
      </c>
      <c r="Q871" s="978">
        <v>0</v>
      </c>
      <c r="R871" s="978">
        <v>276171</v>
      </c>
      <c r="S871" s="978">
        <v>1380829</v>
      </c>
      <c r="T871" s="978">
        <v>0</v>
      </c>
      <c r="U871" s="978">
        <v>0</v>
      </c>
      <c r="V871" s="978">
        <v>0</v>
      </c>
      <c r="W871" s="23">
        <v>0.84</v>
      </c>
      <c r="X871" s="978">
        <v>1</v>
      </c>
    </row>
    <row r="872" spans="1:24" ht="15" customHeight="1" x14ac:dyDescent="0.25">
      <c r="A872" s="3" t="s">
        <v>41</v>
      </c>
      <c r="B872" s="3" t="s">
        <v>1773</v>
      </c>
      <c r="C872" s="5">
        <v>1384000</v>
      </c>
      <c r="D872" s="5">
        <v>1500000</v>
      </c>
      <c r="E872" s="5">
        <v>300000</v>
      </c>
      <c r="F872" s="5">
        <v>92000</v>
      </c>
      <c r="G872" s="5">
        <v>0</v>
      </c>
      <c r="H872" s="5">
        <v>1092000</v>
      </c>
      <c r="I872" s="5">
        <v>0</v>
      </c>
      <c r="J872" s="5">
        <v>1300000</v>
      </c>
      <c r="K872" s="5">
        <v>0</v>
      </c>
      <c r="L872" s="5"/>
      <c r="M872" s="5">
        <f t="shared" si="329"/>
        <v>4098334</v>
      </c>
      <c r="N872" s="5">
        <f t="shared" si="330"/>
        <v>0</v>
      </c>
      <c r="O872" s="5" t="s">
        <v>1774</v>
      </c>
      <c r="P872" s="5">
        <v>0</v>
      </c>
      <c r="Q872" s="979">
        <v>0</v>
      </c>
      <c r="R872" s="979">
        <v>230669</v>
      </c>
      <c r="S872" s="979">
        <v>1153331</v>
      </c>
      <c r="T872" s="979">
        <v>0</v>
      </c>
      <c r="U872" s="979">
        <v>0</v>
      </c>
      <c r="V872" s="979">
        <v>0</v>
      </c>
      <c r="W872" s="23">
        <v>0.84</v>
      </c>
      <c r="X872" s="979">
        <v>4</v>
      </c>
    </row>
    <row r="873" spans="1:24" ht="15" customHeight="1" x14ac:dyDescent="0.25">
      <c r="A873" s="3" t="s">
        <v>41</v>
      </c>
      <c r="B873" s="3" t="s">
        <v>1776</v>
      </c>
      <c r="C873" s="5">
        <v>1298000</v>
      </c>
      <c r="D873" s="5">
        <v>0</v>
      </c>
      <c r="E873" s="5">
        <v>0</v>
      </c>
      <c r="F873" s="5">
        <v>69000</v>
      </c>
      <c r="G873" s="5">
        <v>0</v>
      </c>
      <c r="H873" s="5">
        <v>1260000</v>
      </c>
      <c r="I873" s="5">
        <v>0</v>
      </c>
      <c r="J873" s="5">
        <v>55000</v>
      </c>
      <c r="K873" s="5">
        <v>0</v>
      </c>
      <c r="L873" s="5"/>
      <c r="M873" s="5">
        <f t="shared" si="329"/>
        <v>5303334</v>
      </c>
      <c r="N873" s="5">
        <f t="shared" si="330"/>
        <v>-24000</v>
      </c>
      <c r="O873" s="5" t="s">
        <v>1777</v>
      </c>
      <c r="P873" s="5">
        <v>0</v>
      </c>
      <c r="Q873" s="981">
        <v>0</v>
      </c>
      <c r="R873" s="981">
        <v>216342</v>
      </c>
      <c r="S873" s="981">
        <v>1081658</v>
      </c>
      <c r="T873" s="981">
        <v>0</v>
      </c>
      <c r="U873" s="981">
        <v>0</v>
      </c>
      <c r="V873" s="981">
        <v>0</v>
      </c>
      <c r="W873" s="23">
        <v>0.84</v>
      </c>
      <c r="X873" s="981">
        <v>0</v>
      </c>
    </row>
    <row r="874" spans="1:24" ht="15" customHeight="1" x14ac:dyDescent="0.25">
      <c r="A874" s="3" t="s">
        <v>41</v>
      </c>
      <c r="B874" s="3" t="s">
        <v>1779</v>
      </c>
      <c r="C874" s="5">
        <v>1244000</v>
      </c>
      <c r="D874" s="5">
        <v>1400000</v>
      </c>
      <c r="E874" s="5">
        <v>280000</v>
      </c>
      <c r="F874" s="5">
        <v>30000</v>
      </c>
      <c r="G874" s="5">
        <v>0</v>
      </c>
      <c r="H874" s="5">
        <v>614000</v>
      </c>
      <c r="I874" s="5">
        <v>0</v>
      </c>
      <c r="J874" s="5">
        <v>800000</v>
      </c>
      <c r="K874" s="5">
        <v>0</v>
      </c>
      <c r="L874" s="5"/>
      <c r="M874" s="5">
        <f xml:space="preserve"> M873+H874+ I874- J874- L874+ Q874</f>
        <v>5117334</v>
      </c>
      <c r="N874" s="5">
        <f>(C874-D874 - F874 - G874 + J874- K874- H874- I874- P874)*-1</f>
        <v>0</v>
      </c>
      <c r="O874" s="5" t="s">
        <v>1780</v>
      </c>
      <c r="P874" s="5">
        <v>0</v>
      </c>
      <c r="Q874" s="983">
        <v>0</v>
      </c>
      <c r="R874" s="983">
        <v>207339</v>
      </c>
      <c r="S874" s="983">
        <v>1036661</v>
      </c>
      <c r="T874" s="983">
        <v>0</v>
      </c>
      <c r="U874" s="983">
        <v>0</v>
      </c>
      <c r="V874" s="983">
        <v>0</v>
      </c>
      <c r="W874" s="23">
        <v>0.8</v>
      </c>
      <c r="X874" s="983">
        <v>3</v>
      </c>
    </row>
    <row r="875" spans="1:24" ht="15" customHeight="1" x14ac:dyDescent="0.25">
      <c r="A875" s="6" t="s">
        <v>17</v>
      </c>
      <c r="B875" s="6" t="s">
        <v>15</v>
      </c>
      <c r="C875" s="7">
        <f t="shared" ref="C875:L875" si="331">SUM(C868:C874)</f>
        <v>8949000</v>
      </c>
      <c r="D875" s="7">
        <f t="shared" si="331"/>
        <v>8950000</v>
      </c>
      <c r="E875" s="7">
        <f t="shared" si="331"/>
        <v>1790000</v>
      </c>
      <c r="F875" s="7">
        <f t="shared" si="331"/>
        <v>891000</v>
      </c>
      <c r="G875" s="7">
        <f t="shared" si="331"/>
        <v>0</v>
      </c>
      <c r="H875" s="7">
        <f t="shared" si="331"/>
        <v>4884000</v>
      </c>
      <c r="I875" s="7">
        <f t="shared" si="331"/>
        <v>0</v>
      </c>
      <c r="J875" s="7">
        <f t="shared" si="331"/>
        <v>5655000</v>
      </c>
      <c r="K875" s="7">
        <f t="shared" si="331"/>
        <v>0</v>
      </c>
      <c r="L875" s="7">
        <f t="shared" si="331"/>
        <v>0</v>
      </c>
      <c r="M875" s="7">
        <f>M874</f>
        <v>5117334</v>
      </c>
      <c r="N875" s="7">
        <f>SUM(N868:N874)</f>
        <v>121000</v>
      </c>
      <c r="O875" s="7"/>
      <c r="P875" s="7">
        <f>SUM(P868:P874)</f>
        <v>0</v>
      </c>
      <c r="Q875" s="8"/>
    </row>
    <row r="876" spans="1:24" ht="15" customHeight="1" x14ac:dyDescent="0.25">
      <c r="A876" s="3" t="s">
        <v>41</v>
      </c>
      <c r="B876" s="3" t="s">
        <v>1782</v>
      </c>
      <c r="C876" s="5">
        <v>1571000</v>
      </c>
      <c r="D876" s="5">
        <v>1500000</v>
      </c>
      <c r="E876" s="5">
        <v>300000</v>
      </c>
      <c r="F876" s="5">
        <v>32000</v>
      </c>
      <c r="G876" s="5">
        <v>0</v>
      </c>
      <c r="H876" s="5">
        <v>733000</v>
      </c>
      <c r="I876" s="5">
        <v>0</v>
      </c>
      <c r="J876" s="5">
        <v>700000</v>
      </c>
      <c r="K876" s="5">
        <v>0</v>
      </c>
      <c r="L876" s="5"/>
      <c r="M876" s="5">
        <f t="shared" ref="M876:M881" si="332" xml:space="preserve"> M875+H876+ I876- J876- L876+ Q876</f>
        <v>5150334</v>
      </c>
      <c r="N876" s="5">
        <f t="shared" ref="N876:N881" si="333">(C876-D876 - F876 - G876 + J876- K876- H876- I876- P876)*-1</f>
        <v>-6000</v>
      </c>
      <c r="O876" s="5" t="s">
        <v>1783</v>
      </c>
      <c r="P876" s="5">
        <v>0</v>
      </c>
      <c r="Q876" s="985">
        <v>0</v>
      </c>
      <c r="R876" s="985">
        <v>261837</v>
      </c>
      <c r="S876" s="985">
        <v>1309163.3</v>
      </c>
      <c r="T876" s="985">
        <v>0</v>
      </c>
      <c r="U876" s="985">
        <v>0</v>
      </c>
      <c r="V876" s="985">
        <v>0</v>
      </c>
      <c r="W876" s="23">
        <v>0.85</v>
      </c>
      <c r="X876" s="985">
        <v>2</v>
      </c>
    </row>
    <row r="877" spans="1:24" ht="15" customHeight="1" x14ac:dyDescent="0.25">
      <c r="A877" s="3" t="s">
        <v>41</v>
      </c>
      <c r="B877" s="3" t="s">
        <v>1784</v>
      </c>
      <c r="C877" s="5">
        <v>956000</v>
      </c>
      <c r="D877" s="5">
        <v>1300000</v>
      </c>
      <c r="E877" s="5">
        <v>260000</v>
      </c>
      <c r="F877" s="5">
        <v>302000</v>
      </c>
      <c r="G877" s="5">
        <v>0</v>
      </c>
      <c r="H877" s="5">
        <v>59000</v>
      </c>
      <c r="I877" s="5">
        <v>0</v>
      </c>
      <c r="J877" s="5">
        <v>700000</v>
      </c>
      <c r="K877" s="5">
        <v>0</v>
      </c>
      <c r="L877" s="5"/>
      <c r="M877" s="5">
        <f t="shared" si="332"/>
        <v>4509334</v>
      </c>
      <c r="N877" s="5">
        <f t="shared" si="333"/>
        <v>5000</v>
      </c>
      <c r="O877" s="5" t="s">
        <v>1559</v>
      </c>
      <c r="P877" s="5">
        <v>0</v>
      </c>
      <c r="Q877" s="987">
        <v>0</v>
      </c>
      <c r="R877" s="987">
        <v>159337</v>
      </c>
      <c r="S877" s="987">
        <v>796663</v>
      </c>
      <c r="T877" s="987">
        <v>0</v>
      </c>
      <c r="U877" s="987">
        <v>0</v>
      </c>
      <c r="V877" s="987">
        <v>0</v>
      </c>
      <c r="W877" s="23">
        <v>0.72</v>
      </c>
      <c r="X877" s="987">
        <v>2</v>
      </c>
    </row>
    <row r="878" spans="1:24" ht="15" customHeight="1" x14ac:dyDescent="0.25">
      <c r="A878" s="3" t="s">
        <v>41</v>
      </c>
      <c r="B878" s="3" t="s">
        <v>1786</v>
      </c>
      <c r="C878" s="5">
        <v>2029000</v>
      </c>
      <c r="D878" s="5">
        <v>1000000</v>
      </c>
      <c r="E878" s="5">
        <v>200000</v>
      </c>
      <c r="F878" s="5">
        <v>27000</v>
      </c>
      <c r="G878" s="5">
        <v>0</v>
      </c>
      <c r="H878" s="5">
        <v>1024000</v>
      </c>
      <c r="I878" s="5">
        <v>0</v>
      </c>
      <c r="J878" s="5">
        <v>0</v>
      </c>
      <c r="K878" s="5">
        <v>0</v>
      </c>
      <c r="L878" s="5"/>
      <c r="M878" s="5">
        <f t="shared" si="332"/>
        <v>5533334</v>
      </c>
      <c r="N878" s="5">
        <f t="shared" si="333"/>
        <v>22000</v>
      </c>
      <c r="O878" s="5" t="s">
        <v>1787</v>
      </c>
      <c r="P878" s="5">
        <v>0</v>
      </c>
      <c r="Q878" s="989">
        <v>0</v>
      </c>
      <c r="R878" s="989">
        <v>338166</v>
      </c>
      <c r="S878" s="989">
        <v>1690834</v>
      </c>
      <c r="T878" s="989">
        <v>0</v>
      </c>
      <c r="U878" s="989">
        <v>0</v>
      </c>
      <c r="V878" s="989">
        <v>0</v>
      </c>
      <c r="W878" s="23">
        <v>0.82</v>
      </c>
      <c r="X878" s="989">
        <v>2</v>
      </c>
    </row>
    <row r="879" spans="1:24" ht="15" customHeight="1" x14ac:dyDescent="0.25">
      <c r="A879" s="3" t="s">
        <v>41</v>
      </c>
      <c r="B879" s="3" t="s">
        <v>1789</v>
      </c>
      <c r="C879" s="5">
        <v>1317000</v>
      </c>
      <c r="D879" s="5">
        <v>2600000</v>
      </c>
      <c r="E879" s="5">
        <v>520000</v>
      </c>
      <c r="F879" s="5">
        <v>44000</v>
      </c>
      <c r="G879" s="5">
        <v>0</v>
      </c>
      <c r="H879" s="5">
        <v>141000</v>
      </c>
      <c r="I879" s="5">
        <v>0</v>
      </c>
      <c r="J879" s="5">
        <v>1500000</v>
      </c>
      <c r="K879" s="5">
        <v>0</v>
      </c>
      <c r="L879" s="5">
        <v>3000000</v>
      </c>
      <c r="M879" s="5">
        <f t="shared" si="332"/>
        <v>1174334</v>
      </c>
      <c r="N879" s="5">
        <f t="shared" si="333"/>
        <v>-32000</v>
      </c>
      <c r="O879" s="5" t="s">
        <v>1790</v>
      </c>
      <c r="P879" s="5">
        <v>0</v>
      </c>
      <c r="Q879" s="991">
        <v>0</v>
      </c>
      <c r="R879" s="991">
        <v>219503</v>
      </c>
      <c r="S879" s="991">
        <v>1097497.3</v>
      </c>
      <c r="T879" s="991">
        <v>0</v>
      </c>
      <c r="U879" s="991">
        <v>0</v>
      </c>
      <c r="V879" s="991">
        <v>0</v>
      </c>
      <c r="W879" s="23">
        <v>0.9</v>
      </c>
      <c r="X879" s="991">
        <v>6</v>
      </c>
    </row>
    <row r="880" spans="1:24" ht="15" customHeight="1" x14ac:dyDescent="0.25">
      <c r="A880" s="3" t="s">
        <v>41</v>
      </c>
      <c r="B880" s="3" t="s">
        <v>1792</v>
      </c>
      <c r="C880" s="5">
        <v>963000</v>
      </c>
      <c r="D880" s="5">
        <v>1300000</v>
      </c>
      <c r="E880" s="5">
        <v>260000</v>
      </c>
      <c r="F880" s="5">
        <v>39000</v>
      </c>
      <c r="G880" s="5">
        <v>0</v>
      </c>
      <c r="H880" s="5">
        <v>124000</v>
      </c>
      <c r="I880" s="5">
        <v>0</v>
      </c>
      <c r="J880" s="5">
        <v>500000</v>
      </c>
      <c r="K880" s="5">
        <v>0</v>
      </c>
      <c r="L880" s="5"/>
      <c r="M880" s="5">
        <f t="shared" si="332"/>
        <v>798334</v>
      </c>
      <c r="N880" s="5">
        <f t="shared" si="333"/>
        <v>0</v>
      </c>
      <c r="O880" s="5" t="s">
        <v>1793</v>
      </c>
      <c r="P880" s="5">
        <v>0</v>
      </c>
      <c r="Q880" s="993">
        <v>0</v>
      </c>
      <c r="R880" s="993">
        <v>160502</v>
      </c>
      <c r="S880" s="993">
        <v>802497.7</v>
      </c>
      <c r="T880" s="993">
        <v>0</v>
      </c>
      <c r="U880" s="993">
        <v>0</v>
      </c>
      <c r="V880" s="993">
        <v>0</v>
      </c>
      <c r="W880" s="23">
        <v>0.8</v>
      </c>
      <c r="X880" s="993">
        <v>3</v>
      </c>
    </row>
    <row r="881" spans="1:24" ht="15" customHeight="1" x14ac:dyDescent="0.25">
      <c r="A881" s="3" t="s">
        <v>41</v>
      </c>
      <c r="B881" s="3" t="s">
        <v>1795</v>
      </c>
      <c r="C881" s="5">
        <v>1061000</v>
      </c>
      <c r="D881" s="5">
        <v>1350000</v>
      </c>
      <c r="E881" s="5">
        <v>270000</v>
      </c>
      <c r="F881" s="5">
        <v>33000</v>
      </c>
      <c r="G881" s="5">
        <v>0</v>
      </c>
      <c r="H881" s="5">
        <v>15000</v>
      </c>
      <c r="I881" s="5">
        <v>0</v>
      </c>
      <c r="J881" s="5">
        <v>336000</v>
      </c>
      <c r="K881" s="5">
        <v>0</v>
      </c>
      <c r="L881" s="5"/>
      <c r="M881" s="5">
        <f t="shared" si="332"/>
        <v>477334</v>
      </c>
      <c r="N881" s="5">
        <f t="shared" si="333"/>
        <v>1000</v>
      </c>
      <c r="O881" s="5" t="s">
        <v>1797</v>
      </c>
      <c r="P881" s="5">
        <v>0</v>
      </c>
      <c r="Q881" s="996">
        <v>0</v>
      </c>
      <c r="R881" s="996">
        <v>176837</v>
      </c>
      <c r="S881" s="996">
        <v>884162.7</v>
      </c>
      <c r="T881" s="996">
        <v>0</v>
      </c>
      <c r="U881" s="996">
        <v>0</v>
      </c>
      <c r="V881" s="996">
        <v>0</v>
      </c>
      <c r="W881" s="23">
        <v>0.75</v>
      </c>
      <c r="X881" s="996">
        <v>3</v>
      </c>
    </row>
    <row r="882" spans="1:24" ht="15" customHeight="1" x14ac:dyDescent="0.25">
      <c r="A882" s="3" t="s">
        <v>41</v>
      </c>
      <c r="B882" s="3" t="s">
        <v>1798</v>
      </c>
      <c r="C882" s="5">
        <v>999000</v>
      </c>
      <c r="D882" s="5">
        <v>0</v>
      </c>
      <c r="E882" s="5">
        <v>0</v>
      </c>
      <c r="F882" s="5">
        <v>42000</v>
      </c>
      <c r="G882" s="5">
        <v>0</v>
      </c>
      <c r="H882" s="5">
        <v>957000</v>
      </c>
      <c r="I882" s="5">
        <v>0</v>
      </c>
      <c r="J882" s="5">
        <v>0</v>
      </c>
      <c r="K882" s="5">
        <v>0</v>
      </c>
      <c r="L882" s="5"/>
      <c r="M882" s="5">
        <f xml:space="preserve"> M881+H882+ I882- J882- L882+ Q882</f>
        <v>1434334</v>
      </c>
      <c r="N882" s="5">
        <f>(C882-D882 - F882 - G882 + J882- K882- H882- I882- P882)*-1</f>
        <v>0</v>
      </c>
      <c r="O882" s="5" t="s">
        <v>1800</v>
      </c>
      <c r="P882" s="5">
        <v>0</v>
      </c>
      <c r="Q882" s="999">
        <v>0</v>
      </c>
      <c r="R882" s="999">
        <v>166504</v>
      </c>
      <c r="S882" s="999">
        <v>832496.3</v>
      </c>
      <c r="T882" s="999">
        <v>0</v>
      </c>
      <c r="U882" s="999">
        <v>0</v>
      </c>
      <c r="V882" s="999">
        <v>0</v>
      </c>
      <c r="W882" s="23">
        <v>0.78</v>
      </c>
      <c r="X882" s="999">
        <v>0</v>
      </c>
    </row>
    <row r="883" spans="1:24" ht="15" customHeight="1" x14ac:dyDescent="0.25">
      <c r="A883" s="6" t="s">
        <v>18</v>
      </c>
      <c r="B883" s="6" t="s">
        <v>15</v>
      </c>
      <c r="C883" s="7">
        <f t="shared" ref="C883:L883" si="334">SUM(C876:C882)</f>
        <v>8896000</v>
      </c>
      <c r="D883" s="7">
        <f t="shared" si="334"/>
        <v>9050000</v>
      </c>
      <c r="E883" s="7">
        <f t="shared" si="334"/>
        <v>1810000</v>
      </c>
      <c r="F883" s="7">
        <f t="shared" si="334"/>
        <v>519000</v>
      </c>
      <c r="G883" s="7">
        <f t="shared" si="334"/>
        <v>0</v>
      </c>
      <c r="H883" s="7">
        <f t="shared" si="334"/>
        <v>3053000</v>
      </c>
      <c r="I883" s="7">
        <f t="shared" si="334"/>
        <v>0</v>
      </c>
      <c r="J883" s="7">
        <f t="shared" si="334"/>
        <v>3736000</v>
      </c>
      <c r="K883" s="7">
        <f t="shared" si="334"/>
        <v>0</v>
      </c>
      <c r="L883" s="7">
        <f t="shared" si="334"/>
        <v>3000000</v>
      </c>
      <c r="M883" s="7">
        <f>M882</f>
        <v>1434334</v>
      </c>
      <c r="N883" s="7">
        <f>SUM(N876:N882)</f>
        <v>-10000</v>
      </c>
      <c r="O883" s="7"/>
      <c r="P883" s="7">
        <f>SUM(P876:P882)</f>
        <v>0</v>
      </c>
      <c r="Q883" s="8"/>
    </row>
    <row r="884" spans="1:24" ht="15" customHeight="1" x14ac:dyDescent="0.25">
      <c r="A884" s="3" t="s">
        <v>41</v>
      </c>
      <c r="B884" s="3" t="s">
        <v>1802</v>
      </c>
      <c r="C884" s="5">
        <v>978000</v>
      </c>
      <c r="D884" s="5">
        <v>300000</v>
      </c>
      <c r="E884" s="5">
        <v>60000</v>
      </c>
      <c r="F884" s="5">
        <v>304000</v>
      </c>
      <c r="G884" s="5">
        <v>0</v>
      </c>
      <c r="H884" s="5">
        <v>376000</v>
      </c>
      <c r="I884" s="5">
        <v>0</v>
      </c>
      <c r="J884" s="5">
        <v>0</v>
      </c>
      <c r="K884" s="5">
        <v>0</v>
      </c>
      <c r="L884" s="5"/>
      <c r="M884" s="5">
        <f t="shared" ref="M884:M889" si="335" xml:space="preserve"> M883+H884+ I884- J884- L884+ Q884</f>
        <v>1810334</v>
      </c>
      <c r="N884" s="5">
        <f t="shared" ref="N884:N889" si="336">(C884-D884 - F884 - G884 + J884- K884- H884- I884- P884)*-1</f>
        <v>2000</v>
      </c>
      <c r="O884" s="5" t="s">
        <v>1803</v>
      </c>
      <c r="P884" s="5">
        <v>0</v>
      </c>
      <c r="Q884" s="1000">
        <v>0</v>
      </c>
      <c r="R884" s="1000">
        <v>163000</v>
      </c>
      <c r="S884" s="1000">
        <v>814999.7</v>
      </c>
      <c r="T884" s="1000">
        <v>0</v>
      </c>
      <c r="U884" s="1000">
        <v>0</v>
      </c>
      <c r="V884" s="1000">
        <v>0</v>
      </c>
      <c r="W884" s="23">
        <v>0.72</v>
      </c>
      <c r="X884" s="1000">
        <v>1</v>
      </c>
    </row>
    <row r="885" spans="1:24" ht="15" customHeight="1" x14ac:dyDescent="0.25">
      <c r="A885" s="3" t="s">
        <v>41</v>
      </c>
      <c r="B885" s="3" t="s">
        <v>1804</v>
      </c>
      <c r="C885" s="5">
        <v>1420000</v>
      </c>
      <c r="D885" s="5">
        <v>0</v>
      </c>
      <c r="E885" s="5">
        <v>0</v>
      </c>
      <c r="F885" s="5">
        <v>181000</v>
      </c>
      <c r="G885" s="5">
        <v>0</v>
      </c>
      <c r="H885" s="5">
        <v>1239000</v>
      </c>
      <c r="I885" s="5">
        <v>0</v>
      </c>
      <c r="J885" s="5">
        <v>0</v>
      </c>
      <c r="K885" s="5">
        <v>0</v>
      </c>
      <c r="L885" s="5"/>
      <c r="M885" s="5">
        <f t="shared" si="335"/>
        <v>3049334</v>
      </c>
      <c r="N885" s="5">
        <f t="shared" si="336"/>
        <v>0</v>
      </c>
      <c r="O885" s="5" t="s">
        <v>1806</v>
      </c>
      <c r="P885" s="5">
        <v>0</v>
      </c>
      <c r="Q885" s="1001">
        <v>0</v>
      </c>
      <c r="R885" s="1001">
        <v>236669</v>
      </c>
      <c r="S885" s="1001">
        <v>1183331.3</v>
      </c>
      <c r="T885" s="1001">
        <v>0</v>
      </c>
      <c r="U885" s="1001">
        <v>0</v>
      </c>
      <c r="V885" s="1001">
        <v>0</v>
      </c>
      <c r="W885" s="23">
        <v>0.84</v>
      </c>
      <c r="X885" s="1001">
        <v>0</v>
      </c>
    </row>
    <row r="886" spans="1:24" ht="15" customHeight="1" x14ac:dyDescent="0.25">
      <c r="A886" s="3" t="s">
        <v>41</v>
      </c>
      <c r="B886" s="3" t="s">
        <v>1808</v>
      </c>
      <c r="C886" s="5">
        <v>1150000</v>
      </c>
      <c r="D886" s="5">
        <v>300000</v>
      </c>
      <c r="E886" s="5">
        <v>60000</v>
      </c>
      <c r="F886" s="5">
        <v>33000</v>
      </c>
      <c r="G886" s="5">
        <v>0</v>
      </c>
      <c r="H886" s="5">
        <v>810000</v>
      </c>
      <c r="I886" s="5">
        <v>0</v>
      </c>
      <c r="J886" s="5">
        <v>0</v>
      </c>
      <c r="K886" s="5">
        <v>20000</v>
      </c>
      <c r="L886" s="5"/>
      <c r="M886" s="5">
        <f t="shared" si="335"/>
        <v>3859334</v>
      </c>
      <c r="N886" s="5">
        <f t="shared" si="336"/>
        <v>13000</v>
      </c>
      <c r="O886" s="5" t="s">
        <v>1809</v>
      </c>
      <c r="P886" s="5">
        <v>0</v>
      </c>
      <c r="Q886" s="1003">
        <v>0</v>
      </c>
      <c r="R886" s="1003">
        <v>191667</v>
      </c>
      <c r="S886" s="1003">
        <v>958333.3</v>
      </c>
      <c r="T886" s="1003">
        <v>0</v>
      </c>
      <c r="U886" s="1003">
        <v>0</v>
      </c>
      <c r="V886" s="1003">
        <v>0</v>
      </c>
      <c r="W886" s="23">
        <v>0.84</v>
      </c>
      <c r="X886" s="1003">
        <v>1</v>
      </c>
    </row>
    <row r="887" spans="1:24" ht="15" customHeight="1" x14ac:dyDescent="0.25">
      <c r="A887" s="3" t="s">
        <v>41</v>
      </c>
      <c r="B887" s="3" t="s">
        <v>1811</v>
      </c>
      <c r="C887" s="5">
        <v>994000</v>
      </c>
      <c r="D887" s="5">
        <v>500000</v>
      </c>
      <c r="E887" s="5">
        <v>100000</v>
      </c>
      <c r="F887" s="5">
        <v>60000</v>
      </c>
      <c r="G887" s="5">
        <v>0</v>
      </c>
      <c r="H887" s="5">
        <v>423000</v>
      </c>
      <c r="I887" s="5">
        <v>0</v>
      </c>
      <c r="J887" s="5">
        <v>0</v>
      </c>
      <c r="K887" s="5">
        <v>0</v>
      </c>
      <c r="L887" s="5"/>
      <c r="M887" s="5">
        <f t="shared" si="335"/>
        <v>4282334</v>
      </c>
      <c r="N887" s="5">
        <f t="shared" si="336"/>
        <v>-11000</v>
      </c>
      <c r="O887" s="5" t="s">
        <v>1812</v>
      </c>
      <c r="P887" s="5">
        <v>0</v>
      </c>
      <c r="Q887" s="1005">
        <v>0</v>
      </c>
      <c r="R887" s="1005">
        <v>165667</v>
      </c>
      <c r="S887" s="1005">
        <v>828333.3</v>
      </c>
      <c r="T887" s="1005">
        <v>0</v>
      </c>
      <c r="U887" s="1005">
        <v>0</v>
      </c>
      <c r="V887" s="1005">
        <v>0</v>
      </c>
      <c r="W887" s="23">
        <v>0.74</v>
      </c>
      <c r="X887" s="1005">
        <v>1</v>
      </c>
    </row>
    <row r="888" spans="1:24" ht="15" customHeight="1" x14ac:dyDescent="0.25">
      <c r="A888" s="3" t="s">
        <v>41</v>
      </c>
      <c r="B888" s="3" t="s">
        <v>1813</v>
      </c>
      <c r="C888" s="5">
        <v>959000</v>
      </c>
      <c r="D888" s="5">
        <v>200000</v>
      </c>
      <c r="E888" s="5">
        <v>40000</v>
      </c>
      <c r="F888" s="5">
        <v>3366000</v>
      </c>
      <c r="G888" s="5">
        <v>0</v>
      </c>
      <c r="H888" s="5">
        <v>719000</v>
      </c>
      <c r="I888" s="5">
        <v>0</v>
      </c>
      <c r="J888" s="5">
        <v>3320000</v>
      </c>
      <c r="K888" s="5">
        <v>0</v>
      </c>
      <c r="L888" s="5"/>
      <c r="M888" s="5">
        <f t="shared" si="335"/>
        <v>1681334</v>
      </c>
      <c r="N888" s="5">
        <f t="shared" si="336"/>
        <v>6000</v>
      </c>
      <c r="O888" s="5" t="s">
        <v>1815</v>
      </c>
      <c r="P888" s="5">
        <v>0</v>
      </c>
      <c r="Q888" s="1008">
        <v>0</v>
      </c>
      <c r="R888" s="1008">
        <v>159836</v>
      </c>
      <c r="S888" s="1008">
        <v>799164.3</v>
      </c>
      <c r="T888" s="1008">
        <v>0</v>
      </c>
      <c r="U888" s="1008">
        <v>0</v>
      </c>
      <c r="V888" s="1008">
        <v>0</v>
      </c>
      <c r="W888" s="23">
        <v>0.78</v>
      </c>
      <c r="X888" s="1008">
        <v>1</v>
      </c>
    </row>
    <row r="889" spans="1:24" ht="15" customHeight="1" x14ac:dyDescent="0.25">
      <c r="A889" s="3" t="s">
        <v>41</v>
      </c>
      <c r="B889" s="3" t="s">
        <v>1816</v>
      </c>
      <c r="C889" s="5">
        <v>1195000</v>
      </c>
      <c r="D889" s="5">
        <v>800000</v>
      </c>
      <c r="E889" s="5">
        <v>160000</v>
      </c>
      <c r="F889" s="5">
        <v>23000</v>
      </c>
      <c r="G889" s="5">
        <v>0</v>
      </c>
      <c r="H889" s="5">
        <v>371000</v>
      </c>
      <c r="I889" s="5">
        <v>0</v>
      </c>
      <c r="J889" s="5">
        <v>0</v>
      </c>
      <c r="K889" s="5">
        <v>0</v>
      </c>
      <c r="L889" s="5"/>
      <c r="M889" s="5">
        <f t="shared" si="335"/>
        <v>2052334</v>
      </c>
      <c r="N889" s="5">
        <f t="shared" si="336"/>
        <v>-1000</v>
      </c>
      <c r="O889" s="5" t="s">
        <v>1817</v>
      </c>
      <c r="P889" s="5">
        <v>0</v>
      </c>
      <c r="Q889" s="1009">
        <v>0</v>
      </c>
      <c r="R889" s="1009">
        <v>199168</v>
      </c>
      <c r="S889" s="1009">
        <v>995832.3</v>
      </c>
      <c r="T889" s="1009">
        <v>0</v>
      </c>
      <c r="U889" s="1009">
        <v>0</v>
      </c>
      <c r="V889" s="1009">
        <v>0</v>
      </c>
      <c r="W889" s="23">
        <v>0.82</v>
      </c>
      <c r="X889" s="1009">
        <v>2</v>
      </c>
    </row>
    <row r="890" spans="1:24" ht="15" customHeight="1" x14ac:dyDescent="0.25">
      <c r="A890" s="3" t="s">
        <v>41</v>
      </c>
      <c r="B890" s="3" t="s">
        <v>1819</v>
      </c>
      <c r="C890" s="5">
        <v>1067000</v>
      </c>
      <c r="D890" s="5">
        <v>800000</v>
      </c>
      <c r="E890" s="5">
        <v>160000</v>
      </c>
      <c r="F890" s="5">
        <v>227000</v>
      </c>
      <c r="G890" s="5">
        <v>0</v>
      </c>
      <c r="H890" s="5">
        <v>40000</v>
      </c>
      <c r="I890" s="5">
        <v>0</v>
      </c>
      <c r="J890" s="5">
        <v>0</v>
      </c>
      <c r="K890" s="5">
        <v>0</v>
      </c>
      <c r="L890" s="5"/>
      <c r="M890" s="5">
        <f xml:space="preserve"> M889+H890+ I890- J890- L890+ Q890</f>
        <v>2092334</v>
      </c>
      <c r="N890" s="5">
        <f>(C890-D890 - F890 - G890 + J890- K890- H890- I890- P890)*-1</f>
        <v>0</v>
      </c>
      <c r="O890" s="5" t="s">
        <v>1820</v>
      </c>
      <c r="P890" s="5">
        <v>0</v>
      </c>
      <c r="Q890" s="1011">
        <v>0</v>
      </c>
      <c r="R890" s="1011">
        <v>177835</v>
      </c>
      <c r="S890" s="1011">
        <v>889165.3</v>
      </c>
      <c r="T890" s="1011">
        <v>0</v>
      </c>
      <c r="U890" s="1011">
        <v>0</v>
      </c>
      <c r="V890" s="1011">
        <v>0</v>
      </c>
      <c r="W890" s="23">
        <v>0.85</v>
      </c>
      <c r="X890" s="1011">
        <v>2</v>
      </c>
    </row>
    <row r="891" spans="1:24" ht="15" customHeight="1" x14ac:dyDescent="0.25">
      <c r="A891" s="6" t="s">
        <v>19</v>
      </c>
      <c r="B891" s="6" t="s">
        <v>15</v>
      </c>
      <c r="C891" s="7">
        <f t="shared" ref="C891:L891" si="337">SUM(C884:C890)</f>
        <v>7763000</v>
      </c>
      <c r="D891" s="7">
        <f t="shared" si="337"/>
        <v>2900000</v>
      </c>
      <c r="E891" s="7">
        <f t="shared" si="337"/>
        <v>580000</v>
      </c>
      <c r="F891" s="7">
        <f t="shared" si="337"/>
        <v>4194000</v>
      </c>
      <c r="G891" s="7">
        <f t="shared" si="337"/>
        <v>0</v>
      </c>
      <c r="H891" s="7">
        <f t="shared" si="337"/>
        <v>3978000</v>
      </c>
      <c r="I891" s="7">
        <f t="shared" si="337"/>
        <v>0</v>
      </c>
      <c r="J891" s="7">
        <f t="shared" si="337"/>
        <v>3320000</v>
      </c>
      <c r="K891" s="7">
        <f t="shared" si="337"/>
        <v>20000</v>
      </c>
      <c r="L891" s="7">
        <f t="shared" si="337"/>
        <v>0</v>
      </c>
      <c r="M891" s="7">
        <f>M890</f>
        <v>2092334</v>
      </c>
      <c r="N891" s="7">
        <f>SUM(N884:N890)</f>
        <v>9000</v>
      </c>
      <c r="O891" s="7"/>
      <c r="P891" s="7">
        <f>SUM(P884:P890)</f>
        <v>0</v>
      </c>
      <c r="Q891" s="8"/>
    </row>
    <row r="892" spans="1:24" x14ac:dyDescent="0.25">
      <c r="A892" s="10" t="s">
        <v>15</v>
      </c>
      <c r="B892" s="10" t="s">
        <v>20</v>
      </c>
      <c r="C892" s="11">
        <f t="shared" ref="C892:L892" si="338">C867+C875+C883+C891</f>
        <v>34146000</v>
      </c>
      <c r="D892" s="11">
        <f t="shared" si="338"/>
        <v>28900000</v>
      </c>
      <c r="E892" s="11">
        <f t="shared" si="338"/>
        <v>5780000</v>
      </c>
      <c r="F892" s="11">
        <f t="shared" si="338"/>
        <v>6174000</v>
      </c>
      <c r="G892" s="11">
        <f t="shared" si="338"/>
        <v>0</v>
      </c>
      <c r="H892" s="11">
        <f t="shared" si="338"/>
        <v>17616000</v>
      </c>
      <c r="I892" s="11">
        <f t="shared" si="338"/>
        <v>0</v>
      </c>
      <c r="J892" s="11">
        <f t="shared" si="338"/>
        <v>18575000</v>
      </c>
      <c r="K892" s="11">
        <f t="shared" si="338"/>
        <v>20000</v>
      </c>
      <c r="L892" s="11">
        <f t="shared" si="338"/>
        <v>3000000</v>
      </c>
      <c r="M892" s="11">
        <f>M891</f>
        <v>2092334</v>
      </c>
      <c r="N892" s="11">
        <f>N867+N875+N883+N891</f>
        <v>-11000</v>
      </c>
      <c r="O892" s="11"/>
      <c r="P892" s="11">
        <f>P867+P875+P883+P891</f>
        <v>0</v>
      </c>
      <c r="Q892" s="9"/>
    </row>
    <row r="893" spans="1:24" ht="15" customHeight="1" x14ac:dyDescent="0.25">
      <c r="A893" t="s">
        <v>41</v>
      </c>
      <c r="B893" s="3" t="s">
        <v>1822</v>
      </c>
      <c r="C893" s="5">
        <v>1571000</v>
      </c>
      <c r="D893" s="5">
        <v>1400000</v>
      </c>
      <c r="E893" s="5">
        <v>280000</v>
      </c>
      <c r="F893" s="5">
        <v>37000</v>
      </c>
      <c r="G893" s="5">
        <v>0</v>
      </c>
      <c r="H893" s="5">
        <v>134000</v>
      </c>
      <c r="I893" s="5">
        <v>0</v>
      </c>
      <c r="J893" s="5">
        <v>0</v>
      </c>
      <c r="K893" s="5">
        <v>0</v>
      </c>
      <c r="L893" s="5"/>
      <c r="M893" s="5">
        <f t="shared" ref="M893:M898" si="339" xml:space="preserve"> M892+H893+ I893- J893- L893+ Q893</f>
        <v>2226334</v>
      </c>
      <c r="N893" s="5">
        <f t="shared" ref="N893:N898" si="340">(C893-D893 - F893 - G893 + J893- K893- H893- I893- P893)*-1</f>
        <v>0</v>
      </c>
      <c r="O893" s="5" t="s">
        <v>1093</v>
      </c>
      <c r="P893" s="5">
        <v>0</v>
      </c>
      <c r="Q893" s="1014">
        <v>0</v>
      </c>
      <c r="R893" s="1014">
        <v>261831</v>
      </c>
      <c r="S893" s="1014">
        <v>1309168.7</v>
      </c>
      <c r="T893" s="1014">
        <v>0</v>
      </c>
      <c r="U893" s="1014">
        <v>0</v>
      </c>
      <c r="V893" s="1014">
        <v>0</v>
      </c>
      <c r="W893" s="23">
        <v>0.84</v>
      </c>
      <c r="X893" s="1014">
        <v>3</v>
      </c>
    </row>
    <row r="894" spans="1:24" ht="15" customHeight="1" x14ac:dyDescent="0.25">
      <c r="A894" s="3" t="s">
        <v>41</v>
      </c>
      <c r="B894" s="3" t="s">
        <v>1824</v>
      </c>
      <c r="C894" s="5">
        <v>1170000</v>
      </c>
      <c r="D894" s="5">
        <v>0</v>
      </c>
      <c r="E894" s="5">
        <v>0</v>
      </c>
      <c r="F894" s="5">
        <v>12000</v>
      </c>
      <c r="G894" s="5">
        <v>0</v>
      </c>
      <c r="H894" s="5">
        <v>1157000</v>
      </c>
      <c r="I894" s="5">
        <v>0</v>
      </c>
      <c r="J894" s="5">
        <v>0</v>
      </c>
      <c r="K894" s="5">
        <v>0</v>
      </c>
      <c r="L894" s="5"/>
      <c r="M894" s="5">
        <f t="shared" si="339"/>
        <v>3383334</v>
      </c>
      <c r="N894" s="5">
        <f t="shared" si="340"/>
        <v>-1000</v>
      </c>
      <c r="O894" s="5" t="s">
        <v>1826</v>
      </c>
      <c r="P894" s="5">
        <v>0</v>
      </c>
      <c r="Q894" s="1016">
        <v>0</v>
      </c>
      <c r="R894" s="1016">
        <v>195006</v>
      </c>
      <c r="S894" s="1016">
        <v>974994</v>
      </c>
      <c r="T894" s="1016">
        <v>0</v>
      </c>
      <c r="U894" s="1016">
        <v>0</v>
      </c>
      <c r="V894" s="1016">
        <v>0</v>
      </c>
      <c r="W894" s="23">
        <v>0.86</v>
      </c>
      <c r="X894" s="1016">
        <v>0</v>
      </c>
    </row>
    <row r="895" spans="1:24" ht="15" customHeight="1" x14ac:dyDescent="0.25">
      <c r="A895" s="3" t="s">
        <v>41</v>
      </c>
      <c r="B895" s="3" t="s">
        <v>1827</v>
      </c>
      <c r="C895" s="5">
        <v>1513000</v>
      </c>
      <c r="D895" s="5">
        <v>300000</v>
      </c>
      <c r="E895" s="5">
        <v>60000</v>
      </c>
      <c r="F895" s="5">
        <v>49000</v>
      </c>
      <c r="G895" s="5">
        <v>0</v>
      </c>
      <c r="H895" s="5">
        <v>1664000</v>
      </c>
      <c r="I895" s="5">
        <v>0</v>
      </c>
      <c r="J895" s="5">
        <v>500000</v>
      </c>
      <c r="K895" s="5">
        <v>0</v>
      </c>
      <c r="L895" s="5"/>
      <c r="M895" s="5">
        <f t="shared" si="339"/>
        <v>4547334</v>
      </c>
      <c r="N895" s="5">
        <f t="shared" si="340"/>
        <v>0</v>
      </c>
      <c r="O895" s="5" t="s">
        <v>1428</v>
      </c>
      <c r="P895" s="5">
        <v>0</v>
      </c>
      <c r="Q895" s="1018">
        <v>0</v>
      </c>
      <c r="R895" s="1018">
        <v>252174</v>
      </c>
      <c r="S895" s="1018">
        <v>1260826</v>
      </c>
      <c r="T895" s="1018">
        <v>0</v>
      </c>
      <c r="U895" s="1018">
        <v>0</v>
      </c>
      <c r="V895" s="1018">
        <v>0</v>
      </c>
      <c r="W895" s="23">
        <v>0.77</v>
      </c>
      <c r="X895" s="1018">
        <v>1</v>
      </c>
    </row>
    <row r="896" spans="1:24" ht="15" customHeight="1" x14ac:dyDescent="0.25">
      <c r="A896" s="3" t="s">
        <v>41</v>
      </c>
      <c r="B896" s="3" t="s">
        <v>1828</v>
      </c>
      <c r="C896" s="5">
        <v>1356000</v>
      </c>
      <c r="D896" s="5">
        <v>400000</v>
      </c>
      <c r="E896" s="5">
        <v>80000</v>
      </c>
      <c r="F896" s="5">
        <v>14000</v>
      </c>
      <c r="G896" s="5">
        <v>0</v>
      </c>
      <c r="H896" s="5">
        <v>942000</v>
      </c>
      <c r="I896" s="5">
        <v>0</v>
      </c>
      <c r="J896" s="5">
        <v>0</v>
      </c>
      <c r="K896" s="5">
        <v>0</v>
      </c>
      <c r="L896" s="5"/>
      <c r="M896" s="5">
        <f t="shared" si="339"/>
        <v>5489334</v>
      </c>
      <c r="N896" s="5">
        <f t="shared" si="340"/>
        <v>0</v>
      </c>
      <c r="O896" s="5" t="s">
        <v>1760</v>
      </c>
      <c r="P896" s="5">
        <v>0</v>
      </c>
      <c r="Q896" s="1019">
        <v>0</v>
      </c>
      <c r="R896" s="1019">
        <v>226004</v>
      </c>
      <c r="S896" s="1019">
        <v>1129996</v>
      </c>
      <c r="T896" s="1019">
        <v>0</v>
      </c>
      <c r="U896" s="1019">
        <v>0</v>
      </c>
      <c r="V896" s="1019">
        <v>0</v>
      </c>
      <c r="W896" s="23">
        <v>0.69</v>
      </c>
      <c r="X896" s="1019">
        <v>1</v>
      </c>
    </row>
    <row r="897" spans="1:24" ht="15" customHeight="1" x14ac:dyDescent="0.25">
      <c r="A897" s="3" t="s">
        <v>41</v>
      </c>
      <c r="B897" s="3" t="s">
        <v>1830</v>
      </c>
      <c r="C897" s="5">
        <v>1119000</v>
      </c>
      <c r="D897" s="5">
        <v>2800000</v>
      </c>
      <c r="E897" s="5">
        <v>560000</v>
      </c>
      <c r="F897" s="5">
        <v>24000</v>
      </c>
      <c r="G897" s="5">
        <v>0</v>
      </c>
      <c r="H897" s="5">
        <v>205000</v>
      </c>
      <c r="I897" s="5">
        <v>0</v>
      </c>
      <c r="J897" s="5">
        <v>1910000</v>
      </c>
      <c r="K897" s="5">
        <v>0</v>
      </c>
      <c r="L897" s="5"/>
      <c r="M897" s="5">
        <f t="shared" si="339"/>
        <v>3784334</v>
      </c>
      <c r="N897" s="5">
        <f t="shared" si="340"/>
        <v>0</v>
      </c>
      <c r="O897" s="5" t="s">
        <v>1831</v>
      </c>
      <c r="P897" s="5">
        <v>0</v>
      </c>
      <c r="Q897" s="1021">
        <v>0</v>
      </c>
      <c r="R897" s="1021">
        <v>186503</v>
      </c>
      <c r="S897" s="1021">
        <v>932497</v>
      </c>
      <c r="T897" s="1021">
        <v>0</v>
      </c>
      <c r="U897" s="1021">
        <v>0</v>
      </c>
      <c r="V897" s="1021">
        <v>0</v>
      </c>
      <c r="W897" s="23">
        <v>0.76</v>
      </c>
      <c r="X897" s="1021">
        <v>2</v>
      </c>
    </row>
    <row r="898" spans="1:24" ht="15" customHeight="1" x14ac:dyDescent="0.25">
      <c r="A898" s="3" t="s">
        <v>41</v>
      </c>
      <c r="B898" s="3" t="s">
        <v>1833</v>
      </c>
      <c r="C898" s="5">
        <v>1207000</v>
      </c>
      <c r="D898" s="5">
        <v>500000</v>
      </c>
      <c r="E898" s="5">
        <v>100000</v>
      </c>
      <c r="F898" s="5">
        <v>295000</v>
      </c>
      <c r="G898" s="5">
        <v>0</v>
      </c>
      <c r="H898" s="5">
        <v>392000</v>
      </c>
      <c r="I898" s="5">
        <v>0</v>
      </c>
      <c r="J898" s="5">
        <v>0</v>
      </c>
      <c r="K898" s="5">
        <v>0</v>
      </c>
      <c r="L898" s="5"/>
      <c r="M898" s="5">
        <f t="shared" si="339"/>
        <v>4176334</v>
      </c>
      <c r="N898" s="5">
        <f t="shared" si="340"/>
        <v>-20000</v>
      </c>
      <c r="O898" s="5" t="s">
        <v>1834</v>
      </c>
      <c r="P898" s="5">
        <v>0</v>
      </c>
      <c r="Q898" s="1023">
        <v>0</v>
      </c>
      <c r="R898" s="1023">
        <v>201171</v>
      </c>
      <c r="S898" s="1023">
        <v>1005829</v>
      </c>
      <c r="T898" s="1023">
        <v>0</v>
      </c>
      <c r="U898" s="1023">
        <v>0</v>
      </c>
      <c r="V898" s="1023">
        <v>0</v>
      </c>
      <c r="W898" s="23">
        <v>0.75</v>
      </c>
      <c r="X898" s="1023">
        <v>2</v>
      </c>
    </row>
    <row r="899" spans="1:24" ht="15" customHeight="1" x14ac:dyDescent="0.25">
      <c r="A899" s="3" t="s">
        <v>41</v>
      </c>
      <c r="B899" s="3" t="s">
        <v>1836</v>
      </c>
      <c r="C899" s="5">
        <v>1974000</v>
      </c>
      <c r="D899" s="5">
        <v>1000000</v>
      </c>
      <c r="E899" s="5">
        <v>200000</v>
      </c>
      <c r="F899" s="5">
        <v>52000</v>
      </c>
      <c r="G899" s="5">
        <v>0</v>
      </c>
      <c r="H899" s="5">
        <v>922000</v>
      </c>
      <c r="I899" s="5">
        <v>0</v>
      </c>
      <c r="J899" s="5">
        <v>0</v>
      </c>
      <c r="K899" s="5">
        <v>0</v>
      </c>
      <c r="L899" s="5"/>
      <c r="M899" s="5">
        <f xml:space="preserve"> M898+H899+ I899- J899- L899+ Q899</f>
        <v>5098334</v>
      </c>
      <c r="N899" s="5">
        <f>(C899-D899 - F899 - G899 + J899- K899- H899- I899- P899)*-1</f>
        <v>0</v>
      </c>
      <c r="O899" s="5" t="s">
        <v>1838</v>
      </c>
      <c r="P899" s="5">
        <v>0</v>
      </c>
      <c r="Q899" s="1026">
        <v>0</v>
      </c>
      <c r="R899" s="1026">
        <v>329005</v>
      </c>
      <c r="S899" s="1026">
        <v>1644995</v>
      </c>
      <c r="T899" s="1026">
        <v>0</v>
      </c>
      <c r="U899" s="1026">
        <v>0</v>
      </c>
      <c r="V899" s="1026">
        <v>0</v>
      </c>
      <c r="W899" s="23">
        <v>0.79</v>
      </c>
      <c r="X899" s="1026">
        <v>1</v>
      </c>
    </row>
    <row r="900" spans="1:24" ht="15" customHeight="1" x14ac:dyDescent="0.25">
      <c r="A900" s="6" t="s">
        <v>16</v>
      </c>
      <c r="B900" s="6" t="s">
        <v>15</v>
      </c>
      <c r="C900" s="7">
        <f t="shared" ref="C900:L900" si="341">SUM(C893:C899)</f>
        <v>9910000</v>
      </c>
      <c r="D900" s="7">
        <f t="shared" si="341"/>
        <v>6400000</v>
      </c>
      <c r="E900" s="7">
        <f t="shared" si="341"/>
        <v>1280000</v>
      </c>
      <c r="F900" s="7">
        <f t="shared" si="341"/>
        <v>483000</v>
      </c>
      <c r="G900" s="7">
        <f t="shared" si="341"/>
        <v>0</v>
      </c>
      <c r="H900" s="7">
        <f t="shared" si="341"/>
        <v>5416000</v>
      </c>
      <c r="I900" s="7">
        <f t="shared" si="341"/>
        <v>0</v>
      </c>
      <c r="J900" s="7">
        <f t="shared" si="341"/>
        <v>2410000</v>
      </c>
      <c r="K900" s="7">
        <f t="shared" si="341"/>
        <v>0</v>
      </c>
      <c r="L900" s="7">
        <f t="shared" si="341"/>
        <v>0</v>
      </c>
      <c r="M900" s="7">
        <f>M899</f>
        <v>5098334</v>
      </c>
      <c r="N900" s="7">
        <f>SUM(N893:N899)</f>
        <v>-21000</v>
      </c>
      <c r="O900" s="7"/>
      <c r="P900" s="7">
        <f>SUM(P893:P899)</f>
        <v>0</v>
      </c>
      <c r="Q900" s="8"/>
    </row>
    <row r="901" spans="1:24" ht="15" customHeight="1" x14ac:dyDescent="0.25">
      <c r="A901" s="3" t="s">
        <v>41</v>
      </c>
      <c r="B901" s="3" t="s">
        <v>1840</v>
      </c>
      <c r="C901" s="5">
        <v>1159000</v>
      </c>
      <c r="D901" s="5">
        <v>1800000</v>
      </c>
      <c r="E901" s="5">
        <v>360000</v>
      </c>
      <c r="F901" s="5">
        <v>26000</v>
      </c>
      <c r="G901" s="5">
        <v>0</v>
      </c>
      <c r="H901" s="5">
        <v>80000</v>
      </c>
      <c r="I901" s="5">
        <v>0</v>
      </c>
      <c r="J901" s="5">
        <v>746000</v>
      </c>
      <c r="K901" s="5">
        <v>0</v>
      </c>
      <c r="L901" s="5"/>
      <c r="M901" s="5">
        <f t="shared" ref="M901:M906" si="342" xml:space="preserve"> M900+H901+ I901- J901- L901+ Q901</f>
        <v>4432334</v>
      </c>
      <c r="N901" s="5">
        <f t="shared" ref="N901:N906" si="343">(C901-D901 - F901 - G901 + J901- K901- H901- I901- P901)*-1</f>
        <v>1000</v>
      </c>
      <c r="O901" s="5" t="s">
        <v>1841</v>
      </c>
      <c r="P901" s="5">
        <v>0</v>
      </c>
      <c r="Q901" s="1027">
        <v>0</v>
      </c>
      <c r="R901" s="1027">
        <v>193167</v>
      </c>
      <c r="S901" s="1027">
        <v>965833</v>
      </c>
      <c r="T901" s="1027">
        <v>0</v>
      </c>
      <c r="U901" s="1027">
        <v>0</v>
      </c>
      <c r="V901" s="1027">
        <v>0</v>
      </c>
      <c r="W901" s="23">
        <v>0.72</v>
      </c>
      <c r="X901" s="1027">
        <v>3</v>
      </c>
    </row>
    <row r="902" spans="1:24" ht="15" customHeight="1" x14ac:dyDescent="0.25">
      <c r="A902" s="3" t="s">
        <v>41</v>
      </c>
      <c r="B902" s="3" t="s">
        <v>1842</v>
      </c>
      <c r="C902" s="5">
        <v>1229000</v>
      </c>
      <c r="D902" s="5">
        <v>950000</v>
      </c>
      <c r="E902" s="5">
        <v>190000</v>
      </c>
      <c r="F902" s="5">
        <v>24000</v>
      </c>
      <c r="G902" s="5">
        <v>0</v>
      </c>
      <c r="H902" s="5">
        <v>257000</v>
      </c>
      <c r="I902" s="5">
        <v>0</v>
      </c>
      <c r="J902" s="5">
        <v>0</v>
      </c>
      <c r="K902" s="5">
        <v>0</v>
      </c>
      <c r="L902" s="5"/>
      <c r="M902" s="5">
        <f t="shared" si="342"/>
        <v>4689334</v>
      </c>
      <c r="N902" s="5">
        <f t="shared" si="343"/>
        <v>2000</v>
      </c>
      <c r="O902" s="5" t="s">
        <v>1843</v>
      </c>
      <c r="P902" s="5">
        <v>0</v>
      </c>
      <c r="Q902" s="1030">
        <v>0</v>
      </c>
      <c r="R902" s="1030">
        <v>204836</v>
      </c>
      <c r="S902" s="1030">
        <v>1024164</v>
      </c>
      <c r="T902" s="1030">
        <v>0</v>
      </c>
      <c r="U902" s="1030">
        <v>0</v>
      </c>
      <c r="V902" s="1030">
        <v>1</v>
      </c>
      <c r="W902" s="23">
        <v>0.81</v>
      </c>
      <c r="X902" s="1030">
        <v>3</v>
      </c>
    </row>
    <row r="903" spans="1:24" ht="15" customHeight="1" x14ac:dyDescent="0.25">
      <c r="A903" s="3" t="s">
        <v>41</v>
      </c>
      <c r="B903" s="3" t="s">
        <v>1842</v>
      </c>
      <c r="C903" s="5">
        <v>1092000</v>
      </c>
      <c r="D903" s="5">
        <v>0</v>
      </c>
      <c r="E903" s="5">
        <v>0</v>
      </c>
      <c r="F903" s="5">
        <v>24000</v>
      </c>
      <c r="G903" s="5">
        <v>0</v>
      </c>
      <c r="H903" s="5">
        <v>1068000</v>
      </c>
      <c r="I903" s="5">
        <v>0</v>
      </c>
      <c r="J903" s="5">
        <v>0</v>
      </c>
      <c r="K903" s="5">
        <v>0</v>
      </c>
      <c r="L903" s="5"/>
      <c r="M903" s="5">
        <f t="shared" si="342"/>
        <v>5757334</v>
      </c>
      <c r="N903" s="5">
        <f t="shared" si="343"/>
        <v>0</v>
      </c>
      <c r="O903" s="5" t="s">
        <v>1846</v>
      </c>
      <c r="P903" s="5">
        <v>0</v>
      </c>
      <c r="Q903" s="1032">
        <v>0</v>
      </c>
      <c r="R903" s="1032">
        <v>182002</v>
      </c>
      <c r="S903" s="1032">
        <v>909998</v>
      </c>
      <c r="T903" s="1032">
        <v>0</v>
      </c>
      <c r="U903" s="1032">
        <v>0</v>
      </c>
      <c r="V903" s="1032">
        <v>0</v>
      </c>
      <c r="W903" s="23">
        <v>0.7</v>
      </c>
      <c r="X903" s="1032">
        <v>0</v>
      </c>
    </row>
    <row r="904" spans="1:24" ht="15" customHeight="1" x14ac:dyDescent="0.25">
      <c r="A904" s="3" t="s">
        <v>41</v>
      </c>
      <c r="B904" s="3" t="s">
        <v>1847</v>
      </c>
      <c r="C904" s="5">
        <v>1503000</v>
      </c>
      <c r="D904" s="5">
        <v>400000</v>
      </c>
      <c r="E904" s="5">
        <v>80000</v>
      </c>
      <c r="F904" s="5">
        <v>56000</v>
      </c>
      <c r="G904" s="5">
        <v>0</v>
      </c>
      <c r="H904" s="5">
        <v>1046000</v>
      </c>
      <c r="I904" s="5">
        <v>0</v>
      </c>
      <c r="J904" s="5">
        <v>0</v>
      </c>
      <c r="K904" s="5">
        <v>0</v>
      </c>
      <c r="L904" s="5"/>
      <c r="M904" s="5">
        <f t="shared" si="342"/>
        <v>6803334</v>
      </c>
      <c r="N904" s="5">
        <f t="shared" si="343"/>
        <v>-1000</v>
      </c>
      <c r="O904" s="5" t="s">
        <v>1849</v>
      </c>
      <c r="P904" s="5">
        <v>0</v>
      </c>
      <c r="Q904" s="1034">
        <v>0</v>
      </c>
      <c r="R904" s="1034">
        <v>250502</v>
      </c>
      <c r="S904" s="1034">
        <v>1252498</v>
      </c>
      <c r="T904" s="1034">
        <v>0</v>
      </c>
      <c r="U904" s="1034">
        <v>0</v>
      </c>
      <c r="V904" s="1034">
        <v>0</v>
      </c>
      <c r="W904" s="23">
        <v>0.72</v>
      </c>
      <c r="X904" s="1034">
        <v>1</v>
      </c>
    </row>
    <row r="905" spans="1:24" ht="15" customHeight="1" x14ac:dyDescent="0.25">
      <c r="A905" s="3" t="s">
        <v>41</v>
      </c>
      <c r="B905" s="3" t="s">
        <v>1850</v>
      </c>
      <c r="C905" s="5">
        <v>1627000</v>
      </c>
      <c r="D905" s="5">
        <v>2100000</v>
      </c>
      <c r="E905" s="5">
        <v>420000</v>
      </c>
      <c r="F905" s="5">
        <v>296000</v>
      </c>
      <c r="G905" s="5">
        <v>0</v>
      </c>
      <c r="H905" s="5">
        <v>76000</v>
      </c>
      <c r="I905" s="5">
        <v>0</v>
      </c>
      <c r="J905" s="5">
        <v>846000</v>
      </c>
      <c r="K905" s="5">
        <v>0</v>
      </c>
      <c r="L905" s="5"/>
      <c r="M905" s="5">
        <f t="shared" si="342"/>
        <v>6033334</v>
      </c>
      <c r="N905" s="5">
        <f t="shared" si="343"/>
        <v>-1000</v>
      </c>
      <c r="O905" s="5" t="s">
        <v>1851</v>
      </c>
      <c r="P905" s="5">
        <v>0</v>
      </c>
      <c r="Q905" s="1035">
        <v>0</v>
      </c>
      <c r="R905" s="1035">
        <v>271172</v>
      </c>
      <c r="S905" s="1035">
        <v>1355828</v>
      </c>
      <c r="T905" s="1035">
        <v>0</v>
      </c>
      <c r="U905" s="1035">
        <v>0</v>
      </c>
      <c r="V905" s="1035">
        <v>0</v>
      </c>
      <c r="W905" s="23">
        <v>0.73</v>
      </c>
      <c r="X905" s="1035">
        <v>4</v>
      </c>
    </row>
    <row r="906" spans="1:24" ht="15" customHeight="1" x14ac:dyDescent="0.25">
      <c r="A906" s="3" t="s">
        <v>41</v>
      </c>
      <c r="B906" s="3" t="s">
        <v>1853</v>
      </c>
      <c r="C906" s="5">
        <v>1852000</v>
      </c>
      <c r="D906" s="5">
        <v>600000</v>
      </c>
      <c r="E906" s="5">
        <v>120000</v>
      </c>
      <c r="F906" s="5">
        <v>24000</v>
      </c>
      <c r="G906" s="5">
        <v>0</v>
      </c>
      <c r="H906" s="5">
        <v>1228000</v>
      </c>
      <c r="I906" s="5">
        <v>0</v>
      </c>
      <c r="J906" s="5">
        <v>0</v>
      </c>
      <c r="K906" s="5">
        <v>0</v>
      </c>
      <c r="L906" s="5"/>
      <c r="M906" s="5">
        <f t="shared" si="342"/>
        <v>7261334</v>
      </c>
      <c r="N906" s="5">
        <f t="shared" si="343"/>
        <v>0</v>
      </c>
      <c r="O906" s="5" t="s">
        <v>1854</v>
      </c>
      <c r="P906" s="5">
        <v>0</v>
      </c>
      <c r="Q906" s="1038">
        <v>0</v>
      </c>
      <c r="R906" s="1038">
        <v>308669</v>
      </c>
      <c r="S906" s="1038">
        <v>1543331</v>
      </c>
      <c r="T906" s="1038">
        <v>0</v>
      </c>
      <c r="U906" s="1038">
        <v>0</v>
      </c>
      <c r="V906" s="1038">
        <v>0</v>
      </c>
      <c r="W906" s="23">
        <v>0.77</v>
      </c>
      <c r="X906" s="1038">
        <v>1</v>
      </c>
    </row>
    <row r="907" spans="1:24" ht="15" customHeight="1" x14ac:dyDescent="0.25">
      <c r="A907" s="3" t="s">
        <v>41</v>
      </c>
      <c r="B907" s="3" t="s">
        <v>1856</v>
      </c>
      <c r="C907" s="5">
        <v>1758000</v>
      </c>
      <c r="D907" s="5">
        <v>2500000</v>
      </c>
      <c r="E907" s="5">
        <v>500000</v>
      </c>
      <c r="F907" s="5">
        <v>29000</v>
      </c>
      <c r="G907" s="5">
        <v>0</v>
      </c>
      <c r="H907" s="5">
        <v>1226000</v>
      </c>
      <c r="I907" s="5">
        <v>0</v>
      </c>
      <c r="J907" s="5">
        <v>2000000</v>
      </c>
      <c r="K907" s="5">
        <v>0</v>
      </c>
      <c r="L907" s="5"/>
      <c r="M907" s="5">
        <f xml:space="preserve"> M906+H907+ I907- J907- L907+ Q907</f>
        <v>6487334</v>
      </c>
      <c r="N907" s="5">
        <f>(C907-D907 - F907 - G907 + J907- K907- H907- I907- P907)*-1</f>
        <v>-3000</v>
      </c>
      <c r="O907" s="5" t="s">
        <v>1854</v>
      </c>
      <c r="P907" s="5">
        <v>0</v>
      </c>
      <c r="Q907" s="1040">
        <v>0</v>
      </c>
      <c r="R907" s="1040">
        <v>293002</v>
      </c>
      <c r="S907" s="1040">
        <v>1464998</v>
      </c>
      <c r="T907" s="1040">
        <v>0</v>
      </c>
      <c r="U907" s="1040">
        <v>0</v>
      </c>
      <c r="V907" s="1040">
        <v>0</v>
      </c>
      <c r="W907" s="23">
        <v>0.78</v>
      </c>
      <c r="X907" s="1040">
        <v>2</v>
      </c>
    </row>
    <row r="908" spans="1:24" ht="15" customHeight="1" x14ac:dyDescent="0.25">
      <c r="A908" s="6" t="s">
        <v>17</v>
      </c>
      <c r="B908" s="6" t="s">
        <v>15</v>
      </c>
      <c r="C908" s="7">
        <f t="shared" ref="C908:L908" si="344">SUM(C901:C907)</f>
        <v>10220000</v>
      </c>
      <c r="D908" s="7">
        <f t="shared" si="344"/>
        <v>8350000</v>
      </c>
      <c r="E908" s="7">
        <f t="shared" si="344"/>
        <v>1670000</v>
      </c>
      <c r="F908" s="7">
        <f t="shared" si="344"/>
        <v>479000</v>
      </c>
      <c r="G908" s="7">
        <f t="shared" si="344"/>
        <v>0</v>
      </c>
      <c r="H908" s="7">
        <f t="shared" si="344"/>
        <v>4981000</v>
      </c>
      <c r="I908" s="7">
        <f t="shared" si="344"/>
        <v>0</v>
      </c>
      <c r="J908" s="7">
        <f t="shared" si="344"/>
        <v>3592000</v>
      </c>
      <c r="K908" s="7">
        <f t="shared" si="344"/>
        <v>0</v>
      </c>
      <c r="L908" s="7">
        <f t="shared" si="344"/>
        <v>0</v>
      </c>
      <c r="M908" s="7">
        <f>M907</f>
        <v>6487334</v>
      </c>
      <c r="N908" s="7">
        <f>SUM(N901:N907)</f>
        <v>-2000</v>
      </c>
      <c r="O908" s="7"/>
      <c r="P908" s="7">
        <f>SUM(P901:P907)</f>
        <v>0</v>
      </c>
      <c r="Q908" s="8"/>
    </row>
    <row r="909" spans="1:24" ht="15" customHeight="1" x14ac:dyDescent="0.25">
      <c r="A909" s="3" t="s">
        <v>41</v>
      </c>
      <c r="B909" s="3" t="s">
        <v>1858</v>
      </c>
      <c r="C909" s="5">
        <v>1070000</v>
      </c>
      <c r="D909" s="5">
        <v>6350000</v>
      </c>
      <c r="E909" s="5">
        <v>1270000</v>
      </c>
      <c r="F909" s="5">
        <v>36000</v>
      </c>
      <c r="G909" s="5">
        <v>0</v>
      </c>
      <c r="H909" s="5">
        <v>684000</v>
      </c>
      <c r="I909" s="5">
        <v>0</v>
      </c>
      <c r="J909" s="5">
        <v>6000000</v>
      </c>
      <c r="K909" s="5">
        <v>0</v>
      </c>
      <c r="L909" s="5"/>
      <c r="M909" s="5">
        <f t="shared" ref="M909:M914" si="345" xml:space="preserve"> M908+H909+ I909- J909- L909+ Q909</f>
        <v>1171334</v>
      </c>
      <c r="N909" s="5">
        <f t="shared" ref="N909:N914" si="346">(C909-D909 - F909 - G909 + J909- K909- H909- I909- P909)*-1</f>
        <v>0</v>
      </c>
      <c r="O909" s="5" t="s">
        <v>1859</v>
      </c>
      <c r="P909" s="5">
        <v>0</v>
      </c>
      <c r="Q909" s="1041">
        <v>0</v>
      </c>
      <c r="R909" s="1041">
        <v>178336</v>
      </c>
      <c r="S909" s="1041">
        <v>891664</v>
      </c>
      <c r="T909" s="1041">
        <v>0</v>
      </c>
      <c r="U909" s="1041">
        <v>0</v>
      </c>
      <c r="V909" s="1041">
        <v>0</v>
      </c>
      <c r="W909" s="23">
        <v>0.69</v>
      </c>
      <c r="X909" s="1041">
        <v>3</v>
      </c>
    </row>
    <row r="910" spans="1:24" ht="15" customHeight="1" x14ac:dyDescent="0.25">
      <c r="A910" s="3" t="s">
        <v>41</v>
      </c>
      <c r="B910" s="3" t="s">
        <v>1861</v>
      </c>
      <c r="C910" s="5">
        <v>1294000</v>
      </c>
      <c r="D910" s="5">
        <v>4000000</v>
      </c>
      <c r="E910" s="5">
        <v>800000</v>
      </c>
      <c r="F910" s="5">
        <v>124000</v>
      </c>
      <c r="G910" s="5">
        <v>0</v>
      </c>
      <c r="H910" s="5">
        <v>169000</v>
      </c>
      <c r="I910" s="5">
        <v>0</v>
      </c>
      <c r="J910" s="5">
        <v>3000000</v>
      </c>
      <c r="K910" s="5">
        <v>0</v>
      </c>
      <c r="L910" s="5"/>
      <c r="M910" s="5">
        <f t="shared" si="345"/>
        <v>-1659666</v>
      </c>
      <c r="N910" s="5">
        <f t="shared" si="346"/>
        <v>-1000</v>
      </c>
      <c r="O910" s="5" t="s">
        <v>1863</v>
      </c>
      <c r="P910" s="5">
        <v>0</v>
      </c>
      <c r="Q910" s="1044">
        <v>0</v>
      </c>
      <c r="R910" s="1044">
        <v>215673</v>
      </c>
      <c r="S910" s="1044">
        <v>1078327</v>
      </c>
      <c r="T910" s="1044">
        <v>0</v>
      </c>
      <c r="U910" s="1044">
        <v>0</v>
      </c>
      <c r="V910" s="1044">
        <v>0</v>
      </c>
      <c r="W910" s="23">
        <v>0.78</v>
      </c>
      <c r="X910" s="1044">
        <v>3</v>
      </c>
    </row>
    <row r="911" spans="1:24" ht="15" customHeight="1" x14ac:dyDescent="0.25">
      <c r="A911" s="3" t="s">
        <v>41</v>
      </c>
      <c r="B911" s="3" t="s">
        <v>1865</v>
      </c>
      <c r="C911" s="5">
        <v>1685000</v>
      </c>
      <c r="D911" s="5">
        <v>1450000</v>
      </c>
      <c r="E911" s="5">
        <v>290000</v>
      </c>
      <c r="F911" s="5">
        <v>36000</v>
      </c>
      <c r="G911" s="5">
        <v>0</v>
      </c>
      <c r="H911" s="5">
        <v>699000</v>
      </c>
      <c r="I911" s="5">
        <v>0</v>
      </c>
      <c r="J911" s="5">
        <v>500000</v>
      </c>
      <c r="K911" s="5">
        <v>0</v>
      </c>
      <c r="L911" s="5"/>
      <c r="M911" s="5">
        <f t="shared" si="345"/>
        <v>-1460666</v>
      </c>
      <c r="N911" s="5">
        <f t="shared" si="346"/>
        <v>0</v>
      </c>
      <c r="O911" s="5" t="s">
        <v>1866</v>
      </c>
      <c r="P911" s="5">
        <v>0</v>
      </c>
      <c r="Q911" s="1046">
        <v>0</v>
      </c>
      <c r="R911" s="1046">
        <v>280840</v>
      </c>
      <c r="S911" s="1046">
        <v>1404160</v>
      </c>
      <c r="T911" s="1046">
        <v>0</v>
      </c>
      <c r="U911" s="1046">
        <v>0</v>
      </c>
      <c r="V911" s="1046">
        <v>0</v>
      </c>
      <c r="W911" s="23">
        <v>0.79</v>
      </c>
      <c r="X911" s="1046">
        <v>3</v>
      </c>
    </row>
    <row r="912" spans="1:24" ht="15" customHeight="1" x14ac:dyDescent="0.25">
      <c r="A912" s="3" t="s">
        <v>41</v>
      </c>
      <c r="B912" s="3" t="s">
        <v>1867</v>
      </c>
      <c r="C912" s="5">
        <v>1142000</v>
      </c>
      <c r="D912" s="5">
        <v>1600000</v>
      </c>
      <c r="E912" s="5">
        <v>320000</v>
      </c>
      <c r="F912" s="5">
        <v>453000</v>
      </c>
      <c r="G912" s="5">
        <v>0</v>
      </c>
      <c r="H912" s="5">
        <v>214000</v>
      </c>
      <c r="I912" s="5">
        <v>0</v>
      </c>
      <c r="J912" s="5">
        <v>1124000</v>
      </c>
      <c r="K912" s="5">
        <v>0</v>
      </c>
      <c r="L912" s="5"/>
      <c r="M912" s="5">
        <f t="shared" si="345"/>
        <v>-2370666</v>
      </c>
      <c r="N912" s="5">
        <f t="shared" si="346"/>
        <v>1000</v>
      </c>
      <c r="O912" s="5" t="s">
        <v>1869</v>
      </c>
      <c r="P912" s="5">
        <v>0</v>
      </c>
      <c r="Q912" s="1048">
        <v>0</v>
      </c>
      <c r="R912" s="1048">
        <v>190334</v>
      </c>
      <c r="S912" s="1048">
        <v>951666</v>
      </c>
      <c r="T912" s="1048">
        <v>0</v>
      </c>
      <c r="U912" s="1048">
        <v>0</v>
      </c>
      <c r="V912" s="1048">
        <v>0</v>
      </c>
      <c r="W912" s="23">
        <v>0.78</v>
      </c>
      <c r="X912" s="1048">
        <v>3</v>
      </c>
    </row>
    <row r="913" spans="1:24" ht="15" customHeight="1" x14ac:dyDescent="0.25">
      <c r="A913" s="3" t="s">
        <v>41</v>
      </c>
      <c r="B913" s="3" t="s">
        <v>1870</v>
      </c>
      <c r="C913" s="5">
        <v>2023000</v>
      </c>
      <c r="D913" s="5">
        <v>1300000</v>
      </c>
      <c r="E913" s="5">
        <v>260000</v>
      </c>
      <c r="F913" s="5">
        <v>74000</v>
      </c>
      <c r="G913" s="5">
        <v>0</v>
      </c>
      <c r="H913" s="5">
        <v>1149000</v>
      </c>
      <c r="I913" s="5">
        <v>0</v>
      </c>
      <c r="J913" s="5">
        <v>500000</v>
      </c>
      <c r="K913" s="5">
        <v>0</v>
      </c>
      <c r="L913" s="5"/>
      <c r="M913" s="5">
        <f t="shared" si="345"/>
        <v>-1721666</v>
      </c>
      <c r="N913" s="5">
        <f t="shared" si="346"/>
        <v>0</v>
      </c>
      <c r="O913" s="5" t="s">
        <v>1871</v>
      </c>
      <c r="P913" s="5">
        <v>0</v>
      </c>
      <c r="Q913" s="1049">
        <v>0</v>
      </c>
      <c r="R913" s="1049">
        <v>337174</v>
      </c>
      <c r="S913" s="1049">
        <v>1685826</v>
      </c>
      <c r="T913" s="1049">
        <v>0</v>
      </c>
      <c r="U913" s="1049">
        <v>0</v>
      </c>
      <c r="V913" s="1049">
        <v>0</v>
      </c>
      <c r="W913" s="23">
        <v>0.88</v>
      </c>
      <c r="X913" s="1049">
        <v>2</v>
      </c>
    </row>
    <row r="914" spans="1:24" ht="15" customHeight="1" x14ac:dyDescent="0.25">
      <c r="A914" s="3" t="s">
        <v>41</v>
      </c>
      <c r="B914" s="3" t="s">
        <v>1873</v>
      </c>
      <c r="C914" s="5">
        <v>1347000</v>
      </c>
      <c r="D914" s="5">
        <v>1000000</v>
      </c>
      <c r="E914" s="5">
        <v>200000</v>
      </c>
      <c r="F914" s="5">
        <v>27000</v>
      </c>
      <c r="G914" s="5">
        <v>0</v>
      </c>
      <c r="H914" s="5">
        <v>320000</v>
      </c>
      <c r="I914" s="5">
        <v>0</v>
      </c>
      <c r="J914" s="5">
        <v>0</v>
      </c>
      <c r="K914" s="5">
        <v>0</v>
      </c>
      <c r="L914" s="5"/>
      <c r="M914" s="5">
        <f t="shared" si="345"/>
        <v>-1401666</v>
      </c>
      <c r="N914" s="5">
        <f t="shared" si="346"/>
        <v>0</v>
      </c>
      <c r="O914" s="5" t="s">
        <v>1801</v>
      </c>
      <c r="P914" s="5">
        <v>0</v>
      </c>
      <c r="Q914" s="1052">
        <v>0</v>
      </c>
      <c r="R914" s="1052">
        <v>224501</v>
      </c>
      <c r="S914" s="1052">
        <v>1122499</v>
      </c>
      <c r="T914" s="1052">
        <v>0</v>
      </c>
      <c r="U914" s="1052">
        <v>0</v>
      </c>
      <c r="V914" s="1052">
        <v>0</v>
      </c>
      <c r="W914" s="23">
        <v>0.7</v>
      </c>
      <c r="X914" s="1052">
        <v>1</v>
      </c>
    </row>
    <row r="915" spans="1:24" ht="15" customHeight="1" x14ac:dyDescent="0.25">
      <c r="A915" s="3" t="s">
        <v>41</v>
      </c>
      <c r="B915" s="3" t="s">
        <v>1875</v>
      </c>
      <c r="C915" s="5">
        <v>1231000</v>
      </c>
      <c r="D915" s="5">
        <v>1000000</v>
      </c>
      <c r="E915" s="5">
        <v>200000</v>
      </c>
      <c r="F915" s="5">
        <v>24000</v>
      </c>
      <c r="G915" s="5">
        <v>0</v>
      </c>
      <c r="H915" s="5">
        <v>606000</v>
      </c>
      <c r="I915" s="5">
        <v>0</v>
      </c>
      <c r="J915" s="5">
        <v>400000</v>
      </c>
      <c r="K915" s="5">
        <v>0</v>
      </c>
      <c r="L915" s="5"/>
      <c r="M915" s="5">
        <f xml:space="preserve"> M914+H915+ I915- J915- L915+ Q915</f>
        <v>-1195666</v>
      </c>
      <c r="N915" s="5">
        <f>(C915-D915 - F915 - G915 + J915- K915- H915- I915- P915)*-1</f>
        <v>-1000</v>
      </c>
      <c r="O915" s="5" t="s">
        <v>1876</v>
      </c>
      <c r="P915" s="5">
        <v>0</v>
      </c>
      <c r="Q915" s="1053">
        <v>0</v>
      </c>
      <c r="R915" s="1053">
        <v>205167</v>
      </c>
      <c r="S915" s="1053">
        <v>1025833</v>
      </c>
      <c r="T915" s="1053">
        <v>0</v>
      </c>
      <c r="U915" s="1053">
        <v>0</v>
      </c>
      <c r="V915" s="1053">
        <v>0</v>
      </c>
      <c r="W915" s="23">
        <v>0.72</v>
      </c>
      <c r="X915" s="1053">
        <v>1</v>
      </c>
    </row>
    <row r="916" spans="1:24" ht="15" customHeight="1" x14ac:dyDescent="0.25">
      <c r="A916" s="6" t="s">
        <v>18</v>
      </c>
      <c r="B916" s="6" t="s">
        <v>15</v>
      </c>
      <c r="C916" s="7">
        <f t="shared" ref="C916:L916" si="347">SUM(C909:C915)</f>
        <v>9792000</v>
      </c>
      <c r="D916" s="7">
        <f t="shared" si="347"/>
        <v>16700000</v>
      </c>
      <c r="E916" s="7">
        <f t="shared" si="347"/>
        <v>3340000</v>
      </c>
      <c r="F916" s="7">
        <f t="shared" si="347"/>
        <v>774000</v>
      </c>
      <c r="G916" s="7">
        <f t="shared" si="347"/>
        <v>0</v>
      </c>
      <c r="H916" s="7">
        <f t="shared" si="347"/>
        <v>3841000</v>
      </c>
      <c r="I916" s="7">
        <f t="shared" si="347"/>
        <v>0</v>
      </c>
      <c r="J916" s="7">
        <f t="shared" si="347"/>
        <v>11524000</v>
      </c>
      <c r="K916" s="7">
        <f t="shared" si="347"/>
        <v>0</v>
      </c>
      <c r="L916" s="7">
        <f t="shared" si="347"/>
        <v>0</v>
      </c>
      <c r="M916" s="7">
        <f>M915</f>
        <v>-1195666</v>
      </c>
      <c r="N916" s="7">
        <f>SUM(N909:N915)</f>
        <v>-1000</v>
      </c>
      <c r="O916" s="7"/>
      <c r="P916" s="7">
        <f>SUM(P909:P915)</f>
        <v>0</v>
      </c>
      <c r="Q916" s="8"/>
    </row>
    <row r="917" spans="1:24" ht="15" customHeight="1" x14ac:dyDescent="0.25">
      <c r="A917" s="3" t="s">
        <v>41</v>
      </c>
      <c r="B917" s="3" t="s">
        <v>1878</v>
      </c>
      <c r="C917" s="5">
        <v>1191000</v>
      </c>
      <c r="D917" s="5">
        <v>650000</v>
      </c>
      <c r="E917" s="5">
        <v>130000</v>
      </c>
      <c r="F917" s="5">
        <v>24000</v>
      </c>
      <c r="G917" s="5">
        <v>0</v>
      </c>
      <c r="H917" s="5">
        <v>517000</v>
      </c>
      <c r="I917" s="5">
        <v>0</v>
      </c>
      <c r="J917" s="5">
        <v>0</v>
      </c>
      <c r="K917" s="5">
        <v>0</v>
      </c>
      <c r="L917" s="5"/>
      <c r="M917" s="5">
        <f t="shared" ref="M917:M922" si="348" xml:space="preserve"> M916+H917+ I917- J917- L917+ Q917</f>
        <v>-678666</v>
      </c>
      <c r="N917" s="5">
        <f t="shared" ref="N917:N922" si="349">(C917-D917 - F917 - G917 + J917- K917- H917- I917- P917)*-1</f>
        <v>0</v>
      </c>
      <c r="O917" s="5" t="s">
        <v>1316</v>
      </c>
      <c r="P917" s="5">
        <v>0</v>
      </c>
      <c r="Q917" s="1055">
        <v>0</v>
      </c>
      <c r="R917" s="1055">
        <v>198501</v>
      </c>
      <c r="S917" s="1055">
        <v>992499</v>
      </c>
      <c r="T917" s="1055">
        <v>0</v>
      </c>
      <c r="U917" s="1055">
        <v>0</v>
      </c>
      <c r="V917" s="1055">
        <v>0</v>
      </c>
      <c r="W917" s="23">
        <v>0.73</v>
      </c>
      <c r="X917" s="1055">
        <v>2</v>
      </c>
    </row>
    <row r="918" spans="1:24" ht="15" customHeight="1" x14ac:dyDescent="0.25">
      <c r="A918" s="3" t="s">
        <v>41</v>
      </c>
      <c r="B918" s="3" t="s">
        <v>1879</v>
      </c>
      <c r="C918" s="5">
        <v>1606000</v>
      </c>
      <c r="D918" s="5">
        <v>700000</v>
      </c>
      <c r="E918" s="5">
        <v>140000</v>
      </c>
      <c r="F918" s="5">
        <v>36000</v>
      </c>
      <c r="G918" s="5">
        <v>0</v>
      </c>
      <c r="H918" s="5">
        <v>932000</v>
      </c>
      <c r="I918" s="5">
        <v>0</v>
      </c>
      <c r="J918" s="5">
        <v>50000</v>
      </c>
      <c r="K918" s="5">
        <v>0</v>
      </c>
      <c r="L918" s="5"/>
      <c r="M918" s="5">
        <f t="shared" si="348"/>
        <v>203334</v>
      </c>
      <c r="N918" s="5">
        <f t="shared" si="349"/>
        <v>12000</v>
      </c>
      <c r="O918" s="5" t="s">
        <v>1880</v>
      </c>
      <c r="P918" s="5">
        <v>0</v>
      </c>
      <c r="Q918" s="1057">
        <v>0</v>
      </c>
      <c r="R918" s="1057">
        <v>267668</v>
      </c>
      <c r="S918" s="1057">
        <v>1338332</v>
      </c>
      <c r="T918" s="1057">
        <v>0</v>
      </c>
      <c r="U918" s="1057">
        <v>0</v>
      </c>
      <c r="V918" s="1057">
        <v>0</v>
      </c>
      <c r="W918" s="23">
        <v>0.77</v>
      </c>
      <c r="X918" s="1057">
        <v>1</v>
      </c>
    </row>
    <row r="919" spans="1:24" ht="15" customHeight="1" x14ac:dyDescent="0.25">
      <c r="A919" s="3" t="s">
        <v>41</v>
      </c>
      <c r="B919" s="3" t="s">
        <v>1882</v>
      </c>
      <c r="C919" s="5">
        <v>1346000</v>
      </c>
      <c r="D919" s="5">
        <v>800000</v>
      </c>
      <c r="E919" s="5">
        <v>160000</v>
      </c>
      <c r="F919" s="5">
        <v>298000</v>
      </c>
      <c r="G919" s="5">
        <v>0</v>
      </c>
      <c r="H919" s="5">
        <v>228000</v>
      </c>
      <c r="I919" s="5">
        <v>0</v>
      </c>
      <c r="J919" s="5">
        <v>0</v>
      </c>
      <c r="K919" s="5">
        <v>0</v>
      </c>
      <c r="L919" s="5"/>
      <c r="M919" s="5">
        <f t="shared" si="348"/>
        <v>431334</v>
      </c>
      <c r="N919" s="5">
        <f t="shared" si="349"/>
        <v>-20000</v>
      </c>
      <c r="O919" s="5" t="s">
        <v>1883</v>
      </c>
      <c r="P919" s="5">
        <v>0</v>
      </c>
      <c r="Q919" s="1060">
        <v>0</v>
      </c>
      <c r="R919" s="1060">
        <v>224327</v>
      </c>
      <c r="S919" s="1060">
        <v>1121672.7</v>
      </c>
      <c r="T919" s="1060">
        <v>0</v>
      </c>
      <c r="U919" s="1060">
        <v>0</v>
      </c>
      <c r="V919" s="1060">
        <v>0</v>
      </c>
      <c r="W919" s="23">
        <v>0.82</v>
      </c>
      <c r="X919" s="1060">
        <v>2</v>
      </c>
    </row>
    <row r="920" spans="1:24" ht="15" customHeight="1" x14ac:dyDescent="0.25">
      <c r="A920" s="3" t="s">
        <v>41</v>
      </c>
      <c r="B920" s="3" t="s">
        <v>1884</v>
      </c>
      <c r="C920" s="5">
        <v>2121000</v>
      </c>
      <c r="D920" s="5">
        <v>500000</v>
      </c>
      <c r="E920" s="5">
        <v>100000</v>
      </c>
      <c r="F920" s="5">
        <v>24000</v>
      </c>
      <c r="G920" s="5">
        <v>0</v>
      </c>
      <c r="H920" s="5">
        <v>1607000</v>
      </c>
      <c r="I920" s="5">
        <v>0</v>
      </c>
      <c r="J920" s="5">
        <v>0</v>
      </c>
      <c r="K920" s="5">
        <v>0</v>
      </c>
      <c r="L920" s="5"/>
      <c r="M920" s="5">
        <f t="shared" si="348"/>
        <v>2038334</v>
      </c>
      <c r="N920" s="5">
        <f t="shared" si="349"/>
        <v>10000</v>
      </c>
      <c r="O920" s="5" t="s">
        <v>1885</v>
      </c>
      <c r="P920" s="5">
        <v>0</v>
      </c>
      <c r="Q920" s="1062">
        <v>0</v>
      </c>
      <c r="R920" s="1062">
        <v>353504</v>
      </c>
      <c r="S920" s="1062">
        <v>1767496</v>
      </c>
      <c r="T920" s="1062">
        <v>0</v>
      </c>
      <c r="U920" s="1062">
        <v>0</v>
      </c>
      <c r="V920" s="1062">
        <v>0</v>
      </c>
      <c r="W920" s="23">
        <v>0.83</v>
      </c>
      <c r="X920" s="1062">
        <v>1</v>
      </c>
    </row>
    <row r="921" spans="1:24" ht="15" customHeight="1" x14ac:dyDescent="0.25">
      <c r="A921" s="3" t="s">
        <v>41</v>
      </c>
      <c r="B921" s="3" t="s">
        <v>1886</v>
      </c>
      <c r="C921" s="5">
        <v>1147000</v>
      </c>
      <c r="D921" s="5">
        <v>1300000</v>
      </c>
      <c r="E921" s="5">
        <v>260000</v>
      </c>
      <c r="F921" s="5">
        <v>29000</v>
      </c>
      <c r="G921" s="5">
        <v>0</v>
      </c>
      <c r="H921" s="5">
        <v>928000</v>
      </c>
      <c r="I921" s="5">
        <v>0</v>
      </c>
      <c r="J921" s="5">
        <v>1100000</v>
      </c>
      <c r="K921" s="5">
        <v>0</v>
      </c>
      <c r="L921" s="5"/>
      <c r="M921" s="5">
        <f t="shared" si="348"/>
        <v>1866334</v>
      </c>
      <c r="N921" s="5">
        <f t="shared" si="349"/>
        <v>10000</v>
      </c>
      <c r="O921" s="5" t="s">
        <v>1888</v>
      </c>
      <c r="P921" s="5">
        <v>0</v>
      </c>
      <c r="Q921" s="1064">
        <v>0</v>
      </c>
      <c r="R921" s="1064">
        <v>191168</v>
      </c>
      <c r="S921" s="1064">
        <v>955832</v>
      </c>
      <c r="T921" s="1064">
        <v>0</v>
      </c>
      <c r="U921" s="1064">
        <v>0</v>
      </c>
      <c r="V921" s="1064">
        <v>0</v>
      </c>
      <c r="W921" s="23">
        <v>0.82</v>
      </c>
      <c r="X921" s="1064">
        <v>2</v>
      </c>
    </row>
    <row r="922" spans="1:24" ht="15" customHeight="1" x14ac:dyDescent="0.25">
      <c r="A922" s="3" t="s">
        <v>41</v>
      </c>
      <c r="B922" s="3" t="s">
        <v>1889</v>
      </c>
      <c r="C922" s="5">
        <v>1317000</v>
      </c>
      <c r="D922" s="5">
        <v>500000</v>
      </c>
      <c r="E922" s="5">
        <v>100000</v>
      </c>
      <c r="F922" s="5">
        <v>94000</v>
      </c>
      <c r="G922" s="5">
        <v>0</v>
      </c>
      <c r="H922" s="5">
        <v>718000</v>
      </c>
      <c r="I922" s="5">
        <v>0</v>
      </c>
      <c r="J922" s="5">
        <v>0</v>
      </c>
      <c r="K922" s="5">
        <v>0</v>
      </c>
      <c r="L922" s="5"/>
      <c r="M922" s="5">
        <f t="shared" si="348"/>
        <v>2584334</v>
      </c>
      <c r="N922" s="5">
        <f t="shared" si="349"/>
        <v>-5000</v>
      </c>
      <c r="O922" s="5" t="s">
        <v>1891</v>
      </c>
      <c r="P922" s="5">
        <v>0</v>
      </c>
      <c r="Q922" s="1065">
        <v>0</v>
      </c>
      <c r="R922" s="1065">
        <v>219503</v>
      </c>
      <c r="S922" s="1065">
        <v>1097497</v>
      </c>
      <c r="T922" s="1065">
        <v>0</v>
      </c>
      <c r="U922" s="1065">
        <v>0</v>
      </c>
      <c r="V922" s="1065">
        <v>0</v>
      </c>
      <c r="W922" s="23">
        <v>0.82</v>
      </c>
      <c r="X922" s="1065">
        <v>1</v>
      </c>
    </row>
    <row r="923" spans="1:24" ht="15" customHeight="1" x14ac:dyDescent="0.25">
      <c r="A923" s="3" t="s">
        <v>41</v>
      </c>
      <c r="B923" s="3" t="s">
        <v>1893</v>
      </c>
      <c r="C923" s="5">
        <v>1292000</v>
      </c>
      <c r="D923" s="5">
        <v>0</v>
      </c>
      <c r="E923" s="5">
        <v>0</v>
      </c>
      <c r="F923" s="5">
        <v>742000</v>
      </c>
      <c r="G923" s="5">
        <v>0</v>
      </c>
      <c r="H923" s="5">
        <v>1263000</v>
      </c>
      <c r="I923" s="5">
        <v>0</v>
      </c>
      <c r="J923" s="5">
        <v>718000</v>
      </c>
      <c r="K923" s="5">
        <v>0</v>
      </c>
      <c r="L923" s="5">
        <v>3000000</v>
      </c>
      <c r="M923" s="5">
        <f xml:space="preserve"> M922+H923+ I923- J923- L923+ Q923</f>
        <v>129334</v>
      </c>
      <c r="N923" s="5">
        <f>(C923-D923 - F923 - G923 + J923- K923- H923- I923- P923)*-1</f>
        <v>-5000</v>
      </c>
      <c r="O923" s="5" t="s">
        <v>1894</v>
      </c>
      <c r="P923" s="5">
        <v>0</v>
      </c>
      <c r="Q923" s="1067">
        <v>0</v>
      </c>
      <c r="R923" s="1067">
        <v>215339</v>
      </c>
      <c r="S923" s="1067">
        <v>1076661</v>
      </c>
      <c r="T923" s="1067">
        <v>0</v>
      </c>
      <c r="U923" s="1067">
        <v>0</v>
      </c>
      <c r="V923" s="1067">
        <v>0</v>
      </c>
      <c r="W923" s="23">
        <v>0.78</v>
      </c>
      <c r="X923" s="1067">
        <v>0</v>
      </c>
    </row>
    <row r="924" spans="1:24" ht="15" customHeight="1" x14ac:dyDescent="0.25">
      <c r="A924" s="6" t="s">
        <v>19</v>
      </c>
      <c r="B924" s="6" t="s">
        <v>15</v>
      </c>
      <c r="C924" s="7">
        <f t="shared" ref="C924:L924" si="350">SUM(C917:C923)</f>
        <v>10020000</v>
      </c>
      <c r="D924" s="7">
        <f t="shared" si="350"/>
        <v>4450000</v>
      </c>
      <c r="E924" s="7">
        <f t="shared" si="350"/>
        <v>890000</v>
      </c>
      <c r="F924" s="7">
        <f t="shared" si="350"/>
        <v>1247000</v>
      </c>
      <c r="G924" s="7">
        <f t="shared" si="350"/>
        <v>0</v>
      </c>
      <c r="H924" s="7">
        <f t="shared" si="350"/>
        <v>6193000</v>
      </c>
      <c r="I924" s="7">
        <f t="shared" si="350"/>
        <v>0</v>
      </c>
      <c r="J924" s="7">
        <f t="shared" si="350"/>
        <v>1868000</v>
      </c>
      <c r="K924" s="7">
        <f t="shared" si="350"/>
        <v>0</v>
      </c>
      <c r="L924" s="7">
        <f t="shared" si="350"/>
        <v>3000000</v>
      </c>
      <c r="M924" s="7">
        <f>M923</f>
        <v>129334</v>
      </c>
      <c r="N924" s="7">
        <f>SUM(N917:N923)</f>
        <v>2000</v>
      </c>
      <c r="O924" s="7"/>
      <c r="P924" s="7">
        <f>SUM(P917:P923)</f>
        <v>0</v>
      </c>
      <c r="Q924" s="8"/>
    </row>
    <row r="925" spans="1:24" x14ac:dyDescent="0.25">
      <c r="A925" s="10" t="s">
        <v>15</v>
      </c>
      <c r="B925" s="10" t="s">
        <v>20</v>
      </c>
      <c r="C925" s="11">
        <f t="shared" ref="C925:L925" si="351">C900+C908+C916+C924</f>
        <v>39942000</v>
      </c>
      <c r="D925" s="11">
        <f t="shared" si="351"/>
        <v>35900000</v>
      </c>
      <c r="E925" s="11">
        <f t="shared" si="351"/>
        <v>7180000</v>
      </c>
      <c r="F925" s="11">
        <f t="shared" si="351"/>
        <v>2983000</v>
      </c>
      <c r="G925" s="11">
        <f t="shared" si="351"/>
        <v>0</v>
      </c>
      <c r="H925" s="11">
        <f t="shared" si="351"/>
        <v>20431000</v>
      </c>
      <c r="I925" s="11">
        <f t="shared" si="351"/>
        <v>0</v>
      </c>
      <c r="J925" s="11">
        <f t="shared" si="351"/>
        <v>19394000</v>
      </c>
      <c r="K925" s="11">
        <f t="shared" si="351"/>
        <v>0</v>
      </c>
      <c r="L925" s="11">
        <f t="shared" si="351"/>
        <v>3000000</v>
      </c>
      <c r="M925" s="11">
        <f>M924</f>
        <v>129334</v>
      </c>
      <c r="N925" s="11">
        <f>N900+N908+N916+N924</f>
        <v>-22000</v>
      </c>
      <c r="O925" s="11"/>
      <c r="P925" s="11">
        <f>P900+P908+P916+P924</f>
        <v>0</v>
      </c>
      <c r="Q925" s="9"/>
    </row>
    <row r="926" spans="1:24" ht="15" customHeight="1" x14ac:dyDescent="0.25">
      <c r="A926" t="s">
        <v>41</v>
      </c>
      <c r="B926" s="3" t="s">
        <v>1895</v>
      </c>
      <c r="C926" s="5">
        <v>1365000</v>
      </c>
      <c r="D926" s="5">
        <v>1000000</v>
      </c>
      <c r="E926" s="5">
        <v>200000</v>
      </c>
      <c r="F926" s="5">
        <v>27000</v>
      </c>
      <c r="G926" s="5">
        <v>0</v>
      </c>
      <c r="H926" s="5">
        <v>338000</v>
      </c>
      <c r="I926" s="5">
        <v>0</v>
      </c>
      <c r="J926" s="5">
        <v>0</v>
      </c>
      <c r="K926" s="5">
        <v>0</v>
      </c>
      <c r="L926" s="5"/>
      <c r="M926" s="5">
        <f t="shared" ref="M926:M931" si="352" xml:space="preserve"> M925+H926+ I926- J926- L926+ Q926</f>
        <v>467334</v>
      </c>
      <c r="N926" s="5">
        <f t="shared" ref="N926:N931" si="353">(C926-D926 - F926 - G926 + J926- K926- H926- I926- P926)*-1</f>
        <v>0</v>
      </c>
      <c r="O926" s="5" t="s">
        <v>1896</v>
      </c>
      <c r="P926" s="5">
        <v>0</v>
      </c>
      <c r="Q926" s="1069">
        <v>0</v>
      </c>
      <c r="R926" s="1069">
        <v>227499</v>
      </c>
      <c r="S926" s="1069">
        <v>1137501</v>
      </c>
      <c r="T926" s="1069">
        <v>0</v>
      </c>
      <c r="U926" s="1069">
        <v>0</v>
      </c>
      <c r="V926" s="1069">
        <v>0</v>
      </c>
      <c r="W926" s="23">
        <v>0.85</v>
      </c>
      <c r="X926" s="1069">
        <v>2</v>
      </c>
    </row>
    <row r="927" spans="1:24" ht="15" customHeight="1" x14ac:dyDescent="0.25">
      <c r="A927" s="3" t="s">
        <v>41</v>
      </c>
      <c r="B927" s="3" t="s">
        <v>1897</v>
      </c>
      <c r="C927" s="5">
        <v>1258000</v>
      </c>
      <c r="D927" s="5">
        <v>300000</v>
      </c>
      <c r="E927" s="5">
        <v>60000</v>
      </c>
      <c r="F927" s="167">
        <v>1500000</v>
      </c>
      <c r="G927" s="5">
        <v>0</v>
      </c>
      <c r="H927" s="5">
        <v>657000</v>
      </c>
      <c r="I927" s="5">
        <v>0</v>
      </c>
      <c r="J927" s="5">
        <v>1200000</v>
      </c>
      <c r="K927" s="5">
        <v>0</v>
      </c>
      <c r="L927" s="5"/>
      <c r="M927" s="5">
        <f t="shared" si="352"/>
        <v>-75666</v>
      </c>
      <c r="N927" s="5">
        <f t="shared" si="353"/>
        <v>-1000</v>
      </c>
      <c r="O927" s="5" t="s">
        <v>1898</v>
      </c>
      <c r="P927" s="5">
        <v>0</v>
      </c>
      <c r="Q927" s="1071">
        <v>0</v>
      </c>
      <c r="R927" s="1071">
        <v>209669</v>
      </c>
      <c r="S927" s="1071">
        <v>1048331</v>
      </c>
      <c r="T927" s="1071">
        <v>0</v>
      </c>
      <c r="U927" s="1071">
        <v>0</v>
      </c>
      <c r="V927" s="1071">
        <v>0</v>
      </c>
      <c r="W927" s="23">
        <v>0.8</v>
      </c>
      <c r="X927" s="1071">
        <v>2</v>
      </c>
    </row>
    <row r="928" spans="1:24" ht="15" customHeight="1" x14ac:dyDescent="0.25">
      <c r="A928" s="3" t="s">
        <v>41</v>
      </c>
      <c r="B928" s="3" t="s">
        <v>1899</v>
      </c>
      <c r="C928" s="5">
        <v>1589000</v>
      </c>
      <c r="D928" s="5">
        <v>950000</v>
      </c>
      <c r="E928" s="5">
        <v>190000</v>
      </c>
      <c r="F928" s="5">
        <v>48000</v>
      </c>
      <c r="G928" s="5">
        <v>0</v>
      </c>
      <c r="H928" s="5">
        <v>593000</v>
      </c>
      <c r="I928" s="5">
        <v>0</v>
      </c>
      <c r="J928" s="5">
        <v>0</v>
      </c>
      <c r="K928" s="5">
        <v>0</v>
      </c>
      <c r="L928" s="5"/>
      <c r="M928" s="5">
        <f t="shared" si="352"/>
        <v>517334</v>
      </c>
      <c r="N928" s="5">
        <f t="shared" si="353"/>
        <v>2000</v>
      </c>
      <c r="O928" s="5" t="s">
        <v>1900</v>
      </c>
      <c r="P928" s="5">
        <v>0</v>
      </c>
      <c r="Q928" s="1074">
        <v>0</v>
      </c>
      <c r="R928" s="1074">
        <v>264836</v>
      </c>
      <c r="S928" s="1074">
        <v>1324164</v>
      </c>
      <c r="T928" s="1074">
        <v>0</v>
      </c>
      <c r="U928" s="1074">
        <v>0</v>
      </c>
      <c r="V928" s="1074">
        <v>0</v>
      </c>
      <c r="W928" s="23">
        <v>0.82</v>
      </c>
      <c r="X928" s="1074">
        <v>3</v>
      </c>
    </row>
    <row r="929" spans="1:24" ht="15" customHeight="1" x14ac:dyDescent="0.25">
      <c r="A929" s="3" t="s">
        <v>41</v>
      </c>
      <c r="B929" s="3" t="s">
        <v>1902</v>
      </c>
      <c r="C929" s="5">
        <v>1121000</v>
      </c>
      <c r="D929" s="5">
        <v>250000</v>
      </c>
      <c r="E929" s="5">
        <v>50000</v>
      </c>
      <c r="F929" s="5">
        <v>49000</v>
      </c>
      <c r="G929" s="5">
        <v>0</v>
      </c>
      <c r="H929" s="5">
        <v>789000</v>
      </c>
      <c r="I929" s="5">
        <v>0</v>
      </c>
      <c r="J929" s="5">
        <v>0</v>
      </c>
      <c r="K929" s="5">
        <v>30000</v>
      </c>
      <c r="L929" s="5"/>
      <c r="M929" s="5">
        <f t="shared" si="352"/>
        <v>1306334</v>
      </c>
      <c r="N929" s="5">
        <f t="shared" si="353"/>
        <v>-3000</v>
      </c>
      <c r="O929" s="5" t="s">
        <v>1143</v>
      </c>
      <c r="P929" s="5">
        <v>0</v>
      </c>
      <c r="Q929" s="1076">
        <v>0</v>
      </c>
      <c r="R929" s="1076">
        <v>186839</v>
      </c>
      <c r="S929" s="1076">
        <v>934161</v>
      </c>
      <c r="T929" s="1076">
        <v>0</v>
      </c>
      <c r="U929" s="1076">
        <v>0</v>
      </c>
      <c r="V929" s="1076">
        <v>0</v>
      </c>
      <c r="W929" s="23">
        <v>0.73</v>
      </c>
      <c r="X929" s="1076">
        <v>1</v>
      </c>
    </row>
    <row r="930" spans="1:24" ht="15" customHeight="1" x14ac:dyDescent="0.25">
      <c r="A930" s="3" t="s">
        <v>41</v>
      </c>
      <c r="B930" s="3" t="s">
        <v>1903</v>
      </c>
      <c r="C930" s="5">
        <v>1474000</v>
      </c>
      <c r="D930" s="5">
        <v>500000</v>
      </c>
      <c r="E930" s="5">
        <v>100000</v>
      </c>
      <c r="F930" s="5">
        <v>36000</v>
      </c>
      <c r="G930" s="5">
        <v>0</v>
      </c>
      <c r="H930" s="5">
        <v>938000</v>
      </c>
      <c r="I930" s="5">
        <v>0</v>
      </c>
      <c r="J930" s="5">
        <v>0</v>
      </c>
      <c r="K930" s="5">
        <v>0</v>
      </c>
      <c r="L930" s="5"/>
      <c r="M930" s="1081">
        <f t="shared" si="352"/>
        <v>2244334</v>
      </c>
      <c r="N930" s="5">
        <f t="shared" si="353"/>
        <v>0</v>
      </c>
      <c r="O930" s="5" t="s">
        <v>412</v>
      </c>
      <c r="P930" s="5">
        <v>0</v>
      </c>
      <c r="Q930" s="1078">
        <v>0</v>
      </c>
      <c r="R930" s="1078">
        <v>245672</v>
      </c>
      <c r="S930" s="1078">
        <v>1228328</v>
      </c>
      <c r="T930" s="1078">
        <v>0</v>
      </c>
      <c r="U930" s="1078">
        <v>0</v>
      </c>
      <c r="V930" s="1078">
        <v>0</v>
      </c>
      <c r="W930" s="23">
        <v>0.73</v>
      </c>
      <c r="X930" s="1078">
        <v>1</v>
      </c>
    </row>
    <row r="931" spans="1:24" ht="15" customHeight="1" x14ac:dyDescent="0.25">
      <c r="A931" s="3" t="s">
        <v>41</v>
      </c>
      <c r="B931" s="3" t="s">
        <v>1905</v>
      </c>
      <c r="C931" s="5">
        <v>1671000</v>
      </c>
      <c r="D931" s="5">
        <v>400000</v>
      </c>
      <c r="E931" s="5">
        <v>80000</v>
      </c>
      <c r="F931" s="5">
        <v>42000</v>
      </c>
      <c r="G931" s="5">
        <v>0</v>
      </c>
      <c r="H931" s="5">
        <v>1229000</v>
      </c>
      <c r="I931" s="5">
        <v>0</v>
      </c>
      <c r="J931" s="5">
        <v>0</v>
      </c>
      <c r="K931" s="5">
        <v>0</v>
      </c>
      <c r="L931" s="5"/>
      <c r="M931" s="5">
        <f t="shared" si="352"/>
        <v>3473334</v>
      </c>
      <c r="N931" s="5">
        <f t="shared" si="353"/>
        <v>0</v>
      </c>
      <c r="O931" s="5" t="s">
        <v>1906</v>
      </c>
      <c r="P931" s="5">
        <v>0</v>
      </c>
      <c r="Q931" s="1082">
        <v>0</v>
      </c>
      <c r="R931" s="1082">
        <v>278507</v>
      </c>
      <c r="S931" s="1082">
        <v>1392493</v>
      </c>
      <c r="T931" s="1082">
        <v>0</v>
      </c>
      <c r="U931" s="1082">
        <v>0</v>
      </c>
      <c r="V931" s="1082">
        <v>0</v>
      </c>
      <c r="W931" s="23">
        <v>0.87</v>
      </c>
      <c r="X931" s="1082">
        <v>1</v>
      </c>
    </row>
    <row r="932" spans="1:24" ht="15" customHeight="1" x14ac:dyDescent="0.25">
      <c r="A932" s="3" t="s">
        <v>41</v>
      </c>
      <c r="B932" s="3" t="s">
        <v>1907</v>
      </c>
      <c r="C932" s="5">
        <v>1108000</v>
      </c>
      <c r="D932" s="5">
        <v>400000</v>
      </c>
      <c r="E932" s="5">
        <v>80000</v>
      </c>
      <c r="F932" s="5">
        <v>233000</v>
      </c>
      <c r="G932" s="5">
        <v>0</v>
      </c>
      <c r="H932" s="5">
        <v>475000</v>
      </c>
      <c r="I932" s="5">
        <v>0</v>
      </c>
      <c r="J932" s="5">
        <v>0</v>
      </c>
      <c r="K932" s="5">
        <v>0</v>
      </c>
      <c r="L932" s="5"/>
      <c r="M932" s="5">
        <f xml:space="preserve"> M931+H932+ I932- J932- L932+ Q932</f>
        <v>3948334</v>
      </c>
      <c r="N932" s="5">
        <f>(C932-D932 - F932 - G932 + J932- K932- H932- I932- P932)*-1</f>
        <v>0</v>
      </c>
      <c r="O932" s="5" t="s">
        <v>1471</v>
      </c>
      <c r="P932" s="5">
        <v>0</v>
      </c>
      <c r="Q932" s="1084">
        <v>0</v>
      </c>
      <c r="R932" s="1084">
        <v>184670</v>
      </c>
      <c r="S932" s="1084">
        <v>923330</v>
      </c>
      <c r="T932" s="1084">
        <v>0</v>
      </c>
      <c r="U932" s="1084">
        <v>0</v>
      </c>
      <c r="V932" s="1084">
        <v>0</v>
      </c>
      <c r="W932" s="23">
        <v>0.73</v>
      </c>
      <c r="X932" s="1084">
        <v>1</v>
      </c>
    </row>
    <row r="933" spans="1:24" ht="15" customHeight="1" x14ac:dyDescent="0.25">
      <c r="A933" s="6" t="s">
        <v>16</v>
      </c>
      <c r="B933" s="6" t="s">
        <v>15</v>
      </c>
      <c r="C933" s="7">
        <f t="shared" ref="C933:L933" si="354">SUM(C926:C932)</f>
        <v>9586000</v>
      </c>
      <c r="D933" s="7">
        <f t="shared" si="354"/>
        <v>3800000</v>
      </c>
      <c r="E933" s="7">
        <f t="shared" si="354"/>
        <v>760000</v>
      </c>
      <c r="F933" s="7">
        <f t="shared" si="354"/>
        <v>1935000</v>
      </c>
      <c r="G933" s="7">
        <f t="shared" si="354"/>
        <v>0</v>
      </c>
      <c r="H933" s="7">
        <f t="shared" si="354"/>
        <v>5019000</v>
      </c>
      <c r="I933" s="7">
        <f t="shared" si="354"/>
        <v>0</v>
      </c>
      <c r="J933" s="7">
        <f t="shared" si="354"/>
        <v>1200000</v>
      </c>
      <c r="K933" s="7">
        <f t="shared" si="354"/>
        <v>30000</v>
      </c>
      <c r="L933" s="7">
        <f t="shared" si="354"/>
        <v>0</v>
      </c>
      <c r="M933" s="7">
        <f>M932</f>
        <v>3948334</v>
      </c>
      <c r="N933" s="7">
        <f>SUM(N926:N932)</f>
        <v>-2000</v>
      </c>
      <c r="O933" s="7"/>
      <c r="P933" s="7">
        <f>SUM(P926:P932)</f>
        <v>0</v>
      </c>
      <c r="Q933" s="8"/>
    </row>
    <row r="934" spans="1:24" ht="15" customHeight="1" x14ac:dyDescent="0.25">
      <c r="A934" s="3" t="s">
        <v>41</v>
      </c>
      <c r="B934" s="3" t="s">
        <v>1908</v>
      </c>
      <c r="C934" s="5">
        <v>1532000</v>
      </c>
      <c r="D934" s="5">
        <v>300000</v>
      </c>
      <c r="E934" s="5">
        <v>60000</v>
      </c>
      <c r="F934" s="5">
        <v>32000</v>
      </c>
      <c r="G934" s="5">
        <v>0</v>
      </c>
      <c r="H934" s="5">
        <v>1194000</v>
      </c>
      <c r="I934" s="5">
        <v>0</v>
      </c>
      <c r="J934" s="5">
        <v>0</v>
      </c>
      <c r="K934" s="5">
        <v>0</v>
      </c>
      <c r="L934" s="5"/>
      <c r="M934" s="5">
        <f t="shared" ref="M934:M937" si="355" xml:space="preserve"> M933+H934+ I934- J934- L934+ Q934</f>
        <v>5142334</v>
      </c>
      <c r="N934" s="5">
        <f t="shared" ref="N934:N940" si="356">(C934-D934 - F934 - G934 + J934- K934- H934- I934- P934)*-1</f>
        <v>-6000</v>
      </c>
      <c r="O934" s="5" t="s">
        <v>1910</v>
      </c>
      <c r="P934" s="5">
        <v>0</v>
      </c>
      <c r="Q934" s="1087">
        <v>0</v>
      </c>
      <c r="R934" s="1087">
        <v>255337</v>
      </c>
      <c r="S934" s="1087">
        <v>1276663</v>
      </c>
      <c r="T934" s="1087">
        <v>0</v>
      </c>
      <c r="U934" s="1087">
        <v>0</v>
      </c>
      <c r="V934" s="1087">
        <v>0</v>
      </c>
      <c r="W934" s="23">
        <v>0.82</v>
      </c>
      <c r="X934" s="1087">
        <v>1</v>
      </c>
    </row>
    <row r="935" spans="1:24" ht="15" customHeight="1" x14ac:dyDescent="0.25">
      <c r="A935" s="3" t="s">
        <v>41</v>
      </c>
      <c r="B935" s="3" t="s">
        <v>1911</v>
      </c>
      <c r="C935" s="5">
        <v>1185000</v>
      </c>
      <c r="D935" s="5">
        <v>1350000</v>
      </c>
      <c r="E935" s="5">
        <v>270000</v>
      </c>
      <c r="F935" s="5">
        <v>27000</v>
      </c>
      <c r="G935" s="5">
        <v>0</v>
      </c>
      <c r="H935" s="5">
        <v>510000</v>
      </c>
      <c r="I935" s="5">
        <v>0</v>
      </c>
      <c r="J935" s="5">
        <v>700000</v>
      </c>
      <c r="K935" s="5">
        <v>0</v>
      </c>
      <c r="L935" s="5"/>
      <c r="M935" s="5">
        <f t="shared" si="355"/>
        <v>4952334</v>
      </c>
      <c r="N935" s="5">
        <f t="shared" si="356"/>
        <v>2000</v>
      </c>
      <c r="O935" s="5" t="s">
        <v>1514</v>
      </c>
      <c r="P935" s="5">
        <v>0</v>
      </c>
      <c r="Q935" s="1088">
        <v>0</v>
      </c>
      <c r="R935" s="1088">
        <v>197501</v>
      </c>
      <c r="S935" s="1088">
        <v>987499</v>
      </c>
      <c r="T935" s="1088">
        <v>0</v>
      </c>
      <c r="U935" s="1088">
        <v>0</v>
      </c>
      <c r="V935" s="1088">
        <v>0</v>
      </c>
      <c r="W935" s="23">
        <v>0.76</v>
      </c>
      <c r="X935" s="1088">
        <v>3</v>
      </c>
    </row>
    <row r="936" spans="1:24" ht="15" customHeight="1" x14ac:dyDescent="0.25">
      <c r="A936" s="3" t="s">
        <v>41</v>
      </c>
      <c r="B936" s="3" t="s">
        <v>1913</v>
      </c>
      <c r="C936" s="5">
        <v>1279000</v>
      </c>
      <c r="D936" s="5">
        <v>300000</v>
      </c>
      <c r="E936" s="5">
        <v>60000</v>
      </c>
      <c r="F936" s="5">
        <v>90000</v>
      </c>
      <c r="G936" s="5">
        <v>0</v>
      </c>
      <c r="H936" s="5">
        <v>891000</v>
      </c>
      <c r="I936" s="5">
        <v>0</v>
      </c>
      <c r="J936" s="5">
        <v>0</v>
      </c>
      <c r="K936" s="5">
        <v>0</v>
      </c>
      <c r="L936" s="5"/>
      <c r="M936" s="5">
        <f t="shared" si="355"/>
        <v>5843334</v>
      </c>
      <c r="N936" s="5">
        <f t="shared" si="356"/>
        <v>2000</v>
      </c>
      <c r="O936" s="5" t="s">
        <v>1479</v>
      </c>
      <c r="P936" s="5">
        <v>0</v>
      </c>
      <c r="Q936" s="1090">
        <v>0</v>
      </c>
      <c r="R936" s="1090">
        <v>213171</v>
      </c>
      <c r="S936" s="1090">
        <v>1065828.7</v>
      </c>
      <c r="T936" s="1090">
        <v>0</v>
      </c>
      <c r="U936" s="1090">
        <v>0</v>
      </c>
      <c r="V936" s="1090">
        <v>0</v>
      </c>
      <c r="W936" s="23">
        <v>0.71</v>
      </c>
      <c r="X936" s="1090">
        <v>1</v>
      </c>
    </row>
    <row r="937" spans="1:24" ht="15" customHeight="1" x14ac:dyDescent="0.25">
      <c r="A937" s="3" t="s">
        <v>41</v>
      </c>
      <c r="B937" s="3" t="s">
        <v>1916</v>
      </c>
      <c r="C937" s="5">
        <v>1297000</v>
      </c>
      <c r="D937" s="5">
        <v>0</v>
      </c>
      <c r="E937" s="5">
        <v>0</v>
      </c>
      <c r="F937" s="5">
        <v>27000</v>
      </c>
      <c r="G937" s="5">
        <v>0</v>
      </c>
      <c r="H937" s="5">
        <v>1270000</v>
      </c>
      <c r="I937" s="5">
        <v>0</v>
      </c>
      <c r="J937" s="5">
        <v>0</v>
      </c>
      <c r="K937" s="5">
        <v>0</v>
      </c>
      <c r="L937" s="5"/>
      <c r="M937" s="5">
        <f t="shared" si="355"/>
        <v>7113334</v>
      </c>
      <c r="N937" s="5">
        <f t="shared" si="356"/>
        <v>0</v>
      </c>
      <c r="O937" s="5" t="s">
        <v>1917</v>
      </c>
      <c r="P937" s="5">
        <v>0</v>
      </c>
      <c r="Q937" s="1092">
        <v>0</v>
      </c>
      <c r="R937" s="1092">
        <v>216167</v>
      </c>
      <c r="S937" s="1092">
        <v>1080833.3</v>
      </c>
      <c r="T937" s="1092">
        <v>0</v>
      </c>
      <c r="U937" s="1092">
        <v>0</v>
      </c>
      <c r="V937" s="1092">
        <v>0</v>
      </c>
      <c r="W937" s="23">
        <v>0.87</v>
      </c>
      <c r="X937" s="1092">
        <v>0</v>
      </c>
    </row>
    <row r="938" spans="1:24" ht="15" customHeight="1" x14ac:dyDescent="0.25">
      <c r="A938" s="3" t="s">
        <v>41</v>
      </c>
      <c r="B938" s="3" t="s">
        <v>1919</v>
      </c>
      <c r="C938" s="5">
        <v>850000</v>
      </c>
      <c r="D938" s="5">
        <v>350000</v>
      </c>
      <c r="E938" s="5">
        <v>70000</v>
      </c>
      <c r="F938" s="5">
        <v>236000</v>
      </c>
      <c r="G938" s="5">
        <v>0</v>
      </c>
      <c r="H938" s="5">
        <v>264000</v>
      </c>
      <c r="I938" s="5">
        <v>0</v>
      </c>
      <c r="J938" s="5">
        <v>0</v>
      </c>
      <c r="K938" s="5">
        <v>0</v>
      </c>
      <c r="L938" s="5"/>
      <c r="M938" s="5">
        <f xml:space="preserve"> M937+H938+ I938- J938- L938+ Q938</f>
        <v>7377334</v>
      </c>
      <c r="N938" s="5">
        <f t="shared" si="356"/>
        <v>0</v>
      </c>
      <c r="O938" s="5" t="s">
        <v>1129</v>
      </c>
      <c r="P938" s="5">
        <v>0</v>
      </c>
      <c r="Q938" s="1094">
        <v>0</v>
      </c>
      <c r="R938" s="1094">
        <v>141669</v>
      </c>
      <c r="S938" s="1094">
        <v>708331</v>
      </c>
      <c r="T938" s="1094">
        <v>0</v>
      </c>
      <c r="U938" s="1094">
        <v>0</v>
      </c>
      <c r="V938" s="1094">
        <v>0</v>
      </c>
      <c r="W938" s="23">
        <v>0.74</v>
      </c>
      <c r="X938" s="1094">
        <v>1</v>
      </c>
    </row>
    <row r="939" spans="1:24" ht="15" customHeight="1" x14ac:dyDescent="0.25">
      <c r="A939" s="3"/>
      <c r="B939" s="3" t="s">
        <v>1921</v>
      </c>
      <c r="C939" s="5">
        <v>1943000</v>
      </c>
      <c r="D939" s="5">
        <v>0</v>
      </c>
      <c r="E939" s="5">
        <v>0</v>
      </c>
      <c r="F939" s="5">
        <v>27000</v>
      </c>
      <c r="G939" s="5">
        <v>0</v>
      </c>
      <c r="H939" s="5">
        <v>1916000</v>
      </c>
      <c r="I939" s="5">
        <v>0</v>
      </c>
      <c r="J939" s="5">
        <v>0</v>
      </c>
      <c r="K939" s="5">
        <v>0</v>
      </c>
      <c r="L939" s="5"/>
      <c r="M939" s="5">
        <f>+M938+H939+ I939- J939- L939+ Q939</f>
        <v>9293334</v>
      </c>
      <c r="N939" s="5">
        <v>0</v>
      </c>
      <c r="O939" s="5"/>
      <c r="P939" s="5"/>
      <c r="Q939" s="1107"/>
      <c r="R939" s="1107"/>
      <c r="S939" s="1107"/>
      <c r="T939" s="1107"/>
      <c r="U939" s="1107"/>
      <c r="V939" s="1107"/>
      <c r="W939" s="23"/>
      <c r="X939" s="1107"/>
    </row>
    <row r="940" spans="1:24" ht="15" customHeight="1" x14ac:dyDescent="0.25">
      <c r="A940" s="3" t="s">
        <v>41</v>
      </c>
      <c r="B940" s="3" t="s">
        <v>1922</v>
      </c>
      <c r="C940" s="5">
        <v>1246000</v>
      </c>
      <c r="D940" s="5">
        <v>500000</v>
      </c>
      <c r="E940" s="5">
        <v>100000</v>
      </c>
      <c r="F940" s="5">
        <v>47000</v>
      </c>
      <c r="G940" s="5">
        <v>0</v>
      </c>
      <c r="H940" s="5">
        <v>699000</v>
      </c>
      <c r="I940" s="5">
        <v>0</v>
      </c>
      <c r="J940" s="5">
        <v>0</v>
      </c>
      <c r="K940" s="5">
        <v>0</v>
      </c>
      <c r="L940" s="5"/>
      <c r="M940" s="5">
        <f xml:space="preserve"> M939+H940+ I940- J940- L940+ Q940</f>
        <v>9992334</v>
      </c>
      <c r="N940" s="5">
        <f t="shared" si="356"/>
        <v>0</v>
      </c>
      <c r="O940" s="5" t="s">
        <v>1924</v>
      </c>
      <c r="P940" s="5">
        <v>0</v>
      </c>
      <c r="Q940" s="1096">
        <v>0</v>
      </c>
      <c r="R940" s="1096">
        <v>207669</v>
      </c>
      <c r="S940" s="1096">
        <v>1038331.3</v>
      </c>
      <c r="T940" s="1096">
        <v>0</v>
      </c>
      <c r="U940" s="1096">
        <v>0</v>
      </c>
      <c r="V940" s="1096">
        <v>0</v>
      </c>
      <c r="W940" s="23">
        <v>0.76</v>
      </c>
      <c r="X940" s="1096">
        <v>1</v>
      </c>
    </row>
    <row r="941" spans="1:24" ht="15" customHeight="1" x14ac:dyDescent="0.25">
      <c r="A941" s="3" t="s">
        <v>41</v>
      </c>
      <c r="B941" s="3" t="s">
        <v>1925</v>
      </c>
      <c r="C941" s="5">
        <v>1078000</v>
      </c>
      <c r="D941" s="5">
        <v>250000</v>
      </c>
      <c r="E941" s="5">
        <v>50000</v>
      </c>
      <c r="F941" s="5">
        <v>29000</v>
      </c>
      <c r="G941" s="5">
        <v>0</v>
      </c>
      <c r="H941" s="5">
        <v>799000</v>
      </c>
      <c r="I941" s="5">
        <v>0</v>
      </c>
      <c r="J941" s="5">
        <v>0</v>
      </c>
      <c r="K941" s="5">
        <v>0</v>
      </c>
      <c r="L941" s="5"/>
      <c r="M941" s="5">
        <f xml:space="preserve"> M940+H941+ I941- J941- L941+ Q941</f>
        <v>10791334</v>
      </c>
      <c r="N941" s="5">
        <f>(C941-D941 - F941 - G941 + J941- K941- H941- I941- P941)*-1</f>
        <v>0</v>
      </c>
      <c r="O941" s="5" t="s">
        <v>1927</v>
      </c>
      <c r="P941" s="5">
        <v>0</v>
      </c>
      <c r="Q941" s="1099">
        <v>0</v>
      </c>
      <c r="R941" s="1099">
        <v>179670</v>
      </c>
      <c r="S941" s="1099">
        <v>898330.3</v>
      </c>
      <c r="T941" s="1099">
        <v>0</v>
      </c>
      <c r="U941" s="1099">
        <v>0</v>
      </c>
      <c r="V941" s="1099">
        <v>0</v>
      </c>
      <c r="W941" s="23">
        <v>0.78</v>
      </c>
      <c r="X941" s="1099">
        <v>1</v>
      </c>
    </row>
    <row r="942" spans="1:24" ht="15" customHeight="1" x14ac:dyDescent="0.25">
      <c r="A942" s="6" t="s">
        <v>17</v>
      </c>
      <c r="B942" s="6" t="s">
        <v>15</v>
      </c>
      <c r="C942" s="7">
        <f t="shared" ref="C942:L942" si="357">SUM(C934:C941)</f>
        <v>10410000</v>
      </c>
      <c r="D942" s="7">
        <f t="shared" si="357"/>
        <v>3050000</v>
      </c>
      <c r="E942" s="7">
        <f t="shared" si="357"/>
        <v>610000</v>
      </c>
      <c r="F942" s="7">
        <f t="shared" si="357"/>
        <v>515000</v>
      </c>
      <c r="G942" s="7">
        <f t="shared" si="357"/>
        <v>0</v>
      </c>
      <c r="H942" s="7">
        <f t="shared" si="357"/>
        <v>7543000</v>
      </c>
      <c r="I942" s="7">
        <f t="shared" si="357"/>
        <v>0</v>
      </c>
      <c r="J942" s="7">
        <f t="shared" si="357"/>
        <v>700000</v>
      </c>
      <c r="K942" s="7">
        <f t="shared" si="357"/>
        <v>0</v>
      </c>
      <c r="L942" s="7">
        <f t="shared" si="357"/>
        <v>0</v>
      </c>
      <c r="M942" s="7">
        <f>M941</f>
        <v>10791334</v>
      </c>
      <c r="N942" s="7">
        <f>SUM(N934:N941)</f>
        <v>-2000</v>
      </c>
      <c r="O942" s="7"/>
      <c r="P942" s="7">
        <f>SUM(P934:P941)</f>
        <v>0</v>
      </c>
      <c r="Q942" s="8"/>
    </row>
    <row r="943" spans="1:24" ht="15" customHeight="1" x14ac:dyDescent="0.25">
      <c r="A943" s="3" t="s">
        <v>41</v>
      </c>
      <c r="B943" s="3" t="s">
        <v>1928</v>
      </c>
      <c r="C943" s="5">
        <v>906000</v>
      </c>
      <c r="D943" s="5">
        <v>1000000</v>
      </c>
      <c r="E943" s="5">
        <v>200000</v>
      </c>
      <c r="F943" s="5">
        <v>193000</v>
      </c>
      <c r="G943" s="5">
        <v>0</v>
      </c>
      <c r="H943" s="5">
        <v>380000</v>
      </c>
      <c r="I943" s="5">
        <v>0</v>
      </c>
      <c r="J943" s="5">
        <v>666000</v>
      </c>
      <c r="K943" s="5">
        <v>0</v>
      </c>
      <c r="L943" s="5"/>
      <c r="M943" s="5">
        <f t="shared" ref="M943:M948" si="358" xml:space="preserve"> M942+H943+ I943- J943- L943+ Q943</f>
        <v>10505334</v>
      </c>
      <c r="N943" s="5">
        <f t="shared" ref="N943:N948" si="359">(C943-D943 - F943 - G943 + J943- K943- H943- I943- P943)*-1</f>
        <v>1000</v>
      </c>
      <c r="O943" s="5" t="s">
        <v>1930</v>
      </c>
      <c r="P943" s="5">
        <v>0</v>
      </c>
      <c r="Q943" s="1101">
        <v>0</v>
      </c>
      <c r="R943" s="1101">
        <v>151004</v>
      </c>
      <c r="S943" s="1101">
        <v>754996.3</v>
      </c>
      <c r="T943" s="1101">
        <v>0</v>
      </c>
      <c r="U943" s="1101">
        <v>0</v>
      </c>
      <c r="V943" s="1101">
        <v>0</v>
      </c>
      <c r="W943" s="23">
        <v>0.82</v>
      </c>
      <c r="X943" s="1101">
        <v>1</v>
      </c>
    </row>
    <row r="944" spans="1:24" ht="15" customHeight="1" x14ac:dyDescent="0.25">
      <c r="A944" s="3" t="s">
        <v>41</v>
      </c>
      <c r="B944" s="3" t="s">
        <v>1931</v>
      </c>
      <c r="C944" s="5">
        <v>1117000</v>
      </c>
      <c r="D944" s="5">
        <v>700000</v>
      </c>
      <c r="E944" s="5">
        <v>140000</v>
      </c>
      <c r="F944" s="5">
        <v>103000</v>
      </c>
      <c r="G944" s="5">
        <v>0</v>
      </c>
      <c r="H944" s="5">
        <v>314000</v>
      </c>
      <c r="I944" s="5">
        <v>0</v>
      </c>
      <c r="J944" s="5">
        <v>0</v>
      </c>
      <c r="K944" s="5">
        <v>0</v>
      </c>
      <c r="L944" s="5"/>
      <c r="M944" s="5">
        <f t="shared" si="358"/>
        <v>10819334</v>
      </c>
      <c r="N944" s="5">
        <f t="shared" si="359"/>
        <v>0</v>
      </c>
      <c r="O944" s="5" t="s">
        <v>1932</v>
      </c>
      <c r="P944" s="5">
        <v>0</v>
      </c>
      <c r="Q944" s="1102">
        <v>0</v>
      </c>
      <c r="R944" s="1102">
        <v>186167</v>
      </c>
      <c r="S944" s="1102">
        <v>930833.3</v>
      </c>
      <c r="T944" s="1102">
        <v>0</v>
      </c>
      <c r="U944" s="1102">
        <v>0</v>
      </c>
      <c r="V944" s="1102">
        <v>0</v>
      </c>
      <c r="W944" s="23">
        <v>0.78</v>
      </c>
      <c r="X944" s="1102">
        <v>2</v>
      </c>
    </row>
    <row r="945" spans="1:24" ht="15" customHeight="1" x14ac:dyDescent="0.25">
      <c r="A945" s="3" t="s">
        <v>41</v>
      </c>
      <c r="B945" s="3" t="s">
        <v>1933</v>
      </c>
      <c r="C945" s="5">
        <v>1102000</v>
      </c>
      <c r="D945" s="5">
        <v>750000</v>
      </c>
      <c r="E945" s="5">
        <v>150000</v>
      </c>
      <c r="F945" s="5">
        <v>272000</v>
      </c>
      <c r="G945" s="5">
        <v>0</v>
      </c>
      <c r="H945" s="5">
        <v>79000</v>
      </c>
      <c r="I945" s="5">
        <v>0</v>
      </c>
      <c r="J945" s="5">
        <v>0</v>
      </c>
      <c r="K945" s="5">
        <v>0</v>
      </c>
      <c r="L945" s="5"/>
      <c r="M945" s="5">
        <f t="shared" si="358"/>
        <v>10898334</v>
      </c>
      <c r="N945" s="5">
        <f t="shared" si="359"/>
        <v>-1000</v>
      </c>
      <c r="O945" s="5" t="s">
        <v>1934</v>
      </c>
      <c r="P945" s="5">
        <v>0</v>
      </c>
      <c r="Q945" s="1104">
        <v>0</v>
      </c>
      <c r="R945" s="1104">
        <v>183671</v>
      </c>
      <c r="S945" s="1104">
        <v>918329.3</v>
      </c>
      <c r="T945" s="1104">
        <v>0</v>
      </c>
      <c r="U945" s="1104">
        <v>0</v>
      </c>
      <c r="V945" s="1104">
        <v>0</v>
      </c>
      <c r="W945" s="23">
        <v>0.86</v>
      </c>
      <c r="X945" s="1104">
        <v>2</v>
      </c>
    </row>
    <row r="946" spans="1:24" ht="15" customHeight="1" x14ac:dyDescent="0.25">
      <c r="A946" s="3" t="s">
        <v>41</v>
      </c>
      <c r="B946" s="3" t="s">
        <v>1935</v>
      </c>
      <c r="C946" s="5">
        <v>2841000</v>
      </c>
      <c r="D946" s="5">
        <v>2500000</v>
      </c>
      <c r="E946" s="5">
        <v>500000</v>
      </c>
      <c r="F946" s="5">
        <v>27000</v>
      </c>
      <c r="G946" s="5">
        <v>0</v>
      </c>
      <c r="H946" s="5">
        <v>2315000</v>
      </c>
      <c r="I946" s="5">
        <v>0</v>
      </c>
      <c r="J946" s="5">
        <v>2000000</v>
      </c>
      <c r="K946" s="5">
        <v>0</v>
      </c>
      <c r="L946" s="5"/>
      <c r="M946" s="5">
        <f t="shared" si="358"/>
        <v>11213334</v>
      </c>
      <c r="N946" s="5">
        <f t="shared" si="359"/>
        <v>1000</v>
      </c>
      <c r="O946" s="5" t="s">
        <v>1936</v>
      </c>
      <c r="P946" s="5">
        <v>0</v>
      </c>
      <c r="Q946" s="1106">
        <v>0</v>
      </c>
      <c r="R946" s="1106">
        <v>473502</v>
      </c>
      <c r="S946" s="1106">
        <v>2367497.7000000002</v>
      </c>
      <c r="T946" s="1106">
        <v>0</v>
      </c>
      <c r="U946" s="1106">
        <v>0</v>
      </c>
      <c r="V946" s="1106">
        <v>0</v>
      </c>
      <c r="W946" s="23">
        <v>0.82</v>
      </c>
      <c r="X946" s="1106">
        <v>2</v>
      </c>
    </row>
    <row r="947" spans="1:24" ht="15" customHeight="1" x14ac:dyDescent="0.25">
      <c r="A947" s="3" t="s">
        <v>41</v>
      </c>
      <c r="B947" s="3" t="s">
        <v>1938</v>
      </c>
      <c r="C947" s="5">
        <v>1034000</v>
      </c>
      <c r="D947" s="5">
        <v>5200000</v>
      </c>
      <c r="E947" s="5">
        <v>1040000</v>
      </c>
      <c r="F947" s="5">
        <v>41000</v>
      </c>
      <c r="G947" s="5">
        <v>0</v>
      </c>
      <c r="H947" s="5">
        <v>792000</v>
      </c>
      <c r="I947" s="5">
        <v>0</v>
      </c>
      <c r="J947" s="5">
        <v>5000000</v>
      </c>
      <c r="K947" s="5">
        <v>0</v>
      </c>
      <c r="L947" s="5"/>
      <c r="M947" s="5">
        <f t="shared" si="358"/>
        <v>7005334</v>
      </c>
      <c r="N947" s="5">
        <f t="shared" si="359"/>
        <v>-1000</v>
      </c>
      <c r="O947" s="5" t="s">
        <v>1939</v>
      </c>
      <c r="P947" s="5">
        <v>0</v>
      </c>
      <c r="Q947" s="1108">
        <v>0</v>
      </c>
      <c r="R947" s="1108">
        <v>172332</v>
      </c>
      <c r="S947" s="1108">
        <v>861668.3</v>
      </c>
      <c r="T947" s="1108">
        <v>0</v>
      </c>
      <c r="U947" s="1108">
        <v>0</v>
      </c>
      <c r="V947" s="1108">
        <v>0</v>
      </c>
      <c r="W947" s="23">
        <v>0.86</v>
      </c>
      <c r="X947" s="1108">
        <v>2</v>
      </c>
    </row>
    <row r="948" spans="1:24" ht="15" customHeight="1" x14ac:dyDescent="0.25">
      <c r="A948" s="3" t="s">
        <v>41</v>
      </c>
      <c r="B948" s="3" t="s">
        <v>1940</v>
      </c>
      <c r="C948" s="5">
        <v>1299000</v>
      </c>
      <c r="D948" s="5">
        <v>550000</v>
      </c>
      <c r="E948" s="5">
        <v>110000</v>
      </c>
      <c r="F948" s="5">
        <v>24000</v>
      </c>
      <c r="G948" s="5">
        <v>0</v>
      </c>
      <c r="H948" s="5">
        <v>726000</v>
      </c>
      <c r="I948" s="5">
        <v>0</v>
      </c>
      <c r="J948" s="5">
        <v>0</v>
      </c>
      <c r="K948" s="5">
        <v>0</v>
      </c>
      <c r="L948" s="5"/>
      <c r="M948" s="5">
        <f t="shared" si="358"/>
        <v>7731334</v>
      </c>
      <c r="N948" s="5">
        <f t="shared" si="359"/>
        <v>1000</v>
      </c>
      <c r="O948" s="5" t="s">
        <v>1941</v>
      </c>
      <c r="P948" s="5">
        <v>0</v>
      </c>
      <c r="Q948" s="1110">
        <v>0</v>
      </c>
      <c r="R948" s="1110">
        <v>216498</v>
      </c>
      <c r="S948" s="1110">
        <v>1082502.3</v>
      </c>
      <c r="T948" s="1110">
        <v>0</v>
      </c>
      <c r="U948" s="1110">
        <v>0</v>
      </c>
      <c r="V948" s="1110">
        <v>0</v>
      </c>
      <c r="W948" s="23">
        <v>0.82</v>
      </c>
      <c r="X948" s="1110">
        <v>2</v>
      </c>
    </row>
    <row r="949" spans="1:24" ht="15" customHeight="1" x14ac:dyDescent="0.25">
      <c r="A949" s="3" t="s">
        <v>41</v>
      </c>
      <c r="B949" s="3" t="s">
        <v>1943</v>
      </c>
      <c r="C949" s="5">
        <v>875000</v>
      </c>
      <c r="D949" s="5">
        <v>1000000</v>
      </c>
      <c r="E949" s="5">
        <v>200000</v>
      </c>
      <c r="F949" s="5">
        <v>27000</v>
      </c>
      <c r="G949" s="5">
        <v>0</v>
      </c>
      <c r="H949" s="5">
        <v>835000</v>
      </c>
      <c r="I949" s="5">
        <v>0</v>
      </c>
      <c r="J949" s="5">
        <v>990000</v>
      </c>
      <c r="K949" s="5">
        <v>0</v>
      </c>
      <c r="L949" s="5"/>
      <c r="M949" s="5">
        <f xml:space="preserve"> M948+H949+ I949- J949- L949+ Q949</f>
        <v>7576334</v>
      </c>
      <c r="N949" s="5">
        <f>(C949-D949 - F949 - G949 + J949- K949- H949- I949- P949)*-1</f>
        <v>-3000</v>
      </c>
      <c r="O949" s="5" t="s">
        <v>1944</v>
      </c>
      <c r="P949" s="5">
        <v>0</v>
      </c>
      <c r="Q949" s="1112">
        <v>0</v>
      </c>
      <c r="R949" s="1112">
        <v>145835</v>
      </c>
      <c r="S949" s="1112">
        <v>729165.3</v>
      </c>
      <c r="T949" s="1112">
        <v>0</v>
      </c>
      <c r="U949" s="1112">
        <v>0</v>
      </c>
      <c r="V949" s="1112">
        <v>0</v>
      </c>
      <c r="W949" s="23">
        <v>0.73</v>
      </c>
      <c r="X949" s="1112">
        <v>1</v>
      </c>
    </row>
    <row r="950" spans="1:24" ht="15" customHeight="1" x14ac:dyDescent="0.25">
      <c r="A950" s="6" t="s">
        <v>18</v>
      </c>
      <c r="B950" s="6" t="s">
        <v>15</v>
      </c>
      <c r="C950" s="7">
        <f t="shared" ref="C950:L950" si="360">SUM(C943:C949)</f>
        <v>9174000</v>
      </c>
      <c r="D950" s="7">
        <f t="shared" si="360"/>
        <v>11700000</v>
      </c>
      <c r="E950" s="7">
        <f t="shared" si="360"/>
        <v>2340000</v>
      </c>
      <c r="F950" s="7">
        <f t="shared" si="360"/>
        <v>687000</v>
      </c>
      <c r="G950" s="7">
        <f t="shared" si="360"/>
        <v>0</v>
      </c>
      <c r="H950" s="7">
        <f t="shared" si="360"/>
        <v>5441000</v>
      </c>
      <c r="I950" s="7">
        <f t="shared" si="360"/>
        <v>0</v>
      </c>
      <c r="J950" s="7">
        <f t="shared" si="360"/>
        <v>8656000</v>
      </c>
      <c r="K950" s="7">
        <f t="shared" si="360"/>
        <v>0</v>
      </c>
      <c r="L950" s="7">
        <f t="shared" si="360"/>
        <v>0</v>
      </c>
      <c r="M950" s="7">
        <f>M949</f>
        <v>7576334</v>
      </c>
      <c r="N950" s="7">
        <f>SUM(N943:N949)</f>
        <v>-2000</v>
      </c>
      <c r="O950" s="7"/>
      <c r="P950" s="7">
        <f>SUM(P943:P949)</f>
        <v>0</v>
      </c>
      <c r="Q950" s="8"/>
    </row>
    <row r="951" spans="1:24" ht="15" customHeight="1" x14ac:dyDescent="0.25">
      <c r="A951" s="3" t="s">
        <v>41</v>
      </c>
      <c r="B951" s="3" t="s">
        <v>1945</v>
      </c>
      <c r="C951" s="5">
        <v>1364000</v>
      </c>
      <c r="D951" s="5">
        <v>800000</v>
      </c>
      <c r="E951" s="5">
        <v>160000</v>
      </c>
      <c r="F951" s="5">
        <v>26000</v>
      </c>
      <c r="G951" s="5">
        <v>0</v>
      </c>
      <c r="H951" s="5">
        <v>540000</v>
      </c>
      <c r="I951" s="5">
        <v>0</v>
      </c>
      <c r="J951" s="5">
        <v>0</v>
      </c>
      <c r="K951" s="5">
        <v>0</v>
      </c>
      <c r="L951" s="5"/>
      <c r="M951" s="5">
        <f t="shared" ref="M951:M956" si="361" xml:space="preserve"> M950+H951+ I951- J951- L951+ Q951</f>
        <v>8116334</v>
      </c>
      <c r="N951" s="5">
        <f t="shared" ref="N951:N956" si="362">(C951-D951 - F951 - G951 + J951- K951- H951- I951- P951)*-1</f>
        <v>2000</v>
      </c>
      <c r="O951" s="5" t="s">
        <v>1129</v>
      </c>
      <c r="P951" s="5">
        <v>0</v>
      </c>
      <c r="Q951" s="1115">
        <v>0</v>
      </c>
      <c r="R951" s="1115">
        <v>227337</v>
      </c>
      <c r="S951" s="1115">
        <v>1136663.3</v>
      </c>
      <c r="T951" s="1115">
        <v>0</v>
      </c>
      <c r="U951" s="1115">
        <v>0</v>
      </c>
      <c r="V951" s="1115">
        <v>0</v>
      </c>
      <c r="W951" s="23">
        <v>0.76</v>
      </c>
      <c r="X951" s="1115">
        <v>2</v>
      </c>
    </row>
    <row r="952" spans="1:24" ht="15" customHeight="1" x14ac:dyDescent="0.25">
      <c r="A952" s="3" t="s">
        <v>41</v>
      </c>
      <c r="B952" s="3" t="s">
        <v>1947</v>
      </c>
      <c r="C952" s="5">
        <v>847000</v>
      </c>
      <c r="D952" s="5">
        <v>2150000</v>
      </c>
      <c r="E952" s="5">
        <v>430000</v>
      </c>
      <c r="F952" s="5">
        <v>469000</v>
      </c>
      <c r="G952" s="5">
        <v>0</v>
      </c>
      <c r="H952" s="5">
        <v>360000</v>
      </c>
      <c r="I952" s="5">
        <v>0</v>
      </c>
      <c r="J952" s="5">
        <v>2111000</v>
      </c>
      <c r="K952" s="5">
        <v>0</v>
      </c>
      <c r="L952" s="5"/>
      <c r="M952" s="5">
        <f t="shared" si="361"/>
        <v>6365334</v>
      </c>
      <c r="N952" s="5">
        <f t="shared" si="362"/>
        <v>21000</v>
      </c>
      <c r="O952" s="5" t="s">
        <v>1949</v>
      </c>
      <c r="P952" s="5">
        <v>0</v>
      </c>
      <c r="Q952" s="1117">
        <v>0</v>
      </c>
      <c r="R952" s="1117">
        <v>141168</v>
      </c>
      <c r="S952" s="1117">
        <v>705832.3</v>
      </c>
      <c r="T952" s="1117">
        <v>0</v>
      </c>
      <c r="U952" s="1117">
        <v>0</v>
      </c>
      <c r="V952" s="1117">
        <v>0</v>
      </c>
      <c r="W952" s="23">
        <v>0.67</v>
      </c>
      <c r="X952" s="1117">
        <v>4</v>
      </c>
    </row>
    <row r="953" spans="1:24" ht="15" customHeight="1" x14ac:dyDescent="0.25">
      <c r="A953" s="3" t="s">
        <v>41</v>
      </c>
      <c r="B953" s="3" t="s">
        <v>1950</v>
      </c>
      <c r="C953" s="5">
        <v>1322000</v>
      </c>
      <c r="D953" s="5">
        <v>1900000</v>
      </c>
      <c r="E953" s="5">
        <v>380000</v>
      </c>
      <c r="F953" s="5">
        <v>324000</v>
      </c>
      <c r="G953" s="5">
        <v>0</v>
      </c>
      <c r="H953" s="5">
        <v>578000</v>
      </c>
      <c r="I953" s="5">
        <v>0</v>
      </c>
      <c r="J953" s="5">
        <v>1500000</v>
      </c>
      <c r="K953" s="5">
        <v>0</v>
      </c>
      <c r="L953" s="5"/>
      <c r="M953" s="5">
        <f t="shared" si="361"/>
        <v>5443334</v>
      </c>
      <c r="N953" s="5">
        <f t="shared" si="362"/>
        <v>-20000</v>
      </c>
      <c r="O953" s="5" t="s">
        <v>1952</v>
      </c>
      <c r="P953" s="5">
        <v>0</v>
      </c>
      <c r="Q953" s="1120">
        <v>0</v>
      </c>
      <c r="R953" s="1120">
        <v>220340</v>
      </c>
      <c r="S953" s="1120">
        <v>1101659.7</v>
      </c>
      <c r="T953" s="1120">
        <v>0</v>
      </c>
      <c r="U953" s="1120">
        <v>0</v>
      </c>
      <c r="V953" s="1120">
        <v>0</v>
      </c>
      <c r="W953" s="23">
        <v>0.82</v>
      </c>
      <c r="X953" s="1120">
        <v>3</v>
      </c>
    </row>
    <row r="954" spans="1:24" ht="15" customHeight="1" x14ac:dyDescent="0.25">
      <c r="A954" s="3" t="s">
        <v>41</v>
      </c>
      <c r="B954" s="3" t="s">
        <v>1953</v>
      </c>
      <c r="C954" s="5">
        <v>1075000</v>
      </c>
      <c r="D954" s="5">
        <v>750000</v>
      </c>
      <c r="E954" s="5">
        <v>150000</v>
      </c>
      <c r="F954" s="5">
        <v>27000</v>
      </c>
      <c r="G954" s="5">
        <v>0</v>
      </c>
      <c r="H954" s="5">
        <v>796000</v>
      </c>
      <c r="I954" s="5">
        <v>0</v>
      </c>
      <c r="J954" s="5">
        <v>500000</v>
      </c>
      <c r="K954" s="5">
        <v>0</v>
      </c>
      <c r="L954" s="5"/>
      <c r="M954" s="5">
        <f t="shared" si="361"/>
        <v>5739334</v>
      </c>
      <c r="N954" s="5">
        <f t="shared" si="362"/>
        <v>-2000</v>
      </c>
      <c r="O954" s="5" t="s">
        <v>1954</v>
      </c>
      <c r="P954" s="5">
        <v>0</v>
      </c>
      <c r="Q954" s="1122">
        <v>0</v>
      </c>
      <c r="R954" s="1122">
        <v>179166</v>
      </c>
      <c r="S954" s="1122">
        <v>895834.3</v>
      </c>
      <c r="T954" s="1122">
        <v>0</v>
      </c>
      <c r="U954" s="1122">
        <v>0</v>
      </c>
      <c r="V954" s="1122">
        <v>0</v>
      </c>
      <c r="W954" s="23">
        <v>0.85</v>
      </c>
      <c r="X954" s="1122">
        <v>2</v>
      </c>
    </row>
    <row r="955" spans="1:24" ht="15" customHeight="1" x14ac:dyDescent="0.25">
      <c r="A955" s="3" t="s">
        <v>41</v>
      </c>
      <c r="B955" s="3" t="s">
        <v>1955</v>
      </c>
      <c r="C955" s="5">
        <v>1139000</v>
      </c>
      <c r="D955" s="5">
        <v>0</v>
      </c>
      <c r="E955" s="5">
        <v>0</v>
      </c>
      <c r="F955" s="5">
        <v>27000</v>
      </c>
      <c r="G955" s="5">
        <v>0</v>
      </c>
      <c r="H955" s="5">
        <v>1114000</v>
      </c>
      <c r="I955" s="5">
        <v>0</v>
      </c>
      <c r="J955" s="5">
        <v>0</v>
      </c>
      <c r="K955" s="5">
        <v>0</v>
      </c>
      <c r="L955" s="5"/>
      <c r="M955" s="5">
        <f t="shared" si="361"/>
        <v>6853334</v>
      </c>
      <c r="N955" s="5">
        <f t="shared" si="362"/>
        <v>2000</v>
      </c>
      <c r="O955" s="5" t="s">
        <v>1957</v>
      </c>
      <c r="P955" s="5">
        <v>0</v>
      </c>
      <c r="Q955" s="1124">
        <v>0</v>
      </c>
      <c r="R955" s="1124">
        <v>189836</v>
      </c>
      <c r="S955" s="1124">
        <v>949164.3</v>
      </c>
      <c r="T955" s="1124">
        <v>0</v>
      </c>
      <c r="U955" s="1124">
        <v>0</v>
      </c>
      <c r="V955" s="1124">
        <v>0</v>
      </c>
      <c r="W955" s="23">
        <v>0.77</v>
      </c>
      <c r="X955" s="1124">
        <v>0</v>
      </c>
    </row>
    <row r="956" spans="1:24" ht="15" customHeight="1" x14ac:dyDescent="0.25">
      <c r="A956" s="3" t="s">
        <v>41</v>
      </c>
      <c r="B956" s="3" t="s">
        <v>1958</v>
      </c>
      <c r="C956" s="5">
        <v>1272000</v>
      </c>
      <c r="D956" s="5">
        <v>500000</v>
      </c>
      <c r="E956" s="5">
        <v>100000</v>
      </c>
      <c r="F956" s="5">
        <v>62000</v>
      </c>
      <c r="G956" s="5">
        <v>0</v>
      </c>
      <c r="H956" s="5">
        <v>1210000</v>
      </c>
      <c r="I956" s="5">
        <v>0</v>
      </c>
      <c r="J956" s="5">
        <v>500000</v>
      </c>
      <c r="K956" s="5">
        <v>0</v>
      </c>
      <c r="L956" s="5"/>
      <c r="M956" s="5">
        <f t="shared" si="361"/>
        <v>7563334</v>
      </c>
      <c r="N956" s="5">
        <f t="shared" si="362"/>
        <v>0</v>
      </c>
      <c r="O956" s="5" t="s">
        <v>1960</v>
      </c>
      <c r="P956" s="5">
        <v>0</v>
      </c>
      <c r="Q956" s="1126">
        <v>0</v>
      </c>
      <c r="R956" s="1126">
        <v>212003</v>
      </c>
      <c r="S956" s="1126">
        <v>1059997.3</v>
      </c>
      <c r="T956" s="1126">
        <v>0</v>
      </c>
      <c r="U956" s="1126">
        <v>0</v>
      </c>
      <c r="V956" s="1126">
        <v>0</v>
      </c>
      <c r="W956" s="23">
        <v>0.83</v>
      </c>
      <c r="X956" s="1126">
        <v>1</v>
      </c>
    </row>
    <row r="957" spans="1:24" ht="15" customHeight="1" x14ac:dyDescent="0.25">
      <c r="A957" s="3" t="s">
        <v>41</v>
      </c>
      <c r="B957" s="3" t="s">
        <v>1961</v>
      </c>
      <c r="C957" s="5">
        <v>1039000</v>
      </c>
      <c r="D957" s="5">
        <v>2300000</v>
      </c>
      <c r="E957" s="5">
        <v>460000</v>
      </c>
      <c r="F957" s="5">
        <v>27000</v>
      </c>
      <c r="G957" s="5">
        <v>0</v>
      </c>
      <c r="H957" s="5">
        <v>109000</v>
      </c>
      <c r="I957" s="5">
        <v>0</v>
      </c>
      <c r="J957" s="5">
        <v>1400000</v>
      </c>
      <c r="K957" s="5">
        <v>0</v>
      </c>
      <c r="L957" s="5"/>
      <c r="M957" s="5">
        <f xml:space="preserve"> M956+H957+ I957- J957- L957+ Q957</f>
        <v>6272334</v>
      </c>
      <c r="N957" s="5">
        <f>(C957-D957 - F957 - G957 + J957- K957- H957- I957- P957)*-1</f>
        <v>-3000</v>
      </c>
      <c r="O957" s="5" t="s">
        <v>1963</v>
      </c>
      <c r="P957" s="5">
        <v>0</v>
      </c>
      <c r="Q957" s="1128">
        <v>0</v>
      </c>
      <c r="R957" s="1128">
        <v>173168</v>
      </c>
      <c r="S957" s="1128">
        <v>865832.3</v>
      </c>
      <c r="T957" s="1128">
        <v>0</v>
      </c>
      <c r="U957" s="1128">
        <v>0</v>
      </c>
      <c r="V957" s="1128">
        <v>0</v>
      </c>
      <c r="W957" s="23">
        <v>0.84</v>
      </c>
      <c r="X957" s="1128">
        <v>4</v>
      </c>
    </row>
    <row r="958" spans="1:24" ht="15" customHeight="1" x14ac:dyDescent="0.25">
      <c r="A958" s="6" t="s">
        <v>19</v>
      </c>
      <c r="B958" s="6" t="s">
        <v>15</v>
      </c>
      <c r="C958" s="7">
        <f t="shared" ref="C958:L958" si="363">SUM(C951:C957)</f>
        <v>8058000</v>
      </c>
      <c r="D958" s="7">
        <f t="shared" si="363"/>
        <v>8400000</v>
      </c>
      <c r="E958" s="7">
        <f t="shared" si="363"/>
        <v>1680000</v>
      </c>
      <c r="F958" s="7">
        <f t="shared" si="363"/>
        <v>962000</v>
      </c>
      <c r="G958" s="7">
        <f t="shared" si="363"/>
        <v>0</v>
      </c>
      <c r="H958" s="7">
        <f t="shared" si="363"/>
        <v>4707000</v>
      </c>
      <c r="I958" s="7">
        <f t="shared" si="363"/>
        <v>0</v>
      </c>
      <c r="J958" s="7">
        <f t="shared" si="363"/>
        <v>6011000</v>
      </c>
      <c r="K958" s="7">
        <f t="shared" si="363"/>
        <v>0</v>
      </c>
      <c r="L958" s="7">
        <f t="shared" si="363"/>
        <v>0</v>
      </c>
      <c r="M958" s="7">
        <f>M957</f>
        <v>6272334</v>
      </c>
      <c r="N958" s="7">
        <f>SUM(N951:N957)</f>
        <v>0</v>
      </c>
      <c r="O958" s="7"/>
      <c r="P958" s="7">
        <f>SUM(P951:P957)</f>
        <v>0</v>
      </c>
      <c r="Q958" s="8"/>
    </row>
    <row r="959" spans="1:24" x14ac:dyDescent="0.25">
      <c r="A959" s="10" t="s">
        <v>15</v>
      </c>
      <c r="B959" s="10" t="s">
        <v>20</v>
      </c>
      <c r="C959" s="11">
        <f t="shared" ref="C959:L959" si="364">C933+C942+C950+C958</f>
        <v>37228000</v>
      </c>
      <c r="D959" s="11">
        <f t="shared" si="364"/>
        <v>26950000</v>
      </c>
      <c r="E959" s="11">
        <f t="shared" si="364"/>
        <v>5390000</v>
      </c>
      <c r="F959" s="11">
        <f t="shared" si="364"/>
        <v>4099000</v>
      </c>
      <c r="G959" s="11">
        <f t="shared" si="364"/>
        <v>0</v>
      </c>
      <c r="H959" s="11">
        <f t="shared" si="364"/>
        <v>22710000</v>
      </c>
      <c r="I959" s="11">
        <f t="shared" si="364"/>
        <v>0</v>
      </c>
      <c r="J959" s="11">
        <f t="shared" si="364"/>
        <v>16567000</v>
      </c>
      <c r="K959" s="11">
        <f t="shared" si="364"/>
        <v>30000</v>
      </c>
      <c r="L959" s="11">
        <f t="shared" si="364"/>
        <v>0</v>
      </c>
      <c r="M959" s="11">
        <f>M958</f>
        <v>6272334</v>
      </c>
      <c r="N959" s="11">
        <f>N933+N942+N950+N958</f>
        <v>-6000</v>
      </c>
      <c r="O959" s="11"/>
      <c r="P959" s="11">
        <f>P933+P942+P950+P958</f>
        <v>0</v>
      </c>
      <c r="Q959" s="9"/>
    </row>
    <row r="960" spans="1:24" ht="15" customHeight="1" x14ac:dyDescent="0.25">
      <c r="A960" t="s">
        <v>41</v>
      </c>
      <c r="B960" s="3" t="s">
        <v>1964</v>
      </c>
      <c r="C960" s="5">
        <v>997000</v>
      </c>
      <c r="D960" s="5">
        <v>750000</v>
      </c>
      <c r="E960" s="5">
        <v>150000</v>
      </c>
      <c r="F960" s="5">
        <v>302000</v>
      </c>
      <c r="G960" s="5">
        <v>0</v>
      </c>
      <c r="H960" s="5">
        <v>14000</v>
      </c>
      <c r="I960" s="5">
        <v>0</v>
      </c>
      <c r="J960" s="5">
        <v>70000</v>
      </c>
      <c r="K960" s="5">
        <v>0</v>
      </c>
      <c r="L960" s="5"/>
      <c r="M960" s="5">
        <f t="shared" ref="M960:M965" si="365" xml:space="preserve"> M959+H960+ I960- J960- L960+ Q960</f>
        <v>6216334</v>
      </c>
      <c r="N960" s="5">
        <f t="shared" ref="N960:N965" si="366">(C960-D960 - F960 - G960 + J960- K960- H960- I960- P960)*-1</f>
        <v>-1000</v>
      </c>
      <c r="O960" s="5" t="s">
        <v>1966</v>
      </c>
      <c r="P960" s="5">
        <v>0</v>
      </c>
      <c r="Q960" s="1130">
        <v>0</v>
      </c>
      <c r="R960" s="1130">
        <v>166170</v>
      </c>
      <c r="S960" s="1130">
        <v>830830.3</v>
      </c>
      <c r="T960" s="1130">
        <v>0</v>
      </c>
      <c r="U960" s="1130">
        <v>0</v>
      </c>
      <c r="V960" s="1130">
        <v>0</v>
      </c>
      <c r="W960" s="23">
        <v>0.83</v>
      </c>
      <c r="X960" s="1130">
        <v>2</v>
      </c>
    </row>
    <row r="961" spans="1:24" ht="15" customHeight="1" x14ac:dyDescent="0.25">
      <c r="A961" s="3" t="s">
        <v>41</v>
      </c>
      <c r="B961" s="3" t="s">
        <v>1967</v>
      </c>
      <c r="C961" s="5">
        <v>1383000</v>
      </c>
      <c r="D961" s="5">
        <v>800000</v>
      </c>
      <c r="E961" s="5">
        <v>160000</v>
      </c>
      <c r="F961" s="5">
        <v>27000</v>
      </c>
      <c r="G961" s="5">
        <v>0</v>
      </c>
      <c r="H961" s="5">
        <v>547000</v>
      </c>
      <c r="I961" s="5">
        <v>0</v>
      </c>
      <c r="J961" s="5">
        <v>0</v>
      </c>
      <c r="K961" s="5">
        <v>0</v>
      </c>
      <c r="L961" s="5"/>
      <c r="M961" s="5">
        <f t="shared" si="365"/>
        <v>6763334</v>
      </c>
      <c r="N961" s="5">
        <f t="shared" si="366"/>
        <v>-9000</v>
      </c>
      <c r="O961" s="5" t="s">
        <v>1969</v>
      </c>
      <c r="P961" s="5">
        <v>0</v>
      </c>
      <c r="Q961" s="1132">
        <v>0</v>
      </c>
      <c r="R961" s="1132">
        <v>230502</v>
      </c>
      <c r="S961" s="1132">
        <v>1152497.7</v>
      </c>
      <c r="T961" s="1132">
        <v>0</v>
      </c>
      <c r="U961" s="1132">
        <v>0</v>
      </c>
      <c r="V961" s="1132">
        <v>0</v>
      </c>
      <c r="W961" s="23">
        <v>0.9</v>
      </c>
      <c r="X961" s="1132">
        <v>2</v>
      </c>
    </row>
    <row r="962" spans="1:24" ht="15" customHeight="1" x14ac:dyDescent="0.25">
      <c r="A962" s="3" t="s">
        <v>41</v>
      </c>
      <c r="B962" s="3" t="s">
        <v>1970</v>
      </c>
      <c r="C962" s="5">
        <v>1107000</v>
      </c>
      <c r="D962" s="5">
        <v>1000000</v>
      </c>
      <c r="E962" s="5">
        <v>200000</v>
      </c>
      <c r="F962" s="5">
        <v>39000</v>
      </c>
      <c r="G962" s="5">
        <v>0</v>
      </c>
      <c r="H962" s="5">
        <v>1088000</v>
      </c>
      <c r="I962" s="5">
        <v>0</v>
      </c>
      <c r="J962" s="5">
        <v>1000000</v>
      </c>
      <c r="K962" s="5">
        <v>0</v>
      </c>
      <c r="L962" s="5"/>
      <c r="M962" s="5">
        <f t="shared" si="365"/>
        <v>6851334</v>
      </c>
      <c r="N962" s="5">
        <f t="shared" si="366"/>
        <v>20000</v>
      </c>
      <c r="O962" s="5" t="s">
        <v>1971</v>
      </c>
      <c r="P962" s="5">
        <v>0</v>
      </c>
      <c r="Q962" s="1133">
        <v>0</v>
      </c>
      <c r="R962" s="1133">
        <v>184503</v>
      </c>
      <c r="S962" s="1133">
        <v>922497.3</v>
      </c>
      <c r="T962" s="1133">
        <v>0</v>
      </c>
      <c r="U962" s="1133">
        <v>0</v>
      </c>
      <c r="V962" s="1133">
        <v>0</v>
      </c>
      <c r="W962" s="23">
        <v>0.9</v>
      </c>
      <c r="X962" s="1133">
        <v>1</v>
      </c>
    </row>
    <row r="963" spans="1:24" ht="15" customHeight="1" x14ac:dyDescent="0.25">
      <c r="A963" s="3" t="s">
        <v>41</v>
      </c>
      <c r="B963" s="3" t="s">
        <v>1973</v>
      </c>
      <c r="C963" s="5">
        <v>938000</v>
      </c>
      <c r="D963" s="5">
        <v>1150000</v>
      </c>
      <c r="E963" s="5">
        <v>230000</v>
      </c>
      <c r="F963" s="5">
        <v>30000</v>
      </c>
      <c r="G963" s="5">
        <v>0</v>
      </c>
      <c r="H963" s="5">
        <v>136000</v>
      </c>
      <c r="I963" s="5">
        <v>0</v>
      </c>
      <c r="J963" s="5">
        <v>400000</v>
      </c>
      <c r="K963" s="5">
        <v>0</v>
      </c>
      <c r="L963" s="5"/>
      <c r="M963" s="5">
        <f t="shared" si="365"/>
        <v>6587334</v>
      </c>
      <c r="N963" s="5">
        <f t="shared" si="366"/>
        <v>-22000</v>
      </c>
      <c r="O963" s="5" t="s">
        <v>1974</v>
      </c>
      <c r="P963" s="5">
        <v>0</v>
      </c>
      <c r="Q963" s="1135">
        <v>0</v>
      </c>
      <c r="R963" s="1135">
        <v>156335</v>
      </c>
      <c r="S963" s="1135">
        <v>781665.3</v>
      </c>
      <c r="T963" s="1135">
        <v>0</v>
      </c>
      <c r="U963" s="1135">
        <v>0</v>
      </c>
      <c r="V963" s="1135">
        <v>0</v>
      </c>
      <c r="W963" s="23">
        <v>0.83</v>
      </c>
      <c r="X963" s="1135">
        <v>3</v>
      </c>
    </row>
    <row r="964" spans="1:24" ht="15" customHeight="1" x14ac:dyDescent="0.25">
      <c r="A964" s="3" t="s">
        <v>41</v>
      </c>
      <c r="B964" s="3" t="s">
        <v>1976</v>
      </c>
      <c r="C964" s="5">
        <v>924000</v>
      </c>
      <c r="D964" s="5">
        <v>1400000</v>
      </c>
      <c r="E964" s="5">
        <v>280000</v>
      </c>
      <c r="F964" s="5">
        <v>27000</v>
      </c>
      <c r="G964" s="5">
        <v>0</v>
      </c>
      <c r="H964" s="5">
        <v>496000</v>
      </c>
      <c r="I964" s="5">
        <v>0</v>
      </c>
      <c r="J964" s="5">
        <v>1000000</v>
      </c>
      <c r="K964" s="5">
        <v>0</v>
      </c>
      <c r="L964" s="5"/>
      <c r="M964" s="5">
        <f t="shared" si="365"/>
        <v>6083334</v>
      </c>
      <c r="N964" s="5">
        <f t="shared" si="366"/>
        <v>-1000</v>
      </c>
      <c r="O964" s="5" t="s">
        <v>1977</v>
      </c>
      <c r="P964" s="5">
        <v>0</v>
      </c>
      <c r="Q964" s="1137">
        <v>0</v>
      </c>
      <c r="R964" s="1137">
        <v>154003</v>
      </c>
      <c r="S964" s="1137">
        <v>769997.3</v>
      </c>
      <c r="T964" s="1137">
        <v>0</v>
      </c>
      <c r="U964" s="1137">
        <v>0</v>
      </c>
      <c r="V964" s="1137">
        <v>0</v>
      </c>
      <c r="W964" s="23">
        <v>0.85</v>
      </c>
      <c r="X964" s="1137">
        <v>3</v>
      </c>
    </row>
    <row r="965" spans="1:24" ht="15" customHeight="1" x14ac:dyDescent="0.25">
      <c r="A965" s="3" t="s">
        <v>41</v>
      </c>
      <c r="B965" s="3" t="s">
        <v>1978</v>
      </c>
      <c r="C965" s="5">
        <v>1022000</v>
      </c>
      <c r="D965" s="5">
        <v>700000</v>
      </c>
      <c r="E965" s="5">
        <v>140000</v>
      </c>
      <c r="F965" s="5">
        <v>27000</v>
      </c>
      <c r="G965" s="5">
        <v>0</v>
      </c>
      <c r="H965" s="5">
        <v>1010000</v>
      </c>
      <c r="I965" s="5">
        <v>0</v>
      </c>
      <c r="J965" s="5">
        <v>700000</v>
      </c>
      <c r="K965" s="5">
        <v>0</v>
      </c>
      <c r="L965" s="5"/>
      <c r="M965" s="5">
        <f t="shared" si="365"/>
        <v>6393334</v>
      </c>
      <c r="N965" s="5">
        <f t="shared" si="366"/>
        <v>15000</v>
      </c>
      <c r="O965" s="5" t="s">
        <v>1979</v>
      </c>
      <c r="P965" s="5">
        <v>0</v>
      </c>
      <c r="Q965" s="1139">
        <v>0</v>
      </c>
      <c r="R965" s="1139">
        <v>170335</v>
      </c>
      <c r="S965" s="1139">
        <v>851665</v>
      </c>
      <c r="T965" s="1139">
        <v>0</v>
      </c>
      <c r="U965" s="1139">
        <v>0</v>
      </c>
      <c r="V965" s="1139">
        <v>0</v>
      </c>
      <c r="W965" s="23">
        <v>0.72</v>
      </c>
      <c r="X965" s="1139">
        <v>1</v>
      </c>
    </row>
    <row r="966" spans="1:24" ht="15" customHeight="1" x14ac:dyDescent="0.25">
      <c r="A966" s="3" t="s">
        <v>41</v>
      </c>
      <c r="B966" s="3" t="s">
        <v>1981</v>
      </c>
      <c r="C966" s="5">
        <v>1037000</v>
      </c>
      <c r="D966" s="5">
        <v>4850000</v>
      </c>
      <c r="E966" s="5">
        <v>970000</v>
      </c>
      <c r="F966" s="5">
        <v>302000</v>
      </c>
      <c r="G966" s="5">
        <v>0</v>
      </c>
      <c r="H966" s="5">
        <v>640000</v>
      </c>
      <c r="I966" s="5">
        <v>0</v>
      </c>
      <c r="J966" s="5">
        <v>4770000</v>
      </c>
      <c r="K966" s="5">
        <v>0</v>
      </c>
      <c r="L966" s="5"/>
      <c r="M966" s="5">
        <f xml:space="preserve"> M965+H966+ I966- J966- L966+ Q966</f>
        <v>2263334</v>
      </c>
      <c r="N966" s="5">
        <f>(C966-D966 - F966 - G966 + J966- K966- H966- I966- P966)*-1</f>
        <v>-15000</v>
      </c>
      <c r="O966" s="5" t="s">
        <v>1983</v>
      </c>
      <c r="P966" s="5">
        <v>0</v>
      </c>
      <c r="Q966" s="1142">
        <v>0</v>
      </c>
      <c r="R966" s="1142">
        <v>172836</v>
      </c>
      <c r="S966" s="1142">
        <v>864164</v>
      </c>
      <c r="T966" s="1142">
        <v>0</v>
      </c>
      <c r="U966" s="1142">
        <v>0</v>
      </c>
      <c r="V966" s="1142">
        <v>0</v>
      </c>
      <c r="W966" s="23">
        <v>0.84</v>
      </c>
      <c r="X966" s="1142">
        <v>3</v>
      </c>
    </row>
    <row r="967" spans="1:24" ht="15" customHeight="1" x14ac:dyDescent="0.25">
      <c r="A967" s="6" t="s">
        <v>16</v>
      </c>
      <c r="B967" s="6" t="s">
        <v>15</v>
      </c>
      <c r="C967" s="7">
        <f t="shared" ref="C967:L967" si="367">SUM(C960:C966)</f>
        <v>7408000</v>
      </c>
      <c r="D967" s="7">
        <f t="shared" si="367"/>
        <v>10650000</v>
      </c>
      <c r="E967" s="7">
        <f t="shared" si="367"/>
        <v>2130000</v>
      </c>
      <c r="F967" s="7">
        <f t="shared" si="367"/>
        <v>754000</v>
      </c>
      <c r="G967" s="7">
        <f t="shared" si="367"/>
        <v>0</v>
      </c>
      <c r="H967" s="7">
        <f t="shared" si="367"/>
        <v>3931000</v>
      </c>
      <c r="I967" s="7">
        <f t="shared" si="367"/>
        <v>0</v>
      </c>
      <c r="J967" s="7">
        <f t="shared" si="367"/>
        <v>7940000</v>
      </c>
      <c r="K967" s="7">
        <f t="shared" si="367"/>
        <v>0</v>
      </c>
      <c r="L967" s="7">
        <f t="shared" si="367"/>
        <v>0</v>
      </c>
      <c r="M967" s="7">
        <f>M966</f>
        <v>2263334</v>
      </c>
      <c r="N967" s="7">
        <f>SUM(N960:N966)</f>
        <v>-13000</v>
      </c>
      <c r="O967" s="7"/>
      <c r="P967" s="7">
        <f>SUM(P960:P966)</f>
        <v>0</v>
      </c>
      <c r="Q967" s="8"/>
    </row>
    <row r="968" spans="1:24" ht="15" customHeight="1" x14ac:dyDescent="0.25">
      <c r="A968" s="3" t="s">
        <v>41</v>
      </c>
      <c r="B968" s="3" t="s">
        <v>1984</v>
      </c>
      <c r="C968" s="5">
        <v>1516000</v>
      </c>
      <c r="D968" s="5">
        <v>900000</v>
      </c>
      <c r="E968" s="5">
        <v>180000</v>
      </c>
      <c r="F968" s="5">
        <v>34000</v>
      </c>
      <c r="G968" s="5">
        <v>0</v>
      </c>
      <c r="H968" s="5">
        <v>591000</v>
      </c>
      <c r="I968" s="5">
        <v>0</v>
      </c>
      <c r="J968" s="5">
        <v>0</v>
      </c>
      <c r="K968" s="5">
        <v>0</v>
      </c>
      <c r="L968" s="5"/>
      <c r="M968" s="5">
        <f t="shared" ref="M968:M973" si="368" xml:space="preserve"> M967+H968+ I968- J968- L968+ Q968</f>
        <v>2854334</v>
      </c>
      <c r="N968" s="5">
        <f t="shared" ref="N968:N973" si="369">(C968-D968 - F968 - G968 + J968- K968- H968- I968- P968)*-1</f>
        <v>9000</v>
      </c>
      <c r="O968" s="5" t="s">
        <v>1986</v>
      </c>
      <c r="P968" s="5">
        <v>0</v>
      </c>
      <c r="Q968" s="1144">
        <v>0</v>
      </c>
      <c r="R968" s="1144">
        <v>252673</v>
      </c>
      <c r="S968" s="1144">
        <v>1263327</v>
      </c>
      <c r="T968" s="1144">
        <v>0</v>
      </c>
      <c r="U968" s="1144">
        <v>0</v>
      </c>
      <c r="V968" s="1144">
        <v>0</v>
      </c>
      <c r="W968" s="23">
        <v>0.76</v>
      </c>
      <c r="X968" s="1144">
        <v>4</v>
      </c>
    </row>
    <row r="969" spans="1:24" ht="15" customHeight="1" x14ac:dyDescent="0.25">
      <c r="A969" s="3" t="s">
        <v>41</v>
      </c>
      <c r="B969" s="3" t="s">
        <v>1987</v>
      </c>
      <c r="C969" s="5">
        <v>1101000</v>
      </c>
      <c r="D969" s="5">
        <v>0</v>
      </c>
      <c r="E969" s="5">
        <v>0</v>
      </c>
      <c r="F969" s="5">
        <v>27000</v>
      </c>
      <c r="G969" s="5">
        <v>0</v>
      </c>
      <c r="H969" s="5">
        <v>1075000</v>
      </c>
      <c r="I969" s="5">
        <v>0</v>
      </c>
      <c r="J969" s="5">
        <v>0</v>
      </c>
      <c r="K969" s="5">
        <v>0</v>
      </c>
      <c r="L969" s="5"/>
      <c r="M969" s="5">
        <f t="shared" si="368"/>
        <v>3929334</v>
      </c>
      <c r="N969" s="5">
        <f t="shared" si="369"/>
        <v>1000</v>
      </c>
      <c r="O969" s="5" t="s">
        <v>1989</v>
      </c>
      <c r="P969" s="5">
        <v>0</v>
      </c>
      <c r="Q969" s="1146">
        <v>0</v>
      </c>
      <c r="R969" s="1146">
        <v>183503</v>
      </c>
      <c r="S969" s="1146">
        <v>917497</v>
      </c>
      <c r="T969" s="1146">
        <v>0</v>
      </c>
      <c r="U969" s="1146">
        <v>0</v>
      </c>
      <c r="V969" s="1146">
        <v>0</v>
      </c>
      <c r="W969" s="23">
        <v>0.87</v>
      </c>
      <c r="X969" s="1146">
        <v>0</v>
      </c>
    </row>
    <row r="970" spans="1:24" ht="15" customHeight="1" x14ac:dyDescent="0.25">
      <c r="A970" s="3" t="s">
        <v>41</v>
      </c>
      <c r="B970" s="3" t="s">
        <v>1990</v>
      </c>
      <c r="C970" s="5">
        <v>1155000</v>
      </c>
      <c r="D970" s="5">
        <v>950000</v>
      </c>
      <c r="E970" s="5">
        <v>190000</v>
      </c>
      <c r="F970" s="5">
        <v>47000</v>
      </c>
      <c r="G970" s="5">
        <v>0</v>
      </c>
      <c r="H970" s="5">
        <v>481000</v>
      </c>
      <c r="I970" s="5">
        <v>0</v>
      </c>
      <c r="J970" s="5">
        <v>316000</v>
      </c>
      <c r="K970" s="5">
        <v>0</v>
      </c>
      <c r="L970" s="5"/>
      <c r="M970" s="5">
        <f t="shared" si="368"/>
        <v>4094334</v>
      </c>
      <c r="N970" s="5">
        <f t="shared" si="369"/>
        <v>7000</v>
      </c>
      <c r="O970" s="5" t="s">
        <v>1992</v>
      </c>
      <c r="P970" s="5">
        <v>0</v>
      </c>
      <c r="Q970" s="1148">
        <v>0</v>
      </c>
      <c r="R970" s="1148">
        <v>192506</v>
      </c>
      <c r="S970" s="1148">
        <v>962494</v>
      </c>
      <c r="T970" s="1148">
        <v>0</v>
      </c>
      <c r="U970" s="1148">
        <v>0</v>
      </c>
      <c r="V970" s="1148">
        <v>0</v>
      </c>
      <c r="W970" s="23">
        <v>0.9</v>
      </c>
      <c r="X970" s="1148">
        <v>3</v>
      </c>
    </row>
    <row r="971" spans="1:24" ht="15" customHeight="1" x14ac:dyDescent="0.25">
      <c r="A971" s="3" t="s">
        <v>41</v>
      </c>
      <c r="B971" s="3" t="s">
        <v>1993</v>
      </c>
      <c r="C971" s="5">
        <v>992000</v>
      </c>
      <c r="D971" s="5">
        <v>0</v>
      </c>
      <c r="E971" s="5">
        <v>0</v>
      </c>
      <c r="F971" s="5">
        <v>47000</v>
      </c>
      <c r="G971" s="5">
        <v>0</v>
      </c>
      <c r="H971" s="5">
        <v>944000</v>
      </c>
      <c r="I971" s="5">
        <v>0</v>
      </c>
      <c r="J971" s="5">
        <v>0</v>
      </c>
      <c r="K971" s="5">
        <v>0</v>
      </c>
      <c r="L971" s="5"/>
      <c r="M971" s="5">
        <f t="shared" si="368"/>
        <v>5038334</v>
      </c>
      <c r="N971" s="5">
        <f t="shared" si="369"/>
        <v>-1000</v>
      </c>
      <c r="O971" s="5" t="s">
        <v>1995</v>
      </c>
      <c r="P971" s="5">
        <v>0</v>
      </c>
      <c r="Q971" s="1150">
        <v>0</v>
      </c>
      <c r="R971" s="1150">
        <v>165334</v>
      </c>
      <c r="S971" s="1150">
        <v>826666</v>
      </c>
      <c r="T971" s="1150">
        <v>0</v>
      </c>
      <c r="U971" s="1150">
        <v>0</v>
      </c>
      <c r="V971" s="1150">
        <v>0</v>
      </c>
      <c r="W971" s="23">
        <v>0.85</v>
      </c>
      <c r="X971" s="1150">
        <v>0</v>
      </c>
    </row>
    <row r="972" spans="1:24" ht="15" customHeight="1" x14ac:dyDescent="0.25">
      <c r="A972" s="3" t="s">
        <v>41</v>
      </c>
      <c r="B972" s="3" t="s">
        <v>1996</v>
      </c>
      <c r="C972" s="5">
        <v>1166000</v>
      </c>
      <c r="D972" s="5">
        <v>700000</v>
      </c>
      <c r="E972" s="5">
        <v>140000</v>
      </c>
      <c r="F972" s="5">
        <v>39000</v>
      </c>
      <c r="G972" s="5">
        <v>0</v>
      </c>
      <c r="H972" s="5">
        <v>952000</v>
      </c>
      <c r="I972" s="5">
        <v>0</v>
      </c>
      <c r="J972" s="5">
        <v>540000</v>
      </c>
      <c r="K972" s="5">
        <v>15000</v>
      </c>
      <c r="L972" s="5"/>
      <c r="M972" s="5">
        <f t="shared" si="368"/>
        <v>5450334</v>
      </c>
      <c r="N972" s="5">
        <f t="shared" si="369"/>
        <v>0</v>
      </c>
      <c r="O972" s="5" t="s">
        <v>1992</v>
      </c>
      <c r="P972" s="5">
        <v>0</v>
      </c>
      <c r="Q972" s="1151">
        <v>0</v>
      </c>
      <c r="R972" s="1151">
        <v>194334</v>
      </c>
      <c r="S972" s="1151">
        <v>971666</v>
      </c>
      <c r="T972" s="1151">
        <v>0</v>
      </c>
      <c r="U972" s="1151">
        <v>0</v>
      </c>
      <c r="V972" s="1151">
        <v>0</v>
      </c>
      <c r="W972" s="23">
        <v>0.89</v>
      </c>
      <c r="X972" s="1151">
        <v>2</v>
      </c>
    </row>
    <row r="973" spans="1:24" ht="15" customHeight="1" x14ac:dyDescent="0.25">
      <c r="A973" s="3" t="s">
        <v>41</v>
      </c>
      <c r="B973" s="3" t="s">
        <v>1998</v>
      </c>
      <c r="C973" s="5">
        <v>1124000</v>
      </c>
      <c r="D973" s="5">
        <v>400000</v>
      </c>
      <c r="E973" s="5">
        <v>80000</v>
      </c>
      <c r="F973" s="5">
        <v>539000</v>
      </c>
      <c r="G973" s="5">
        <v>0</v>
      </c>
      <c r="H973" s="5">
        <v>666000</v>
      </c>
      <c r="I973" s="5">
        <v>0</v>
      </c>
      <c r="J973" s="5">
        <v>481000</v>
      </c>
      <c r="K973" s="5">
        <v>0</v>
      </c>
      <c r="L973" s="5"/>
      <c r="M973" s="5">
        <f t="shared" si="368"/>
        <v>5635334</v>
      </c>
      <c r="N973" s="5">
        <f t="shared" si="369"/>
        <v>0</v>
      </c>
      <c r="O973" s="5" t="s">
        <v>1999</v>
      </c>
      <c r="P973" s="5">
        <v>0</v>
      </c>
      <c r="Q973" s="1154">
        <v>0</v>
      </c>
      <c r="R973" s="1154">
        <v>192338</v>
      </c>
      <c r="S973" s="1154">
        <v>961662</v>
      </c>
      <c r="T973" s="1154">
        <v>0</v>
      </c>
      <c r="U973" s="1154">
        <v>0</v>
      </c>
      <c r="V973" s="1154">
        <v>0</v>
      </c>
      <c r="W973" s="23">
        <v>0.78</v>
      </c>
      <c r="X973" s="1154">
        <v>1</v>
      </c>
    </row>
    <row r="974" spans="1:24" ht="15" customHeight="1" x14ac:dyDescent="0.25">
      <c r="A974" s="3" t="s">
        <v>41</v>
      </c>
      <c r="B974" s="3" t="s">
        <v>2000</v>
      </c>
      <c r="C974" s="5">
        <v>1385000</v>
      </c>
      <c r="D974" s="5">
        <v>450000</v>
      </c>
      <c r="E974" s="5">
        <v>90000</v>
      </c>
      <c r="F974" s="5">
        <v>27000</v>
      </c>
      <c r="G974" s="5">
        <v>0</v>
      </c>
      <c r="H974" s="5">
        <v>917000</v>
      </c>
      <c r="I974" s="5">
        <v>0</v>
      </c>
      <c r="J974" s="5">
        <v>0</v>
      </c>
      <c r="K974" s="5">
        <v>0</v>
      </c>
      <c r="L974" s="5"/>
      <c r="M974" s="5">
        <f xml:space="preserve"> M973+H974+ I974- J974- L974+ Q974</f>
        <v>6552334</v>
      </c>
      <c r="N974" s="5">
        <f>(C974-D974 - F974 - G974 + J974- K974- H974- I974- P974)*-1</f>
        <v>9000</v>
      </c>
      <c r="O974" s="5" t="s">
        <v>2002</v>
      </c>
      <c r="P974" s="5">
        <v>0</v>
      </c>
      <c r="Q974" s="1156">
        <v>0</v>
      </c>
      <c r="R974" s="1156">
        <v>230840</v>
      </c>
      <c r="S974" s="1156">
        <v>1154160</v>
      </c>
      <c r="T974" s="1156">
        <v>0</v>
      </c>
      <c r="U974" s="1156">
        <v>0</v>
      </c>
      <c r="V974" s="1156">
        <v>0</v>
      </c>
      <c r="W974" s="23">
        <v>0.75</v>
      </c>
      <c r="X974" s="1156">
        <v>2</v>
      </c>
    </row>
    <row r="975" spans="1:24" ht="15" customHeight="1" x14ac:dyDescent="0.25">
      <c r="A975" s="6" t="s">
        <v>17</v>
      </c>
      <c r="B975" s="6" t="s">
        <v>15</v>
      </c>
      <c r="C975" s="7">
        <f t="shared" ref="C975:L975" si="370">SUM(C968:C974)</f>
        <v>8439000</v>
      </c>
      <c r="D975" s="7">
        <f t="shared" si="370"/>
        <v>3400000</v>
      </c>
      <c r="E975" s="7">
        <f t="shared" si="370"/>
        <v>680000</v>
      </c>
      <c r="F975" s="7">
        <f t="shared" si="370"/>
        <v>760000</v>
      </c>
      <c r="G975" s="7">
        <f t="shared" si="370"/>
        <v>0</v>
      </c>
      <c r="H975" s="7">
        <f t="shared" si="370"/>
        <v>5626000</v>
      </c>
      <c r="I975" s="7">
        <f t="shared" si="370"/>
        <v>0</v>
      </c>
      <c r="J975" s="7">
        <f t="shared" si="370"/>
        <v>1337000</v>
      </c>
      <c r="K975" s="7">
        <f t="shared" si="370"/>
        <v>15000</v>
      </c>
      <c r="L975" s="7">
        <f t="shared" si="370"/>
        <v>0</v>
      </c>
      <c r="M975" s="7">
        <f>M974</f>
        <v>6552334</v>
      </c>
      <c r="N975" s="7">
        <f>SUM(N968:N974)</f>
        <v>25000</v>
      </c>
      <c r="O975" s="7"/>
      <c r="P975" s="7">
        <f>SUM(P968:P974)</f>
        <v>0</v>
      </c>
      <c r="Q975" s="8"/>
    </row>
    <row r="976" spans="1:24" ht="15" customHeight="1" x14ac:dyDescent="0.25">
      <c r="A976" s="3" t="s">
        <v>41</v>
      </c>
      <c r="B976" s="3" t="s">
        <v>2003</v>
      </c>
      <c r="C976" s="5">
        <v>1288000</v>
      </c>
      <c r="D976" s="5">
        <v>300000</v>
      </c>
      <c r="E976" s="5">
        <v>60000</v>
      </c>
      <c r="F976" s="5">
        <v>62000</v>
      </c>
      <c r="G976" s="5">
        <v>0</v>
      </c>
      <c r="H976" s="5">
        <v>904000</v>
      </c>
      <c r="I976" s="5">
        <v>0</v>
      </c>
      <c r="J976" s="5">
        <v>0</v>
      </c>
      <c r="K976" s="5">
        <v>0</v>
      </c>
      <c r="L976" s="5"/>
      <c r="M976" s="5">
        <f t="shared" ref="M976:M981" si="371" xml:space="preserve"> M975+H976+ I976- J976- L976+ Q976</f>
        <v>7456334</v>
      </c>
      <c r="N976" s="5">
        <f t="shared" ref="N976:N981" si="372">(C976-D976 - F976 - G976 + J976- K976- H976- I976- P976)*-1</f>
        <v>-22000</v>
      </c>
      <c r="O976" s="5" t="s">
        <v>2004</v>
      </c>
      <c r="P976" s="5">
        <v>0</v>
      </c>
      <c r="Q976" s="1157">
        <v>0</v>
      </c>
      <c r="R976" s="1157">
        <v>214668</v>
      </c>
      <c r="S976" s="1157">
        <v>1073332</v>
      </c>
      <c r="T976" s="1157">
        <v>0</v>
      </c>
      <c r="U976" s="1157">
        <v>0</v>
      </c>
      <c r="V976" s="1157">
        <v>0</v>
      </c>
      <c r="W976" s="23">
        <v>0.87</v>
      </c>
      <c r="X976" s="1157">
        <v>1</v>
      </c>
    </row>
    <row r="977" spans="1:24" ht="15" customHeight="1" x14ac:dyDescent="0.25">
      <c r="A977" s="3" t="s">
        <v>41</v>
      </c>
      <c r="B977" s="3" t="s">
        <v>2006</v>
      </c>
      <c r="C977" s="5">
        <v>1147000</v>
      </c>
      <c r="D977" s="5">
        <v>800000</v>
      </c>
      <c r="E977" s="5">
        <v>160000</v>
      </c>
      <c r="F977" s="5">
        <v>17000</v>
      </c>
      <c r="G977" s="5">
        <v>0</v>
      </c>
      <c r="H977" s="5">
        <v>342000</v>
      </c>
      <c r="I977" s="5">
        <v>0</v>
      </c>
      <c r="J977" s="5">
        <v>0</v>
      </c>
      <c r="K977" s="5">
        <v>0</v>
      </c>
      <c r="L977" s="5"/>
      <c r="M977" s="5">
        <f t="shared" si="371"/>
        <v>7798334</v>
      </c>
      <c r="N977" s="5">
        <f t="shared" si="372"/>
        <v>12000</v>
      </c>
      <c r="O977" s="5" t="s">
        <v>1783</v>
      </c>
      <c r="P977" s="5">
        <v>0</v>
      </c>
      <c r="Q977" s="1160">
        <v>0</v>
      </c>
      <c r="R977" s="1160">
        <v>191169</v>
      </c>
      <c r="S977" s="1160">
        <v>955831</v>
      </c>
      <c r="T977" s="1160">
        <v>0</v>
      </c>
      <c r="U977" s="1160">
        <v>0</v>
      </c>
      <c r="V977" s="1160">
        <v>0</v>
      </c>
      <c r="W977" s="23">
        <v>0.85</v>
      </c>
      <c r="X977" s="1160">
        <v>2</v>
      </c>
    </row>
    <row r="978" spans="1:24" ht="15" customHeight="1" x14ac:dyDescent="0.25">
      <c r="A978" s="3" t="s">
        <v>41</v>
      </c>
      <c r="B978" s="3" t="s">
        <v>2008</v>
      </c>
      <c r="C978" s="5">
        <v>1294000</v>
      </c>
      <c r="D978" s="5">
        <v>500000</v>
      </c>
      <c r="E978" s="5">
        <v>100000</v>
      </c>
      <c r="F978" s="5">
        <v>35000</v>
      </c>
      <c r="G978" s="5">
        <v>0</v>
      </c>
      <c r="H978" s="5">
        <v>760000</v>
      </c>
      <c r="I978" s="5">
        <v>0</v>
      </c>
      <c r="J978" s="5">
        <v>0</v>
      </c>
      <c r="K978" s="5">
        <v>0</v>
      </c>
      <c r="L978" s="5"/>
      <c r="M978" s="5">
        <f t="shared" si="371"/>
        <v>8558334</v>
      </c>
      <c r="N978" s="5">
        <f t="shared" si="372"/>
        <v>1000</v>
      </c>
      <c r="O978" s="5" t="s">
        <v>1137</v>
      </c>
      <c r="P978" s="5">
        <v>0</v>
      </c>
      <c r="Q978" s="1162">
        <v>0</v>
      </c>
      <c r="R978" s="1162">
        <v>215671</v>
      </c>
      <c r="S978" s="1162">
        <v>1078329</v>
      </c>
      <c r="T978" s="1162">
        <v>0</v>
      </c>
      <c r="U978" s="1162">
        <v>0</v>
      </c>
      <c r="V978" s="1162">
        <v>0</v>
      </c>
      <c r="W978" s="23">
        <v>0.76</v>
      </c>
      <c r="X978" s="1162">
        <v>2</v>
      </c>
    </row>
    <row r="979" spans="1:24" ht="15" customHeight="1" x14ac:dyDescent="0.25">
      <c r="A979" s="3" t="s">
        <v>41</v>
      </c>
      <c r="B979" s="3" t="s">
        <v>2010</v>
      </c>
      <c r="C979" s="5">
        <v>1243000</v>
      </c>
      <c r="D979" s="5">
        <v>850000</v>
      </c>
      <c r="E979" s="5">
        <v>170000</v>
      </c>
      <c r="F979" s="5">
        <v>52000</v>
      </c>
      <c r="G979" s="5">
        <v>0</v>
      </c>
      <c r="H979" s="5">
        <v>372000</v>
      </c>
      <c r="I979" s="5">
        <v>0</v>
      </c>
      <c r="J979" s="5">
        <v>30000</v>
      </c>
      <c r="K979" s="5">
        <v>0</v>
      </c>
      <c r="L979" s="5"/>
      <c r="M979" s="5">
        <f t="shared" si="371"/>
        <v>8900334</v>
      </c>
      <c r="N979" s="5">
        <f t="shared" si="372"/>
        <v>1000</v>
      </c>
      <c r="O979" s="5" t="s">
        <v>2011</v>
      </c>
      <c r="P979" s="5">
        <v>0</v>
      </c>
      <c r="Q979" s="1163">
        <v>0</v>
      </c>
      <c r="R979" s="1163">
        <v>207170</v>
      </c>
      <c r="S979" s="1163">
        <v>1035830.3</v>
      </c>
      <c r="T979" s="1163">
        <v>0</v>
      </c>
      <c r="U979" s="1163">
        <v>0</v>
      </c>
      <c r="V979" s="1163">
        <v>0</v>
      </c>
      <c r="W979" s="23">
        <v>0.91</v>
      </c>
      <c r="X979" s="1163">
        <v>2</v>
      </c>
    </row>
    <row r="980" spans="1:24" ht="15" customHeight="1" x14ac:dyDescent="0.25">
      <c r="A980" s="3" t="s">
        <v>41</v>
      </c>
      <c r="B980" s="3" t="s">
        <v>2013</v>
      </c>
      <c r="C980" s="5">
        <v>1019000</v>
      </c>
      <c r="D980" s="5">
        <v>500000</v>
      </c>
      <c r="E980" s="5">
        <v>100000</v>
      </c>
      <c r="F980" s="5">
        <v>318000</v>
      </c>
      <c r="G980" s="5">
        <v>0</v>
      </c>
      <c r="H980" s="5">
        <v>215000</v>
      </c>
      <c r="I980" s="5">
        <v>0</v>
      </c>
      <c r="J980" s="5">
        <v>16000</v>
      </c>
      <c r="K980" s="5">
        <v>0</v>
      </c>
      <c r="L980" s="5">
        <v>4000000</v>
      </c>
      <c r="M980" s="5">
        <f t="shared" si="371"/>
        <v>5099334</v>
      </c>
      <c r="N980" s="5">
        <f t="shared" si="372"/>
        <v>-2000</v>
      </c>
      <c r="O980" s="5" t="s">
        <v>2014</v>
      </c>
      <c r="P980" s="5">
        <v>0</v>
      </c>
      <c r="Q980" s="1165">
        <v>0</v>
      </c>
      <c r="R980" s="1165">
        <v>169834</v>
      </c>
      <c r="S980" s="1165">
        <v>849166</v>
      </c>
      <c r="T980" s="1165">
        <v>0</v>
      </c>
      <c r="U980" s="1165">
        <v>0</v>
      </c>
      <c r="V980" s="1165">
        <v>0</v>
      </c>
      <c r="W980" s="23">
        <v>0.8</v>
      </c>
      <c r="X980" s="1165">
        <v>1</v>
      </c>
    </row>
    <row r="981" spans="1:24" ht="15" customHeight="1" x14ac:dyDescent="0.25">
      <c r="A981" s="3" t="s">
        <v>41</v>
      </c>
      <c r="B981" s="3" t="s">
        <v>2016</v>
      </c>
      <c r="C981" s="5">
        <v>1346000</v>
      </c>
      <c r="D981" s="5">
        <v>300000</v>
      </c>
      <c r="E981" s="5">
        <v>60000</v>
      </c>
      <c r="F981" s="5">
        <v>27000</v>
      </c>
      <c r="G981" s="5">
        <v>0</v>
      </c>
      <c r="H981" s="5">
        <v>1019000</v>
      </c>
      <c r="I981" s="5">
        <v>0</v>
      </c>
      <c r="J981" s="5">
        <v>0</v>
      </c>
      <c r="K981" s="5">
        <v>0</v>
      </c>
      <c r="L981" s="5"/>
      <c r="M981" s="5">
        <f t="shared" si="371"/>
        <v>6118334</v>
      </c>
      <c r="N981" s="5">
        <f t="shared" si="372"/>
        <v>0</v>
      </c>
      <c r="O981" s="5" t="s">
        <v>2017</v>
      </c>
      <c r="P981" s="5">
        <v>0</v>
      </c>
      <c r="Q981" s="1168">
        <v>0</v>
      </c>
      <c r="R981" s="1168">
        <v>224338</v>
      </c>
      <c r="S981" s="1168">
        <v>1121662</v>
      </c>
      <c r="T981" s="1168">
        <v>0</v>
      </c>
      <c r="U981" s="1168">
        <v>0</v>
      </c>
      <c r="V981" s="1168">
        <v>0</v>
      </c>
      <c r="W981" s="23">
        <v>0.75</v>
      </c>
      <c r="X981" s="1168">
        <v>1</v>
      </c>
    </row>
    <row r="982" spans="1:24" ht="15" customHeight="1" x14ac:dyDescent="0.25">
      <c r="A982" s="3" t="s">
        <v>41</v>
      </c>
      <c r="B982" s="3" t="s">
        <v>2018</v>
      </c>
      <c r="C982" s="5">
        <v>1254000</v>
      </c>
      <c r="D982" s="5">
        <v>900000</v>
      </c>
      <c r="E982" s="5">
        <v>180000</v>
      </c>
      <c r="F982" s="5">
        <v>27000</v>
      </c>
      <c r="G982" s="5">
        <v>0</v>
      </c>
      <c r="H982" s="5">
        <v>529000</v>
      </c>
      <c r="I982" s="5">
        <v>0</v>
      </c>
      <c r="J982" s="5">
        <v>200000</v>
      </c>
      <c r="K982" s="5">
        <v>0</v>
      </c>
      <c r="L982" s="5"/>
      <c r="M982" s="5">
        <f xml:space="preserve"> M981+H982+ I982- J982- L982+ Q982</f>
        <v>6447334</v>
      </c>
      <c r="N982" s="5">
        <f>(C982-D982 - F982 - G982 + J982- K982- H982- I982- P982)*-1</f>
        <v>2000</v>
      </c>
      <c r="O982" s="5" t="s">
        <v>1721</v>
      </c>
      <c r="P982" s="5">
        <v>0</v>
      </c>
      <c r="Q982" s="1170">
        <v>0</v>
      </c>
      <c r="R982" s="1170">
        <v>208996</v>
      </c>
      <c r="S982" s="1170">
        <v>1045003.7</v>
      </c>
      <c r="T982" s="1170">
        <v>0</v>
      </c>
      <c r="U982" s="1170">
        <v>0</v>
      </c>
      <c r="V982" s="1170">
        <v>0</v>
      </c>
      <c r="W982" s="23">
        <v>0.81</v>
      </c>
      <c r="X982" s="1170">
        <v>3</v>
      </c>
    </row>
    <row r="983" spans="1:24" ht="15" customHeight="1" x14ac:dyDescent="0.25">
      <c r="A983" s="6" t="s">
        <v>18</v>
      </c>
      <c r="B983" s="6" t="s">
        <v>15</v>
      </c>
      <c r="C983" s="7">
        <f t="shared" ref="C983:L983" si="373">SUM(C976:C982)</f>
        <v>8591000</v>
      </c>
      <c r="D983" s="7">
        <f t="shared" si="373"/>
        <v>4150000</v>
      </c>
      <c r="E983" s="7">
        <f t="shared" si="373"/>
        <v>830000</v>
      </c>
      <c r="F983" s="7">
        <f t="shared" si="373"/>
        <v>538000</v>
      </c>
      <c r="G983" s="7">
        <f t="shared" si="373"/>
        <v>0</v>
      </c>
      <c r="H983" s="7">
        <f t="shared" si="373"/>
        <v>4141000</v>
      </c>
      <c r="I983" s="7">
        <f t="shared" si="373"/>
        <v>0</v>
      </c>
      <c r="J983" s="7">
        <f t="shared" si="373"/>
        <v>246000</v>
      </c>
      <c r="K983" s="7">
        <f t="shared" si="373"/>
        <v>0</v>
      </c>
      <c r="L983" s="7">
        <f t="shared" si="373"/>
        <v>4000000</v>
      </c>
      <c r="M983" s="7">
        <f>M982</f>
        <v>6447334</v>
      </c>
      <c r="N983" s="7">
        <f>SUM(N976:N982)</f>
        <v>-8000</v>
      </c>
      <c r="O983" s="7"/>
      <c r="P983" s="7">
        <f>SUM(P976:P982)</f>
        <v>0</v>
      </c>
      <c r="Q983" s="8"/>
    </row>
    <row r="984" spans="1:24" ht="15" customHeight="1" x14ac:dyDescent="0.25">
      <c r="A984" s="3" t="s">
        <v>41</v>
      </c>
      <c r="B984" s="3" t="s">
        <v>2020</v>
      </c>
      <c r="C984" s="5">
        <v>1219000</v>
      </c>
      <c r="D984" s="5">
        <v>1500000</v>
      </c>
      <c r="E984" s="5">
        <v>300000</v>
      </c>
      <c r="F984" s="5">
        <v>27000</v>
      </c>
      <c r="G984" s="5">
        <v>0</v>
      </c>
      <c r="H984" s="5">
        <v>292000</v>
      </c>
      <c r="I984" s="5">
        <v>0</v>
      </c>
      <c r="J984" s="5">
        <v>600000</v>
      </c>
      <c r="K984" s="5">
        <v>0</v>
      </c>
      <c r="L984" s="5"/>
      <c r="M984" s="5">
        <f t="shared" ref="M984:M989" si="374" xml:space="preserve"> M983+H984+ I984- J984- L984+ Q984</f>
        <v>6139334</v>
      </c>
      <c r="N984" s="5">
        <f t="shared" ref="N984:N989" si="375">(C984-D984 - F984 - G984 + J984- K984- H984- I984- P984)*-1</f>
        <v>0</v>
      </c>
      <c r="O984" s="5" t="s">
        <v>1148</v>
      </c>
      <c r="P984" s="5">
        <v>0</v>
      </c>
      <c r="Q984" s="1172">
        <v>0</v>
      </c>
      <c r="R984" s="1172">
        <v>203170</v>
      </c>
      <c r="S984" s="1172">
        <v>1015830.4</v>
      </c>
      <c r="T984" s="1172">
        <v>0</v>
      </c>
      <c r="U984" s="1172">
        <v>0</v>
      </c>
      <c r="V984" s="1172">
        <v>0</v>
      </c>
      <c r="W984" s="23">
        <v>0.76</v>
      </c>
      <c r="X984" s="1172">
        <v>2</v>
      </c>
    </row>
    <row r="985" spans="1:24" ht="15" customHeight="1" x14ac:dyDescent="0.25">
      <c r="A985" s="3" t="s">
        <v>41</v>
      </c>
      <c r="B985" s="3" t="s">
        <v>2022</v>
      </c>
      <c r="C985" s="5">
        <v>1029000</v>
      </c>
      <c r="D985" s="5">
        <v>800000</v>
      </c>
      <c r="E985" s="5">
        <v>160000</v>
      </c>
      <c r="F985" s="5">
        <v>27000</v>
      </c>
      <c r="G985" s="5">
        <v>0</v>
      </c>
      <c r="H985" s="5">
        <v>202000</v>
      </c>
      <c r="I985" s="5">
        <v>0</v>
      </c>
      <c r="J985" s="5">
        <v>0</v>
      </c>
      <c r="K985" s="5">
        <v>0</v>
      </c>
      <c r="L985" s="5"/>
      <c r="M985" s="5">
        <f t="shared" si="374"/>
        <v>6341334</v>
      </c>
      <c r="N985" s="5">
        <f t="shared" si="375"/>
        <v>0</v>
      </c>
      <c r="O985" s="5" t="s">
        <v>2024</v>
      </c>
      <c r="P985" s="5">
        <v>0</v>
      </c>
      <c r="Q985" s="1174">
        <v>0</v>
      </c>
      <c r="R985" s="1174">
        <v>171503</v>
      </c>
      <c r="S985" s="1174">
        <v>857497</v>
      </c>
      <c r="T985" s="1174">
        <v>0</v>
      </c>
      <c r="U985" s="1174">
        <v>0</v>
      </c>
      <c r="V985" s="1174">
        <v>0</v>
      </c>
      <c r="W985" s="23">
        <v>0.83</v>
      </c>
      <c r="X985" s="1174">
        <v>1</v>
      </c>
    </row>
    <row r="986" spans="1:24" ht="15" customHeight="1" x14ac:dyDescent="0.25">
      <c r="A986" s="3" t="s">
        <v>41</v>
      </c>
      <c r="B986" s="3" t="s">
        <v>2025</v>
      </c>
      <c r="C986" s="5">
        <v>1578000</v>
      </c>
      <c r="D986" s="5">
        <v>1000000</v>
      </c>
      <c r="E986" s="5">
        <v>200000</v>
      </c>
      <c r="F986" s="5">
        <v>84000</v>
      </c>
      <c r="G986" s="5">
        <v>0</v>
      </c>
      <c r="H986" s="5">
        <v>494000</v>
      </c>
      <c r="I986" s="5">
        <v>0</v>
      </c>
      <c r="J986" s="5">
        <v>0</v>
      </c>
      <c r="K986" s="5">
        <v>0</v>
      </c>
      <c r="L986" s="5"/>
      <c r="M986" s="5">
        <f t="shared" si="374"/>
        <v>6835334</v>
      </c>
      <c r="N986" s="5">
        <f t="shared" si="375"/>
        <v>0</v>
      </c>
      <c r="O986" s="5" t="s">
        <v>2027</v>
      </c>
      <c r="P986" s="5">
        <v>0</v>
      </c>
      <c r="Q986" s="1176">
        <v>0</v>
      </c>
      <c r="R986" s="1176">
        <v>263002</v>
      </c>
      <c r="S986" s="1176">
        <v>1314998</v>
      </c>
      <c r="T986" s="1176">
        <v>0</v>
      </c>
      <c r="U986" s="1176">
        <v>0</v>
      </c>
      <c r="V986" s="1176">
        <v>0</v>
      </c>
      <c r="W986" s="23">
        <v>0.98</v>
      </c>
      <c r="X986" s="1176">
        <v>1</v>
      </c>
    </row>
    <row r="987" spans="1:24" ht="15" customHeight="1" x14ac:dyDescent="0.25">
      <c r="A987" s="3" t="s">
        <v>41</v>
      </c>
      <c r="B987" s="3" t="s">
        <v>2028</v>
      </c>
      <c r="C987" s="5">
        <v>1122000</v>
      </c>
      <c r="D987" s="5">
        <v>1500000</v>
      </c>
      <c r="E987" s="5">
        <v>300000</v>
      </c>
      <c r="F987" s="5">
        <v>314000</v>
      </c>
      <c r="G987" s="5">
        <v>0</v>
      </c>
      <c r="H987" s="5">
        <v>778000</v>
      </c>
      <c r="I987" s="5">
        <v>0</v>
      </c>
      <c r="J987" s="5">
        <v>1500000</v>
      </c>
      <c r="K987" s="5">
        <v>40000</v>
      </c>
      <c r="L987" s="5"/>
      <c r="M987" s="5">
        <f t="shared" si="374"/>
        <v>6113334</v>
      </c>
      <c r="N987" s="5">
        <f t="shared" si="375"/>
        <v>10000</v>
      </c>
      <c r="O987" s="5" t="s">
        <v>2029</v>
      </c>
      <c r="P987" s="5">
        <v>0</v>
      </c>
      <c r="Q987" s="1177">
        <v>0</v>
      </c>
      <c r="R987" s="1177">
        <v>187002</v>
      </c>
      <c r="S987" s="1177">
        <v>934997.7</v>
      </c>
      <c r="T987" s="1177">
        <v>0</v>
      </c>
      <c r="U987" s="1177">
        <v>0</v>
      </c>
      <c r="V987" s="1177">
        <v>0</v>
      </c>
      <c r="W987" s="23">
        <v>0.81</v>
      </c>
      <c r="X987" s="1177">
        <v>1</v>
      </c>
    </row>
    <row r="988" spans="1:24" ht="15" customHeight="1" x14ac:dyDescent="0.25">
      <c r="A988" s="3" t="s">
        <v>41</v>
      </c>
      <c r="B988" s="3" t="s">
        <v>2031</v>
      </c>
      <c r="C988" s="5">
        <v>2476000</v>
      </c>
      <c r="D988" s="5">
        <v>850000</v>
      </c>
      <c r="E988" s="5">
        <v>170000</v>
      </c>
      <c r="F988" s="5">
        <v>27000</v>
      </c>
      <c r="G988" s="5">
        <v>0</v>
      </c>
      <c r="H988" s="5">
        <v>1789000</v>
      </c>
      <c r="I988" s="5">
        <v>0</v>
      </c>
      <c r="J988" s="5">
        <v>200000</v>
      </c>
      <c r="K988" s="5">
        <v>0</v>
      </c>
      <c r="L988" s="5"/>
      <c r="M988" s="5">
        <f t="shared" si="374"/>
        <v>7702334</v>
      </c>
      <c r="N988" s="5">
        <f t="shared" si="375"/>
        <v>-10000</v>
      </c>
      <c r="O988" s="5" t="s">
        <v>2032</v>
      </c>
      <c r="P988" s="5">
        <v>0</v>
      </c>
      <c r="Q988" s="1179">
        <v>0</v>
      </c>
      <c r="R988" s="1179">
        <v>412670</v>
      </c>
      <c r="S988" s="1179">
        <v>2063330</v>
      </c>
      <c r="T988" s="1179">
        <v>0</v>
      </c>
      <c r="U988" s="1179">
        <v>0</v>
      </c>
      <c r="V988" s="1179">
        <v>0</v>
      </c>
      <c r="W988" s="23">
        <v>0.9</v>
      </c>
      <c r="X988" s="1179">
        <v>3</v>
      </c>
    </row>
    <row r="989" spans="1:24" ht="15" customHeight="1" x14ac:dyDescent="0.25">
      <c r="A989" s="3" t="s">
        <v>41</v>
      </c>
      <c r="B989" s="3" t="s">
        <v>2034</v>
      </c>
      <c r="C989" s="5">
        <v>1440000</v>
      </c>
      <c r="D989" s="5">
        <v>5000000</v>
      </c>
      <c r="E989" s="5">
        <v>1000000</v>
      </c>
      <c r="F989" s="5">
        <v>30000</v>
      </c>
      <c r="G989" s="5">
        <v>0</v>
      </c>
      <c r="H989" s="5">
        <v>1411000</v>
      </c>
      <c r="I989" s="5">
        <v>0</v>
      </c>
      <c r="J989" s="5">
        <v>5000000</v>
      </c>
      <c r="K989" s="5">
        <v>0</v>
      </c>
      <c r="L989" s="5"/>
      <c r="M989" s="5">
        <f t="shared" si="374"/>
        <v>4113334</v>
      </c>
      <c r="N989" s="5">
        <f t="shared" si="375"/>
        <v>1000</v>
      </c>
      <c r="O989" s="5" t="s">
        <v>2035</v>
      </c>
      <c r="P989" s="5">
        <v>0</v>
      </c>
      <c r="Q989" s="1181">
        <v>0</v>
      </c>
      <c r="R989" s="1181">
        <v>240000</v>
      </c>
      <c r="S989" s="1181">
        <v>1200000</v>
      </c>
      <c r="T989" s="1181">
        <v>0</v>
      </c>
      <c r="U989" s="1181">
        <v>0</v>
      </c>
      <c r="V989" s="1181">
        <v>0</v>
      </c>
      <c r="W989" s="23">
        <v>0.75</v>
      </c>
      <c r="X989" s="1181">
        <v>1</v>
      </c>
    </row>
    <row r="990" spans="1:24" ht="15" customHeight="1" x14ac:dyDescent="0.25">
      <c r="A990" s="3" t="s">
        <v>41</v>
      </c>
      <c r="B990" s="3" t="s">
        <v>2037</v>
      </c>
      <c r="C990" s="5">
        <v>1141000</v>
      </c>
      <c r="D990" s="5">
        <v>3700000</v>
      </c>
      <c r="E990" s="5">
        <v>740000</v>
      </c>
      <c r="F990" s="5">
        <v>27000</v>
      </c>
      <c r="G990" s="5">
        <v>0</v>
      </c>
      <c r="H990" s="5">
        <v>115000</v>
      </c>
      <c r="I990" s="5">
        <v>0</v>
      </c>
      <c r="J990" s="5">
        <v>2700000</v>
      </c>
      <c r="K990" s="5">
        <v>0</v>
      </c>
      <c r="L990" s="5"/>
      <c r="M990" s="5">
        <f xml:space="preserve"> M989+H990+ I990- J990- L990+ Q990</f>
        <v>1528334</v>
      </c>
      <c r="N990" s="5">
        <f>(C990-D990 - F990 - G990 + J990- K990- H990- I990- P990)*-1</f>
        <v>1000</v>
      </c>
      <c r="O990" s="5" t="s">
        <v>2038</v>
      </c>
      <c r="P990" s="5">
        <v>0</v>
      </c>
      <c r="Q990" s="1183">
        <v>0</v>
      </c>
      <c r="R990" s="1183">
        <v>190170</v>
      </c>
      <c r="S990" s="1183">
        <v>950830.3</v>
      </c>
      <c r="T990" s="1183">
        <v>0</v>
      </c>
      <c r="U990" s="1183">
        <v>0</v>
      </c>
      <c r="V990" s="1183">
        <v>0</v>
      </c>
      <c r="W990" s="23">
        <v>0.79</v>
      </c>
      <c r="X990" s="1183">
        <v>7</v>
      </c>
    </row>
    <row r="991" spans="1:24" ht="15" customHeight="1" x14ac:dyDescent="0.25">
      <c r="A991" s="6" t="s">
        <v>19</v>
      </c>
      <c r="B991" s="6" t="s">
        <v>15</v>
      </c>
      <c r="C991" s="7">
        <f t="shared" ref="C991:L991" si="376">SUM(C984:C990)</f>
        <v>10005000</v>
      </c>
      <c r="D991" s="7">
        <f t="shared" si="376"/>
        <v>14350000</v>
      </c>
      <c r="E991" s="7">
        <f t="shared" si="376"/>
        <v>2870000</v>
      </c>
      <c r="F991" s="7">
        <f t="shared" si="376"/>
        <v>536000</v>
      </c>
      <c r="G991" s="7">
        <f t="shared" si="376"/>
        <v>0</v>
      </c>
      <c r="H991" s="7">
        <f t="shared" si="376"/>
        <v>5081000</v>
      </c>
      <c r="I991" s="7">
        <f t="shared" si="376"/>
        <v>0</v>
      </c>
      <c r="J991" s="7">
        <f t="shared" si="376"/>
        <v>10000000</v>
      </c>
      <c r="K991" s="7">
        <f t="shared" si="376"/>
        <v>40000</v>
      </c>
      <c r="L991" s="7">
        <f t="shared" si="376"/>
        <v>0</v>
      </c>
      <c r="M991" s="7">
        <f>M990</f>
        <v>1528334</v>
      </c>
      <c r="N991" s="7">
        <f>SUM(N984:N990)</f>
        <v>2000</v>
      </c>
      <c r="O991" s="7"/>
      <c r="P991" s="7">
        <f>SUM(P984:P990)</f>
        <v>0</v>
      </c>
      <c r="Q991" s="8"/>
    </row>
    <row r="992" spans="1:24" x14ac:dyDescent="0.25">
      <c r="A992" s="10" t="s">
        <v>15</v>
      </c>
      <c r="B992" s="10" t="s">
        <v>20</v>
      </c>
      <c r="C992" s="11">
        <f t="shared" ref="C992:L992" si="377">C967+C975+C983+C991</f>
        <v>34443000</v>
      </c>
      <c r="D992" s="11">
        <f t="shared" si="377"/>
        <v>32550000</v>
      </c>
      <c r="E992" s="11">
        <f t="shared" si="377"/>
        <v>6510000</v>
      </c>
      <c r="F992" s="11">
        <f t="shared" si="377"/>
        <v>2588000</v>
      </c>
      <c r="G992" s="11">
        <f t="shared" si="377"/>
        <v>0</v>
      </c>
      <c r="H992" s="11">
        <f t="shared" si="377"/>
        <v>18779000</v>
      </c>
      <c r="I992" s="11">
        <f t="shared" si="377"/>
        <v>0</v>
      </c>
      <c r="J992" s="11">
        <f t="shared" si="377"/>
        <v>19523000</v>
      </c>
      <c r="K992" s="11">
        <f t="shared" si="377"/>
        <v>55000</v>
      </c>
      <c r="L992" s="11">
        <f t="shared" si="377"/>
        <v>4000000</v>
      </c>
      <c r="M992" s="11">
        <f>M991</f>
        <v>1528334</v>
      </c>
      <c r="N992" s="11">
        <f>N967+N975+N983+N991</f>
        <v>6000</v>
      </c>
      <c r="O992" s="11"/>
      <c r="P992" s="11">
        <f>P967+P975+P983+P991</f>
        <v>0</v>
      </c>
      <c r="Q992" s="9"/>
    </row>
    <row r="993" spans="1:24" ht="15" customHeight="1" x14ac:dyDescent="0.25">
      <c r="A993" t="s">
        <v>41</v>
      </c>
      <c r="B993" s="3" t="s">
        <v>2039</v>
      </c>
      <c r="C993" s="5">
        <v>1288000</v>
      </c>
      <c r="D993" s="5">
        <v>1000000</v>
      </c>
      <c r="E993" s="5">
        <v>200000</v>
      </c>
      <c r="F993" s="5">
        <v>30000</v>
      </c>
      <c r="G993" s="5">
        <v>0</v>
      </c>
      <c r="H993" s="5">
        <v>1019000</v>
      </c>
      <c r="I993" s="5">
        <v>0</v>
      </c>
      <c r="J993" s="5">
        <v>761000</v>
      </c>
      <c r="K993" s="5">
        <v>0</v>
      </c>
      <c r="L993" s="5"/>
      <c r="M993" s="5">
        <f t="shared" ref="M993:M998" si="378" xml:space="preserve"> M992+H993+ I993- J993- L993+ Q993</f>
        <v>1786334</v>
      </c>
      <c r="N993" s="5">
        <f t="shared" ref="N993:N998" si="379">(C993-D993 - F993 - G993 + J993- K993- H993- I993- P993)*-1</f>
        <v>0</v>
      </c>
      <c r="O993" s="5" t="s">
        <v>2040</v>
      </c>
      <c r="P993" s="5">
        <v>0</v>
      </c>
      <c r="Q993" s="1185">
        <v>0</v>
      </c>
      <c r="R993" s="1185">
        <v>214664</v>
      </c>
      <c r="S993" s="1185">
        <v>1073336</v>
      </c>
      <c r="T993" s="1185">
        <v>0</v>
      </c>
      <c r="U993" s="1185">
        <v>0</v>
      </c>
      <c r="V993" s="1185">
        <v>0</v>
      </c>
      <c r="W993" s="23">
        <v>0.88</v>
      </c>
      <c r="X993" s="1185">
        <v>2</v>
      </c>
    </row>
    <row r="994" spans="1:24" ht="15" customHeight="1" x14ac:dyDescent="0.25">
      <c r="A994" s="3" t="s">
        <v>41</v>
      </c>
      <c r="B994" s="3" t="s">
        <v>2042</v>
      </c>
      <c r="C994" s="5">
        <v>1052000</v>
      </c>
      <c r="D994" s="5">
        <v>1050000</v>
      </c>
      <c r="E994" s="5">
        <v>210000</v>
      </c>
      <c r="F994" s="5">
        <v>32000</v>
      </c>
      <c r="G994" s="5">
        <v>0</v>
      </c>
      <c r="H994" s="5">
        <v>470000</v>
      </c>
      <c r="I994" s="5">
        <v>0</v>
      </c>
      <c r="J994" s="5">
        <v>500000</v>
      </c>
      <c r="K994" s="5">
        <v>0</v>
      </c>
      <c r="L994" s="5"/>
      <c r="M994" s="5">
        <f t="shared" si="378"/>
        <v>1756334</v>
      </c>
      <c r="N994" s="5">
        <f t="shared" si="379"/>
        <v>0</v>
      </c>
      <c r="O994" s="5" t="s">
        <v>2043</v>
      </c>
      <c r="P994" s="5">
        <v>0</v>
      </c>
      <c r="Q994" s="1187">
        <v>0</v>
      </c>
      <c r="R994" s="1187">
        <v>175332</v>
      </c>
      <c r="S994" s="1187">
        <v>876668.3</v>
      </c>
      <c r="T994" s="1187">
        <v>0</v>
      </c>
      <c r="U994" s="1187">
        <v>0</v>
      </c>
      <c r="V994" s="1187">
        <v>0</v>
      </c>
      <c r="W994" s="23">
        <v>0.79</v>
      </c>
      <c r="X994" s="1187">
        <v>3</v>
      </c>
    </row>
    <row r="995" spans="1:24" ht="15" customHeight="1" x14ac:dyDescent="0.25">
      <c r="A995" s="3" t="s">
        <v>41</v>
      </c>
      <c r="B995" s="3" t="s">
        <v>2044</v>
      </c>
      <c r="C995" s="5">
        <v>1164000</v>
      </c>
      <c r="D995" s="5">
        <v>1107000</v>
      </c>
      <c r="E995" s="5">
        <v>221000</v>
      </c>
      <c r="F995" s="5">
        <v>256000</v>
      </c>
      <c r="G995" s="5">
        <v>0</v>
      </c>
      <c r="H995" s="5">
        <v>100000</v>
      </c>
      <c r="I995" s="5">
        <v>0</v>
      </c>
      <c r="J995" s="5">
        <v>300000</v>
      </c>
      <c r="K995" s="5">
        <v>0</v>
      </c>
      <c r="L995" s="5"/>
      <c r="M995" s="5">
        <f t="shared" si="378"/>
        <v>1556334</v>
      </c>
      <c r="N995" s="5">
        <f t="shared" si="379"/>
        <v>-1000</v>
      </c>
      <c r="O995" s="5" t="s">
        <v>1386</v>
      </c>
      <c r="P995" s="5">
        <v>0</v>
      </c>
      <c r="Q995" s="1189">
        <v>0</v>
      </c>
      <c r="R995" s="1189">
        <v>193999</v>
      </c>
      <c r="S995" s="1189">
        <v>970001</v>
      </c>
      <c r="T995" s="1189">
        <v>0</v>
      </c>
      <c r="U995" s="1189">
        <v>0</v>
      </c>
      <c r="V995" s="1189">
        <v>0</v>
      </c>
      <c r="W995" s="23">
        <v>0.72</v>
      </c>
      <c r="X995" s="1189">
        <v>3</v>
      </c>
    </row>
    <row r="996" spans="1:24" ht="15" customHeight="1" x14ac:dyDescent="0.25">
      <c r="A996" s="3" t="s">
        <v>41</v>
      </c>
      <c r="B996" s="3" t="s">
        <v>2045</v>
      </c>
      <c r="C996" s="5">
        <v>1596000</v>
      </c>
      <c r="D996" s="5">
        <v>1000000</v>
      </c>
      <c r="E996" s="5">
        <v>200000</v>
      </c>
      <c r="F996" s="5">
        <v>39000</v>
      </c>
      <c r="G996" s="5">
        <v>0</v>
      </c>
      <c r="H996" s="5">
        <v>557000</v>
      </c>
      <c r="I996" s="5">
        <v>0</v>
      </c>
      <c r="J996" s="5">
        <v>0</v>
      </c>
      <c r="K996" s="5">
        <v>0</v>
      </c>
      <c r="L996" s="5"/>
      <c r="M996" s="5">
        <f t="shared" si="378"/>
        <v>2113334</v>
      </c>
      <c r="N996" s="5">
        <f t="shared" si="379"/>
        <v>0</v>
      </c>
      <c r="O996" s="5" t="s">
        <v>2047</v>
      </c>
      <c r="P996" s="5">
        <v>0</v>
      </c>
      <c r="Q996" s="1192">
        <v>0</v>
      </c>
      <c r="R996" s="1192">
        <v>265961</v>
      </c>
      <c r="S996" s="1192">
        <v>1330039</v>
      </c>
      <c r="T996" s="1192">
        <v>0</v>
      </c>
      <c r="U996" s="1192">
        <v>0</v>
      </c>
      <c r="V996" s="1192">
        <v>0</v>
      </c>
      <c r="W996" s="23">
        <v>0.78</v>
      </c>
      <c r="X996" s="1192">
        <v>1</v>
      </c>
    </row>
    <row r="997" spans="1:24" ht="15" customHeight="1" x14ac:dyDescent="0.25">
      <c r="A997" s="3" t="s">
        <v>41</v>
      </c>
      <c r="B997" s="3" t="s">
        <v>2048</v>
      </c>
      <c r="C997" s="5">
        <v>1400000</v>
      </c>
      <c r="D997" s="5">
        <v>1400000</v>
      </c>
      <c r="E997" s="5">
        <v>280000</v>
      </c>
      <c r="F997" s="5">
        <v>30000</v>
      </c>
      <c r="G997" s="5">
        <v>0</v>
      </c>
      <c r="H997" s="5">
        <v>768000</v>
      </c>
      <c r="I997" s="5">
        <v>0</v>
      </c>
      <c r="J997" s="5">
        <v>800000</v>
      </c>
      <c r="K997" s="5">
        <v>0</v>
      </c>
      <c r="L997" s="5"/>
      <c r="M997" s="5">
        <f t="shared" si="378"/>
        <v>2081334</v>
      </c>
      <c r="N997" s="5">
        <f t="shared" si="379"/>
        <v>-2000</v>
      </c>
      <c r="O997" s="5" t="s">
        <v>1176</v>
      </c>
      <c r="P997" s="5">
        <v>0</v>
      </c>
      <c r="Q997" s="1193">
        <v>0</v>
      </c>
      <c r="R997" s="1193">
        <v>233315</v>
      </c>
      <c r="S997" s="1193">
        <v>1166685</v>
      </c>
      <c r="T997" s="1193">
        <v>0</v>
      </c>
      <c r="U997" s="1193">
        <v>0</v>
      </c>
      <c r="V997" s="1193">
        <v>0</v>
      </c>
      <c r="W997" s="23">
        <v>0.88</v>
      </c>
      <c r="X997" s="1193">
        <v>3</v>
      </c>
    </row>
    <row r="998" spans="1:24" ht="15" customHeight="1" x14ac:dyDescent="0.25">
      <c r="A998" s="3" t="s">
        <v>41</v>
      </c>
      <c r="B998" s="3" t="s">
        <v>2050</v>
      </c>
      <c r="C998" s="5">
        <v>1389000</v>
      </c>
      <c r="D998" s="5">
        <v>800000</v>
      </c>
      <c r="E998" s="5">
        <v>160000</v>
      </c>
      <c r="F998" s="5">
        <v>27000</v>
      </c>
      <c r="G998" s="5">
        <v>0</v>
      </c>
      <c r="H998" s="5">
        <v>553000</v>
      </c>
      <c r="I998" s="5">
        <v>0</v>
      </c>
      <c r="J998" s="5">
        <v>0</v>
      </c>
      <c r="K998" s="5">
        <v>0</v>
      </c>
      <c r="L998" s="5"/>
      <c r="M998" s="5">
        <f t="shared" si="378"/>
        <v>2634334</v>
      </c>
      <c r="N998" s="5">
        <f t="shared" si="379"/>
        <v>-9000</v>
      </c>
      <c r="O998" s="5" t="s">
        <v>2051</v>
      </c>
      <c r="P998" s="5">
        <v>0</v>
      </c>
      <c r="Q998" s="1196">
        <v>0</v>
      </c>
      <c r="R998" s="1196">
        <v>231485</v>
      </c>
      <c r="S998" s="1196">
        <v>1157515</v>
      </c>
      <c r="T998" s="1196">
        <v>0</v>
      </c>
      <c r="U998" s="1196">
        <v>0</v>
      </c>
      <c r="V998" s="1196">
        <v>0</v>
      </c>
      <c r="W998" s="23">
        <v>0.75</v>
      </c>
      <c r="X998" s="1196">
        <v>2</v>
      </c>
    </row>
    <row r="999" spans="1:24" ht="15" customHeight="1" x14ac:dyDescent="0.25">
      <c r="A999" s="3" t="s">
        <v>41</v>
      </c>
      <c r="B999" s="3" t="s">
        <v>2052</v>
      </c>
      <c r="C999" s="5">
        <v>1369000</v>
      </c>
      <c r="D999" s="5">
        <v>1500000</v>
      </c>
      <c r="E999" s="5">
        <v>300000</v>
      </c>
      <c r="F999" s="5">
        <v>181000</v>
      </c>
      <c r="G999" s="5">
        <v>0</v>
      </c>
      <c r="H999" s="5">
        <v>352000</v>
      </c>
      <c r="I999" s="5">
        <v>0</v>
      </c>
      <c r="J999" s="5">
        <v>667000</v>
      </c>
      <c r="K999" s="5">
        <v>0</v>
      </c>
      <c r="L999" s="5"/>
      <c r="M999" s="5">
        <f xml:space="preserve"> M998+H999+ I999- J999- L999+ Q999</f>
        <v>2319334</v>
      </c>
      <c r="N999" s="5">
        <f>(C999-D999 - F999 - G999 + J999- K999- H999- I999- P999)*-1</f>
        <v>-3000</v>
      </c>
      <c r="O999" s="5" t="s">
        <v>2054</v>
      </c>
      <c r="P999" s="5">
        <v>0</v>
      </c>
      <c r="Q999" s="1198">
        <v>0</v>
      </c>
      <c r="R999" s="1198">
        <v>228155</v>
      </c>
      <c r="S999" s="1198">
        <v>1140845.3</v>
      </c>
      <c r="T999" s="1198">
        <v>0</v>
      </c>
      <c r="U999" s="1198">
        <v>0</v>
      </c>
      <c r="V999" s="1198">
        <v>0</v>
      </c>
      <c r="W999" s="23">
        <v>0.97</v>
      </c>
      <c r="X999" s="1198">
        <v>2</v>
      </c>
    </row>
    <row r="1000" spans="1:24" ht="15" customHeight="1" x14ac:dyDescent="0.25">
      <c r="A1000" s="6" t="s">
        <v>16</v>
      </c>
      <c r="B1000" s="6" t="s">
        <v>15</v>
      </c>
      <c r="C1000" s="7">
        <f t="shared" ref="C1000:L1000" si="380">SUM(C993:C999)</f>
        <v>9258000</v>
      </c>
      <c r="D1000" s="7">
        <f t="shared" si="380"/>
        <v>7857000</v>
      </c>
      <c r="E1000" s="7">
        <f t="shared" si="380"/>
        <v>1571000</v>
      </c>
      <c r="F1000" s="7">
        <f t="shared" si="380"/>
        <v>595000</v>
      </c>
      <c r="G1000" s="7">
        <f t="shared" si="380"/>
        <v>0</v>
      </c>
      <c r="H1000" s="7">
        <f t="shared" si="380"/>
        <v>3819000</v>
      </c>
      <c r="I1000" s="7">
        <f t="shared" si="380"/>
        <v>0</v>
      </c>
      <c r="J1000" s="7">
        <f t="shared" si="380"/>
        <v>3028000</v>
      </c>
      <c r="K1000" s="7">
        <f t="shared" si="380"/>
        <v>0</v>
      </c>
      <c r="L1000" s="7">
        <f t="shared" si="380"/>
        <v>0</v>
      </c>
      <c r="M1000" s="7">
        <f>M999</f>
        <v>2319334</v>
      </c>
      <c r="N1000" s="7">
        <f>SUM(N993:N999)</f>
        <v>-15000</v>
      </c>
      <c r="O1000" s="7"/>
      <c r="P1000" s="7">
        <f>SUM(P993:P999)</f>
        <v>0</v>
      </c>
      <c r="Q1000" s="8"/>
    </row>
    <row r="1001" spans="1:24" ht="15" customHeight="1" x14ac:dyDescent="0.25">
      <c r="A1001" s="3" t="s">
        <v>41</v>
      </c>
      <c r="B1001" s="3" t="s">
        <v>2055</v>
      </c>
      <c r="C1001" s="5">
        <v>1122000</v>
      </c>
      <c r="D1001" s="5">
        <v>650000</v>
      </c>
      <c r="E1001" s="5">
        <v>130000</v>
      </c>
      <c r="F1001" s="5">
        <v>27000</v>
      </c>
      <c r="G1001" s="5">
        <v>0</v>
      </c>
      <c r="H1001" s="5">
        <v>450000</v>
      </c>
      <c r="I1001" s="5">
        <v>0</v>
      </c>
      <c r="J1001" s="5">
        <v>0</v>
      </c>
      <c r="K1001" s="5">
        <v>0</v>
      </c>
      <c r="L1001" s="5"/>
      <c r="M1001" s="5">
        <f t="shared" ref="M1001:M1006" si="381" xml:space="preserve"> M1000+H1001+ I1001- J1001- L1001+ Q1001</f>
        <v>2769334</v>
      </c>
      <c r="N1001" s="5">
        <f t="shared" ref="N1001:N1006" si="382">(C1001-D1001 - F1001 - G1001 + J1001- K1001- H1001- I1001- P1001)*-1</f>
        <v>5000</v>
      </c>
      <c r="O1001" s="5" t="s">
        <v>2056</v>
      </c>
      <c r="P1001" s="5">
        <v>0</v>
      </c>
      <c r="Q1001" s="1199">
        <v>0</v>
      </c>
      <c r="R1001" s="1199">
        <v>186982</v>
      </c>
      <c r="S1001" s="1199">
        <v>935018</v>
      </c>
      <c r="T1001" s="1199">
        <v>0</v>
      </c>
      <c r="U1001" s="1199">
        <v>0</v>
      </c>
      <c r="V1001" s="1199">
        <v>0</v>
      </c>
      <c r="W1001" s="23">
        <v>0.89</v>
      </c>
      <c r="X1001" s="1199">
        <v>2</v>
      </c>
    </row>
    <row r="1002" spans="1:24" ht="15" customHeight="1" x14ac:dyDescent="0.25">
      <c r="A1002" s="3" t="s">
        <v>41</v>
      </c>
      <c r="B1002" s="3" t="s">
        <v>2058</v>
      </c>
      <c r="C1002" s="5">
        <v>764000</v>
      </c>
      <c r="D1002" s="5">
        <v>300000</v>
      </c>
      <c r="E1002" s="5">
        <v>60000</v>
      </c>
      <c r="F1002" s="5">
        <v>234000</v>
      </c>
      <c r="G1002" s="5">
        <v>0</v>
      </c>
      <c r="H1002" s="5">
        <v>232000</v>
      </c>
      <c r="I1002" s="5">
        <v>0</v>
      </c>
      <c r="J1002" s="5">
        <v>0</v>
      </c>
      <c r="K1002" s="5">
        <v>0</v>
      </c>
      <c r="L1002" s="5"/>
      <c r="M1002" s="5">
        <f t="shared" si="381"/>
        <v>3001334</v>
      </c>
      <c r="N1002" s="5">
        <f t="shared" si="382"/>
        <v>2000</v>
      </c>
      <c r="O1002" s="5" t="s">
        <v>2059</v>
      </c>
      <c r="P1002" s="5">
        <v>0</v>
      </c>
      <c r="Q1002" s="1201">
        <v>0</v>
      </c>
      <c r="R1002" s="1201">
        <v>127317</v>
      </c>
      <c r="S1002" s="1201">
        <v>636683.30000000005</v>
      </c>
      <c r="T1002" s="1201">
        <v>0</v>
      </c>
      <c r="U1002" s="1201">
        <v>0</v>
      </c>
      <c r="V1002" s="1201">
        <v>0</v>
      </c>
      <c r="W1002" s="23">
        <v>0.73</v>
      </c>
      <c r="X1002" s="1201">
        <v>1</v>
      </c>
    </row>
    <row r="1003" spans="1:24" ht="15" customHeight="1" x14ac:dyDescent="0.25">
      <c r="A1003" s="3" t="s">
        <v>41</v>
      </c>
      <c r="B1003" s="3" t="s">
        <v>2061</v>
      </c>
      <c r="C1003" s="5">
        <v>1510000</v>
      </c>
      <c r="D1003" s="5">
        <v>500000</v>
      </c>
      <c r="E1003" s="5">
        <v>100000</v>
      </c>
      <c r="F1003" s="5">
        <v>27000</v>
      </c>
      <c r="G1003" s="5">
        <v>0</v>
      </c>
      <c r="H1003" s="5">
        <v>980000</v>
      </c>
      <c r="I1003" s="5">
        <v>0</v>
      </c>
      <c r="J1003" s="5">
        <v>0</v>
      </c>
      <c r="K1003" s="5">
        <v>0</v>
      </c>
      <c r="L1003" s="5"/>
      <c r="M1003" s="5">
        <f t="shared" si="381"/>
        <v>3981334</v>
      </c>
      <c r="N1003" s="5">
        <f t="shared" si="382"/>
        <v>-3000</v>
      </c>
      <c r="O1003" s="5" t="s">
        <v>1888</v>
      </c>
      <c r="P1003" s="5">
        <v>0</v>
      </c>
      <c r="Q1003" s="1203">
        <v>0</v>
      </c>
      <c r="R1003" s="1203">
        <v>246183</v>
      </c>
      <c r="S1003" s="1203">
        <v>1263816.7</v>
      </c>
      <c r="T1003" s="1203">
        <v>0</v>
      </c>
      <c r="U1003" s="1203">
        <v>0</v>
      </c>
      <c r="V1003" s="1203">
        <v>0</v>
      </c>
      <c r="W1003" s="23">
        <v>0.8</v>
      </c>
      <c r="X1003" s="1203">
        <v>1</v>
      </c>
    </row>
    <row r="1004" spans="1:24" ht="15" customHeight="1" x14ac:dyDescent="0.25">
      <c r="A1004" s="3" t="s">
        <v>41</v>
      </c>
      <c r="B1004" s="3" t="s">
        <v>2063</v>
      </c>
      <c r="C1004" s="5">
        <v>1274000</v>
      </c>
      <c r="D1004" s="5">
        <v>450000</v>
      </c>
      <c r="E1004" s="5">
        <v>90000</v>
      </c>
      <c r="F1004" s="5">
        <v>169000</v>
      </c>
      <c r="G1004" s="5">
        <v>0</v>
      </c>
      <c r="H1004" s="5">
        <v>840000</v>
      </c>
      <c r="I1004" s="5">
        <v>0</v>
      </c>
      <c r="J1004" s="5">
        <v>190000</v>
      </c>
      <c r="K1004" s="5">
        <v>0</v>
      </c>
      <c r="L1004" s="5"/>
      <c r="M1004" s="5">
        <f t="shared" si="381"/>
        <v>4631334</v>
      </c>
      <c r="N1004" s="5">
        <f t="shared" si="382"/>
        <v>-5000</v>
      </c>
      <c r="O1004" s="5" t="s">
        <v>1379</v>
      </c>
      <c r="P1004" s="5">
        <v>0</v>
      </c>
      <c r="Q1004" s="1205">
        <v>0</v>
      </c>
      <c r="R1004" s="1205">
        <v>212321</v>
      </c>
      <c r="S1004" s="1205">
        <v>1061679</v>
      </c>
      <c r="T1004" s="1205">
        <v>0</v>
      </c>
      <c r="U1004" s="1205">
        <v>0</v>
      </c>
      <c r="V1004" s="1205">
        <v>0</v>
      </c>
      <c r="W1004" s="23">
        <v>0.8</v>
      </c>
      <c r="X1004" s="1205">
        <v>2</v>
      </c>
    </row>
    <row r="1005" spans="1:24" ht="15" customHeight="1" x14ac:dyDescent="0.25">
      <c r="A1005" s="3" t="s">
        <v>41</v>
      </c>
      <c r="B1005" s="3" t="s">
        <v>2064</v>
      </c>
      <c r="C1005" s="5">
        <v>1199000</v>
      </c>
      <c r="D1005" s="5">
        <v>0</v>
      </c>
      <c r="E1005" s="5">
        <v>0</v>
      </c>
      <c r="F1005" s="5">
        <v>12000</v>
      </c>
      <c r="G1005" s="5">
        <v>0</v>
      </c>
      <c r="H1005" s="5">
        <v>1196000</v>
      </c>
      <c r="I1005" s="5">
        <v>0</v>
      </c>
      <c r="J1005" s="5">
        <v>0</v>
      </c>
      <c r="K1005" s="5">
        <v>0</v>
      </c>
      <c r="L1005" s="5"/>
      <c r="M1005" s="5">
        <f t="shared" si="381"/>
        <v>5827334</v>
      </c>
      <c r="N1005" s="5">
        <f t="shared" si="382"/>
        <v>9000</v>
      </c>
      <c r="O1005" s="5" t="s">
        <v>2066</v>
      </c>
      <c r="P1005" s="5">
        <v>0</v>
      </c>
      <c r="Q1005" s="1207">
        <v>0</v>
      </c>
      <c r="R1005" s="1207">
        <v>199813</v>
      </c>
      <c r="S1005" s="1207">
        <v>999187</v>
      </c>
      <c r="T1005" s="1207">
        <v>0</v>
      </c>
      <c r="U1005" s="1207">
        <v>0</v>
      </c>
      <c r="V1005" s="1207">
        <v>0</v>
      </c>
      <c r="W1005" s="23">
        <v>0.83</v>
      </c>
      <c r="X1005" s="1207">
        <v>0</v>
      </c>
    </row>
    <row r="1006" spans="1:24" ht="15" customHeight="1" x14ac:dyDescent="0.25">
      <c r="A1006" s="3" t="s">
        <v>41</v>
      </c>
      <c r="B1006" s="3" t="s">
        <v>2068</v>
      </c>
      <c r="C1006" s="5">
        <v>999000</v>
      </c>
      <c r="D1006" s="5">
        <v>800000</v>
      </c>
      <c r="E1006" s="5">
        <v>160000</v>
      </c>
      <c r="F1006" s="5">
        <v>108000</v>
      </c>
      <c r="G1006" s="5">
        <v>0</v>
      </c>
      <c r="H1006" s="5">
        <v>91000</v>
      </c>
      <c r="I1006" s="5">
        <v>0</v>
      </c>
      <c r="J1006" s="5">
        <v>0</v>
      </c>
      <c r="K1006" s="5">
        <v>0</v>
      </c>
      <c r="L1006" s="5"/>
      <c r="M1006" s="5">
        <f t="shared" si="381"/>
        <v>5918334</v>
      </c>
      <c r="N1006" s="5">
        <f t="shared" si="382"/>
        <v>0</v>
      </c>
      <c r="O1006" s="5" t="s">
        <v>1468</v>
      </c>
      <c r="P1006" s="5">
        <v>0</v>
      </c>
      <c r="Q1006" s="1209">
        <v>0</v>
      </c>
      <c r="R1006" s="1209">
        <v>166482</v>
      </c>
      <c r="S1006" s="1209">
        <v>832518</v>
      </c>
      <c r="T1006" s="1209">
        <v>0</v>
      </c>
      <c r="U1006" s="1209">
        <v>0</v>
      </c>
      <c r="V1006" s="1209">
        <v>0</v>
      </c>
      <c r="W1006" s="23">
        <v>0.8</v>
      </c>
      <c r="X1006" s="1209">
        <v>2</v>
      </c>
    </row>
    <row r="1007" spans="1:24" ht="15" customHeight="1" x14ac:dyDescent="0.25">
      <c r="A1007" s="3" t="s">
        <v>41</v>
      </c>
      <c r="B1007" s="3" t="s">
        <v>2070</v>
      </c>
      <c r="C1007" s="5">
        <v>881000</v>
      </c>
      <c r="D1007" s="5">
        <v>700000</v>
      </c>
      <c r="E1007" s="5">
        <v>140000</v>
      </c>
      <c r="F1007" s="5">
        <v>27000</v>
      </c>
      <c r="G1007" s="5">
        <v>0</v>
      </c>
      <c r="H1007" s="5">
        <v>155000</v>
      </c>
      <c r="I1007" s="5">
        <v>0</v>
      </c>
      <c r="J1007" s="5">
        <v>0</v>
      </c>
      <c r="K1007" s="5">
        <v>0</v>
      </c>
      <c r="L1007" s="5"/>
      <c r="M1007" s="5">
        <f xml:space="preserve"> M1006+H1007+ I1007- J1007- L1007+ Q1007</f>
        <v>6073334</v>
      </c>
      <c r="N1007" s="5">
        <f>(C1007-D1007 - F1007 - G1007 + J1007- K1007- H1007- I1007- P1007)*-1</f>
        <v>1000</v>
      </c>
      <c r="O1007" s="5" t="s">
        <v>1122</v>
      </c>
      <c r="P1007" s="5">
        <v>0</v>
      </c>
      <c r="Q1007" s="1212">
        <v>0</v>
      </c>
      <c r="R1007" s="1212">
        <v>146818</v>
      </c>
      <c r="S1007" s="1212">
        <v>734182</v>
      </c>
      <c r="T1007" s="1212">
        <v>0</v>
      </c>
      <c r="U1007" s="1212">
        <v>0</v>
      </c>
      <c r="V1007" s="1212">
        <v>0</v>
      </c>
      <c r="W1007" s="23">
        <v>0.83</v>
      </c>
      <c r="X1007" s="1212">
        <v>2</v>
      </c>
    </row>
    <row r="1008" spans="1:24" ht="15" customHeight="1" x14ac:dyDescent="0.25">
      <c r="A1008" s="6" t="s">
        <v>17</v>
      </c>
      <c r="B1008" s="6" t="s">
        <v>15</v>
      </c>
      <c r="C1008" s="7">
        <f t="shared" ref="C1008:L1008" si="383">SUM(C1001:C1007)</f>
        <v>7749000</v>
      </c>
      <c r="D1008" s="7">
        <f t="shared" si="383"/>
        <v>3400000</v>
      </c>
      <c r="E1008" s="7">
        <f t="shared" si="383"/>
        <v>680000</v>
      </c>
      <c r="F1008" s="7">
        <f t="shared" si="383"/>
        <v>604000</v>
      </c>
      <c r="G1008" s="7">
        <f t="shared" si="383"/>
        <v>0</v>
      </c>
      <c r="H1008" s="7">
        <f t="shared" si="383"/>
        <v>3944000</v>
      </c>
      <c r="I1008" s="7">
        <f t="shared" si="383"/>
        <v>0</v>
      </c>
      <c r="J1008" s="7">
        <f t="shared" si="383"/>
        <v>190000</v>
      </c>
      <c r="K1008" s="7">
        <f t="shared" si="383"/>
        <v>0</v>
      </c>
      <c r="L1008" s="7">
        <f t="shared" si="383"/>
        <v>0</v>
      </c>
      <c r="M1008" s="7">
        <f>M1007</f>
        <v>6073334</v>
      </c>
      <c r="N1008" s="7">
        <f>SUM(N1001:N1007)</f>
        <v>9000</v>
      </c>
      <c r="O1008" s="7"/>
      <c r="P1008" s="7">
        <f>SUM(P1001:P1007)</f>
        <v>0</v>
      </c>
      <c r="Q1008" s="8"/>
    </row>
    <row r="1009" spans="1:24" ht="15" customHeight="1" x14ac:dyDescent="0.25">
      <c r="A1009" s="3" t="s">
        <v>41</v>
      </c>
      <c r="B1009" s="3" t="s">
        <v>2072</v>
      </c>
      <c r="C1009" s="5">
        <v>1037000</v>
      </c>
      <c r="D1009" s="5">
        <v>250000</v>
      </c>
      <c r="E1009" s="5">
        <v>50000</v>
      </c>
      <c r="F1009" s="5">
        <v>232000</v>
      </c>
      <c r="G1009" s="5">
        <v>0</v>
      </c>
      <c r="H1009" s="5">
        <v>549000</v>
      </c>
      <c r="I1009" s="5">
        <v>0</v>
      </c>
      <c r="J1009" s="5">
        <v>0</v>
      </c>
      <c r="K1009" s="5">
        <v>0</v>
      </c>
      <c r="L1009" s="5"/>
      <c r="M1009" s="5">
        <f t="shared" ref="M1009:M1014" si="384" xml:space="preserve"> M1008+H1009+ I1009- J1009- L1009+ Q1009</f>
        <v>6622334</v>
      </c>
      <c r="N1009" s="5">
        <f t="shared" ref="N1009:N1014" si="385">(C1009-D1009 - F1009 - G1009 + J1009- K1009- H1009- I1009- P1009)*-1</f>
        <v>-6000</v>
      </c>
      <c r="O1009" s="5" t="s">
        <v>2074</v>
      </c>
      <c r="P1009" s="5">
        <v>0</v>
      </c>
      <c r="Q1009" s="1214">
        <v>0</v>
      </c>
      <c r="R1009" s="1214">
        <v>172816</v>
      </c>
      <c r="S1009" s="1214">
        <v>864184</v>
      </c>
      <c r="T1009" s="1214">
        <v>0</v>
      </c>
      <c r="U1009" s="1214">
        <v>0</v>
      </c>
      <c r="V1009" s="1214">
        <v>0</v>
      </c>
      <c r="W1009" s="23">
        <v>0.81</v>
      </c>
      <c r="X1009" s="1214">
        <v>1</v>
      </c>
    </row>
    <row r="1010" spans="1:24" ht="15" customHeight="1" x14ac:dyDescent="0.25">
      <c r="A1010" s="3" t="s">
        <v>41</v>
      </c>
      <c r="B1010" s="3" t="s">
        <v>2076</v>
      </c>
      <c r="C1010" s="5">
        <v>1503000</v>
      </c>
      <c r="D1010" s="5">
        <v>600000</v>
      </c>
      <c r="E1010" s="5">
        <v>120000</v>
      </c>
      <c r="F1010" s="5">
        <v>27000</v>
      </c>
      <c r="G1010" s="5">
        <v>0</v>
      </c>
      <c r="H1010" s="5">
        <v>876000</v>
      </c>
      <c r="I1010" s="5">
        <v>0</v>
      </c>
      <c r="J1010" s="5">
        <v>0</v>
      </c>
      <c r="K1010" s="5">
        <v>0</v>
      </c>
      <c r="L1010" s="5"/>
      <c r="M1010" s="5">
        <f t="shared" si="384"/>
        <v>7498334</v>
      </c>
      <c r="N1010" s="5">
        <f t="shared" si="385"/>
        <v>0</v>
      </c>
      <c r="O1010" s="5" t="s">
        <v>1368</v>
      </c>
      <c r="P1010" s="5">
        <v>0</v>
      </c>
      <c r="Q1010" s="1215">
        <v>0</v>
      </c>
      <c r="R1010" s="1215">
        <v>250458</v>
      </c>
      <c r="S1010" s="1215">
        <v>1252542.3</v>
      </c>
      <c r="T1010" s="1215">
        <v>0</v>
      </c>
      <c r="U1010" s="1215">
        <v>0</v>
      </c>
      <c r="V1010" s="1215">
        <v>0</v>
      </c>
      <c r="W1010" s="23">
        <v>0.85</v>
      </c>
      <c r="X1010" s="1215">
        <v>3</v>
      </c>
    </row>
    <row r="1011" spans="1:24" ht="15" customHeight="1" x14ac:dyDescent="0.25">
      <c r="A1011" s="3" t="s">
        <v>41</v>
      </c>
      <c r="B1011" s="3" t="s">
        <v>2078</v>
      </c>
      <c r="C1011" s="5">
        <v>1167000</v>
      </c>
      <c r="D1011" s="5">
        <v>550000</v>
      </c>
      <c r="E1011" s="5">
        <v>110000</v>
      </c>
      <c r="F1011" s="5">
        <v>27000</v>
      </c>
      <c r="G1011" s="5">
        <v>0</v>
      </c>
      <c r="H1011" s="5">
        <v>839000</v>
      </c>
      <c r="I1011" s="5">
        <v>0</v>
      </c>
      <c r="J1011" s="5">
        <v>250000</v>
      </c>
      <c r="K1011" s="5">
        <v>0</v>
      </c>
      <c r="L1011" s="5"/>
      <c r="M1011" s="5">
        <f t="shared" si="384"/>
        <v>8087334</v>
      </c>
      <c r="N1011" s="5">
        <f t="shared" si="385"/>
        <v>-1000</v>
      </c>
      <c r="O1011" s="5" t="s">
        <v>2080</v>
      </c>
      <c r="P1011" s="5">
        <v>0</v>
      </c>
      <c r="Q1011" s="1218">
        <v>0</v>
      </c>
      <c r="R1011" s="1218">
        <v>194315</v>
      </c>
      <c r="S1011" s="1218">
        <v>972684.7</v>
      </c>
      <c r="T1011" s="1218">
        <v>0</v>
      </c>
      <c r="U1011" s="1218">
        <v>0</v>
      </c>
      <c r="V1011" s="1218">
        <v>0</v>
      </c>
      <c r="W1011" s="23">
        <v>0.8</v>
      </c>
      <c r="X1011" s="1218">
        <v>2</v>
      </c>
    </row>
    <row r="1012" spans="1:24" ht="15" customHeight="1" x14ac:dyDescent="0.25">
      <c r="A1012" s="3" t="s">
        <v>41</v>
      </c>
      <c r="B1012" s="3" t="s">
        <v>2081</v>
      </c>
      <c r="C1012" s="5">
        <v>1025000</v>
      </c>
      <c r="D1012" s="5">
        <v>500000</v>
      </c>
      <c r="E1012" s="5">
        <v>100000</v>
      </c>
      <c r="F1012" s="5">
        <v>27000</v>
      </c>
      <c r="G1012" s="5">
        <v>0</v>
      </c>
      <c r="H1012" s="5">
        <v>498000</v>
      </c>
      <c r="I1012" s="5">
        <v>0</v>
      </c>
      <c r="J1012" s="5">
        <v>0</v>
      </c>
      <c r="K1012" s="5">
        <v>0</v>
      </c>
      <c r="L1012" s="5"/>
      <c r="M1012" s="5">
        <f t="shared" si="384"/>
        <v>8585334</v>
      </c>
      <c r="N1012" s="5">
        <f t="shared" si="385"/>
        <v>0</v>
      </c>
      <c r="O1012" s="5" t="s">
        <v>1763</v>
      </c>
      <c r="P1012" s="5">
        <v>0</v>
      </c>
      <c r="Q1012" s="1219">
        <v>0</v>
      </c>
      <c r="R1012" s="1219">
        <v>170837</v>
      </c>
      <c r="S1012" s="1219">
        <v>854163</v>
      </c>
      <c r="T1012" s="1219">
        <v>0</v>
      </c>
      <c r="U1012" s="1219">
        <v>0</v>
      </c>
      <c r="V1012" s="1219">
        <v>0</v>
      </c>
      <c r="W1012" s="23">
        <v>0.75</v>
      </c>
      <c r="X1012" s="1219">
        <v>1</v>
      </c>
    </row>
    <row r="1013" spans="1:24" ht="15" customHeight="1" x14ac:dyDescent="0.25">
      <c r="A1013" s="3" t="s">
        <v>41</v>
      </c>
      <c r="B1013" s="3" t="s">
        <v>2083</v>
      </c>
      <c r="C1013" s="5">
        <v>1354000</v>
      </c>
      <c r="D1013" s="5">
        <v>200000</v>
      </c>
      <c r="E1013" s="5">
        <v>40000</v>
      </c>
      <c r="F1013" s="5">
        <v>79000</v>
      </c>
      <c r="G1013" s="5">
        <v>0</v>
      </c>
      <c r="H1013" s="5">
        <v>1445000</v>
      </c>
      <c r="I1013" s="5">
        <v>0</v>
      </c>
      <c r="J1013" s="5">
        <v>400000</v>
      </c>
      <c r="K1013" s="5">
        <v>0</v>
      </c>
      <c r="L1013" s="5"/>
      <c r="M1013" s="5">
        <f t="shared" si="384"/>
        <v>9630334</v>
      </c>
      <c r="N1013" s="5">
        <f t="shared" si="385"/>
        <v>-30000</v>
      </c>
      <c r="O1013" s="5" t="s">
        <v>2084</v>
      </c>
      <c r="P1013" s="5">
        <v>0</v>
      </c>
      <c r="Q1013" s="1221">
        <v>0</v>
      </c>
      <c r="R1013" s="1221">
        <v>225670</v>
      </c>
      <c r="S1013" s="1221">
        <v>1128330</v>
      </c>
      <c r="T1013" s="1221">
        <v>0</v>
      </c>
      <c r="U1013" s="1221">
        <v>0</v>
      </c>
      <c r="V1013" s="1221">
        <v>0</v>
      </c>
      <c r="W1013" s="23">
        <v>0.78</v>
      </c>
      <c r="X1013" s="1221">
        <v>1</v>
      </c>
    </row>
    <row r="1014" spans="1:24" ht="15" customHeight="1" x14ac:dyDescent="0.25">
      <c r="A1014" s="3" t="s">
        <v>41</v>
      </c>
      <c r="B1014" s="3" t="s">
        <v>2085</v>
      </c>
      <c r="C1014" s="5">
        <v>644000</v>
      </c>
      <c r="D1014" s="5">
        <v>1000000</v>
      </c>
      <c r="E1014" s="5">
        <v>200000</v>
      </c>
      <c r="F1014" s="5">
        <v>307000</v>
      </c>
      <c r="G1014" s="5">
        <v>0</v>
      </c>
      <c r="H1014" s="5">
        <v>27000</v>
      </c>
      <c r="I1014" s="5">
        <v>0</v>
      </c>
      <c r="J1014" s="5">
        <v>700000</v>
      </c>
      <c r="K1014" s="5">
        <v>20000</v>
      </c>
      <c r="L1014" s="5"/>
      <c r="M1014" s="5">
        <f t="shared" si="384"/>
        <v>8957334</v>
      </c>
      <c r="N1014" s="5">
        <f t="shared" si="385"/>
        <v>10000</v>
      </c>
      <c r="O1014" s="5" t="s">
        <v>2087</v>
      </c>
      <c r="P1014" s="5">
        <v>0</v>
      </c>
      <c r="Q1014" s="1224">
        <v>0</v>
      </c>
      <c r="R1014" s="1224">
        <v>107338</v>
      </c>
      <c r="S1014" s="1224">
        <v>536662.5</v>
      </c>
      <c r="T1014" s="1224">
        <v>0</v>
      </c>
      <c r="U1014" s="1224">
        <v>0</v>
      </c>
      <c r="V1014" s="1224">
        <v>0</v>
      </c>
      <c r="W1014" s="23">
        <v>0.69</v>
      </c>
      <c r="X1014" s="1224">
        <v>1</v>
      </c>
    </row>
    <row r="1015" spans="1:24" ht="15" customHeight="1" x14ac:dyDescent="0.25">
      <c r="A1015" s="3" t="s">
        <v>41</v>
      </c>
      <c r="B1015" s="3" t="s">
        <v>2088</v>
      </c>
      <c r="C1015" s="5">
        <v>735000</v>
      </c>
      <c r="D1015" s="5">
        <v>0</v>
      </c>
      <c r="E1015" s="5">
        <v>0</v>
      </c>
      <c r="F1015" s="5">
        <v>62000</v>
      </c>
      <c r="G1015" s="5">
        <v>0</v>
      </c>
      <c r="H1015" s="5">
        <v>703000</v>
      </c>
      <c r="I1015" s="5">
        <v>0</v>
      </c>
      <c r="J1015" s="5">
        <v>30000</v>
      </c>
      <c r="K1015" s="5">
        <v>0</v>
      </c>
      <c r="L1015" s="5"/>
      <c r="M1015" s="5">
        <f xml:space="preserve"> M1014+H1015+ I1015- J1015- L1015+ Q1015</f>
        <v>9630334</v>
      </c>
      <c r="N1015" s="5">
        <f>(C1015-D1015 - F1015 - G1015 + J1015- K1015- H1015- I1015- P1015)*-1</f>
        <v>0</v>
      </c>
      <c r="O1015" s="5" t="s">
        <v>2089</v>
      </c>
      <c r="P1015" s="5">
        <v>0</v>
      </c>
      <c r="Q1015" s="1225">
        <v>0</v>
      </c>
      <c r="R1015" s="1225">
        <v>122502</v>
      </c>
      <c r="S1015" s="1225">
        <v>612497.69999999995</v>
      </c>
      <c r="T1015" s="1225">
        <v>0</v>
      </c>
      <c r="U1015" s="1225">
        <v>0</v>
      </c>
      <c r="V1015" s="1225">
        <v>0</v>
      </c>
      <c r="W1015" s="23">
        <v>0.21</v>
      </c>
      <c r="X1015" s="1225">
        <v>0</v>
      </c>
    </row>
    <row r="1016" spans="1:24" ht="15" customHeight="1" x14ac:dyDescent="0.25">
      <c r="A1016" s="6" t="s">
        <v>18</v>
      </c>
      <c r="B1016" s="6" t="s">
        <v>15</v>
      </c>
      <c r="C1016" s="7">
        <f t="shared" ref="C1016:L1016" si="386">SUM(C1009:C1015)</f>
        <v>7465000</v>
      </c>
      <c r="D1016" s="7">
        <f t="shared" si="386"/>
        <v>3100000</v>
      </c>
      <c r="E1016" s="7">
        <f t="shared" si="386"/>
        <v>620000</v>
      </c>
      <c r="F1016" s="7">
        <f t="shared" si="386"/>
        <v>761000</v>
      </c>
      <c r="G1016" s="7">
        <f t="shared" si="386"/>
        <v>0</v>
      </c>
      <c r="H1016" s="7">
        <f t="shared" si="386"/>
        <v>4937000</v>
      </c>
      <c r="I1016" s="7">
        <f t="shared" si="386"/>
        <v>0</v>
      </c>
      <c r="J1016" s="7">
        <f t="shared" si="386"/>
        <v>1380000</v>
      </c>
      <c r="K1016" s="7">
        <f t="shared" si="386"/>
        <v>20000</v>
      </c>
      <c r="L1016" s="7">
        <f t="shared" si="386"/>
        <v>0</v>
      </c>
      <c r="M1016" s="7">
        <f>M1015</f>
        <v>9630334</v>
      </c>
      <c r="N1016" s="7">
        <f>SUM(N1009:N1015)</f>
        <v>-27000</v>
      </c>
      <c r="O1016" s="7"/>
      <c r="P1016" s="7">
        <f>SUM(P1009:P1015)</f>
        <v>0</v>
      </c>
      <c r="Q1016" s="8"/>
    </row>
    <row r="1017" spans="1:24" ht="15" customHeight="1" x14ac:dyDescent="0.25">
      <c r="A1017" s="3" t="s">
        <v>41</v>
      </c>
      <c r="B1017" s="3" t="s">
        <v>2101</v>
      </c>
      <c r="C1017" s="5">
        <v>1284000</v>
      </c>
      <c r="D1017" s="5">
        <v>0</v>
      </c>
      <c r="E1017" s="5">
        <v>0</v>
      </c>
      <c r="F1017" s="5">
        <v>282000</v>
      </c>
      <c r="G1017" s="5">
        <v>0</v>
      </c>
      <c r="H1017" s="5">
        <v>1207000</v>
      </c>
      <c r="I1017" s="5">
        <v>0</v>
      </c>
      <c r="J1017" s="5">
        <v>205000</v>
      </c>
      <c r="K1017" s="5">
        <v>0</v>
      </c>
      <c r="L1017" s="5"/>
      <c r="M1017" s="5">
        <f t="shared" ref="M1017:M1022" si="387" xml:space="preserve"> M1016+H1017+ I1017- J1017- L1017+ Q1017</f>
        <v>10632334</v>
      </c>
      <c r="N1017" s="5">
        <f t="shared" ref="N1017:N1022" si="388">(C1017-D1017 - F1017 - G1017 + J1017- K1017- H1017- I1017- P1017)*-1</f>
        <v>0</v>
      </c>
      <c r="O1017" s="5" t="s">
        <v>2102</v>
      </c>
      <c r="P1017" s="5">
        <v>0</v>
      </c>
      <c r="Q1017" s="1232">
        <v>0</v>
      </c>
      <c r="R1017" s="1232">
        <v>231498</v>
      </c>
      <c r="S1017" s="1232">
        <v>1157502.3</v>
      </c>
      <c r="T1017" s="1232">
        <v>0</v>
      </c>
      <c r="U1017" s="1232">
        <v>0</v>
      </c>
      <c r="V1017" s="1232">
        <v>0</v>
      </c>
      <c r="W1017" s="23">
        <v>0.32</v>
      </c>
      <c r="X1017" s="1232">
        <v>0</v>
      </c>
    </row>
    <row r="1018" spans="1:24" ht="15" customHeight="1" x14ac:dyDescent="0.25">
      <c r="A1018" s="3" t="s">
        <v>41</v>
      </c>
      <c r="B1018" s="3" t="s">
        <v>2105</v>
      </c>
      <c r="C1018" s="5">
        <v>440000</v>
      </c>
      <c r="D1018" s="5">
        <v>0</v>
      </c>
      <c r="E1018" s="5">
        <v>0</v>
      </c>
      <c r="F1018" s="5">
        <v>32000</v>
      </c>
      <c r="G1018" s="5">
        <v>0</v>
      </c>
      <c r="H1018" s="5">
        <v>408000</v>
      </c>
      <c r="I1018" s="5">
        <v>0</v>
      </c>
      <c r="J1018" s="5">
        <v>0</v>
      </c>
      <c r="K1018" s="5">
        <v>0</v>
      </c>
      <c r="L1018" s="5"/>
      <c r="M1018" s="5">
        <f t="shared" si="387"/>
        <v>11040334</v>
      </c>
      <c r="N1018" s="5">
        <f t="shared" si="388"/>
        <v>0</v>
      </c>
      <c r="O1018" s="5" t="s">
        <v>2107</v>
      </c>
      <c r="P1018" s="5">
        <v>0</v>
      </c>
      <c r="Q1018" s="1235">
        <v>0</v>
      </c>
      <c r="R1018" s="1235">
        <v>73335</v>
      </c>
      <c r="S1018" s="1235">
        <v>366665.3</v>
      </c>
      <c r="T1018" s="1235">
        <v>0</v>
      </c>
      <c r="U1018" s="1235">
        <v>0</v>
      </c>
      <c r="V1018" s="1235">
        <v>0</v>
      </c>
      <c r="W1018" s="23">
        <v>0.23</v>
      </c>
      <c r="X1018" s="1235">
        <v>0</v>
      </c>
    </row>
    <row r="1019" spans="1:24" ht="15" customHeight="1" x14ac:dyDescent="0.25">
      <c r="A1019" s="3" t="s">
        <v>41</v>
      </c>
      <c r="B1019" s="3" t="s">
        <v>2112</v>
      </c>
      <c r="C1019" s="5">
        <v>725000</v>
      </c>
      <c r="D1019" s="5">
        <v>0</v>
      </c>
      <c r="E1019" s="5">
        <v>0</v>
      </c>
      <c r="F1019" s="5">
        <v>162000</v>
      </c>
      <c r="G1019" s="5">
        <v>0</v>
      </c>
      <c r="H1019" s="5">
        <v>565000</v>
      </c>
      <c r="I1019" s="5">
        <v>0</v>
      </c>
      <c r="J1019" s="5">
        <v>0</v>
      </c>
      <c r="K1019" s="5">
        <v>0</v>
      </c>
      <c r="L1019" s="5"/>
      <c r="M1019" s="5">
        <f t="shared" si="387"/>
        <v>11605334</v>
      </c>
      <c r="N1019" s="5">
        <f t="shared" si="388"/>
        <v>2000</v>
      </c>
      <c r="O1019" s="5" t="s">
        <v>2115</v>
      </c>
      <c r="P1019" s="5">
        <v>0</v>
      </c>
      <c r="Q1019" s="1240">
        <v>0</v>
      </c>
      <c r="R1019" s="1240">
        <v>120834</v>
      </c>
      <c r="S1019" s="1240">
        <v>604165.69999999995</v>
      </c>
      <c r="T1019" s="1240">
        <v>0</v>
      </c>
      <c r="U1019" s="1240">
        <v>0</v>
      </c>
      <c r="V1019" s="1240">
        <v>0</v>
      </c>
      <c r="W1019" s="23">
        <v>0.38</v>
      </c>
      <c r="X1019" s="1240">
        <v>0</v>
      </c>
    </row>
    <row r="1020" spans="1:24" ht="15" customHeight="1" x14ac:dyDescent="0.25">
      <c r="A1020" s="3" t="s">
        <v>41</v>
      </c>
      <c r="B1020" s="3" t="s">
        <v>2116</v>
      </c>
      <c r="C1020" s="5">
        <v>472000</v>
      </c>
      <c r="D1020" s="5">
        <v>0</v>
      </c>
      <c r="E1020" s="5">
        <v>0</v>
      </c>
      <c r="F1020" s="5">
        <v>32000</v>
      </c>
      <c r="G1020" s="5">
        <v>0</v>
      </c>
      <c r="H1020" s="5">
        <v>440000</v>
      </c>
      <c r="I1020" s="5">
        <v>0</v>
      </c>
      <c r="J1020" s="5">
        <v>0</v>
      </c>
      <c r="K1020" s="5">
        <v>0</v>
      </c>
      <c r="L1020" s="5"/>
      <c r="M1020" s="5">
        <f t="shared" si="387"/>
        <v>12045334</v>
      </c>
      <c r="N1020" s="5">
        <f t="shared" si="388"/>
        <v>0</v>
      </c>
      <c r="O1020" s="5" t="s">
        <v>2118</v>
      </c>
      <c r="P1020" s="5">
        <v>0</v>
      </c>
      <c r="Q1020" s="1242">
        <v>0</v>
      </c>
      <c r="R1020" s="1242">
        <v>78671</v>
      </c>
      <c r="S1020" s="1242">
        <v>393329.5</v>
      </c>
      <c r="T1020" s="1242">
        <v>0</v>
      </c>
      <c r="U1020" s="1242">
        <v>0</v>
      </c>
      <c r="V1020" s="1242">
        <v>0</v>
      </c>
      <c r="W1020" s="23">
        <v>0.35</v>
      </c>
      <c r="X1020" s="1242">
        <v>0</v>
      </c>
    </row>
    <row r="1021" spans="1:24" ht="15" customHeight="1" x14ac:dyDescent="0.25">
      <c r="A1021" s="3" t="s">
        <v>41</v>
      </c>
      <c r="B1021" s="3" t="s">
        <v>2122</v>
      </c>
      <c r="C1021" s="5">
        <v>719000</v>
      </c>
      <c r="D1021" s="5">
        <v>0</v>
      </c>
      <c r="E1021" s="5">
        <v>0</v>
      </c>
      <c r="F1021" s="5">
        <v>82000</v>
      </c>
      <c r="G1021" s="5">
        <v>0</v>
      </c>
      <c r="H1021" s="5">
        <v>637000</v>
      </c>
      <c r="I1021" s="5">
        <v>0</v>
      </c>
      <c r="J1021" s="5">
        <v>0</v>
      </c>
      <c r="K1021" s="5">
        <v>0</v>
      </c>
      <c r="L1021" s="5"/>
      <c r="M1021" s="5">
        <f t="shared" si="387"/>
        <v>12682334</v>
      </c>
      <c r="N1021" s="5">
        <f t="shared" si="388"/>
        <v>0</v>
      </c>
      <c r="O1021" s="5" t="s">
        <v>2123</v>
      </c>
      <c r="P1021" s="5">
        <v>0</v>
      </c>
      <c r="Q1021" s="1245">
        <v>0</v>
      </c>
      <c r="R1021" s="1245">
        <v>119833</v>
      </c>
      <c r="S1021" s="1245">
        <v>599166.69999999995</v>
      </c>
      <c r="T1021" s="1245">
        <v>0</v>
      </c>
      <c r="U1021" s="1245">
        <v>0</v>
      </c>
      <c r="V1021" s="1245">
        <v>0</v>
      </c>
      <c r="W1021" s="23">
        <v>0.43</v>
      </c>
      <c r="X1021" s="1245">
        <v>0</v>
      </c>
    </row>
    <row r="1022" spans="1:24" ht="15" customHeight="1" x14ac:dyDescent="0.25">
      <c r="A1022" s="3" t="s">
        <v>41</v>
      </c>
      <c r="B1022" s="3" t="s">
        <v>2126</v>
      </c>
      <c r="C1022" s="5">
        <v>580000</v>
      </c>
      <c r="D1022" s="5">
        <v>0</v>
      </c>
      <c r="E1022" s="5">
        <v>0</v>
      </c>
      <c r="F1022" s="5">
        <v>27000</v>
      </c>
      <c r="G1022" s="5">
        <v>0</v>
      </c>
      <c r="H1022" s="5">
        <v>553000</v>
      </c>
      <c r="I1022" s="5">
        <v>0</v>
      </c>
      <c r="J1022" s="5">
        <v>0</v>
      </c>
      <c r="K1022" s="5">
        <v>0</v>
      </c>
      <c r="L1022" s="5"/>
      <c r="M1022" s="5">
        <f t="shared" si="387"/>
        <v>13235334</v>
      </c>
      <c r="N1022" s="5">
        <f t="shared" si="388"/>
        <v>0</v>
      </c>
      <c r="O1022" s="5" t="s">
        <v>2128</v>
      </c>
      <c r="P1022" s="5">
        <v>0</v>
      </c>
      <c r="Q1022" s="1248">
        <v>0</v>
      </c>
      <c r="R1022" s="1248">
        <v>96669</v>
      </c>
      <c r="S1022" s="1248">
        <v>483330.7</v>
      </c>
      <c r="T1022" s="1248">
        <v>0</v>
      </c>
      <c r="U1022" s="1248">
        <v>0</v>
      </c>
      <c r="V1022" s="1248">
        <v>0</v>
      </c>
      <c r="W1022" s="23">
        <v>0.38</v>
      </c>
      <c r="X1022" s="1248">
        <v>0</v>
      </c>
    </row>
    <row r="1023" spans="1:24" ht="15" customHeight="1" x14ac:dyDescent="0.25">
      <c r="A1023" s="3" t="s">
        <v>41</v>
      </c>
      <c r="B1023" s="3" t="s">
        <v>2131</v>
      </c>
      <c r="C1023" s="5">
        <v>535000</v>
      </c>
      <c r="D1023" s="5">
        <v>400000</v>
      </c>
      <c r="E1023" s="5">
        <v>80000</v>
      </c>
      <c r="F1023" s="5">
        <v>132000</v>
      </c>
      <c r="G1023" s="5">
        <v>0</v>
      </c>
      <c r="H1023" s="5">
        <v>2000</v>
      </c>
      <c r="I1023" s="5">
        <v>0</v>
      </c>
      <c r="J1023" s="5">
        <v>0</v>
      </c>
      <c r="K1023" s="5">
        <v>0</v>
      </c>
      <c r="L1023" s="5"/>
      <c r="M1023" s="5">
        <f xml:space="preserve"> M1022+H1023+ I1023- J1023- L1023+ Q1023</f>
        <v>13237334</v>
      </c>
      <c r="N1023" s="5">
        <f>(C1023-D1023 - F1023 - G1023 + J1023- K1023- H1023- I1023- P1023)*-1</f>
        <v>-1000</v>
      </c>
      <c r="O1023" s="5" t="s">
        <v>2132</v>
      </c>
      <c r="P1023" s="5">
        <v>0</v>
      </c>
      <c r="Q1023" s="1250">
        <v>0</v>
      </c>
      <c r="R1023" s="1250">
        <v>89171</v>
      </c>
      <c r="S1023" s="1250">
        <v>445828.7</v>
      </c>
      <c r="T1023" s="1250">
        <v>0</v>
      </c>
      <c r="U1023" s="1250">
        <v>0</v>
      </c>
      <c r="V1023" s="1250">
        <v>0</v>
      </c>
      <c r="W1023" s="23">
        <v>0.38</v>
      </c>
      <c r="X1023" s="1250">
        <v>1</v>
      </c>
    </row>
    <row r="1024" spans="1:24" ht="15" customHeight="1" x14ac:dyDescent="0.25">
      <c r="A1024" s="6" t="s">
        <v>19</v>
      </c>
      <c r="B1024" s="6" t="s">
        <v>15</v>
      </c>
      <c r="C1024" s="7">
        <f t="shared" ref="C1024:L1024" si="389">SUM(C1017:C1023)</f>
        <v>4755000</v>
      </c>
      <c r="D1024" s="7">
        <f t="shared" si="389"/>
        <v>400000</v>
      </c>
      <c r="E1024" s="7">
        <f t="shared" si="389"/>
        <v>80000</v>
      </c>
      <c r="F1024" s="7">
        <f t="shared" si="389"/>
        <v>749000</v>
      </c>
      <c r="G1024" s="7">
        <f t="shared" si="389"/>
        <v>0</v>
      </c>
      <c r="H1024" s="7">
        <f t="shared" si="389"/>
        <v>3812000</v>
      </c>
      <c r="I1024" s="7">
        <f t="shared" si="389"/>
        <v>0</v>
      </c>
      <c r="J1024" s="7">
        <f t="shared" si="389"/>
        <v>205000</v>
      </c>
      <c r="K1024" s="7">
        <f t="shared" si="389"/>
        <v>0</v>
      </c>
      <c r="L1024" s="7">
        <f t="shared" si="389"/>
        <v>0</v>
      </c>
      <c r="M1024" s="7">
        <f>M1023</f>
        <v>13237334</v>
      </c>
      <c r="N1024" s="7">
        <f>SUM(N1017:N1023)</f>
        <v>1000</v>
      </c>
      <c r="O1024" s="7"/>
      <c r="P1024" s="7">
        <f>SUM(P1017:P1023)</f>
        <v>0</v>
      </c>
      <c r="Q1024" s="8"/>
    </row>
    <row r="1025" spans="1:24" x14ac:dyDescent="0.25">
      <c r="A1025" s="10" t="s">
        <v>15</v>
      </c>
      <c r="B1025" s="10" t="s">
        <v>20</v>
      </c>
      <c r="C1025" s="11">
        <f t="shared" ref="C1025:L1025" si="390">C1000+C1008+C1016+C1024</f>
        <v>29227000</v>
      </c>
      <c r="D1025" s="11">
        <f t="shared" si="390"/>
        <v>14757000</v>
      </c>
      <c r="E1025" s="11">
        <f t="shared" si="390"/>
        <v>2951000</v>
      </c>
      <c r="F1025" s="11">
        <f t="shared" si="390"/>
        <v>2709000</v>
      </c>
      <c r="G1025" s="11">
        <f t="shared" si="390"/>
        <v>0</v>
      </c>
      <c r="H1025" s="11">
        <f t="shared" si="390"/>
        <v>16512000</v>
      </c>
      <c r="I1025" s="11">
        <f t="shared" si="390"/>
        <v>0</v>
      </c>
      <c r="J1025" s="11">
        <f t="shared" si="390"/>
        <v>4803000</v>
      </c>
      <c r="K1025" s="11">
        <f t="shared" si="390"/>
        <v>20000</v>
      </c>
      <c r="L1025" s="11">
        <f t="shared" si="390"/>
        <v>0</v>
      </c>
      <c r="M1025" s="11">
        <f>M1024</f>
        <v>13237334</v>
      </c>
      <c r="N1025" s="11">
        <f>N1000+N1008+N1016+N1024</f>
        <v>-32000</v>
      </c>
      <c r="O1025" s="11"/>
      <c r="P1025" s="11">
        <f>P1000+P1008+P1016+P1024</f>
        <v>0</v>
      </c>
      <c r="Q1025" s="9"/>
    </row>
    <row r="1026" spans="1:24" ht="15" customHeight="1" x14ac:dyDescent="0.25">
      <c r="A1026" t="s">
        <v>41</v>
      </c>
      <c r="B1026" s="3" t="s">
        <v>2139</v>
      </c>
      <c r="C1026" s="5">
        <v>636000</v>
      </c>
      <c r="D1026" s="5">
        <v>0</v>
      </c>
      <c r="E1026" s="5">
        <v>0</v>
      </c>
      <c r="F1026" s="5">
        <v>54000</v>
      </c>
      <c r="G1026" s="5">
        <v>0</v>
      </c>
      <c r="H1026" s="5">
        <v>582000</v>
      </c>
      <c r="I1026" s="5">
        <v>0</v>
      </c>
      <c r="J1026" s="5">
        <v>0</v>
      </c>
      <c r="K1026" s="5">
        <v>0</v>
      </c>
      <c r="L1026" s="5"/>
      <c r="M1026" s="5">
        <f t="shared" ref="M1026:M1031" si="391" xml:space="preserve"> M1025+H1026+ I1026- J1026- L1026+ Q1026</f>
        <v>13819334</v>
      </c>
      <c r="N1026" s="5">
        <f t="shared" ref="N1026:N1031" si="392">(C1026-D1026 - F1026 - G1026 + J1026- K1026- H1026- I1026- P1026)*-1</f>
        <v>0</v>
      </c>
      <c r="O1026" s="5" t="s">
        <v>2140</v>
      </c>
      <c r="P1026" s="5">
        <v>0</v>
      </c>
      <c r="Q1026" s="1255">
        <v>0</v>
      </c>
      <c r="R1026" s="1255">
        <v>106003</v>
      </c>
      <c r="S1026" s="1255">
        <v>529997</v>
      </c>
      <c r="T1026" s="1255">
        <v>0</v>
      </c>
      <c r="U1026" s="1255">
        <v>0</v>
      </c>
      <c r="V1026" s="1255">
        <v>0</v>
      </c>
      <c r="W1026" s="23">
        <v>0.37</v>
      </c>
      <c r="X1026" s="1255">
        <v>0</v>
      </c>
    </row>
    <row r="1027" spans="1:24" ht="15" customHeight="1" x14ac:dyDescent="0.25">
      <c r="A1027" s="3" t="s">
        <v>41</v>
      </c>
      <c r="B1027" s="3" t="s">
        <v>2146</v>
      </c>
      <c r="C1027" s="5">
        <v>588000</v>
      </c>
      <c r="D1027" s="5">
        <v>300000</v>
      </c>
      <c r="E1027" s="5">
        <v>60000</v>
      </c>
      <c r="F1027" s="5">
        <v>32000</v>
      </c>
      <c r="G1027" s="5">
        <v>0</v>
      </c>
      <c r="H1027" s="5">
        <v>257000</v>
      </c>
      <c r="I1027" s="5">
        <v>0</v>
      </c>
      <c r="J1027" s="5">
        <v>0</v>
      </c>
      <c r="K1027" s="5">
        <v>0</v>
      </c>
      <c r="L1027" s="5"/>
      <c r="M1027" s="5">
        <f t="shared" si="391"/>
        <v>14076334</v>
      </c>
      <c r="N1027" s="5">
        <f t="shared" si="392"/>
        <v>1000</v>
      </c>
      <c r="O1027" s="5" t="s">
        <v>2147</v>
      </c>
      <c r="P1027" s="5">
        <v>0</v>
      </c>
      <c r="Q1027" s="1259">
        <v>0</v>
      </c>
      <c r="R1027" s="1259">
        <v>98002</v>
      </c>
      <c r="S1027" s="1259">
        <v>489997.7</v>
      </c>
      <c r="T1027" s="1259">
        <v>0</v>
      </c>
      <c r="U1027" s="1259">
        <v>0</v>
      </c>
      <c r="V1027" s="1259">
        <v>0</v>
      </c>
      <c r="W1027" s="23">
        <v>0.33</v>
      </c>
      <c r="X1027" s="1259">
        <v>1</v>
      </c>
    </row>
    <row r="1028" spans="1:24" ht="15" customHeight="1" x14ac:dyDescent="0.25">
      <c r="A1028" s="3" t="s">
        <v>41</v>
      </c>
      <c r="B1028" s="3" t="s">
        <v>2151</v>
      </c>
      <c r="C1028" s="5">
        <v>529000</v>
      </c>
      <c r="D1028" s="5">
        <v>200000</v>
      </c>
      <c r="E1028" s="5">
        <v>40000</v>
      </c>
      <c r="F1028" s="5">
        <v>32000</v>
      </c>
      <c r="G1028" s="5">
        <v>0</v>
      </c>
      <c r="H1028" s="5">
        <v>276000</v>
      </c>
      <c r="I1028" s="5">
        <v>0</v>
      </c>
      <c r="J1028" s="5">
        <v>0</v>
      </c>
      <c r="K1028" s="5">
        <v>0</v>
      </c>
      <c r="L1028" s="5"/>
      <c r="M1028" s="5">
        <f t="shared" si="391"/>
        <v>14352334</v>
      </c>
      <c r="N1028" s="5">
        <f t="shared" si="392"/>
        <v>-21000</v>
      </c>
      <c r="O1028" s="5" t="s">
        <v>2153</v>
      </c>
      <c r="P1028" s="5">
        <v>0</v>
      </c>
      <c r="Q1028" s="1263">
        <v>0</v>
      </c>
      <c r="R1028" s="1263">
        <v>88168</v>
      </c>
      <c r="S1028" s="1263">
        <v>440831.7</v>
      </c>
      <c r="T1028" s="1263">
        <v>0</v>
      </c>
      <c r="U1028" s="1263">
        <v>0</v>
      </c>
      <c r="V1028" s="1263">
        <v>0</v>
      </c>
      <c r="W1028" s="23">
        <v>0.51</v>
      </c>
      <c r="X1028" s="1263">
        <v>1</v>
      </c>
    </row>
    <row r="1029" spans="1:24" ht="15" customHeight="1" x14ac:dyDescent="0.25">
      <c r="A1029" s="3" t="s">
        <v>41</v>
      </c>
      <c r="B1029" s="3" t="s">
        <v>2158</v>
      </c>
      <c r="C1029" s="5">
        <v>712000</v>
      </c>
      <c r="D1029" s="5">
        <v>500000</v>
      </c>
      <c r="E1029" s="5">
        <v>100000</v>
      </c>
      <c r="F1029" s="5">
        <v>244000</v>
      </c>
      <c r="G1029" s="5">
        <v>0</v>
      </c>
      <c r="H1029" s="5">
        <v>88000</v>
      </c>
      <c r="I1029" s="5">
        <v>0</v>
      </c>
      <c r="J1029" s="5">
        <v>120000</v>
      </c>
      <c r="K1029" s="5">
        <v>0</v>
      </c>
      <c r="L1029" s="5"/>
      <c r="M1029" s="5">
        <f t="shared" si="391"/>
        <v>14320334</v>
      </c>
      <c r="N1029" s="5">
        <f t="shared" si="392"/>
        <v>0</v>
      </c>
      <c r="O1029" s="5" t="s">
        <v>2159</v>
      </c>
      <c r="P1029" s="5">
        <v>0</v>
      </c>
      <c r="Q1029" s="1266">
        <v>0</v>
      </c>
      <c r="R1029" s="1266">
        <v>118667</v>
      </c>
      <c r="S1029" s="1266">
        <v>593333</v>
      </c>
      <c r="T1029" s="1266">
        <v>0</v>
      </c>
      <c r="U1029" s="1266">
        <v>0</v>
      </c>
      <c r="V1029" s="1266">
        <v>0</v>
      </c>
      <c r="W1029" s="23">
        <v>0.47</v>
      </c>
      <c r="X1029" s="1266">
        <v>1</v>
      </c>
    </row>
    <row r="1030" spans="1:24" ht="15" customHeight="1" x14ac:dyDescent="0.25">
      <c r="A1030" s="3" t="s">
        <v>41</v>
      </c>
      <c r="B1030" s="3" t="s">
        <v>2164</v>
      </c>
      <c r="C1030" s="5">
        <v>748000</v>
      </c>
      <c r="D1030" s="5">
        <v>0</v>
      </c>
      <c r="E1030" s="5">
        <v>0</v>
      </c>
      <c r="F1030" s="5">
        <v>50000</v>
      </c>
      <c r="G1030" s="5">
        <v>0</v>
      </c>
      <c r="H1030" s="5">
        <v>698000</v>
      </c>
      <c r="I1030" s="5">
        <v>0</v>
      </c>
      <c r="J1030" s="5">
        <v>0</v>
      </c>
      <c r="K1030" s="5">
        <v>0</v>
      </c>
      <c r="L1030" s="5"/>
      <c r="M1030" s="5">
        <f t="shared" si="391"/>
        <v>15018334</v>
      </c>
      <c r="N1030" s="5">
        <f t="shared" si="392"/>
        <v>0</v>
      </c>
      <c r="O1030" s="5" t="s">
        <v>2165</v>
      </c>
      <c r="P1030" s="5">
        <v>0</v>
      </c>
      <c r="Q1030" s="1269">
        <v>0</v>
      </c>
      <c r="R1030" s="1269">
        <v>124665</v>
      </c>
      <c r="S1030" s="1269">
        <v>623334.69999999995</v>
      </c>
      <c r="T1030" s="1269">
        <v>0</v>
      </c>
      <c r="U1030" s="1269">
        <v>0</v>
      </c>
      <c r="V1030" s="1269">
        <v>0</v>
      </c>
      <c r="W1030" s="23">
        <v>0.48</v>
      </c>
      <c r="X1030" s="1269">
        <v>0</v>
      </c>
    </row>
    <row r="1031" spans="1:24" ht="15" customHeight="1" x14ac:dyDescent="0.25">
      <c r="A1031" s="3" t="s">
        <v>41</v>
      </c>
      <c r="B1031" s="3" t="s">
        <v>2173</v>
      </c>
      <c r="C1031" s="5">
        <v>674000</v>
      </c>
      <c r="D1031" s="5">
        <v>350000</v>
      </c>
      <c r="E1031" s="5">
        <v>70000</v>
      </c>
      <c r="F1031" s="5">
        <v>32000</v>
      </c>
      <c r="G1031" s="5">
        <v>0</v>
      </c>
      <c r="H1031" s="5">
        <v>290000</v>
      </c>
      <c r="I1031" s="5">
        <v>0</v>
      </c>
      <c r="J1031" s="5">
        <v>0</v>
      </c>
      <c r="K1031" s="5">
        <v>0</v>
      </c>
      <c r="L1031" s="5"/>
      <c r="M1031" s="5">
        <f t="shared" si="391"/>
        <v>15308334</v>
      </c>
      <c r="N1031" s="5">
        <f t="shared" si="392"/>
        <v>-2000</v>
      </c>
      <c r="O1031" s="5" t="s">
        <v>2174</v>
      </c>
      <c r="P1031" s="5">
        <v>0</v>
      </c>
      <c r="Q1031" s="1274">
        <v>0</v>
      </c>
      <c r="R1031" s="1274">
        <v>120668</v>
      </c>
      <c r="S1031" s="1274">
        <v>603331.69999999995</v>
      </c>
      <c r="T1031" s="1274">
        <v>0</v>
      </c>
      <c r="U1031" s="1274">
        <v>0</v>
      </c>
      <c r="V1031" s="1274">
        <v>0</v>
      </c>
      <c r="W1031" s="23">
        <v>0.49</v>
      </c>
      <c r="X1031" s="1274">
        <v>1</v>
      </c>
    </row>
    <row r="1032" spans="1:24" ht="15" customHeight="1" x14ac:dyDescent="0.25">
      <c r="A1032" s="3" t="s">
        <v>41</v>
      </c>
      <c r="B1032" s="3" t="s">
        <v>2178</v>
      </c>
      <c r="C1032" s="5">
        <v>554000</v>
      </c>
      <c r="D1032" s="5">
        <v>500000</v>
      </c>
      <c r="E1032" s="5">
        <v>100000</v>
      </c>
      <c r="F1032" s="5">
        <v>1005000</v>
      </c>
      <c r="G1032" s="5">
        <v>0</v>
      </c>
      <c r="H1032" s="5">
        <v>2000</v>
      </c>
      <c r="I1032" s="5">
        <v>0</v>
      </c>
      <c r="J1032" s="5">
        <v>953000</v>
      </c>
      <c r="K1032" s="5">
        <v>0</v>
      </c>
      <c r="L1032" s="5"/>
      <c r="M1032" s="5">
        <f xml:space="preserve"> M1031+H1032+ I1032- J1032- L1032+ Q1032</f>
        <v>14357334</v>
      </c>
      <c r="N1032" s="5">
        <f>(C1032-D1032 - F1032 - G1032 + J1032- K1032- H1032- I1032- P1032)*-1</f>
        <v>0</v>
      </c>
      <c r="O1032" s="5" t="s">
        <v>2179</v>
      </c>
      <c r="P1032" s="5">
        <v>0</v>
      </c>
      <c r="Q1032" s="1277">
        <v>0</v>
      </c>
      <c r="R1032" s="1277">
        <v>92334</v>
      </c>
      <c r="S1032" s="1277">
        <v>461666</v>
      </c>
      <c r="T1032" s="1277">
        <v>0</v>
      </c>
      <c r="U1032" s="1277">
        <v>0</v>
      </c>
      <c r="V1032" s="1277">
        <v>0</v>
      </c>
      <c r="W1032" s="23">
        <v>0.45</v>
      </c>
      <c r="X1032" s="1277">
        <v>1</v>
      </c>
    </row>
    <row r="1033" spans="1:24" ht="15" customHeight="1" x14ac:dyDescent="0.25">
      <c r="A1033" s="6" t="s">
        <v>16</v>
      </c>
      <c r="B1033" s="6" t="s">
        <v>15</v>
      </c>
      <c r="C1033" s="7">
        <f t="shared" ref="C1033:L1033" si="393">SUM(C1026:C1032)</f>
        <v>4441000</v>
      </c>
      <c r="D1033" s="7">
        <f t="shared" si="393"/>
        <v>1850000</v>
      </c>
      <c r="E1033" s="7">
        <f t="shared" si="393"/>
        <v>370000</v>
      </c>
      <c r="F1033" s="7">
        <f t="shared" si="393"/>
        <v>1449000</v>
      </c>
      <c r="G1033" s="7">
        <f t="shared" si="393"/>
        <v>0</v>
      </c>
      <c r="H1033" s="7">
        <f t="shared" si="393"/>
        <v>2193000</v>
      </c>
      <c r="I1033" s="7">
        <f t="shared" si="393"/>
        <v>0</v>
      </c>
      <c r="J1033" s="7">
        <f t="shared" si="393"/>
        <v>1073000</v>
      </c>
      <c r="K1033" s="7">
        <f t="shared" si="393"/>
        <v>0</v>
      </c>
      <c r="L1033" s="7">
        <f t="shared" si="393"/>
        <v>0</v>
      </c>
      <c r="M1033" s="7">
        <f>M1032</f>
        <v>14357334</v>
      </c>
      <c r="N1033" s="7">
        <f>SUM(N1026:N1032)</f>
        <v>-22000</v>
      </c>
      <c r="O1033" s="7"/>
      <c r="P1033" s="7">
        <f>SUM(P1026:P1032)</f>
        <v>0</v>
      </c>
      <c r="Q1033" s="8"/>
    </row>
    <row r="1034" spans="1:24" ht="15" customHeight="1" x14ac:dyDescent="0.25">
      <c r="A1034" s="3" t="s">
        <v>41</v>
      </c>
      <c r="B1034" s="3" t="s">
        <v>2184</v>
      </c>
      <c r="C1034" s="5">
        <v>424000</v>
      </c>
      <c r="D1034" s="5">
        <v>350000</v>
      </c>
      <c r="E1034" s="5">
        <v>70000</v>
      </c>
      <c r="F1034" s="5">
        <v>34000</v>
      </c>
      <c r="G1034" s="5">
        <v>0</v>
      </c>
      <c r="H1034" s="5">
        <v>40000</v>
      </c>
      <c r="I1034" s="5">
        <v>0</v>
      </c>
      <c r="J1034" s="5">
        <v>0</v>
      </c>
      <c r="K1034" s="5">
        <v>0</v>
      </c>
      <c r="L1034" s="5"/>
      <c r="M1034" s="5">
        <f t="shared" ref="M1034:M1039" si="394" xml:space="preserve"> M1033+H1034+ I1034- J1034- L1034+ Q1034</f>
        <v>14397334</v>
      </c>
      <c r="N1034" s="5">
        <f t="shared" ref="N1034:N1039" si="395">(C1034-D1034 - F1034 - G1034 + J1034- K1034- H1034- I1034- P1034)*-1</f>
        <v>0</v>
      </c>
      <c r="O1034" s="5" t="s">
        <v>2185</v>
      </c>
      <c r="P1034" s="5">
        <v>0</v>
      </c>
      <c r="Q1034" s="1281">
        <v>0</v>
      </c>
      <c r="R1034" s="1281">
        <v>70666</v>
      </c>
      <c r="S1034" s="1281">
        <v>353334</v>
      </c>
      <c r="T1034" s="1281">
        <v>0</v>
      </c>
      <c r="U1034" s="1281">
        <v>0</v>
      </c>
      <c r="V1034" s="1281">
        <v>0</v>
      </c>
      <c r="W1034" s="23">
        <v>0.34</v>
      </c>
      <c r="X1034" s="1281">
        <v>2</v>
      </c>
    </row>
    <row r="1035" spans="1:24" ht="15" customHeight="1" x14ac:dyDescent="0.25">
      <c r="A1035" s="3" t="s">
        <v>41</v>
      </c>
      <c r="B1035" s="3" t="s">
        <v>2187</v>
      </c>
      <c r="C1035" s="5">
        <v>603000</v>
      </c>
      <c r="D1035" s="5">
        <v>1000000</v>
      </c>
      <c r="E1035" s="5">
        <v>200000</v>
      </c>
      <c r="F1035" s="5">
        <v>57000</v>
      </c>
      <c r="G1035" s="5">
        <v>0</v>
      </c>
      <c r="H1035" s="5">
        <v>747000</v>
      </c>
      <c r="I1035" s="5">
        <v>0</v>
      </c>
      <c r="J1035" s="5">
        <v>1200000</v>
      </c>
      <c r="K1035" s="5">
        <v>0</v>
      </c>
      <c r="L1035" s="5"/>
      <c r="M1035" s="5">
        <f t="shared" si="394"/>
        <v>13944334</v>
      </c>
      <c r="N1035" s="5">
        <f t="shared" si="395"/>
        <v>1000</v>
      </c>
      <c r="O1035" s="5" t="s">
        <v>2189</v>
      </c>
      <c r="P1035" s="5">
        <v>0</v>
      </c>
      <c r="Q1035" s="1284">
        <v>0</v>
      </c>
      <c r="R1035" s="1284">
        <v>100499</v>
      </c>
      <c r="S1035" s="1284">
        <v>502501</v>
      </c>
      <c r="T1035" s="1284">
        <v>0</v>
      </c>
      <c r="U1035" s="1284">
        <v>0</v>
      </c>
      <c r="V1035" s="1284">
        <v>0</v>
      </c>
      <c r="W1035" s="23">
        <v>0.47</v>
      </c>
      <c r="X1035" s="1284">
        <v>1</v>
      </c>
    </row>
    <row r="1036" spans="1:24" ht="15" customHeight="1" x14ac:dyDescent="0.25">
      <c r="A1036" s="3" t="s">
        <v>41</v>
      </c>
      <c r="B1036" s="3" t="s">
        <v>2196</v>
      </c>
      <c r="C1036" s="5">
        <v>1211000</v>
      </c>
      <c r="D1036" s="5">
        <v>650000</v>
      </c>
      <c r="E1036" s="5">
        <v>130000</v>
      </c>
      <c r="F1036" s="5">
        <v>34000</v>
      </c>
      <c r="G1036" s="5">
        <v>0</v>
      </c>
      <c r="H1036" s="5">
        <v>525000</v>
      </c>
      <c r="I1036" s="5">
        <v>0</v>
      </c>
      <c r="J1036" s="5">
        <v>0</v>
      </c>
      <c r="K1036" s="5">
        <v>0</v>
      </c>
      <c r="L1036" s="5"/>
      <c r="M1036" s="5">
        <f t="shared" si="394"/>
        <v>14469334</v>
      </c>
      <c r="N1036" s="5">
        <f t="shared" si="395"/>
        <v>-2000</v>
      </c>
      <c r="O1036" s="5" t="s">
        <v>2198</v>
      </c>
      <c r="P1036" s="5">
        <v>0</v>
      </c>
      <c r="Q1036" s="1289">
        <v>0</v>
      </c>
      <c r="R1036" s="1289">
        <v>201832</v>
      </c>
      <c r="S1036" s="1289">
        <v>1009167.7</v>
      </c>
      <c r="T1036" s="1289">
        <v>0</v>
      </c>
      <c r="U1036" s="1289">
        <v>0</v>
      </c>
      <c r="V1036" s="1289">
        <v>0</v>
      </c>
      <c r="W1036" s="23">
        <v>0.45</v>
      </c>
      <c r="X1036" s="1289">
        <v>2</v>
      </c>
    </row>
    <row r="1037" spans="1:24" ht="15" customHeight="1" x14ac:dyDescent="0.25">
      <c r="A1037" s="3" t="s">
        <v>41</v>
      </c>
      <c r="B1037" s="3" t="s">
        <v>2201</v>
      </c>
      <c r="C1037" s="5">
        <v>513000</v>
      </c>
      <c r="D1037" s="5">
        <v>0</v>
      </c>
      <c r="E1037" s="5">
        <v>0</v>
      </c>
      <c r="F1037" s="5">
        <v>185000</v>
      </c>
      <c r="G1037" s="5">
        <v>0</v>
      </c>
      <c r="H1037" s="5">
        <v>500000</v>
      </c>
      <c r="I1037" s="5">
        <v>0</v>
      </c>
      <c r="J1037" s="5">
        <v>172000</v>
      </c>
      <c r="K1037" s="5">
        <v>0</v>
      </c>
      <c r="L1037" s="5"/>
      <c r="M1037" s="5">
        <f t="shared" si="394"/>
        <v>14797334</v>
      </c>
      <c r="N1037" s="5">
        <f t="shared" si="395"/>
        <v>0</v>
      </c>
      <c r="O1037" s="5" t="s">
        <v>2203</v>
      </c>
      <c r="P1037" s="5">
        <v>0</v>
      </c>
      <c r="Q1037" s="1292">
        <v>0</v>
      </c>
      <c r="R1037" s="1292">
        <v>85501</v>
      </c>
      <c r="S1037" s="1292">
        <v>427498.7</v>
      </c>
      <c r="T1037" s="1292">
        <v>0</v>
      </c>
      <c r="U1037" s="1292">
        <v>0</v>
      </c>
      <c r="V1037" s="1292">
        <v>0</v>
      </c>
      <c r="W1037" s="23">
        <v>0.42</v>
      </c>
      <c r="X1037" s="1292">
        <v>1</v>
      </c>
    </row>
    <row r="1038" spans="1:24" ht="15" customHeight="1" x14ac:dyDescent="0.25">
      <c r="A1038" s="3" t="s">
        <v>41</v>
      </c>
      <c r="B1038" s="3" t="s">
        <v>2208</v>
      </c>
      <c r="C1038" s="5">
        <v>927000</v>
      </c>
      <c r="D1038" s="5">
        <v>1000000</v>
      </c>
      <c r="E1038" s="5">
        <v>200000</v>
      </c>
      <c r="F1038" s="5">
        <v>32000</v>
      </c>
      <c r="G1038" s="5">
        <v>0</v>
      </c>
      <c r="H1038" s="5">
        <v>595000</v>
      </c>
      <c r="I1038" s="5">
        <v>0</v>
      </c>
      <c r="J1038" s="5">
        <v>700000</v>
      </c>
      <c r="K1038" s="5">
        <v>0</v>
      </c>
      <c r="L1038" s="5">
        <v>8000000</v>
      </c>
      <c r="M1038" s="5">
        <f t="shared" si="394"/>
        <v>6692334</v>
      </c>
      <c r="N1038" s="5">
        <f t="shared" si="395"/>
        <v>0</v>
      </c>
      <c r="O1038" s="5" t="s">
        <v>2210</v>
      </c>
      <c r="P1038" s="5">
        <v>0</v>
      </c>
      <c r="Q1038" s="1296">
        <v>0</v>
      </c>
      <c r="R1038" s="1296">
        <v>154499</v>
      </c>
      <c r="S1038" s="1296">
        <v>772501</v>
      </c>
      <c r="T1038" s="1296">
        <v>0</v>
      </c>
      <c r="U1038" s="1296">
        <v>0</v>
      </c>
      <c r="V1038" s="1296">
        <v>0</v>
      </c>
      <c r="W1038" s="23">
        <v>0.62</v>
      </c>
      <c r="X1038" s="1296">
        <v>2</v>
      </c>
    </row>
    <row r="1039" spans="1:24" ht="15" customHeight="1" x14ac:dyDescent="0.25">
      <c r="A1039" s="3" t="s">
        <v>41</v>
      </c>
      <c r="B1039" s="3" t="s">
        <v>2215</v>
      </c>
      <c r="C1039" s="5">
        <v>862000</v>
      </c>
      <c r="D1039" s="5">
        <v>650000</v>
      </c>
      <c r="E1039" s="5">
        <v>130000</v>
      </c>
      <c r="F1039" s="5">
        <v>32000</v>
      </c>
      <c r="G1039" s="5">
        <v>0</v>
      </c>
      <c r="H1039" s="5">
        <v>180000</v>
      </c>
      <c r="I1039" s="5">
        <v>0</v>
      </c>
      <c r="J1039" s="5">
        <v>0</v>
      </c>
      <c r="K1039" s="5">
        <v>0</v>
      </c>
      <c r="L1039" s="5"/>
      <c r="M1039" s="5">
        <f t="shared" si="394"/>
        <v>6872334</v>
      </c>
      <c r="N1039" s="5">
        <f t="shared" si="395"/>
        <v>0</v>
      </c>
      <c r="O1039" s="5" t="s">
        <v>2216</v>
      </c>
      <c r="P1039" s="5">
        <v>0</v>
      </c>
      <c r="Q1039" s="1299">
        <v>0</v>
      </c>
      <c r="R1039" s="1299">
        <v>143669</v>
      </c>
      <c r="S1039" s="1299">
        <v>718331.3</v>
      </c>
      <c r="T1039" s="1299">
        <v>0</v>
      </c>
      <c r="U1039" s="1299">
        <v>0</v>
      </c>
      <c r="V1039" s="1299">
        <v>0</v>
      </c>
      <c r="W1039" s="23">
        <v>0.54</v>
      </c>
      <c r="X1039" s="1299">
        <v>2</v>
      </c>
    </row>
    <row r="1040" spans="1:24" ht="15" customHeight="1" x14ac:dyDescent="0.25">
      <c r="A1040" s="3" t="s">
        <v>41</v>
      </c>
      <c r="B1040" s="3" t="s">
        <v>2219</v>
      </c>
      <c r="C1040" s="5">
        <v>1082000</v>
      </c>
      <c r="D1040" s="5">
        <v>0</v>
      </c>
      <c r="E1040" s="5">
        <v>0</v>
      </c>
      <c r="F1040" s="5">
        <v>286000</v>
      </c>
      <c r="G1040" s="5">
        <v>0</v>
      </c>
      <c r="H1040" s="5">
        <v>796000</v>
      </c>
      <c r="I1040" s="5">
        <v>0</v>
      </c>
      <c r="J1040" s="5">
        <v>0</v>
      </c>
      <c r="K1040" s="5">
        <v>0</v>
      </c>
      <c r="L1040" s="5"/>
      <c r="M1040" s="5">
        <f xml:space="preserve"> M1039+H1040+ I1040- J1040- L1040+ Q1040</f>
        <v>7668334</v>
      </c>
      <c r="N1040" s="5">
        <f>(C1040-D1040 - F1040 - G1040 + J1040- K1040- H1040- I1040- P1040)*-1</f>
        <v>0</v>
      </c>
      <c r="O1040" s="5" t="s">
        <v>2220</v>
      </c>
      <c r="P1040" s="5">
        <v>0</v>
      </c>
      <c r="Q1040" s="1302">
        <v>0</v>
      </c>
      <c r="R1040" s="1302">
        <v>180332</v>
      </c>
      <c r="S1040" s="1302">
        <v>901668.4</v>
      </c>
      <c r="T1040" s="1302">
        <v>0</v>
      </c>
      <c r="U1040" s="1302">
        <v>0</v>
      </c>
      <c r="V1040" s="1302">
        <v>0</v>
      </c>
      <c r="W1040" s="23">
        <v>0.59</v>
      </c>
      <c r="X1040" s="1302">
        <v>0</v>
      </c>
    </row>
    <row r="1041" spans="1:24" ht="15" customHeight="1" x14ac:dyDescent="0.25">
      <c r="A1041" s="6" t="s">
        <v>17</v>
      </c>
      <c r="B1041" s="6" t="s">
        <v>15</v>
      </c>
      <c r="C1041" s="7">
        <f t="shared" ref="C1041:L1041" si="396">SUM(C1034:C1040)</f>
        <v>5622000</v>
      </c>
      <c r="D1041" s="7">
        <f t="shared" si="396"/>
        <v>3650000</v>
      </c>
      <c r="E1041" s="7">
        <f t="shared" si="396"/>
        <v>730000</v>
      </c>
      <c r="F1041" s="7">
        <f t="shared" si="396"/>
        <v>660000</v>
      </c>
      <c r="G1041" s="7">
        <f t="shared" si="396"/>
        <v>0</v>
      </c>
      <c r="H1041" s="7">
        <f t="shared" si="396"/>
        <v>3383000</v>
      </c>
      <c r="I1041" s="7">
        <f t="shared" si="396"/>
        <v>0</v>
      </c>
      <c r="J1041" s="7">
        <f t="shared" si="396"/>
        <v>2072000</v>
      </c>
      <c r="K1041" s="7">
        <f t="shared" si="396"/>
        <v>0</v>
      </c>
      <c r="L1041" s="7">
        <f t="shared" si="396"/>
        <v>8000000</v>
      </c>
      <c r="M1041" s="7">
        <f>M1040</f>
        <v>7668334</v>
      </c>
      <c r="N1041" s="7">
        <f>SUM(N1034:N1040)</f>
        <v>-1000</v>
      </c>
      <c r="O1041" s="7"/>
      <c r="P1041" s="7">
        <f>SUM(P1034:P1040)</f>
        <v>0</v>
      </c>
      <c r="Q1041" s="8"/>
    </row>
    <row r="1042" spans="1:24" ht="15" customHeight="1" x14ac:dyDescent="0.25">
      <c r="A1042" s="3" t="s">
        <v>41</v>
      </c>
      <c r="B1042" s="3" t="s">
        <v>2223</v>
      </c>
      <c r="C1042" s="5">
        <v>2098000</v>
      </c>
      <c r="D1042" s="5">
        <v>1050000</v>
      </c>
      <c r="E1042" s="5">
        <v>210000</v>
      </c>
      <c r="F1042" s="5">
        <v>184000</v>
      </c>
      <c r="G1042" s="5">
        <v>0</v>
      </c>
      <c r="H1042" s="5">
        <v>1463000</v>
      </c>
      <c r="I1042" s="5">
        <v>0</v>
      </c>
      <c r="J1042" s="5">
        <v>600000</v>
      </c>
      <c r="K1042" s="5">
        <v>0</v>
      </c>
      <c r="L1042" s="5"/>
      <c r="M1042" s="5">
        <f t="shared" ref="M1042:M1047" si="397" xml:space="preserve"> M1041+H1042+ I1042- J1042- L1042+ Q1042</f>
        <v>8531334</v>
      </c>
      <c r="N1042" s="5">
        <f t="shared" ref="N1042:N1047" si="398">(C1042-D1042 - F1042 - G1042 + J1042- K1042- H1042- I1042- P1042)*-1</f>
        <v>-1000</v>
      </c>
      <c r="O1042" s="5" t="s">
        <v>2225</v>
      </c>
      <c r="P1042" s="5">
        <v>0</v>
      </c>
      <c r="Q1042" s="1306">
        <v>0</v>
      </c>
      <c r="R1042" s="1306">
        <v>349672</v>
      </c>
      <c r="S1042" s="1306">
        <v>1748328.2</v>
      </c>
      <c r="T1042" s="1306">
        <v>0</v>
      </c>
      <c r="U1042" s="1306">
        <v>0</v>
      </c>
      <c r="V1042" s="1306">
        <v>0</v>
      </c>
      <c r="W1042" s="23">
        <v>0.62</v>
      </c>
      <c r="X1042" s="1306">
        <v>3</v>
      </c>
    </row>
    <row r="1043" spans="1:24" ht="15" customHeight="1" x14ac:dyDescent="0.25">
      <c r="A1043" s="3" t="s">
        <v>41</v>
      </c>
      <c r="B1043" s="3" t="s">
        <v>2226</v>
      </c>
      <c r="C1043" s="5">
        <v>525000</v>
      </c>
      <c r="D1043" s="5">
        <v>500000</v>
      </c>
      <c r="E1043" s="5">
        <v>100000</v>
      </c>
      <c r="F1043" s="5">
        <v>53000</v>
      </c>
      <c r="G1043" s="5">
        <v>0</v>
      </c>
      <c r="H1043" s="5">
        <v>100000</v>
      </c>
      <c r="I1043" s="5">
        <v>0</v>
      </c>
      <c r="J1043" s="5">
        <v>128000</v>
      </c>
      <c r="K1043" s="5">
        <v>0</v>
      </c>
      <c r="L1043" s="5"/>
      <c r="M1043" s="5">
        <f t="shared" si="397"/>
        <v>8503334</v>
      </c>
      <c r="N1043" s="5">
        <f t="shared" si="398"/>
        <v>0</v>
      </c>
      <c r="O1043" s="5" t="s">
        <v>2229</v>
      </c>
      <c r="P1043" s="5">
        <v>0</v>
      </c>
      <c r="Q1043" s="1309">
        <v>0</v>
      </c>
      <c r="R1043" s="1309">
        <v>87499</v>
      </c>
      <c r="S1043" s="1309">
        <v>437501.4</v>
      </c>
      <c r="T1043" s="1309">
        <v>0</v>
      </c>
      <c r="U1043" s="1309">
        <v>0</v>
      </c>
      <c r="V1043" s="1309">
        <v>0</v>
      </c>
      <c r="W1043" s="23">
        <v>0.41</v>
      </c>
      <c r="X1043" s="1309">
        <v>1</v>
      </c>
    </row>
    <row r="1044" spans="1:24" ht="15" customHeight="1" x14ac:dyDescent="0.25">
      <c r="A1044" s="3" t="s">
        <v>41</v>
      </c>
      <c r="B1044" s="3" t="s">
        <v>2230</v>
      </c>
      <c r="C1044" s="5">
        <v>536000</v>
      </c>
      <c r="D1044" s="5">
        <v>1000000</v>
      </c>
      <c r="E1044" s="5">
        <v>200000</v>
      </c>
      <c r="F1044" s="5">
        <v>39000</v>
      </c>
      <c r="G1044" s="5">
        <v>0</v>
      </c>
      <c r="H1044" s="5">
        <v>303000</v>
      </c>
      <c r="I1044" s="5">
        <v>0</v>
      </c>
      <c r="J1044" s="5">
        <v>800000</v>
      </c>
      <c r="K1044" s="5">
        <v>0</v>
      </c>
      <c r="L1044" s="5"/>
      <c r="M1044" s="5">
        <f t="shared" si="397"/>
        <v>8006334</v>
      </c>
      <c r="N1044" s="5">
        <f t="shared" si="398"/>
        <v>6000</v>
      </c>
      <c r="O1044" s="5" t="s">
        <v>2231</v>
      </c>
      <c r="P1044" s="5">
        <v>0</v>
      </c>
      <c r="Q1044" s="1310">
        <v>0</v>
      </c>
      <c r="R1044" s="1310">
        <v>89332</v>
      </c>
      <c r="S1044" s="1310">
        <v>446668.5</v>
      </c>
      <c r="T1044" s="1310">
        <v>0</v>
      </c>
      <c r="U1044" s="1310">
        <v>0</v>
      </c>
      <c r="V1044" s="1310">
        <v>0</v>
      </c>
      <c r="W1044" s="23">
        <v>0.49</v>
      </c>
      <c r="X1044" s="1310">
        <v>3</v>
      </c>
    </row>
    <row r="1045" spans="1:24" ht="15" customHeight="1" x14ac:dyDescent="0.25">
      <c r="A1045" s="3" t="s">
        <v>41</v>
      </c>
      <c r="B1045" s="3" t="s">
        <v>2236</v>
      </c>
      <c r="C1045" s="5">
        <v>623000</v>
      </c>
      <c r="D1045" s="5">
        <v>0</v>
      </c>
      <c r="E1045" s="5">
        <v>0</v>
      </c>
      <c r="F1045" s="5">
        <v>27000</v>
      </c>
      <c r="G1045" s="5">
        <v>0</v>
      </c>
      <c r="H1045" s="5">
        <v>595000</v>
      </c>
      <c r="I1045" s="5">
        <v>0</v>
      </c>
      <c r="J1045" s="5">
        <v>0</v>
      </c>
      <c r="K1045" s="5">
        <v>0</v>
      </c>
      <c r="L1045" s="5"/>
      <c r="M1045" s="5">
        <f t="shared" si="397"/>
        <v>8601334</v>
      </c>
      <c r="N1045" s="5">
        <f t="shared" si="398"/>
        <v>-1000</v>
      </c>
      <c r="O1045" s="5" t="s">
        <v>2237</v>
      </c>
      <c r="P1045" s="5">
        <v>0</v>
      </c>
      <c r="Q1045" s="1314">
        <v>0</v>
      </c>
      <c r="R1045" s="1314">
        <v>103833</v>
      </c>
      <c r="S1045" s="1314">
        <v>519166.7</v>
      </c>
      <c r="T1045" s="1314">
        <v>0</v>
      </c>
      <c r="U1045" s="1314">
        <v>0</v>
      </c>
      <c r="V1045" s="1314">
        <v>0</v>
      </c>
      <c r="W1045" s="23">
        <v>0.43</v>
      </c>
      <c r="X1045" s="1314">
        <v>0</v>
      </c>
    </row>
    <row r="1046" spans="1:24" ht="15" customHeight="1" x14ac:dyDescent="0.25">
      <c r="A1046" s="3" t="s">
        <v>41</v>
      </c>
      <c r="B1046" s="3" t="s">
        <v>2238</v>
      </c>
      <c r="C1046" s="5">
        <v>608000</v>
      </c>
      <c r="D1046" s="5">
        <v>0</v>
      </c>
      <c r="E1046" s="5">
        <v>0</v>
      </c>
      <c r="F1046" s="5">
        <v>32000</v>
      </c>
      <c r="G1046" s="5">
        <v>0</v>
      </c>
      <c r="H1046" s="5">
        <v>566000</v>
      </c>
      <c r="I1046" s="5">
        <v>0</v>
      </c>
      <c r="J1046" s="5">
        <v>0</v>
      </c>
      <c r="K1046" s="5">
        <v>24000</v>
      </c>
      <c r="L1046" s="5"/>
      <c r="M1046" s="5">
        <f t="shared" si="397"/>
        <v>9167334</v>
      </c>
      <c r="N1046" s="5">
        <f t="shared" si="398"/>
        <v>14000</v>
      </c>
      <c r="O1046" s="5" t="s">
        <v>2240</v>
      </c>
      <c r="P1046" s="5">
        <v>0</v>
      </c>
      <c r="Q1046" s="1316">
        <v>0</v>
      </c>
      <c r="R1046" s="1316">
        <v>101333</v>
      </c>
      <c r="S1046" s="1316">
        <v>506667.4</v>
      </c>
      <c r="T1046" s="1316">
        <v>0</v>
      </c>
      <c r="U1046" s="1316">
        <v>0</v>
      </c>
      <c r="V1046" s="1316">
        <v>0</v>
      </c>
      <c r="W1046" s="23">
        <v>0.49</v>
      </c>
      <c r="X1046" s="1316">
        <v>0</v>
      </c>
    </row>
    <row r="1047" spans="1:24" ht="15" customHeight="1" x14ac:dyDescent="0.25">
      <c r="A1047" s="3" t="s">
        <v>41</v>
      </c>
      <c r="B1047" s="3" t="s">
        <v>2245</v>
      </c>
      <c r="C1047" s="5">
        <v>536000</v>
      </c>
      <c r="D1047" s="5">
        <v>500000</v>
      </c>
      <c r="E1047" s="5">
        <v>100000</v>
      </c>
      <c r="F1047" s="5">
        <v>130000</v>
      </c>
      <c r="G1047" s="5">
        <v>0</v>
      </c>
      <c r="H1047" s="5">
        <v>0</v>
      </c>
      <c r="I1047" s="5">
        <v>0</v>
      </c>
      <c r="J1047" s="5">
        <v>119000</v>
      </c>
      <c r="K1047" s="5">
        <v>0</v>
      </c>
      <c r="L1047" s="5"/>
      <c r="M1047" s="5">
        <f t="shared" si="397"/>
        <v>9048334</v>
      </c>
      <c r="N1047" s="5">
        <f t="shared" si="398"/>
        <v>-25000</v>
      </c>
      <c r="O1047" s="5" t="s">
        <v>2246</v>
      </c>
      <c r="P1047" s="5">
        <v>0</v>
      </c>
      <c r="Q1047" s="1319">
        <v>0</v>
      </c>
      <c r="R1047" s="1319">
        <v>89335</v>
      </c>
      <c r="S1047" s="1319">
        <v>446665.3</v>
      </c>
      <c r="T1047" s="1319">
        <v>0</v>
      </c>
      <c r="U1047" s="1319">
        <v>0</v>
      </c>
      <c r="V1047" s="1319">
        <v>0</v>
      </c>
      <c r="W1047" s="23">
        <v>0.38</v>
      </c>
      <c r="X1047" s="1319">
        <v>1</v>
      </c>
    </row>
    <row r="1048" spans="1:24" ht="15" customHeight="1" x14ac:dyDescent="0.25">
      <c r="A1048" s="3" t="s">
        <v>41</v>
      </c>
      <c r="B1048" s="3" t="s">
        <v>2250</v>
      </c>
      <c r="C1048" s="5">
        <v>687000</v>
      </c>
      <c r="D1048" s="5">
        <v>400000</v>
      </c>
      <c r="E1048" s="5">
        <v>80000</v>
      </c>
      <c r="F1048" s="5">
        <v>32000</v>
      </c>
      <c r="G1048" s="5">
        <v>0</v>
      </c>
      <c r="H1048" s="5">
        <v>165000</v>
      </c>
      <c r="I1048" s="5">
        <v>0</v>
      </c>
      <c r="J1048" s="5">
        <v>0</v>
      </c>
      <c r="K1048" s="5">
        <v>90000</v>
      </c>
      <c r="L1048" s="5"/>
      <c r="M1048" s="5">
        <f xml:space="preserve"> M1047+H1048+ I1048- J1048- L1048+ Q1048</f>
        <v>9213334</v>
      </c>
      <c r="N1048" s="5">
        <f>(C1048-D1048 - F1048 - G1048 + J1048- K1048- H1048- I1048- P1048)*-1</f>
        <v>0</v>
      </c>
      <c r="O1048" s="5" t="s">
        <v>2251</v>
      </c>
      <c r="P1048" s="5">
        <v>0</v>
      </c>
      <c r="Q1048" s="1322">
        <v>0</v>
      </c>
      <c r="R1048" s="1322">
        <v>114496</v>
      </c>
      <c r="S1048" s="1322">
        <v>572504.5</v>
      </c>
      <c r="T1048" s="1322">
        <v>0</v>
      </c>
      <c r="U1048" s="1322">
        <v>0</v>
      </c>
      <c r="V1048" s="1322">
        <v>0</v>
      </c>
      <c r="W1048" s="23">
        <v>0.49</v>
      </c>
      <c r="X1048" s="1322">
        <v>1</v>
      </c>
    </row>
    <row r="1049" spans="1:24" ht="15" customHeight="1" x14ac:dyDescent="0.25">
      <c r="A1049" s="6" t="s">
        <v>18</v>
      </c>
      <c r="B1049" s="6" t="s">
        <v>15</v>
      </c>
      <c r="C1049" s="7">
        <f t="shared" ref="C1049:L1049" si="399">SUM(C1042:C1048)</f>
        <v>5613000</v>
      </c>
      <c r="D1049" s="7">
        <f t="shared" si="399"/>
        <v>3450000</v>
      </c>
      <c r="E1049" s="7">
        <f t="shared" si="399"/>
        <v>690000</v>
      </c>
      <c r="F1049" s="7">
        <f t="shared" si="399"/>
        <v>497000</v>
      </c>
      <c r="G1049" s="7">
        <f t="shared" si="399"/>
        <v>0</v>
      </c>
      <c r="H1049" s="7">
        <f t="shared" si="399"/>
        <v>3192000</v>
      </c>
      <c r="I1049" s="7">
        <f t="shared" si="399"/>
        <v>0</v>
      </c>
      <c r="J1049" s="7">
        <f t="shared" si="399"/>
        <v>1647000</v>
      </c>
      <c r="K1049" s="7">
        <f t="shared" si="399"/>
        <v>114000</v>
      </c>
      <c r="L1049" s="7">
        <f t="shared" si="399"/>
        <v>0</v>
      </c>
      <c r="M1049" s="7">
        <f>M1048</f>
        <v>9213334</v>
      </c>
      <c r="N1049" s="7">
        <f>SUM(N1042:N1048)</f>
        <v>-7000</v>
      </c>
      <c r="O1049" s="7"/>
      <c r="P1049" s="7">
        <f>SUM(P1042:P1048)</f>
        <v>0</v>
      </c>
      <c r="Q1049" s="8"/>
    </row>
    <row r="1050" spans="1:24" ht="15" customHeight="1" x14ac:dyDescent="0.25">
      <c r="A1050" s="3" t="s">
        <v>41</v>
      </c>
      <c r="B1050" s="3" t="s">
        <v>2250</v>
      </c>
      <c r="C1050" s="5">
        <v>729000</v>
      </c>
      <c r="D1050" s="5">
        <v>650000</v>
      </c>
      <c r="E1050" s="5">
        <v>210000</v>
      </c>
      <c r="F1050" s="5">
        <v>30000</v>
      </c>
      <c r="G1050" s="5">
        <v>0</v>
      </c>
      <c r="H1050" s="5">
        <v>42000</v>
      </c>
      <c r="I1050" s="5">
        <v>0</v>
      </c>
      <c r="J1050" s="5">
        <v>0</v>
      </c>
      <c r="K1050" s="5">
        <v>0</v>
      </c>
      <c r="L1050" s="5"/>
      <c r="M1050" s="5">
        <f t="shared" ref="M1050:M1055" si="400" xml:space="preserve"> M1049+H1050+ I1050- J1050- L1050+ Q1050</f>
        <v>9255334</v>
      </c>
      <c r="N1050" s="5">
        <f t="shared" ref="N1050:N1055" si="401">(C1050-D1050 - F1050 - G1050 + J1050- K1050- H1050- I1050- P1050)*-1</f>
        <v>-7000</v>
      </c>
      <c r="O1050" s="5" t="s">
        <v>2252</v>
      </c>
      <c r="P1050" s="5">
        <v>0</v>
      </c>
      <c r="Q1050" s="1323">
        <v>0</v>
      </c>
      <c r="R1050" s="1323">
        <v>121470</v>
      </c>
      <c r="S1050" s="1323">
        <v>1294529.8</v>
      </c>
      <c r="T1050" s="1323">
        <v>0</v>
      </c>
      <c r="U1050" s="1323">
        <v>0</v>
      </c>
      <c r="V1050" s="1323">
        <v>0</v>
      </c>
      <c r="W1050" s="23">
        <v>1.1100000000000001</v>
      </c>
      <c r="X1050" s="1323">
        <v>3</v>
      </c>
    </row>
    <row r="1051" spans="1:24" ht="15" customHeight="1" x14ac:dyDescent="0.25">
      <c r="A1051" s="3" t="s">
        <v>41</v>
      </c>
      <c r="B1051" s="3" t="s">
        <v>2254</v>
      </c>
      <c r="C1051" s="5">
        <v>650000</v>
      </c>
      <c r="D1051" s="5">
        <v>1200000</v>
      </c>
      <c r="E1051" s="5">
        <v>240000</v>
      </c>
      <c r="F1051" s="5">
        <v>32000</v>
      </c>
      <c r="G1051" s="5">
        <v>0</v>
      </c>
      <c r="H1051" s="5">
        <v>20000</v>
      </c>
      <c r="I1051" s="5">
        <v>0</v>
      </c>
      <c r="J1051" s="5">
        <v>600000</v>
      </c>
      <c r="K1051" s="5">
        <v>0</v>
      </c>
      <c r="L1051" s="5"/>
      <c r="M1051" s="5">
        <f t="shared" si="400"/>
        <v>8675334</v>
      </c>
      <c r="N1051" s="5">
        <f t="shared" si="401"/>
        <v>2000</v>
      </c>
      <c r="O1051" s="5" t="s">
        <v>2256</v>
      </c>
      <c r="P1051" s="5">
        <v>0</v>
      </c>
      <c r="Q1051" s="1326">
        <v>0</v>
      </c>
      <c r="R1051" s="1326">
        <v>108304</v>
      </c>
      <c r="S1051" s="1326">
        <v>541696.4</v>
      </c>
      <c r="T1051" s="1326">
        <v>0</v>
      </c>
      <c r="U1051" s="1326">
        <v>0</v>
      </c>
      <c r="V1051" s="1326">
        <v>0</v>
      </c>
      <c r="W1051" s="23">
        <v>0.55000000000000004</v>
      </c>
      <c r="X1051" s="1326">
        <v>2</v>
      </c>
    </row>
    <row r="1052" spans="1:24" ht="15" customHeight="1" x14ac:dyDescent="0.25">
      <c r="A1052" s="3" t="s">
        <v>41</v>
      </c>
      <c r="B1052" s="3" t="s">
        <v>2264</v>
      </c>
      <c r="C1052" s="5">
        <v>930000</v>
      </c>
      <c r="D1052" s="5">
        <v>400000</v>
      </c>
      <c r="E1052" s="5">
        <v>80000</v>
      </c>
      <c r="F1052" s="5">
        <v>397000</v>
      </c>
      <c r="G1052" s="5">
        <v>0</v>
      </c>
      <c r="H1052" s="5">
        <v>127000</v>
      </c>
      <c r="I1052" s="5">
        <v>0</v>
      </c>
      <c r="J1052" s="5">
        <v>0</v>
      </c>
      <c r="K1052" s="5">
        <v>0</v>
      </c>
      <c r="L1052" s="5"/>
      <c r="M1052" s="5">
        <f t="shared" si="400"/>
        <v>8802334</v>
      </c>
      <c r="N1052" s="5">
        <f t="shared" si="401"/>
        <v>-6000</v>
      </c>
      <c r="O1052" s="5" t="s">
        <v>2265</v>
      </c>
      <c r="P1052" s="5">
        <v>0</v>
      </c>
      <c r="Q1052" s="1331">
        <v>0</v>
      </c>
      <c r="R1052" s="1331">
        <v>154998</v>
      </c>
      <c r="S1052" s="1331">
        <v>775001.7</v>
      </c>
      <c r="T1052" s="1331">
        <v>0</v>
      </c>
      <c r="U1052" s="1331">
        <v>0</v>
      </c>
      <c r="V1052" s="1331">
        <v>0</v>
      </c>
      <c r="W1052" s="23">
        <v>0.51</v>
      </c>
      <c r="X1052" s="1331">
        <v>2</v>
      </c>
    </row>
    <row r="1053" spans="1:24" ht="15" customHeight="1" x14ac:dyDescent="0.25">
      <c r="A1053" s="3" t="s">
        <v>41</v>
      </c>
      <c r="B1053" s="3" t="s">
        <v>2266</v>
      </c>
      <c r="C1053" s="5">
        <v>581000</v>
      </c>
      <c r="D1053" s="5">
        <v>0</v>
      </c>
      <c r="E1053" s="5">
        <v>0</v>
      </c>
      <c r="F1053" s="5">
        <v>27000</v>
      </c>
      <c r="G1053" s="5">
        <v>0</v>
      </c>
      <c r="H1053" s="5">
        <v>554000</v>
      </c>
      <c r="I1053" s="5">
        <v>0</v>
      </c>
      <c r="J1053" s="5">
        <v>0</v>
      </c>
      <c r="K1053" s="5">
        <v>0</v>
      </c>
      <c r="L1053" s="5"/>
      <c r="M1053" s="5">
        <f t="shared" si="400"/>
        <v>9356334</v>
      </c>
      <c r="N1053" s="5">
        <f t="shared" si="401"/>
        <v>0</v>
      </c>
      <c r="O1053" s="5" t="s">
        <v>2268</v>
      </c>
      <c r="P1053" s="5">
        <v>0</v>
      </c>
      <c r="Q1053" s="1333">
        <v>0</v>
      </c>
      <c r="R1053" s="1333">
        <v>96775</v>
      </c>
      <c r="S1053" s="1333">
        <v>484225.5</v>
      </c>
      <c r="T1053" s="1333">
        <v>0</v>
      </c>
      <c r="U1053" s="1333">
        <v>0</v>
      </c>
      <c r="V1053" s="1333">
        <v>0</v>
      </c>
      <c r="W1053" s="23">
        <v>0.44</v>
      </c>
      <c r="X1053" s="1333">
        <v>0</v>
      </c>
    </row>
    <row r="1054" spans="1:24" ht="15" customHeight="1" x14ac:dyDescent="0.25">
      <c r="A1054" s="3" t="s">
        <v>41</v>
      </c>
      <c r="B1054" s="3" t="s">
        <v>2273</v>
      </c>
      <c r="C1054" s="5">
        <v>626000</v>
      </c>
      <c r="D1054" s="5">
        <v>400000</v>
      </c>
      <c r="E1054" s="5">
        <v>80000</v>
      </c>
      <c r="F1054" s="5">
        <v>100000</v>
      </c>
      <c r="G1054" s="5">
        <v>0</v>
      </c>
      <c r="H1054" s="5">
        <v>126000</v>
      </c>
      <c r="I1054" s="5">
        <v>0</v>
      </c>
      <c r="J1054" s="5">
        <v>0</v>
      </c>
      <c r="K1054" s="5">
        <v>0</v>
      </c>
      <c r="L1054" s="5"/>
      <c r="M1054" s="5">
        <f t="shared" si="400"/>
        <v>9482334</v>
      </c>
      <c r="N1054" s="5">
        <f t="shared" si="401"/>
        <v>0</v>
      </c>
      <c r="O1054" s="5" t="s">
        <v>2274</v>
      </c>
      <c r="P1054" s="5">
        <v>0</v>
      </c>
      <c r="Q1054" s="1336">
        <v>0</v>
      </c>
      <c r="R1054" s="1336">
        <v>104304</v>
      </c>
      <c r="S1054" s="1336">
        <v>521696</v>
      </c>
      <c r="T1054" s="1336">
        <v>0</v>
      </c>
      <c r="U1054" s="1336">
        <v>0</v>
      </c>
      <c r="V1054" s="1336">
        <v>0</v>
      </c>
      <c r="W1054" s="23">
        <v>0.53</v>
      </c>
      <c r="X1054" s="1336">
        <v>2</v>
      </c>
    </row>
    <row r="1055" spans="1:24" ht="15" customHeight="1" x14ac:dyDescent="0.25">
      <c r="A1055" s="3" t="s">
        <v>41</v>
      </c>
      <c r="B1055" s="3" t="s">
        <v>2278</v>
      </c>
      <c r="C1055" s="5">
        <v>576000</v>
      </c>
      <c r="D1055" s="5">
        <v>800000</v>
      </c>
      <c r="E1055" s="5">
        <v>160000</v>
      </c>
      <c r="F1055" s="5">
        <v>32000</v>
      </c>
      <c r="G1055" s="5">
        <v>0</v>
      </c>
      <c r="H1055" s="5">
        <v>44000</v>
      </c>
      <c r="I1055" s="5">
        <v>0</v>
      </c>
      <c r="J1055" s="5">
        <v>300000</v>
      </c>
      <c r="K1055" s="5">
        <v>0</v>
      </c>
      <c r="L1055" s="5"/>
      <c r="M1055" s="5">
        <f t="shared" si="400"/>
        <v>9226334</v>
      </c>
      <c r="N1055" s="5">
        <f t="shared" si="401"/>
        <v>0</v>
      </c>
      <c r="O1055" s="5" t="s">
        <v>2279</v>
      </c>
      <c r="P1055" s="5">
        <v>0</v>
      </c>
      <c r="Q1055" s="1339">
        <v>0</v>
      </c>
      <c r="R1055" s="1339">
        <v>95969</v>
      </c>
      <c r="S1055" s="1339">
        <v>480031</v>
      </c>
      <c r="T1055" s="1339">
        <v>0</v>
      </c>
      <c r="U1055" s="1339">
        <v>0</v>
      </c>
      <c r="V1055" s="1339">
        <v>0</v>
      </c>
      <c r="W1055" s="23">
        <v>0.47</v>
      </c>
      <c r="X1055" s="1339">
        <v>2</v>
      </c>
    </row>
    <row r="1056" spans="1:24" ht="15" customHeight="1" x14ac:dyDescent="0.25">
      <c r="A1056" s="3" t="s">
        <v>41</v>
      </c>
      <c r="B1056" s="3" t="s">
        <v>2285</v>
      </c>
      <c r="C1056" s="5">
        <v>1619000</v>
      </c>
      <c r="D1056" s="5">
        <v>900000</v>
      </c>
      <c r="E1056" s="5">
        <v>180000</v>
      </c>
      <c r="F1056" s="5">
        <v>318000</v>
      </c>
      <c r="G1056" s="5">
        <v>0</v>
      </c>
      <c r="H1056" s="5">
        <v>596000</v>
      </c>
      <c r="I1056" s="5">
        <v>0</v>
      </c>
      <c r="J1056" s="5">
        <v>200000</v>
      </c>
      <c r="K1056" s="5">
        <v>0</v>
      </c>
      <c r="L1056" s="5"/>
      <c r="M1056" s="5">
        <f xml:space="preserve"> M1055+H1056+ I1056- J1056- L1056+ Q1056</f>
        <v>9622334</v>
      </c>
      <c r="N1056" s="5">
        <f>(C1056-D1056 - F1056 - G1056 + J1056- K1056- H1056- I1056- P1056)*-1</f>
        <v>-5000</v>
      </c>
      <c r="O1056" s="5" t="s">
        <v>2287</v>
      </c>
      <c r="P1056" s="5">
        <v>0</v>
      </c>
      <c r="Q1056" s="1344">
        <v>0</v>
      </c>
      <c r="R1056" s="1344">
        <v>269777</v>
      </c>
      <c r="S1056" s="1344">
        <v>1349223</v>
      </c>
      <c r="T1056" s="1344">
        <v>0</v>
      </c>
      <c r="U1056" s="1344">
        <v>0</v>
      </c>
      <c r="V1056" s="1344">
        <v>0</v>
      </c>
      <c r="W1056" s="23">
        <v>0.79</v>
      </c>
      <c r="X1056" s="1344">
        <v>2</v>
      </c>
    </row>
    <row r="1057" spans="1:24" ht="15" customHeight="1" x14ac:dyDescent="0.25">
      <c r="A1057" s="6" t="s">
        <v>19</v>
      </c>
      <c r="B1057" s="6" t="s">
        <v>15</v>
      </c>
      <c r="C1057" s="7">
        <f t="shared" ref="C1057:L1057" si="402">SUM(C1050:C1056)</f>
        <v>5711000</v>
      </c>
      <c r="D1057" s="7">
        <f t="shared" si="402"/>
        <v>4350000</v>
      </c>
      <c r="E1057" s="7">
        <f t="shared" si="402"/>
        <v>950000</v>
      </c>
      <c r="F1057" s="7">
        <f t="shared" si="402"/>
        <v>936000</v>
      </c>
      <c r="G1057" s="7">
        <f t="shared" si="402"/>
        <v>0</v>
      </c>
      <c r="H1057" s="7">
        <f t="shared" si="402"/>
        <v>1509000</v>
      </c>
      <c r="I1057" s="7">
        <f t="shared" si="402"/>
        <v>0</v>
      </c>
      <c r="J1057" s="7">
        <f t="shared" si="402"/>
        <v>1100000</v>
      </c>
      <c r="K1057" s="7">
        <f t="shared" si="402"/>
        <v>0</v>
      </c>
      <c r="L1057" s="7">
        <f t="shared" si="402"/>
        <v>0</v>
      </c>
      <c r="M1057" s="7">
        <f>M1056</f>
        <v>9622334</v>
      </c>
      <c r="N1057" s="7">
        <f>SUM(N1050:N1056)</f>
        <v>-16000</v>
      </c>
      <c r="O1057" s="7"/>
      <c r="P1057" s="7">
        <f>SUM(P1050:P1056)</f>
        <v>0</v>
      </c>
      <c r="Q1057" s="8"/>
    </row>
    <row r="1058" spans="1:24" x14ac:dyDescent="0.25">
      <c r="A1058" s="10" t="s">
        <v>15</v>
      </c>
      <c r="B1058" s="10" t="s">
        <v>20</v>
      </c>
      <c r="C1058" s="11">
        <f t="shared" ref="C1058:L1058" si="403">C1033+C1041+C1049+C1057</f>
        <v>21387000</v>
      </c>
      <c r="D1058" s="11">
        <f t="shared" si="403"/>
        <v>13300000</v>
      </c>
      <c r="E1058" s="11">
        <f t="shared" si="403"/>
        <v>2740000</v>
      </c>
      <c r="F1058" s="11">
        <f t="shared" si="403"/>
        <v>3542000</v>
      </c>
      <c r="G1058" s="11">
        <f t="shared" si="403"/>
        <v>0</v>
      </c>
      <c r="H1058" s="11">
        <f t="shared" si="403"/>
        <v>10277000</v>
      </c>
      <c r="I1058" s="11">
        <f t="shared" si="403"/>
        <v>0</v>
      </c>
      <c r="J1058" s="11">
        <f t="shared" si="403"/>
        <v>5892000</v>
      </c>
      <c r="K1058" s="11">
        <f t="shared" si="403"/>
        <v>114000</v>
      </c>
      <c r="L1058" s="11">
        <f t="shared" si="403"/>
        <v>8000000</v>
      </c>
      <c r="M1058" s="11">
        <f>M1057</f>
        <v>9622334</v>
      </c>
      <c r="N1058" s="11">
        <f>N1033+N1041+N1049+N1057</f>
        <v>-46000</v>
      </c>
      <c r="O1058" s="11"/>
      <c r="P1058" s="11">
        <f>P1033+P1041+P1049+P1057</f>
        <v>0</v>
      </c>
      <c r="Q1058" s="9"/>
    </row>
    <row r="1059" spans="1:24" ht="15" customHeight="1" x14ac:dyDescent="0.25">
      <c r="A1059" t="s">
        <v>41</v>
      </c>
      <c r="B1059" s="3" t="s">
        <v>2292</v>
      </c>
      <c r="C1059" s="5">
        <v>790000</v>
      </c>
      <c r="D1059" s="5">
        <v>250000</v>
      </c>
      <c r="E1059" s="5">
        <v>50000</v>
      </c>
      <c r="F1059" s="5">
        <v>255000</v>
      </c>
      <c r="G1059" s="5">
        <v>0</v>
      </c>
      <c r="H1059" s="5">
        <v>535000</v>
      </c>
      <c r="I1059" s="5">
        <v>0</v>
      </c>
      <c r="J1059" s="5">
        <v>250000</v>
      </c>
      <c r="K1059" s="5">
        <v>0</v>
      </c>
      <c r="L1059" s="5"/>
      <c r="M1059" s="5">
        <f t="shared" ref="M1059:M1064" si="404" xml:space="preserve"> M1058+H1059+ I1059- J1059- L1059+ Q1059</f>
        <v>9907334</v>
      </c>
      <c r="N1059" s="5">
        <f t="shared" ref="N1059:N1064" si="405">(C1059-D1059 - F1059 - G1059 + J1059- K1059- H1059- I1059- P1059)*-1</f>
        <v>0</v>
      </c>
      <c r="O1059" s="5" t="s">
        <v>2294</v>
      </c>
      <c r="P1059" s="5">
        <v>0</v>
      </c>
      <c r="Q1059" s="1348">
        <v>0</v>
      </c>
      <c r="R1059" s="1348">
        <v>131648</v>
      </c>
      <c r="S1059" s="1348">
        <v>658352</v>
      </c>
      <c r="T1059" s="1348">
        <v>0</v>
      </c>
      <c r="U1059" s="1348">
        <v>0</v>
      </c>
      <c r="V1059" s="1348">
        <v>0</v>
      </c>
      <c r="W1059" s="23">
        <v>0.6</v>
      </c>
      <c r="X1059" s="1348">
        <v>1</v>
      </c>
    </row>
    <row r="1060" spans="1:24" ht="15" customHeight="1" x14ac:dyDescent="0.25">
      <c r="A1060" s="3" t="s">
        <v>41</v>
      </c>
      <c r="B1060" s="3" t="s">
        <v>2295</v>
      </c>
      <c r="C1060" s="5">
        <v>486000</v>
      </c>
      <c r="D1060" s="5">
        <v>1500000</v>
      </c>
      <c r="E1060" s="5">
        <v>300000</v>
      </c>
      <c r="F1060" s="5">
        <v>27000</v>
      </c>
      <c r="G1060" s="5">
        <v>0</v>
      </c>
      <c r="H1060" s="5">
        <v>10000</v>
      </c>
      <c r="I1060" s="5">
        <v>0</v>
      </c>
      <c r="J1060" s="5">
        <v>1050000</v>
      </c>
      <c r="K1060" s="5">
        <v>0</v>
      </c>
      <c r="L1060" s="5"/>
      <c r="M1060" s="5">
        <f t="shared" si="404"/>
        <v>8867334</v>
      </c>
      <c r="N1060" s="5">
        <f t="shared" si="405"/>
        <v>1000</v>
      </c>
      <c r="O1060" s="5" t="s">
        <v>2296</v>
      </c>
      <c r="P1060" s="5">
        <v>0</v>
      </c>
      <c r="Q1060" s="1349">
        <v>0</v>
      </c>
      <c r="R1060" s="1349">
        <v>81001</v>
      </c>
      <c r="S1060" s="1349">
        <v>404999</v>
      </c>
      <c r="T1060" s="1349">
        <v>0</v>
      </c>
      <c r="U1060" s="1349">
        <v>0</v>
      </c>
      <c r="V1060" s="1349">
        <v>0</v>
      </c>
      <c r="W1060" s="23">
        <v>0.54</v>
      </c>
      <c r="X1060" s="1349">
        <v>3</v>
      </c>
    </row>
    <row r="1061" spans="1:24" ht="15" customHeight="1" x14ac:dyDescent="0.25">
      <c r="A1061" s="3" t="s">
        <v>41</v>
      </c>
      <c r="B1061" s="3" t="s">
        <v>2299</v>
      </c>
      <c r="C1061" s="5">
        <v>625000</v>
      </c>
      <c r="D1061" s="5">
        <v>1000000</v>
      </c>
      <c r="E1061" s="5">
        <v>200000</v>
      </c>
      <c r="F1061" s="5">
        <v>55000</v>
      </c>
      <c r="G1061" s="5">
        <v>0</v>
      </c>
      <c r="H1061" s="5">
        <v>70000</v>
      </c>
      <c r="I1061" s="5">
        <v>0</v>
      </c>
      <c r="J1061" s="5">
        <v>500000</v>
      </c>
      <c r="K1061" s="5">
        <v>0</v>
      </c>
      <c r="L1061" s="5"/>
      <c r="M1061" s="5">
        <f t="shared" si="404"/>
        <v>8437334</v>
      </c>
      <c r="N1061" s="5">
        <f t="shared" si="405"/>
        <v>0</v>
      </c>
      <c r="O1061" s="5" t="s">
        <v>2301</v>
      </c>
      <c r="P1061" s="5">
        <v>0</v>
      </c>
      <c r="Q1061" s="1353">
        <v>0</v>
      </c>
      <c r="R1061" s="1353">
        <v>104150</v>
      </c>
      <c r="S1061" s="1353">
        <v>520850</v>
      </c>
      <c r="T1061" s="1353">
        <v>0</v>
      </c>
      <c r="U1061" s="1353">
        <v>0</v>
      </c>
      <c r="V1061" s="1353">
        <v>0</v>
      </c>
      <c r="W1061" s="23">
        <v>0.66</v>
      </c>
      <c r="X1061" s="1353">
        <v>2</v>
      </c>
    </row>
    <row r="1062" spans="1:24" ht="15" customHeight="1" x14ac:dyDescent="0.25">
      <c r="A1062" s="3" t="s">
        <v>41</v>
      </c>
      <c r="B1062" s="3" t="s">
        <v>2304</v>
      </c>
      <c r="C1062" s="5">
        <v>781000</v>
      </c>
      <c r="D1062" s="5">
        <v>1500000</v>
      </c>
      <c r="E1062" s="5">
        <v>300000</v>
      </c>
      <c r="F1062" s="5">
        <v>144000</v>
      </c>
      <c r="G1062" s="5">
        <v>0</v>
      </c>
      <c r="H1062" s="5">
        <v>137000</v>
      </c>
      <c r="I1062" s="5">
        <v>0</v>
      </c>
      <c r="J1062" s="5">
        <v>1000000</v>
      </c>
      <c r="K1062" s="5">
        <v>0</v>
      </c>
      <c r="L1062" s="5"/>
      <c r="M1062" s="5">
        <f t="shared" si="404"/>
        <v>7574334</v>
      </c>
      <c r="N1062" s="5">
        <f t="shared" si="405"/>
        <v>0</v>
      </c>
      <c r="O1062" s="5" t="s">
        <v>2305</v>
      </c>
      <c r="P1062" s="5">
        <v>0</v>
      </c>
      <c r="Q1062" s="1355">
        <v>0</v>
      </c>
      <c r="R1062" s="1355">
        <v>130170</v>
      </c>
      <c r="S1062" s="1355">
        <v>650829.69999999995</v>
      </c>
      <c r="T1062" s="1355">
        <v>0</v>
      </c>
      <c r="U1062" s="1355">
        <v>0</v>
      </c>
      <c r="V1062" s="1355">
        <v>0</v>
      </c>
      <c r="W1062" s="23">
        <v>0.62</v>
      </c>
      <c r="X1062" s="1355">
        <v>4</v>
      </c>
    </row>
    <row r="1063" spans="1:24" ht="15" customHeight="1" x14ac:dyDescent="0.25">
      <c r="A1063" s="3" t="s">
        <v>41</v>
      </c>
      <c r="B1063" s="3" t="s">
        <v>2307</v>
      </c>
      <c r="C1063" s="5">
        <v>794000</v>
      </c>
      <c r="D1063" s="5">
        <v>450000</v>
      </c>
      <c r="E1063" s="5">
        <v>90000</v>
      </c>
      <c r="F1063" s="5">
        <v>50000</v>
      </c>
      <c r="G1063" s="5">
        <v>0</v>
      </c>
      <c r="H1063" s="5">
        <v>277000</v>
      </c>
      <c r="I1063" s="5">
        <v>0</v>
      </c>
      <c r="J1063" s="5">
        <v>0</v>
      </c>
      <c r="K1063" s="5">
        <v>0</v>
      </c>
      <c r="L1063" s="5"/>
      <c r="M1063" s="5">
        <f t="shared" si="404"/>
        <v>7851334</v>
      </c>
      <c r="N1063" s="5">
        <f t="shared" si="405"/>
        <v>-17000</v>
      </c>
      <c r="O1063" s="5" t="s">
        <v>2308</v>
      </c>
      <c r="P1063" s="5">
        <v>0</v>
      </c>
      <c r="Q1063" s="1357">
        <v>0</v>
      </c>
      <c r="R1063" s="1357">
        <v>132315</v>
      </c>
      <c r="S1063" s="1357">
        <v>661685</v>
      </c>
      <c r="T1063" s="1357">
        <v>0</v>
      </c>
      <c r="U1063" s="1357">
        <v>0</v>
      </c>
      <c r="V1063" s="1357">
        <v>0</v>
      </c>
      <c r="W1063" s="23">
        <v>0.67</v>
      </c>
      <c r="X1063" s="1357">
        <v>2</v>
      </c>
    </row>
    <row r="1064" spans="1:24" ht="15" customHeight="1" x14ac:dyDescent="0.25">
      <c r="A1064" s="3" t="s">
        <v>41</v>
      </c>
      <c r="B1064" s="3" t="s">
        <v>2312</v>
      </c>
      <c r="C1064" s="5">
        <v>832000</v>
      </c>
      <c r="D1064" s="5">
        <v>400000</v>
      </c>
      <c r="E1064" s="5">
        <v>80000</v>
      </c>
      <c r="F1064" s="5">
        <v>27000</v>
      </c>
      <c r="G1064" s="5">
        <v>0</v>
      </c>
      <c r="H1064" s="5">
        <v>825000</v>
      </c>
      <c r="I1064" s="5">
        <v>0</v>
      </c>
      <c r="J1064" s="5">
        <v>400000</v>
      </c>
      <c r="K1064" s="5">
        <v>0</v>
      </c>
      <c r="L1064" s="5"/>
      <c r="M1064" s="5">
        <f t="shared" si="404"/>
        <v>8276334</v>
      </c>
      <c r="N1064" s="5">
        <f t="shared" si="405"/>
        <v>20000</v>
      </c>
      <c r="O1064" s="5" t="s">
        <v>2314</v>
      </c>
      <c r="P1064" s="5">
        <v>0</v>
      </c>
      <c r="Q1064" s="1361">
        <v>0</v>
      </c>
      <c r="R1064" s="1361">
        <v>138650</v>
      </c>
      <c r="S1064" s="1361">
        <v>693350.2</v>
      </c>
      <c r="T1064" s="1361">
        <v>0</v>
      </c>
      <c r="U1064" s="1361">
        <v>0</v>
      </c>
      <c r="V1064" s="1361">
        <v>0</v>
      </c>
      <c r="W1064" s="23">
        <v>0.78</v>
      </c>
      <c r="X1064" s="1361">
        <v>2</v>
      </c>
    </row>
    <row r="1065" spans="1:24" ht="15" customHeight="1" x14ac:dyDescent="0.25">
      <c r="A1065" s="3" t="s">
        <v>41</v>
      </c>
      <c r="B1065" s="3" t="s">
        <v>2318</v>
      </c>
      <c r="C1065" s="5">
        <v>892000</v>
      </c>
      <c r="D1065" s="5">
        <v>700000</v>
      </c>
      <c r="E1065" s="5">
        <v>140000</v>
      </c>
      <c r="F1065" s="5">
        <v>333000</v>
      </c>
      <c r="G1065" s="5">
        <v>0</v>
      </c>
      <c r="H1065" s="5">
        <v>87000</v>
      </c>
      <c r="I1065" s="5">
        <v>0</v>
      </c>
      <c r="J1065" s="5">
        <v>228000</v>
      </c>
      <c r="K1065" s="5">
        <v>0</v>
      </c>
      <c r="L1065" s="5"/>
      <c r="M1065" s="5">
        <f xml:space="preserve"> M1064+H1065+ I1065- J1065- L1065+ Q1065</f>
        <v>8135334</v>
      </c>
      <c r="N1065" s="5">
        <f>(C1065-D1065 - F1065 - G1065 + J1065- K1065- H1065- I1065- P1065)*-1</f>
        <v>0</v>
      </c>
      <c r="O1065" s="5" t="s">
        <v>2320</v>
      </c>
      <c r="P1065" s="5">
        <v>0</v>
      </c>
      <c r="Q1065" s="1365">
        <v>0</v>
      </c>
      <c r="R1065" s="1365">
        <v>148663</v>
      </c>
      <c r="S1065" s="1365">
        <v>743336.7</v>
      </c>
      <c r="T1065" s="1365">
        <v>0</v>
      </c>
      <c r="U1065" s="1365">
        <v>0</v>
      </c>
      <c r="V1065" s="1365">
        <v>0</v>
      </c>
      <c r="W1065" s="23">
        <v>0.68</v>
      </c>
      <c r="X1065" s="1365">
        <v>2</v>
      </c>
    </row>
    <row r="1066" spans="1:24" ht="15" customHeight="1" x14ac:dyDescent="0.25">
      <c r="A1066" s="6" t="s">
        <v>16</v>
      </c>
      <c r="B1066" s="6" t="s">
        <v>15</v>
      </c>
      <c r="C1066" s="7">
        <f t="shared" ref="C1066:L1066" si="406">SUM(C1059:C1065)</f>
        <v>5200000</v>
      </c>
      <c r="D1066" s="7">
        <f t="shared" si="406"/>
        <v>5800000</v>
      </c>
      <c r="E1066" s="7">
        <f t="shared" si="406"/>
        <v>1160000</v>
      </c>
      <c r="F1066" s="7">
        <f t="shared" si="406"/>
        <v>891000</v>
      </c>
      <c r="G1066" s="7">
        <f t="shared" si="406"/>
        <v>0</v>
      </c>
      <c r="H1066" s="7">
        <f t="shared" si="406"/>
        <v>1941000</v>
      </c>
      <c r="I1066" s="7">
        <f t="shared" si="406"/>
        <v>0</v>
      </c>
      <c r="J1066" s="7">
        <f t="shared" si="406"/>
        <v>3428000</v>
      </c>
      <c r="K1066" s="7">
        <f t="shared" si="406"/>
        <v>0</v>
      </c>
      <c r="L1066" s="7">
        <f t="shared" si="406"/>
        <v>0</v>
      </c>
      <c r="M1066" s="7">
        <f>M1065</f>
        <v>8135334</v>
      </c>
      <c r="N1066" s="7">
        <f>SUM(N1059:N1065)</f>
        <v>4000</v>
      </c>
      <c r="O1066" s="7"/>
      <c r="P1066" s="7">
        <f>SUM(P1059:P1065)</f>
        <v>0</v>
      </c>
      <c r="Q1066" s="8"/>
    </row>
    <row r="1067" spans="1:24" ht="15" customHeight="1" x14ac:dyDescent="0.25">
      <c r="A1067" s="3" t="s">
        <v>41</v>
      </c>
      <c r="B1067" s="3" t="s">
        <v>2321</v>
      </c>
      <c r="C1067" s="5">
        <v>793000</v>
      </c>
      <c r="D1067" s="5">
        <v>1000000</v>
      </c>
      <c r="E1067" s="5">
        <v>200000</v>
      </c>
      <c r="F1067" s="5">
        <v>66000</v>
      </c>
      <c r="G1067" s="5">
        <v>0</v>
      </c>
      <c r="H1067" s="5">
        <v>277000</v>
      </c>
      <c r="I1067" s="5">
        <v>0</v>
      </c>
      <c r="J1067" s="5">
        <v>550000</v>
      </c>
      <c r="K1067" s="5">
        <v>0</v>
      </c>
      <c r="L1067" s="5"/>
      <c r="M1067" s="5">
        <f t="shared" ref="M1067:M1072" si="407" xml:space="preserve"> M1066+H1067+ I1067- J1067- L1067+ Q1067</f>
        <v>7862334</v>
      </c>
      <c r="N1067" s="5">
        <f t="shared" ref="N1067:N1072" si="408">(C1067-D1067 - F1067 - G1067 + J1067- K1067- H1067- I1067- P1067)*-1</f>
        <v>0</v>
      </c>
      <c r="O1067" s="5" t="s">
        <v>2323</v>
      </c>
      <c r="P1067" s="5">
        <v>0</v>
      </c>
      <c r="Q1067" s="1367">
        <v>0</v>
      </c>
      <c r="R1067" s="1367">
        <v>132147</v>
      </c>
      <c r="S1067" s="1367">
        <v>660852.69999999995</v>
      </c>
      <c r="T1067" s="1367">
        <v>0</v>
      </c>
      <c r="U1067" s="1367">
        <v>0</v>
      </c>
      <c r="V1067" s="1367">
        <v>0</v>
      </c>
      <c r="W1067" s="23">
        <v>0.78</v>
      </c>
      <c r="X1067" s="1367">
        <v>1</v>
      </c>
    </row>
    <row r="1068" spans="1:24" ht="15" customHeight="1" x14ac:dyDescent="0.25">
      <c r="A1068" s="3" t="s">
        <v>41</v>
      </c>
      <c r="B1068" s="3" t="s">
        <v>2326</v>
      </c>
      <c r="C1068" s="5">
        <v>768000</v>
      </c>
      <c r="D1068" s="5">
        <v>0</v>
      </c>
      <c r="E1068" s="5">
        <v>0</v>
      </c>
      <c r="F1068" s="5">
        <v>32000</v>
      </c>
      <c r="G1068" s="5">
        <v>0</v>
      </c>
      <c r="H1068" s="5">
        <v>736000</v>
      </c>
      <c r="I1068" s="5">
        <v>0</v>
      </c>
      <c r="J1068" s="5">
        <v>0</v>
      </c>
      <c r="K1068" s="5">
        <v>0</v>
      </c>
      <c r="L1068" s="5"/>
      <c r="M1068" s="5">
        <f t="shared" si="407"/>
        <v>8598334</v>
      </c>
      <c r="N1068" s="5">
        <f t="shared" si="408"/>
        <v>0</v>
      </c>
      <c r="O1068" s="5" t="s">
        <v>2327</v>
      </c>
      <c r="P1068" s="5">
        <v>0</v>
      </c>
      <c r="Q1068" s="1369">
        <v>0</v>
      </c>
      <c r="R1068" s="1369">
        <v>127988</v>
      </c>
      <c r="S1068" s="1369">
        <v>640012</v>
      </c>
      <c r="T1068" s="1369">
        <v>0</v>
      </c>
      <c r="U1068" s="1369">
        <v>0</v>
      </c>
      <c r="V1068" s="1369">
        <v>0</v>
      </c>
      <c r="W1068" s="23">
        <v>0.71</v>
      </c>
      <c r="X1068" s="1369">
        <v>0</v>
      </c>
    </row>
    <row r="1069" spans="1:24" ht="15" customHeight="1" x14ac:dyDescent="0.25">
      <c r="A1069" s="3" t="s">
        <v>41</v>
      </c>
      <c r="B1069" s="3" t="s">
        <v>2333</v>
      </c>
      <c r="C1069" s="5">
        <v>1226000</v>
      </c>
      <c r="D1069" s="5">
        <v>900000</v>
      </c>
      <c r="E1069" s="5">
        <v>180000</v>
      </c>
      <c r="F1069" s="5">
        <v>166000</v>
      </c>
      <c r="G1069" s="5">
        <v>0</v>
      </c>
      <c r="H1069" s="5">
        <v>559000</v>
      </c>
      <c r="I1069" s="5">
        <v>0</v>
      </c>
      <c r="J1069" s="5">
        <v>400000</v>
      </c>
      <c r="K1069" s="5">
        <v>0</v>
      </c>
      <c r="L1069" s="5"/>
      <c r="M1069" s="5">
        <f t="shared" si="407"/>
        <v>8757334</v>
      </c>
      <c r="N1069" s="5">
        <f t="shared" si="408"/>
        <v>-1000</v>
      </c>
      <c r="O1069" s="5" t="s">
        <v>2334</v>
      </c>
      <c r="P1069" s="5">
        <v>0</v>
      </c>
      <c r="Q1069" s="1373">
        <v>0</v>
      </c>
      <c r="R1069" s="1373">
        <v>204336</v>
      </c>
      <c r="S1069" s="1373">
        <v>1021664.3</v>
      </c>
      <c r="T1069" s="1373">
        <v>0</v>
      </c>
      <c r="U1069" s="1373">
        <v>0</v>
      </c>
      <c r="V1069" s="1373">
        <v>0</v>
      </c>
      <c r="W1069" s="23">
        <v>0.8</v>
      </c>
      <c r="X1069" s="1373">
        <v>2</v>
      </c>
    </row>
    <row r="1070" spans="1:24" ht="15" customHeight="1" x14ac:dyDescent="0.25">
      <c r="A1070" s="3" t="s">
        <v>41</v>
      </c>
      <c r="B1070" s="3" t="s">
        <v>2336</v>
      </c>
      <c r="C1070" s="5">
        <v>630000</v>
      </c>
      <c r="D1070" s="5">
        <v>1450000</v>
      </c>
      <c r="E1070" s="5">
        <v>290000</v>
      </c>
      <c r="F1070" s="5">
        <v>232000</v>
      </c>
      <c r="G1070" s="5">
        <v>0</v>
      </c>
      <c r="H1070" s="5">
        <v>148000</v>
      </c>
      <c r="I1070" s="5">
        <v>0</v>
      </c>
      <c r="J1070" s="5">
        <v>1200000</v>
      </c>
      <c r="K1070" s="5">
        <v>0</v>
      </c>
      <c r="L1070" s="5"/>
      <c r="M1070" s="5">
        <f t="shared" si="407"/>
        <v>7705334</v>
      </c>
      <c r="N1070" s="5">
        <f t="shared" si="408"/>
        <v>0</v>
      </c>
      <c r="O1070" s="5" t="s">
        <v>2337</v>
      </c>
      <c r="P1070" s="5">
        <v>0</v>
      </c>
      <c r="Q1070" s="1375">
        <v>0</v>
      </c>
      <c r="R1070" s="1375">
        <v>104999</v>
      </c>
      <c r="S1070" s="1375">
        <v>525001.19999999995</v>
      </c>
      <c r="T1070" s="1375">
        <v>0</v>
      </c>
      <c r="U1070" s="1375">
        <v>0</v>
      </c>
      <c r="V1070" s="1375">
        <v>0</v>
      </c>
      <c r="W1070" s="23">
        <v>0.65</v>
      </c>
      <c r="X1070" s="1375">
        <v>3</v>
      </c>
    </row>
    <row r="1071" spans="1:24" ht="15" customHeight="1" x14ac:dyDescent="0.25">
      <c r="A1071" s="3" t="s">
        <v>41</v>
      </c>
      <c r="B1071" s="3" t="s">
        <v>2340</v>
      </c>
      <c r="C1071" s="5">
        <v>1191000</v>
      </c>
      <c r="D1071" s="5">
        <v>3000000</v>
      </c>
      <c r="E1071" s="5">
        <v>600000</v>
      </c>
      <c r="F1071" s="5">
        <v>32000</v>
      </c>
      <c r="G1071" s="5">
        <v>0</v>
      </c>
      <c r="H1071" s="5">
        <v>659000</v>
      </c>
      <c r="I1071" s="5">
        <v>0</v>
      </c>
      <c r="J1071" s="5">
        <v>2500000</v>
      </c>
      <c r="K1071" s="5">
        <v>0</v>
      </c>
      <c r="L1071" s="5"/>
      <c r="M1071" s="5">
        <f t="shared" si="407"/>
        <v>5864334</v>
      </c>
      <c r="N1071" s="5">
        <f t="shared" si="408"/>
        <v>0</v>
      </c>
      <c r="O1071" s="5" t="s">
        <v>2342</v>
      </c>
      <c r="P1071" s="5">
        <v>0</v>
      </c>
      <c r="Q1071" s="1379">
        <v>0</v>
      </c>
      <c r="R1071" s="1379">
        <v>198495</v>
      </c>
      <c r="S1071" s="1379">
        <v>992504.7</v>
      </c>
      <c r="T1071" s="1379">
        <v>0</v>
      </c>
      <c r="U1071" s="1379">
        <v>0</v>
      </c>
      <c r="V1071" s="1379">
        <v>0</v>
      </c>
      <c r="W1071" s="23">
        <v>0.74</v>
      </c>
      <c r="X1071" s="1379">
        <v>4</v>
      </c>
    </row>
    <row r="1072" spans="1:24" ht="15" customHeight="1" x14ac:dyDescent="0.25">
      <c r="A1072" s="3" t="s">
        <v>41</v>
      </c>
      <c r="B1072" s="3" t="s">
        <v>2347</v>
      </c>
      <c r="C1072" s="5">
        <v>1234000</v>
      </c>
      <c r="D1072" s="5">
        <v>1500000</v>
      </c>
      <c r="E1072" s="5">
        <v>300000</v>
      </c>
      <c r="F1072" s="5">
        <v>147000</v>
      </c>
      <c r="G1072" s="5">
        <v>0</v>
      </c>
      <c r="H1072" s="5">
        <v>29000</v>
      </c>
      <c r="I1072" s="5">
        <v>0</v>
      </c>
      <c r="J1072" s="5">
        <v>500000</v>
      </c>
      <c r="K1072" s="5">
        <v>64000</v>
      </c>
      <c r="L1072" s="5"/>
      <c r="M1072" s="5">
        <f t="shared" si="407"/>
        <v>5393334</v>
      </c>
      <c r="N1072" s="5">
        <f t="shared" si="408"/>
        <v>6000</v>
      </c>
      <c r="O1072" s="5" t="s">
        <v>2348</v>
      </c>
      <c r="P1072" s="5">
        <v>0</v>
      </c>
      <c r="Q1072" s="1383">
        <v>0</v>
      </c>
      <c r="R1072" s="1383">
        <v>205658</v>
      </c>
      <c r="S1072" s="1383">
        <v>1028342</v>
      </c>
      <c r="T1072" s="1383">
        <v>0</v>
      </c>
      <c r="U1072" s="1383">
        <v>0</v>
      </c>
      <c r="V1072" s="1383">
        <v>0</v>
      </c>
      <c r="W1072" s="23">
        <v>0.77</v>
      </c>
      <c r="X1072" s="1383">
        <v>4</v>
      </c>
    </row>
    <row r="1073" spans="1:24" ht="15" customHeight="1" x14ac:dyDescent="0.25">
      <c r="A1073" s="3" t="s">
        <v>41</v>
      </c>
      <c r="B1073" s="3" t="s">
        <v>2349</v>
      </c>
      <c r="C1073" s="5">
        <v>976000</v>
      </c>
      <c r="D1073" s="5">
        <v>750000</v>
      </c>
      <c r="E1073" s="5">
        <v>150000</v>
      </c>
      <c r="F1073" s="5">
        <v>32000</v>
      </c>
      <c r="G1073" s="5">
        <v>0</v>
      </c>
      <c r="H1073" s="5">
        <v>194000</v>
      </c>
      <c r="I1073" s="5">
        <v>0</v>
      </c>
      <c r="J1073" s="5">
        <v>0</v>
      </c>
      <c r="K1073" s="5">
        <v>0</v>
      </c>
      <c r="L1073" s="5"/>
      <c r="M1073" s="5">
        <f xml:space="preserve"> M1072+H1073+ I1073- J1073- L1073+ Q1073</f>
        <v>5587334</v>
      </c>
      <c r="N1073" s="5">
        <f>(C1073-D1073 - F1073 - G1073 + J1073- K1073- H1073- I1073- P1073)*-1</f>
        <v>0</v>
      </c>
      <c r="O1073" s="5" t="s">
        <v>2350</v>
      </c>
      <c r="P1073" s="5">
        <v>0</v>
      </c>
      <c r="Q1073" s="1384">
        <v>0</v>
      </c>
      <c r="R1073" s="1384">
        <v>162661</v>
      </c>
      <c r="S1073" s="1384">
        <v>813339.3</v>
      </c>
      <c r="T1073" s="1384">
        <v>0</v>
      </c>
      <c r="U1073" s="1384">
        <v>0</v>
      </c>
      <c r="V1073" s="1384">
        <v>0</v>
      </c>
      <c r="W1073" s="23">
        <v>0.67</v>
      </c>
      <c r="X1073" s="1384">
        <v>2</v>
      </c>
    </row>
    <row r="1074" spans="1:24" ht="15" customHeight="1" x14ac:dyDescent="0.25">
      <c r="A1074" s="6" t="s">
        <v>17</v>
      </c>
      <c r="B1074" s="6" t="s">
        <v>15</v>
      </c>
      <c r="C1074" s="7">
        <f t="shared" ref="C1074:L1074" si="409">SUM(C1067:C1073)</f>
        <v>6818000</v>
      </c>
      <c r="D1074" s="7">
        <f t="shared" si="409"/>
        <v>8600000</v>
      </c>
      <c r="E1074" s="7">
        <f t="shared" si="409"/>
        <v>1720000</v>
      </c>
      <c r="F1074" s="7">
        <f t="shared" si="409"/>
        <v>707000</v>
      </c>
      <c r="G1074" s="7">
        <f t="shared" si="409"/>
        <v>0</v>
      </c>
      <c r="H1074" s="7">
        <f t="shared" si="409"/>
        <v>2602000</v>
      </c>
      <c r="I1074" s="7">
        <f t="shared" si="409"/>
        <v>0</v>
      </c>
      <c r="J1074" s="7">
        <f t="shared" si="409"/>
        <v>5150000</v>
      </c>
      <c r="K1074" s="7">
        <f t="shared" si="409"/>
        <v>64000</v>
      </c>
      <c r="L1074" s="7">
        <f t="shared" si="409"/>
        <v>0</v>
      </c>
      <c r="M1074" s="7">
        <f>M1073</f>
        <v>5587334</v>
      </c>
      <c r="N1074" s="7">
        <f>SUM(N1067:N1073)</f>
        <v>5000</v>
      </c>
      <c r="O1074" s="7"/>
      <c r="P1074" s="7">
        <f>SUM(P1067:P1073)</f>
        <v>0</v>
      </c>
      <c r="Q1074" s="8"/>
    </row>
    <row r="1075" spans="1:24" ht="15" customHeight="1" x14ac:dyDescent="0.25">
      <c r="A1075" s="3" t="s">
        <v>41</v>
      </c>
      <c r="B1075" s="3" t="s">
        <v>2353</v>
      </c>
      <c r="C1075" s="5">
        <v>1295000</v>
      </c>
      <c r="D1075" s="5">
        <v>300000</v>
      </c>
      <c r="E1075" s="5">
        <v>60000</v>
      </c>
      <c r="F1075" s="5">
        <v>50000</v>
      </c>
      <c r="G1075" s="5">
        <v>0</v>
      </c>
      <c r="H1075" s="5">
        <v>944000</v>
      </c>
      <c r="I1075" s="5">
        <v>0</v>
      </c>
      <c r="J1075" s="5">
        <v>0</v>
      </c>
      <c r="K1075" s="5">
        <v>0</v>
      </c>
      <c r="L1075" s="5"/>
      <c r="M1075" s="5">
        <f t="shared" ref="M1075:M1080" si="410" xml:space="preserve"> M1074+H1075+ I1075- J1075- L1075+ Q1075</f>
        <v>6531334</v>
      </c>
      <c r="N1075" s="5">
        <f t="shared" ref="N1075:N1080" si="411">(C1075-D1075 - F1075 - G1075 + J1075- K1075- H1075- I1075- P1075)*-1</f>
        <v>-1000</v>
      </c>
      <c r="O1075" s="5" t="s">
        <v>2354</v>
      </c>
      <c r="P1075" s="5">
        <v>0</v>
      </c>
      <c r="Q1075" s="1387">
        <v>0</v>
      </c>
      <c r="R1075" s="1387">
        <v>215812</v>
      </c>
      <c r="S1075" s="1387">
        <v>1079188.5</v>
      </c>
      <c r="T1075" s="1387">
        <v>0</v>
      </c>
      <c r="U1075" s="1387">
        <v>0</v>
      </c>
      <c r="V1075" s="1387">
        <v>0</v>
      </c>
      <c r="W1075" s="23">
        <v>0.85</v>
      </c>
      <c r="X1075" s="1387">
        <v>1</v>
      </c>
    </row>
    <row r="1076" spans="1:24" ht="15" customHeight="1" x14ac:dyDescent="0.25">
      <c r="A1076" s="3" t="s">
        <v>41</v>
      </c>
      <c r="B1076" s="3" t="s">
        <v>2358</v>
      </c>
      <c r="C1076" s="5">
        <v>1323000</v>
      </c>
      <c r="D1076" s="5">
        <v>700000</v>
      </c>
      <c r="E1076" s="5">
        <v>140000</v>
      </c>
      <c r="F1076" s="5">
        <v>265000</v>
      </c>
      <c r="G1076" s="5">
        <v>0</v>
      </c>
      <c r="H1076" s="5">
        <v>358000</v>
      </c>
      <c r="I1076" s="5">
        <v>0</v>
      </c>
      <c r="J1076" s="5">
        <v>0</v>
      </c>
      <c r="K1076" s="5">
        <v>0</v>
      </c>
      <c r="L1076" s="5"/>
      <c r="M1076" s="5">
        <f t="shared" si="410"/>
        <v>6889334</v>
      </c>
      <c r="N1076" s="5">
        <f t="shared" si="411"/>
        <v>0</v>
      </c>
      <c r="O1076" s="5" t="s">
        <v>2359</v>
      </c>
      <c r="P1076" s="5">
        <v>0</v>
      </c>
      <c r="Q1076" s="1392">
        <v>0</v>
      </c>
      <c r="R1076" s="1392">
        <v>220504</v>
      </c>
      <c r="S1076" s="1392">
        <v>1102496.3</v>
      </c>
      <c r="T1076" s="1392">
        <v>0</v>
      </c>
      <c r="U1076" s="1392">
        <v>0</v>
      </c>
      <c r="V1076" s="1392">
        <v>0</v>
      </c>
      <c r="W1076" s="23">
        <v>0.79</v>
      </c>
      <c r="X1076" s="1392">
        <v>2</v>
      </c>
    </row>
    <row r="1077" spans="1:24" ht="15" customHeight="1" x14ac:dyDescent="0.25">
      <c r="A1077" s="3" t="s">
        <v>41</v>
      </c>
      <c r="B1077" s="3" t="s">
        <v>2360</v>
      </c>
      <c r="C1077" s="5">
        <v>1177000</v>
      </c>
      <c r="D1077" s="5">
        <v>1500000</v>
      </c>
      <c r="E1077" s="5">
        <v>300000</v>
      </c>
      <c r="F1077" s="5">
        <v>27000</v>
      </c>
      <c r="G1077" s="5">
        <v>0</v>
      </c>
      <c r="H1077" s="5">
        <v>150000</v>
      </c>
      <c r="I1077" s="5">
        <v>0</v>
      </c>
      <c r="J1077" s="5">
        <v>500000</v>
      </c>
      <c r="K1077" s="5">
        <v>0</v>
      </c>
      <c r="L1077" s="5"/>
      <c r="M1077" s="5">
        <f t="shared" si="410"/>
        <v>6539334</v>
      </c>
      <c r="N1077" s="5">
        <f t="shared" si="411"/>
        <v>0</v>
      </c>
      <c r="O1077" s="5" t="s">
        <v>2361</v>
      </c>
      <c r="P1077" s="5">
        <v>0</v>
      </c>
      <c r="Q1077" s="1393">
        <v>0</v>
      </c>
      <c r="R1077" s="1393">
        <v>196160</v>
      </c>
      <c r="S1077" s="1393">
        <v>980840.3</v>
      </c>
      <c r="T1077" s="1393">
        <v>0</v>
      </c>
      <c r="U1077" s="1393">
        <v>0</v>
      </c>
      <c r="V1077" s="1393">
        <v>0</v>
      </c>
      <c r="W1077" s="23">
        <v>0.91</v>
      </c>
      <c r="X1077" s="1393">
        <v>3</v>
      </c>
    </row>
    <row r="1078" spans="1:24" ht="15" customHeight="1" x14ac:dyDescent="0.25">
      <c r="A1078" s="3" t="s">
        <v>41</v>
      </c>
      <c r="B1078" s="3" t="s">
        <v>2365</v>
      </c>
      <c r="C1078" s="5">
        <v>908000</v>
      </c>
      <c r="D1078" s="5">
        <v>500000</v>
      </c>
      <c r="E1078" s="5">
        <v>100000</v>
      </c>
      <c r="F1078" s="5">
        <v>117000</v>
      </c>
      <c r="G1078" s="5">
        <v>0</v>
      </c>
      <c r="H1078" s="5">
        <v>291000</v>
      </c>
      <c r="I1078" s="5">
        <v>0</v>
      </c>
      <c r="J1078" s="5">
        <v>0</v>
      </c>
      <c r="K1078" s="5">
        <v>0</v>
      </c>
      <c r="L1078" s="5"/>
      <c r="M1078" s="5">
        <f t="shared" si="410"/>
        <v>6830334</v>
      </c>
      <c r="N1078" s="5">
        <f t="shared" si="411"/>
        <v>0</v>
      </c>
      <c r="O1078" s="5" t="s">
        <v>2367</v>
      </c>
      <c r="P1078" s="5">
        <v>0</v>
      </c>
      <c r="Q1078" s="1397">
        <v>0</v>
      </c>
      <c r="R1078" s="1397">
        <v>151326</v>
      </c>
      <c r="S1078" s="1397">
        <v>756673.7</v>
      </c>
      <c r="T1078" s="1397">
        <v>0</v>
      </c>
      <c r="U1078" s="1397">
        <v>0</v>
      </c>
      <c r="V1078" s="1397">
        <v>0</v>
      </c>
      <c r="W1078" s="23">
        <v>0.81</v>
      </c>
      <c r="X1078" s="1397">
        <v>1</v>
      </c>
    </row>
    <row r="1079" spans="1:24" ht="15" customHeight="1" x14ac:dyDescent="0.25">
      <c r="A1079" s="3" t="s">
        <v>41</v>
      </c>
      <c r="B1079" s="3" t="s">
        <v>2370</v>
      </c>
      <c r="C1079" s="5">
        <v>1442000</v>
      </c>
      <c r="D1079" s="5">
        <v>2500000</v>
      </c>
      <c r="E1079" s="5">
        <v>500000</v>
      </c>
      <c r="F1079" s="5">
        <v>386000</v>
      </c>
      <c r="G1079" s="5">
        <v>0</v>
      </c>
      <c r="H1079" s="5">
        <v>6000</v>
      </c>
      <c r="I1079" s="5">
        <v>0</v>
      </c>
      <c r="J1079" s="5">
        <v>1451000</v>
      </c>
      <c r="K1079" s="5">
        <v>0</v>
      </c>
      <c r="L1079" s="5"/>
      <c r="M1079" s="5">
        <f t="shared" si="410"/>
        <v>5385334</v>
      </c>
      <c r="N1079" s="5">
        <f t="shared" si="411"/>
        <v>-1000</v>
      </c>
      <c r="O1079" s="5" t="s">
        <v>2372</v>
      </c>
      <c r="P1079" s="5">
        <v>0</v>
      </c>
      <c r="Q1079" s="1400">
        <v>0</v>
      </c>
      <c r="R1079" s="1400">
        <v>240316</v>
      </c>
      <c r="S1079" s="1400">
        <v>1201684</v>
      </c>
      <c r="T1079" s="1400">
        <v>0</v>
      </c>
      <c r="U1079" s="1400">
        <v>0</v>
      </c>
      <c r="V1079" s="1400">
        <v>0</v>
      </c>
      <c r="W1079" s="23">
        <v>0.81</v>
      </c>
      <c r="X1079" s="1400">
        <v>5</v>
      </c>
    </row>
    <row r="1080" spans="1:24" ht="15" customHeight="1" x14ac:dyDescent="0.25">
      <c r="A1080" s="3" t="s">
        <v>41</v>
      </c>
      <c r="B1080" s="3" t="s">
        <v>2373</v>
      </c>
      <c r="C1080" s="5">
        <v>1373000</v>
      </c>
      <c r="D1080" s="5">
        <v>600000</v>
      </c>
      <c r="E1080" s="5">
        <v>120000</v>
      </c>
      <c r="F1080" s="5">
        <v>27000</v>
      </c>
      <c r="G1080" s="5">
        <v>0</v>
      </c>
      <c r="H1080" s="5">
        <v>754000</v>
      </c>
      <c r="I1080" s="5">
        <v>0</v>
      </c>
      <c r="J1080" s="5">
        <v>0</v>
      </c>
      <c r="K1080" s="5">
        <v>0</v>
      </c>
      <c r="L1080" s="5"/>
      <c r="M1080" s="5">
        <f t="shared" si="410"/>
        <v>6139334</v>
      </c>
      <c r="N1080" s="5">
        <f t="shared" si="411"/>
        <v>8000</v>
      </c>
      <c r="O1080" s="5" t="s">
        <v>2375</v>
      </c>
      <c r="P1080" s="5">
        <v>0</v>
      </c>
      <c r="Q1080" s="1402">
        <v>0</v>
      </c>
      <c r="R1080" s="1402">
        <v>228797</v>
      </c>
      <c r="S1080" s="1402">
        <v>1144203</v>
      </c>
      <c r="T1080" s="1402">
        <v>0</v>
      </c>
      <c r="U1080" s="1402">
        <v>0</v>
      </c>
      <c r="V1080" s="1402">
        <v>0</v>
      </c>
      <c r="W1080" s="23">
        <v>0.91</v>
      </c>
      <c r="X1080" s="1402">
        <v>3</v>
      </c>
    </row>
    <row r="1081" spans="1:24" ht="15" customHeight="1" x14ac:dyDescent="0.25">
      <c r="A1081" s="3" t="s">
        <v>41</v>
      </c>
      <c r="B1081" s="3" t="s">
        <v>2376</v>
      </c>
      <c r="C1081" s="5">
        <v>1142000</v>
      </c>
      <c r="D1081" s="5">
        <v>3050000</v>
      </c>
      <c r="E1081" s="5">
        <v>610000</v>
      </c>
      <c r="F1081" s="5">
        <v>44000</v>
      </c>
      <c r="G1081" s="5">
        <v>0</v>
      </c>
      <c r="H1081" s="5">
        <v>51000</v>
      </c>
      <c r="I1081" s="5">
        <v>0</v>
      </c>
      <c r="J1081" s="5">
        <v>2001000</v>
      </c>
      <c r="K1081" s="5">
        <v>0</v>
      </c>
      <c r="L1081" s="5"/>
      <c r="M1081" s="5">
        <f xml:space="preserve"> M1080+H1081+ I1081- J1081- L1081+ Q1081</f>
        <v>4189334</v>
      </c>
      <c r="N1081" s="5">
        <f>(C1081-D1081 - F1081 - G1081 + J1081- K1081- H1081- I1081- P1081)*-1</f>
        <v>2000</v>
      </c>
      <c r="O1081" s="5" t="s">
        <v>2378</v>
      </c>
      <c r="P1081" s="5">
        <v>0</v>
      </c>
      <c r="Q1081" s="1404">
        <v>0</v>
      </c>
      <c r="R1081" s="1404">
        <v>190332</v>
      </c>
      <c r="S1081" s="1404">
        <v>951668</v>
      </c>
      <c r="T1081" s="1404">
        <v>0</v>
      </c>
      <c r="U1081" s="1404">
        <v>0</v>
      </c>
      <c r="V1081" s="1404">
        <v>0</v>
      </c>
      <c r="W1081" s="23">
        <v>0.83</v>
      </c>
      <c r="X1081" s="1404">
        <v>5</v>
      </c>
    </row>
    <row r="1082" spans="1:24" ht="15" customHeight="1" x14ac:dyDescent="0.25">
      <c r="A1082" s="6" t="s">
        <v>18</v>
      </c>
      <c r="B1082" s="6" t="s">
        <v>15</v>
      </c>
      <c r="C1082" s="7">
        <f t="shared" ref="C1082:L1082" si="412">SUM(C1075:C1081)</f>
        <v>8660000</v>
      </c>
      <c r="D1082" s="7">
        <f t="shared" si="412"/>
        <v>9150000</v>
      </c>
      <c r="E1082" s="7">
        <f t="shared" si="412"/>
        <v>1830000</v>
      </c>
      <c r="F1082" s="7">
        <f t="shared" si="412"/>
        <v>916000</v>
      </c>
      <c r="G1082" s="7">
        <f t="shared" si="412"/>
        <v>0</v>
      </c>
      <c r="H1082" s="7">
        <f t="shared" si="412"/>
        <v>2554000</v>
      </c>
      <c r="I1082" s="7">
        <f t="shared" si="412"/>
        <v>0</v>
      </c>
      <c r="J1082" s="7">
        <f t="shared" si="412"/>
        <v>3952000</v>
      </c>
      <c r="K1082" s="7">
        <f t="shared" si="412"/>
        <v>0</v>
      </c>
      <c r="L1082" s="7">
        <f t="shared" si="412"/>
        <v>0</v>
      </c>
      <c r="M1082" s="7">
        <f>M1081</f>
        <v>4189334</v>
      </c>
      <c r="N1082" s="7">
        <f>SUM(N1075:N1081)</f>
        <v>8000</v>
      </c>
      <c r="O1082" s="7"/>
      <c r="P1082" s="7">
        <f>SUM(P1075:P1081)</f>
        <v>0</v>
      </c>
      <c r="Q1082" s="8"/>
    </row>
    <row r="1083" spans="1:24" ht="15" customHeight="1" x14ac:dyDescent="0.25">
      <c r="A1083" s="3" t="s">
        <v>41</v>
      </c>
      <c r="B1083" s="3" t="s">
        <v>2379</v>
      </c>
      <c r="C1083" s="5">
        <v>662000</v>
      </c>
      <c r="D1083" s="5">
        <v>300000</v>
      </c>
      <c r="E1083" s="5">
        <v>60000</v>
      </c>
      <c r="F1083" s="5">
        <v>27000</v>
      </c>
      <c r="G1083" s="5">
        <v>0</v>
      </c>
      <c r="H1083" s="5">
        <v>326000</v>
      </c>
      <c r="I1083" s="5">
        <v>0</v>
      </c>
      <c r="J1083" s="5">
        <v>0</v>
      </c>
      <c r="K1083" s="5">
        <v>8000</v>
      </c>
      <c r="L1083" s="5"/>
      <c r="M1083" s="5">
        <f t="shared" ref="M1083:M1088" si="413" xml:space="preserve"> M1082+H1083+ I1083- J1083- L1083+ Q1083</f>
        <v>4515334</v>
      </c>
      <c r="N1083" s="5">
        <f t="shared" ref="N1083:N1088" si="414">(C1083-D1083 - F1083 - G1083 + J1083- K1083- H1083- I1083- P1083)*-1</f>
        <v>-1000</v>
      </c>
      <c r="O1083" s="5" t="s">
        <v>2361</v>
      </c>
      <c r="P1083" s="5">
        <v>0</v>
      </c>
      <c r="Q1083" s="1406">
        <v>0</v>
      </c>
      <c r="R1083" s="1406">
        <v>110332</v>
      </c>
      <c r="S1083" s="1406">
        <v>551668</v>
      </c>
      <c r="T1083" s="1406">
        <v>0</v>
      </c>
      <c r="U1083" s="1406">
        <v>0</v>
      </c>
      <c r="V1083" s="1406">
        <v>0</v>
      </c>
      <c r="W1083" s="23">
        <v>0.87</v>
      </c>
      <c r="X1083" s="1406">
        <v>1</v>
      </c>
    </row>
    <row r="1084" spans="1:24" ht="15" customHeight="1" x14ac:dyDescent="0.25">
      <c r="A1084" s="3" t="s">
        <v>41</v>
      </c>
      <c r="B1084" s="3" t="s">
        <v>2381</v>
      </c>
      <c r="C1084" s="5">
        <v>2732000</v>
      </c>
      <c r="D1084" s="5">
        <v>5000000</v>
      </c>
      <c r="E1084" s="5">
        <v>1000000</v>
      </c>
      <c r="F1084" s="5">
        <v>61000</v>
      </c>
      <c r="G1084" s="5">
        <v>0</v>
      </c>
      <c r="H1084" s="5">
        <v>0</v>
      </c>
      <c r="I1084" s="5">
        <v>0</v>
      </c>
      <c r="J1084" s="5">
        <v>2325000</v>
      </c>
      <c r="K1084" s="5">
        <v>0</v>
      </c>
      <c r="L1084" s="5"/>
      <c r="M1084" s="5">
        <f t="shared" si="413"/>
        <v>2190334</v>
      </c>
      <c r="N1084" s="5">
        <f t="shared" si="414"/>
        <v>4000</v>
      </c>
      <c r="O1084" s="5" t="s">
        <v>2382</v>
      </c>
      <c r="P1084" s="5">
        <v>0</v>
      </c>
      <c r="Q1084" s="1407">
        <v>0</v>
      </c>
      <c r="R1084" s="1407">
        <v>455332</v>
      </c>
      <c r="S1084" s="1407">
        <v>2276668</v>
      </c>
      <c r="T1084" s="1407">
        <v>0</v>
      </c>
      <c r="U1084" s="1407">
        <v>0</v>
      </c>
      <c r="V1084" s="1407">
        <v>0</v>
      </c>
      <c r="W1084" s="23">
        <v>0.84</v>
      </c>
      <c r="X1084" s="1407">
        <v>1</v>
      </c>
    </row>
    <row r="1085" spans="1:24" ht="15" customHeight="1" x14ac:dyDescent="0.25">
      <c r="A1085" s="3" t="s">
        <v>41</v>
      </c>
      <c r="B1085" s="3" t="s">
        <v>2384</v>
      </c>
      <c r="C1085" s="5">
        <v>609000</v>
      </c>
      <c r="D1085" s="5">
        <v>300000</v>
      </c>
      <c r="E1085" s="5">
        <v>60000</v>
      </c>
      <c r="F1085" s="5">
        <v>27000</v>
      </c>
      <c r="G1085" s="5">
        <v>0</v>
      </c>
      <c r="H1085" s="5">
        <v>282000</v>
      </c>
      <c r="I1085" s="5">
        <v>0</v>
      </c>
      <c r="J1085" s="5">
        <v>0</v>
      </c>
      <c r="K1085" s="5">
        <v>0</v>
      </c>
      <c r="L1085" s="5"/>
      <c r="M1085" s="5">
        <f t="shared" si="413"/>
        <v>2472334</v>
      </c>
      <c r="N1085" s="5">
        <f t="shared" si="414"/>
        <v>0</v>
      </c>
      <c r="O1085" s="5" t="s">
        <v>2386</v>
      </c>
      <c r="P1085" s="5">
        <v>0</v>
      </c>
      <c r="Q1085" s="1410">
        <v>0</v>
      </c>
      <c r="R1085" s="1410">
        <v>101500</v>
      </c>
      <c r="S1085" s="1410">
        <v>507500</v>
      </c>
      <c r="T1085" s="1410">
        <v>0</v>
      </c>
      <c r="U1085" s="1410">
        <v>0</v>
      </c>
      <c r="V1085" s="1410">
        <v>0</v>
      </c>
      <c r="W1085" s="23">
        <v>0.78</v>
      </c>
      <c r="X1085" s="1410">
        <v>1</v>
      </c>
    </row>
    <row r="1086" spans="1:24" ht="15" customHeight="1" x14ac:dyDescent="0.25">
      <c r="A1086" s="3" t="s">
        <v>41</v>
      </c>
      <c r="B1086" s="3" t="s">
        <v>2387</v>
      </c>
      <c r="C1086" s="5">
        <v>692000</v>
      </c>
      <c r="D1086" s="5">
        <v>500000</v>
      </c>
      <c r="E1086" s="5">
        <v>100000</v>
      </c>
      <c r="F1086" s="5">
        <v>342000</v>
      </c>
      <c r="G1086" s="5">
        <v>0</v>
      </c>
      <c r="H1086" s="5">
        <v>150000</v>
      </c>
      <c r="I1086" s="5">
        <v>0</v>
      </c>
      <c r="J1086" s="5">
        <v>300000</v>
      </c>
      <c r="K1086" s="5">
        <v>0</v>
      </c>
      <c r="L1086" s="5"/>
      <c r="M1086" s="5">
        <f t="shared" si="413"/>
        <v>2322334</v>
      </c>
      <c r="N1086" s="5">
        <f t="shared" si="414"/>
        <v>0</v>
      </c>
      <c r="O1086" s="5" t="s">
        <v>2389</v>
      </c>
      <c r="P1086" s="5">
        <v>0</v>
      </c>
      <c r="Q1086" s="1412">
        <v>0</v>
      </c>
      <c r="R1086" s="1412">
        <v>115332</v>
      </c>
      <c r="S1086" s="1412">
        <v>576668</v>
      </c>
      <c r="T1086" s="1412">
        <v>0</v>
      </c>
      <c r="U1086" s="1412">
        <v>0</v>
      </c>
      <c r="V1086" s="1412">
        <v>0</v>
      </c>
      <c r="W1086" s="23">
        <v>0.8</v>
      </c>
      <c r="X1086" s="1412">
        <v>1</v>
      </c>
    </row>
    <row r="1087" spans="1:24" ht="15" customHeight="1" x14ac:dyDescent="0.25">
      <c r="A1087" s="3" t="s">
        <v>41</v>
      </c>
      <c r="B1087" s="3" t="s">
        <v>2390</v>
      </c>
      <c r="C1087" s="5">
        <v>1215000</v>
      </c>
      <c r="D1087" s="5">
        <v>0</v>
      </c>
      <c r="E1087" s="5">
        <v>0</v>
      </c>
      <c r="F1087" s="5">
        <v>47000</v>
      </c>
      <c r="G1087" s="5">
        <v>0</v>
      </c>
      <c r="H1087" s="5">
        <v>1168000</v>
      </c>
      <c r="I1087" s="5">
        <v>0</v>
      </c>
      <c r="J1087" s="5">
        <v>0</v>
      </c>
      <c r="K1087" s="5">
        <v>0</v>
      </c>
      <c r="L1087" s="5"/>
      <c r="M1087" s="5">
        <f t="shared" si="413"/>
        <v>3490334</v>
      </c>
      <c r="N1087" s="5">
        <f t="shared" si="414"/>
        <v>0</v>
      </c>
      <c r="O1087" s="5" t="s">
        <v>2391</v>
      </c>
      <c r="P1087" s="5">
        <v>0</v>
      </c>
      <c r="Q1087" s="1413">
        <v>0</v>
      </c>
      <c r="R1087" s="1413">
        <v>202499</v>
      </c>
      <c r="S1087" s="1413">
        <v>1012501</v>
      </c>
      <c r="T1087" s="1413">
        <v>0</v>
      </c>
      <c r="U1087" s="1413">
        <v>0</v>
      </c>
      <c r="V1087" s="1413">
        <v>0</v>
      </c>
      <c r="W1087" s="23">
        <v>0.81</v>
      </c>
      <c r="X1087" s="1413">
        <v>0</v>
      </c>
    </row>
    <row r="1088" spans="1:24" ht="15" customHeight="1" x14ac:dyDescent="0.25">
      <c r="A1088" s="3" t="s">
        <v>41</v>
      </c>
      <c r="B1088" s="3" t="s">
        <v>2393</v>
      </c>
      <c r="C1088" s="5">
        <v>933000</v>
      </c>
      <c r="D1088" s="5">
        <v>2450000</v>
      </c>
      <c r="E1088" s="5">
        <v>473000</v>
      </c>
      <c r="F1088" s="5">
        <v>60000</v>
      </c>
      <c r="G1088" s="5">
        <v>0</v>
      </c>
      <c r="H1088" s="5">
        <v>422000</v>
      </c>
      <c r="I1088" s="5">
        <v>0</v>
      </c>
      <c r="J1088" s="5">
        <v>2000000</v>
      </c>
      <c r="K1088" s="5">
        <v>0</v>
      </c>
      <c r="L1088" s="5"/>
      <c r="M1088" s="5">
        <f t="shared" si="413"/>
        <v>1912334</v>
      </c>
      <c r="N1088" s="5">
        <f t="shared" si="414"/>
        <v>-1000</v>
      </c>
      <c r="O1088" s="5" t="s">
        <v>2394</v>
      </c>
      <c r="P1088" s="5">
        <v>0</v>
      </c>
      <c r="Q1088" s="1415">
        <v>0</v>
      </c>
      <c r="R1088" s="1415">
        <v>155503</v>
      </c>
      <c r="S1088" s="1415">
        <v>777497</v>
      </c>
      <c r="T1088" s="1415">
        <v>0</v>
      </c>
      <c r="U1088" s="1415">
        <v>0</v>
      </c>
      <c r="V1088" s="1415">
        <v>0</v>
      </c>
      <c r="W1088" s="23">
        <v>0.74</v>
      </c>
      <c r="X1088" s="1415">
        <v>3</v>
      </c>
    </row>
    <row r="1089" spans="1:24" ht="15" customHeight="1" x14ac:dyDescent="0.25">
      <c r="A1089" s="3" t="s">
        <v>41</v>
      </c>
      <c r="B1089" s="3" t="s">
        <v>2396</v>
      </c>
      <c r="C1089" s="5">
        <v>901000</v>
      </c>
      <c r="D1089" s="5">
        <v>0</v>
      </c>
      <c r="E1089" s="5">
        <v>0</v>
      </c>
      <c r="F1089" s="5">
        <v>36000</v>
      </c>
      <c r="G1089" s="5">
        <v>0</v>
      </c>
      <c r="H1089" s="5">
        <v>867000</v>
      </c>
      <c r="I1089" s="5">
        <v>0</v>
      </c>
      <c r="J1089" s="5">
        <v>0</v>
      </c>
      <c r="K1089" s="5">
        <v>0</v>
      </c>
      <c r="L1089" s="5"/>
      <c r="M1089" s="5">
        <f xml:space="preserve"> M1088+H1089+ I1089- J1089- L1089+ Q1089</f>
        <v>2779334</v>
      </c>
      <c r="N1089" s="5">
        <f>(C1089-D1089 - F1089 - G1089 + J1089- K1089- H1089- I1089- P1089)*-1</f>
        <v>2000</v>
      </c>
      <c r="O1089" s="5" t="s">
        <v>2398</v>
      </c>
      <c r="P1089" s="5">
        <v>0</v>
      </c>
      <c r="Q1089" s="1418">
        <v>0</v>
      </c>
      <c r="R1089" s="1418">
        <v>150168</v>
      </c>
      <c r="S1089" s="1418">
        <v>750832</v>
      </c>
      <c r="T1089" s="1418">
        <v>0</v>
      </c>
      <c r="U1089" s="1418">
        <v>0</v>
      </c>
      <c r="V1089" s="1418">
        <v>0</v>
      </c>
      <c r="W1089" s="23">
        <v>0.79</v>
      </c>
      <c r="X1089" s="1418">
        <v>0</v>
      </c>
    </row>
    <row r="1090" spans="1:24" ht="15" customHeight="1" x14ac:dyDescent="0.25">
      <c r="A1090" s="6" t="s">
        <v>19</v>
      </c>
      <c r="B1090" s="6" t="s">
        <v>15</v>
      </c>
      <c r="C1090" s="7">
        <f t="shared" ref="C1090:L1090" si="415">SUM(C1083:C1089)</f>
        <v>7744000</v>
      </c>
      <c r="D1090" s="7">
        <f t="shared" si="415"/>
        <v>8550000</v>
      </c>
      <c r="E1090" s="7">
        <f t="shared" si="415"/>
        <v>1693000</v>
      </c>
      <c r="F1090" s="7">
        <f t="shared" si="415"/>
        <v>600000</v>
      </c>
      <c r="G1090" s="7">
        <f t="shared" si="415"/>
        <v>0</v>
      </c>
      <c r="H1090" s="7">
        <f t="shared" si="415"/>
        <v>3215000</v>
      </c>
      <c r="I1090" s="7">
        <f t="shared" si="415"/>
        <v>0</v>
      </c>
      <c r="J1090" s="7">
        <f t="shared" si="415"/>
        <v>4625000</v>
      </c>
      <c r="K1090" s="7">
        <f t="shared" si="415"/>
        <v>8000</v>
      </c>
      <c r="L1090" s="7">
        <f t="shared" si="415"/>
        <v>0</v>
      </c>
      <c r="M1090" s="7">
        <f>M1089</f>
        <v>2779334</v>
      </c>
      <c r="N1090" s="7">
        <f>SUM(N1083:N1089)</f>
        <v>4000</v>
      </c>
      <c r="O1090" s="7"/>
      <c r="P1090" s="7">
        <f>SUM(P1083:P1089)</f>
        <v>0</v>
      </c>
      <c r="Q1090" s="8"/>
    </row>
    <row r="1091" spans="1:24" x14ac:dyDescent="0.25">
      <c r="A1091" s="10" t="s">
        <v>15</v>
      </c>
      <c r="B1091" s="10" t="s">
        <v>20</v>
      </c>
      <c r="C1091" s="11">
        <f t="shared" ref="C1091:L1091" si="416">C1066+C1074+C1082+C1090</f>
        <v>28422000</v>
      </c>
      <c r="D1091" s="11">
        <f t="shared" si="416"/>
        <v>32100000</v>
      </c>
      <c r="E1091" s="11">
        <f t="shared" si="416"/>
        <v>6403000</v>
      </c>
      <c r="F1091" s="11">
        <f t="shared" si="416"/>
        <v>3114000</v>
      </c>
      <c r="G1091" s="11">
        <f t="shared" si="416"/>
        <v>0</v>
      </c>
      <c r="H1091" s="11">
        <f t="shared" si="416"/>
        <v>10312000</v>
      </c>
      <c r="I1091" s="11">
        <f t="shared" si="416"/>
        <v>0</v>
      </c>
      <c r="J1091" s="11">
        <f t="shared" si="416"/>
        <v>17155000</v>
      </c>
      <c r="K1091" s="11">
        <f t="shared" si="416"/>
        <v>72000</v>
      </c>
      <c r="L1091" s="11">
        <f t="shared" si="416"/>
        <v>0</v>
      </c>
      <c r="M1091" s="11">
        <f>M1090</f>
        <v>2779334</v>
      </c>
      <c r="N1091" s="11">
        <f>N1066+N1074+N1082+N1090</f>
        <v>21000</v>
      </c>
      <c r="O1091" s="11"/>
      <c r="P1091" s="11">
        <f>P1066+P1074+P1082+P1090</f>
        <v>0</v>
      </c>
      <c r="Q1091" s="9"/>
    </row>
    <row r="1092" spans="1:24" ht="15" customHeight="1" x14ac:dyDescent="0.25">
      <c r="A1092" t="s">
        <v>41</v>
      </c>
      <c r="B1092" s="3" t="s">
        <v>2399</v>
      </c>
      <c r="C1092" s="5">
        <v>716000</v>
      </c>
      <c r="D1092" s="5">
        <v>1300000</v>
      </c>
      <c r="E1092" s="5">
        <v>260000</v>
      </c>
      <c r="F1092" s="5">
        <v>52000</v>
      </c>
      <c r="G1092" s="5">
        <v>0</v>
      </c>
      <c r="H1092" s="5">
        <v>228000</v>
      </c>
      <c r="I1092" s="5">
        <v>0</v>
      </c>
      <c r="J1092" s="5">
        <v>867000</v>
      </c>
      <c r="K1092" s="5">
        <v>0</v>
      </c>
      <c r="L1092" s="5"/>
      <c r="M1092" s="5">
        <f t="shared" ref="M1092:M1097" si="417" xml:space="preserve"> M1091+H1092+ I1092- J1092- L1092+ Q1092</f>
        <v>2140334</v>
      </c>
      <c r="N1092" s="5">
        <f t="shared" ref="N1092:N1097" si="418">(C1092-D1092 - F1092 - G1092 + J1092- K1092- H1092- I1092- P1092)*-1</f>
        <v>-3000</v>
      </c>
      <c r="O1092" s="5" t="s">
        <v>2401</v>
      </c>
      <c r="P1092" s="5">
        <v>0</v>
      </c>
      <c r="Q1092" s="1420">
        <v>0</v>
      </c>
      <c r="R1092" s="1420">
        <v>119331</v>
      </c>
      <c r="S1092" s="1420">
        <v>596669</v>
      </c>
      <c r="T1092" s="1420">
        <v>0</v>
      </c>
      <c r="U1092" s="1420">
        <v>0</v>
      </c>
      <c r="V1092" s="1420">
        <v>0</v>
      </c>
      <c r="W1092" s="23">
        <v>0.78</v>
      </c>
      <c r="X1092" s="1420">
        <v>3</v>
      </c>
    </row>
    <row r="1093" spans="1:24" ht="15" customHeight="1" x14ac:dyDescent="0.25">
      <c r="A1093" s="3" t="s">
        <v>41</v>
      </c>
      <c r="B1093" s="3" t="s">
        <v>2402</v>
      </c>
      <c r="C1093" s="5">
        <v>3010000</v>
      </c>
      <c r="D1093" s="5">
        <v>1000000</v>
      </c>
      <c r="E1093" s="5">
        <v>200000</v>
      </c>
      <c r="F1093" s="5">
        <v>41000</v>
      </c>
      <c r="G1093" s="5">
        <v>0</v>
      </c>
      <c r="H1093" s="5">
        <v>2769000</v>
      </c>
      <c r="I1093" s="5">
        <v>0</v>
      </c>
      <c r="J1093" s="5">
        <v>800000</v>
      </c>
      <c r="K1093" s="5">
        <v>0</v>
      </c>
      <c r="L1093" s="5"/>
      <c r="M1093" s="5">
        <f t="shared" si="417"/>
        <v>4109334</v>
      </c>
      <c r="N1093" s="5">
        <f t="shared" si="418"/>
        <v>0</v>
      </c>
      <c r="O1093" s="5" t="s">
        <v>2403</v>
      </c>
      <c r="P1093" s="5">
        <v>0</v>
      </c>
      <c r="Q1093" s="1421">
        <v>0</v>
      </c>
      <c r="R1093" s="1421">
        <v>501177</v>
      </c>
      <c r="S1093" s="1421">
        <v>2508823.5</v>
      </c>
      <c r="T1093" s="1421">
        <v>0</v>
      </c>
      <c r="U1093" s="1421">
        <v>0</v>
      </c>
      <c r="V1093" s="1421">
        <v>0</v>
      </c>
      <c r="W1093" s="23">
        <v>0.85</v>
      </c>
      <c r="X1093" s="1421">
        <v>1</v>
      </c>
    </row>
    <row r="1094" spans="1:24" ht="15" customHeight="1" x14ac:dyDescent="0.25">
      <c r="A1094" s="3" t="s">
        <v>41</v>
      </c>
      <c r="B1094" s="3" t="s">
        <v>2402</v>
      </c>
      <c r="C1094" s="5">
        <v>627000</v>
      </c>
      <c r="D1094" s="5">
        <v>300000</v>
      </c>
      <c r="E1094" s="5">
        <v>60000</v>
      </c>
      <c r="F1094" s="5">
        <v>257000</v>
      </c>
      <c r="G1094" s="5">
        <v>0</v>
      </c>
      <c r="H1094" s="5">
        <v>70000</v>
      </c>
      <c r="I1094" s="5">
        <v>0</v>
      </c>
      <c r="J1094" s="5">
        <v>0</v>
      </c>
      <c r="K1094" s="5">
        <v>0</v>
      </c>
      <c r="L1094" s="5"/>
      <c r="M1094" s="5">
        <f t="shared" si="417"/>
        <v>4179334</v>
      </c>
      <c r="N1094" s="5">
        <f t="shared" si="418"/>
        <v>0</v>
      </c>
      <c r="O1094" s="5" t="s">
        <v>2405</v>
      </c>
      <c r="P1094" s="5">
        <v>0</v>
      </c>
      <c r="Q1094" s="1423">
        <v>0</v>
      </c>
      <c r="R1094" s="1423">
        <v>104498</v>
      </c>
      <c r="S1094" s="1423">
        <v>522502</v>
      </c>
      <c r="T1094" s="1423">
        <v>0</v>
      </c>
      <c r="U1094" s="1423">
        <v>0</v>
      </c>
      <c r="V1094" s="1423">
        <v>0</v>
      </c>
      <c r="W1094" s="23">
        <v>0.77</v>
      </c>
      <c r="X1094" s="1423">
        <v>1</v>
      </c>
    </row>
    <row r="1095" spans="1:24" ht="15" customHeight="1" x14ac:dyDescent="0.25">
      <c r="A1095" s="3" t="s">
        <v>41</v>
      </c>
      <c r="B1095" s="3" t="s">
        <v>2402</v>
      </c>
      <c r="C1095" s="5">
        <v>1492000</v>
      </c>
      <c r="D1095" s="5">
        <v>1100000</v>
      </c>
      <c r="E1095" s="5">
        <v>220000</v>
      </c>
      <c r="F1095" s="5">
        <v>27000</v>
      </c>
      <c r="G1095" s="5">
        <v>0</v>
      </c>
      <c r="H1095" s="5">
        <v>365000</v>
      </c>
      <c r="I1095" s="5">
        <v>0</v>
      </c>
      <c r="J1095" s="5">
        <v>0</v>
      </c>
      <c r="K1095" s="5">
        <v>0</v>
      </c>
      <c r="L1095" s="5"/>
      <c r="M1095" s="5">
        <f t="shared" si="417"/>
        <v>4544334</v>
      </c>
      <c r="N1095" s="5">
        <f t="shared" si="418"/>
        <v>0</v>
      </c>
      <c r="O1095" s="5" t="s">
        <v>2408</v>
      </c>
      <c r="P1095" s="5">
        <v>0</v>
      </c>
      <c r="Q1095" s="1426">
        <v>0</v>
      </c>
      <c r="R1095" s="1426">
        <v>248663</v>
      </c>
      <c r="S1095" s="1426">
        <v>1243337</v>
      </c>
      <c r="T1095" s="1426">
        <v>0</v>
      </c>
      <c r="U1095" s="1426">
        <v>0</v>
      </c>
      <c r="V1095" s="1426">
        <v>0</v>
      </c>
      <c r="W1095" s="23">
        <v>1.19</v>
      </c>
      <c r="X1095" s="1426">
        <v>3</v>
      </c>
    </row>
    <row r="1096" spans="1:24" ht="15" customHeight="1" x14ac:dyDescent="0.25">
      <c r="A1096" s="3" t="s">
        <v>41</v>
      </c>
      <c r="B1096" s="3" t="s">
        <v>2409</v>
      </c>
      <c r="C1096" s="5">
        <v>649000</v>
      </c>
      <c r="D1096" s="5">
        <v>500000</v>
      </c>
      <c r="E1096" s="5">
        <v>100000</v>
      </c>
      <c r="F1096" s="5">
        <v>47000</v>
      </c>
      <c r="G1096" s="5">
        <v>0</v>
      </c>
      <c r="H1096" s="5">
        <v>102000</v>
      </c>
      <c r="I1096" s="5">
        <v>0</v>
      </c>
      <c r="J1096" s="5">
        <v>0</v>
      </c>
      <c r="K1096" s="5">
        <v>0</v>
      </c>
      <c r="L1096" s="5"/>
      <c r="M1096" s="5">
        <f t="shared" si="417"/>
        <v>4646334</v>
      </c>
      <c r="N1096" s="5">
        <f t="shared" si="418"/>
        <v>0</v>
      </c>
      <c r="O1096" s="5" t="s">
        <v>2410</v>
      </c>
      <c r="P1096" s="5">
        <v>0</v>
      </c>
      <c r="Q1096" s="1427">
        <v>0</v>
      </c>
      <c r="R1096" s="1427">
        <v>108166</v>
      </c>
      <c r="S1096" s="1427">
        <v>540834</v>
      </c>
      <c r="T1096" s="1427">
        <v>0</v>
      </c>
      <c r="U1096" s="1427">
        <v>0</v>
      </c>
      <c r="V1096" s="1427">
        <v>0</v>
      </c>
      <c r="W1096" s="23">
        <v>0.7</v>
      </c>
      <c r="X1096" s="1427">
        <v>1</v>
      </c>
    </row>
    <row r="1097" spans="1:24" ht="15" customHeight="1" x14ac:dyDescent="0.25">
      <c r="A1097" s="3" t="s">
        <v>41</v>
      </c>
      <c r="B1097" s="3" t="s">
        <v>2409</v>
      </c>
      <c r="C1097" s="5">
        <v>895000</v>
      </c>
      <c r="D1097" s="5">
        <v>0</v>
      </c>
      <c r="E1097" s="5">
        <v>0</v>
      </c>
      <c r="F1097" s="5">
        <v>32000</v>
      </c>
      <c r="G1097" s="5">
        <v>0</v>
      </c>
      <c r="H1097" s="5">
        <v>877000</v>
      </c>
      <c r="I1097" s="5">
        <v>0</v>
      </c>
      <c r="J1097" s="5">
        <v>15000</v>
      </c>
      <c r="K1097" s="5">
        <v>0</v>
      </c>
      <c r="L1097" s="5"/>
      <c r="M1097" s="5">
        <f t="shared" si="417"/>
        <v>5508334</v>
      </c>
      <c r="N1097" s="5">
        <f t="shared" si="418"/>
        <v>-1000</v>
      </c>
      <c r="O1097" s="5" t="s">
        <v>2411</v>
      </c>
      <c r="P1097" s="5">
        <v>0</v>
      </c>
      <c r="Q1097" s="1429">
        <v>0</v>
      </c>
      <c r="R1097" s="1429">
        <v>149167</v>
      </c>
      <c r="S1097" s="1429">
        <v>745833</v>
      </c>
      <c r="T1097" s="1429">
        <v>0</v>
      </c>
      <c r="U1097" s="1429">
        <v>0</v>
      </c>
      <c r="V1097" s="1429">
        <v>0</v>
      </c>
      <c r="W1097" s="23">
        <v>0.77</v>
      </c>
      <c r="X1097" s="1429">
        <v>0</v>
      </c>
    </row>
    <row r="1098" spans="1:24" ht="15" customHeight="1" x14ac:dyDescent="0.25">
      <c r="A1098" s="3" t="s">
        <v>41</v>
      </c>
      <c r="B1098" s="3" t="s">
        <v>2413</v>
      </c>
      <c r="C1098" s="5">
        <v>670000</v>
      </c>
      <c r="D1098" s="5">
        <v>250000</v>
      </c>
      <c r="E1098" s="5">
        <v>50000</v>
      </c>
      <c r="F1098" s="5">
        <v>52000</v>
      </c>
      <c r="G1098" s="5">
        <v>0</v>
      </c>
      <c r="H1098" s="5">
        <v>368000</v>
      </c>
      <c r="I1098" s="5">
        <v>0</v>
      </c>
      <c r="J1098" s="5">
        <v>0</v>
      </c>
      <c r="K1098" s="5">
        <v>0</v>
      </c>
      <c r="L1098" s="5"/>
      <c r="M1098" s="5">
        <f xml:space="preserve"> M1097+H1098+ I1098- J1098- L1098+ Q1098</f>
        <v>5876334</v>
      </c>
      <c r="N1098" s="5">
        <f>(C1098-D1098 - F1098 - G1098 + J1098- K1098- H1098- I1098- P1098)*-1</f>
        <v>0</v>
      </c>
      <c r="O1098" s="5" t="s">
        <v>2415</v>
      </c>
      <c r="P1098" s="5">
        <v>0</v>
      </c>
      <c r="Q1098" s="1432">
        <v>0</v>
      </c>
      <c r="R1098" s="1432">
        <v>111666</v>
      </c>
      <c r="S1098" s="1432">
        <v>558334</v>
      </c>
      <c r="T1098" s="1432">
        <v>0</v>
      </c>
      <c r="U1098" s="1432">
        <v>0</v>
      </c>
      <c r="V1098" s="1432">
        <v>0</v>
      </c>
      <c r="W1098" s="23">
        <v>0.74</v>
      </c>
      <c r="X1098" s="1432">
        <v>1</v>
      </c>
    </row>
    <row r="1099" spans="1:24" ht="15" customHeight="1" x14ac:dyDescent="0.25">
      <c r="A1099" s="6" t="s">
        <v>16</v>
      </c>
      <c r="B1099" s="6" t="s">
        <v>15</v>
      </c>
      <c r="C1099" s="7">
        <f t="shared" ref="C1099:L1099" si="419">SUM(C1092:C1098)</f>
        <v>8059000</v>
      </c>
      <c r="D1099" s="7">
        <f t="shared" si="419"/>
        <v>4450000</v>
      </c>
      <c r="E1099" s="7">
        <f t="shared" si="419"/>
        <v>890000</v>
      </c>
      <c r="F1099" s="7">
        <f t="shared" si="419"/>
        <v>508000</v>
      </c>
      <c r="G1099" s="7">
        <f t="shared" si="419"/>
        <v>0</v>
      </c>
      <c r="H1099" s="7">
        <f t="shared" si="419"/>
        <v>4779000</v>
      </c>
      <c r="I1099" s="7">
        <f t="shared" si="419"/>
        <v>0</v>
      </c>
      <c r="J1099" s="7">
        <f t="shared" si="419"/>
        <v>1682000</v>
      </c>
      <c r="K1099" s="7">
        <f t="shared" si="419"/>
        <v>0</v>
      </c>
      <c r="L1099" s="7">
        <f t="shared" si="419"/>
        <v>0</v>
      </c>
      <c r="M1099" s="7">
        <f>M1098</f>
        <v>5876334</v>
      </c>
      <c r="N1099" s="7">
        <f>SUM(N1092:N1098)</f>
        <v>-4000</v>
      </c>
      <c r="O1099" s="7"/>
      <c r="P1099" s="7">
        <f>SUM(P1092:P1098)</f>
        <v>0</v>
      </c>
      <c r="Q1099" s="8"/>
    </row>
    <row r="1100" spans="1:24" ht="15" customHeight="1" x14ac:dyDescent="0.25">
      <c r="A1100" s="3" t="s">
        <v>41</v>
      </c>
      <c r="B1100" s="3" t="s">
        <v>2416</v>
      </c>
      <c r="C1100" s="5">
        <v>844000</v>
      </c>
      <c r="D1100" s="5">
        <v>300000</v>
      </c>
      <c r="E1100" s="5">
        <v>60000</v>
      </c>
      <c r="F1100" s="5">
        <v>27000</v>
      </c>
      <c r="G1100" s="5">
        <v>0</v>
      </c>
      <c r="H1100" s="5">
        <v>517000</v>
      </c>
      <c r="I1100" s="5">
        <v>0</v>
      </c>
      <c r="J1100" s="5">
        <v>0</v>
      </c>
      <c r="K1100" s="5">
        <v>0</v>
      </c>
      <c r="L1100" s="5"/>
      <c r="M1100" s="5">
        <f t="shared" ref="M1100:M1105" si="420" xml:space="preserve"> M1099+H1100+ I1100- J1100- L1100+ Q1100</f>
        <v>6393334</v>
      </c>
      <c r="N1100" s="5">
        <f t="shared" ref="N1100:N1105" si="421">(C1100-D1100 - F1100 - G1100 + J1100- K1100- H1100- I1100- P1100)*-1</f>
        <v>0</v>
      </c>
      <c r="O1100" s="5" t="s">
        <v>2417</v>
      </c>
      <c r="P1100" s="5">
        <v>0</v>
      </c>
      <c r="Q1100" s="1433">
        <v>0</v>
      </c>
      <c r="R1100" s="1433">
        <v>140665</v>
      </c>
      <c r="S1100" s="1433">
        <v>703335</v>
      </c>
      <c r="T1100" s="1433">
        <v>0</v>
      </c>
      <c r="U1100" s="1433">
        <v>0</v>
      </c>
      <c r="V1100" s="1433">
        <v>0</v>
      </c>
      <c r="W1100" s="23">
        <v>0.81</v>
      </c>
      <c r="X1100" s="1433">
        <v>1</v>
      </c>
    </row>
    <row r="1101" spans="1:24" ht="15" customHeight="1" x14ac:dyDescent="0.25">
      <c r="A1101" s="3" t="s">
        <v>41</v>
      </c>
      <c r="B1101" s="3" t="s">
        <v>2419</v>
      </c>
      <c r="C1101" s="5">
        <v>735000</v>
      </c>
      <c r="D1101" s="5">
        <v>150000</v>
      </c>
      <c r="E1101" s="5">
        <v>30000</v>
      </c>
      <c r="F1101" s="5">
        <v>257000</v>
      </c>
      <c r="G1101" s="5">
        <v>0</v>
      </c>
      <c r="H1101" s="5">
        <v>328000</v>
      </c>
      <c r="I1101" s="5">
        <v>0</v>
      </c>
      <c r="J1101" s="5">
        <v>0</v>
      </c>
      <c r="K1101" s="5">
        <v>0</v>
      </c>
      <c r="L1101" s="5"/>
      <c r="M1101" s="5">
        <f t="shared" si="420"/>
        <v>6721334</v>
      </c>
      <c r="N1101" s="5">
        <f t="shared" si="421"/>
        <v>0</v>
      </c>
      <c r="O1101" s="5" t="s">
        <v>2421</v>
      </c>
      <c r="P1101" s="5">
        <v>0</v>
      </c>
      <c r="Q1101" s="1436">
        <v>0</v>
      </c>
      <c r="R1101" s="1436">
        <v>122499</v>
      </c>
      <c r="S1101" s="1436">
        <v>612501</v>
      </c>
      <c r="T1101" s="1436">
        <v>0</v>
      </c>
      <c r="U1101" s="1436">
        <v>0</v>
      </c>
      <c r="V1101" s="1436">
        <v>0</v>
      </c>
      <c r="W1101" s="23">
        <v>0.81</v>
      </c>
      <c r="X1101" s="1436">
        <v>1</v>
      </c>
    </row>
    <row r="1102" spans="1:24" ht="15" customHeight="1" x14ac:dyDescent="0.25">
      <c r="A1102" s="3" t="s">
        <v>41</v>
      </c>
      <c r="B1102" s="3" t="s">
        <v>2422</v>
      </c>
      <c r="C1102" s="5">
        <v>1008000</v>
      </c>
      <c r="D1102" s="5">
        <v>700000</v>
      </c>
      <c r="E1102" s="5">
        <v>140000</v>
      </c>
      <c r="F1102" s="5">
        <v>32000</v>
      </c>
      <c r="G1102" s="5">
        <v>0</v>
      </c>
      <c r="H1102" s="5">
        <v>276000</v>
      </c>
      <c r="I1102" s="5">
        <v>0</v>
      </c>
      <c r="J1102" s="5">
        <v>0</v>
      </c>
      <c r="K1102" s="5">
        <v>0</v>
      </c>
      <c r="L1102" s="5"/>
      <c r="M1102" s="5">
        <f t="shared" si="420"/>
        <v>6997334</v>
      </c>
      <c r="N1102" s="5">
        <f t="shared" si="421"/>
        <v>0</v>
      </c>
      <c r="O1102" s="5" t="s">
        <v>2423</v>
      </c>
      <c r="P1102" s="5">
        <v>0</v>
      </c>
      <c r="Q1102" s="1437">
        <v>0</v>
      </c>
      <c r="R1102" s="1437">
        <v>167999</v>
      </c>
      <c r="S1102" s="1437">
        <v>840001</v>
      </c>
      <c r="T1102" s="1437">
        <v>0</v>
      </c>
      <c r="U1102" s="1437">
        <v>0</v>
      </c>
      <c r="V1102" s="1437">
        <v>0</v>
      </c>
      <c r="W1102" s="23">
        <v>0.67</v>
      </c>
      <c r="X1102" s="1437">
        <v>2</v>
      </c>
    </row>
    <row r="1103" spans="1:24" ht="15" customHeight="1" x14ac:dyDescent="0.25">
      <c r="A1103" s="3" t="s">
        <v>41</v>
      </c>
      <c r="B1103" s="3" t="s">
        <v>2425</v>
      </c>
      <c r="C1103" s="5">
        <v>812000</v>
      </c>
      <c r="D1103" s="5">
        <v>1500000</v>
      </c>
      <c r="E1103" s="5">
        <v>300000</v>
      </c>
      <c r="F1103" s="5">
        <v>27000</v>
      </c>
      <c r="G1103" s="5">
        <v>0</v>
      </c>
      <c r="H1103" s="5">
        <v>235000</v>
      </c>
      <c r="I1103" s="5">
        <v>0</v>
      </c>
      <c r="J1103" s="5">
        <v>950000</v>
      </c>
      <c r="K1103" s="5">
        <v>0</v>
      </c>
      <c r="L1103" s="5">
        <v>2220000</v>
      </c>
      <c r="M1103" s="5">
        <f t="shared" si="420"/>
        <v>4062334</v>
      </c>
      <c r="N1103" s="5">
        <f t="shared" si="421"/>
        <v>0</v>
      </c>
      <c r="O1103" s="5" t="s">
        <v>2426</v>
      </c>
      <c r="P1103" s="5">
        <v>0</v>
      </c>
      <c r="Q1103" s="1439">
        <v>0</v>
      </c>
      <c r="R1103" s="1439">
        <v>135334</v>
      </c>
      <c r="S1103" s="1439">
        <v>676666</v>
      </c>
      <c r="T1103" s="1439">
        <v>0</v>
      </c>
      <c r="U1103" s="1439">
        <v>0</v>
      </c>
      <c r="V1103" s="1439">
        <v>0</v>
      </c>
      <c r="W1103" s="23">
        <v>0.79</v>
      </c>
      <c r="X1103" s="1439">
        <v>1</v>
      </c>
    </row>
    <row r="1104" spans="1:24" ht="15" customHeight="1" x14ac:dyDescent="0.25">
      <c r="A1104" s="3" t="s">
        <v>41</v>
      </c>
      <c r="B1104" s="3" t="s">
        <v>2428</v>
      </c>
      <c r="C1104" s="5">
        <v>695000</v>
      </c>
      <c r="D1104" s="5">
        <v>1000000</v>
      </c>
      <c r="E1104" s="5">
        <v>200000</v>
      </c>
      <c r="F1104" s="5">
        <v>61000</v>
      </c>
      <c r="G1104" s="5">
        <v>0</v>
      </c>
      <c r="H1104" s="5">
        <v>169000</v>
      </c>
      <c r="I1104" s="5">
        <v>0</v>
      </c>
      <c r="J1104" s="5">
        <v>535000</v>
      </c>
      <c r="K1104" s="5">
        <v>0</v>
      </c>
      <c r="L1104" s="5"/>
      <c r="M1104" s="5">
        <f t="shared" si="420"/>
        <v>3696334</v>
      </c>
      <c r="N1104" s="5">
        <f t="shared" si="421"/>
        <v>0</v>
      </c>
      <c r="O1104" s="5" t="s">
        <v>1927</v>
      </c>
      <c r="P1104" s="5">
        <v>0</v>
      </c>
      <c r="Q1104" s="1442">
        <v>0</v>
      </c>
      <c r="R1104" s="1442">
        <v>115832</v>
      </c>
      <c r="S1104" s="1442">
        <v>579168</v>
      </c>
      <c r="T1104" s="1442">
        <v>0</v>
      </c>
      <c r="U1104" s="1442">
        <v>0</v>
      </c>
      <c r="V1104" s="1442">
        <v>0</v>
      </c>
      <c r="W1104" s="23">
        <v>0.78</v>
      </c>
      <c r="X1104" s="1442">
        <v>1</v>
      </c>
    </row>
    <row r="1105" spans="1:24" ht="15" customHeight="1" x14ac:dyDescent="0.25">
      <c r="A1105" s="3" t="s">
        <v>41</v>
      </c>
      <c r="B1105" s="3" t="s">
        <v>2430</v>
      </c>
      <c r="C1105" s="5">
        <v>775000</v>
      </c>
      <c r="D1105" s="5">
        <v>800000</v>
      </c>
      <c r="E1105" s="5">
        <v>160000</v>
      </c>
      <c r="F1105" s="5">
        <v>35000</v>
      </c>
      <c r="G1105" s="5">
        <v>0</v>
      </c>
      <c r="H1105" s="5">
        <v>440000</v>
      </c>
      <c r="I1105" s="5">
        <v>0</v>
      </c>
      <c r="J1105" s="5">
        <v>500000</v>
      </c>
      <c r="K1105" s="5">
        <v>0</v>
      </c>
      <c r="L1105" s="5"/>
      <c r="M1105" s="5">
        <f t="shared" si="420"/>
        <v>3636334</v>
      </c>
      <c r="N1105" s="5">
        <f t="shared" si="421"/>
        <v>0</v>
      </c>
      <c r="O1105" s="5" t="s">
        <v>2431</v>
      </c>
      <c r="P1105" s="5">
        <v>0</v>
      </c>
      <c r="Q1105" s="1443">
        <v>0</v>
      </c>
      <c r="R1105" s="1443">
        <v>129165</v>
      </c>
      <c r="S1105" s="1443">
        <v>645835</v>
      </c>
      <c r="T1105" s="1443">
        <v>0</v>
      </c>
      <c r="U1105" s="1443">
        <v>0</v>
      </c>
      <c r="V1105" s="1443">
        <v>0</v>
      </c>
      <c r="W1105" s="23">
        <v>0.82</v>
      </c>
      <c r="X1105" s="1443">
        <v>2</v>
      </c>
    </row>
    <row r="1106" spans="1:24" ht="15" customHeight="1" x14ac:dyDescent="0.25">
      <c r="A1106" s="3" t="s">
        <v>41</v>
      </c>
      <c r="B1106" s="3" t="s">
        <v>2433</v>
      </c>
      <c r="C1106" s="5">
        <v>1026000</v>
      </c>
      <c r="D1106" s="5">
        <v>2500000</v>
      </c>
      <c r="E1106" s="5">
        <v>300000</v>
      </c>
      <c r="F1106" s="5">
        <v>27000</v>
      </c>
      <c r="G1106" s="5">
        <v>0</v>
      </c>
      <c r="H1106" s="5">
        <v>499000</v>
      </c>
      <c r="I1106" s="5">
        <v>0</v>
      </c>
      <c r="J1106" s="5">
        <v>2000000</v>
      </c>
      <c r="K1106" s="5">
        <v>0</v>
      </c>
      <c r="L1106" s="5"/>
      <c r="M1106" s="5">
        <f xml:space="preserve"> M1105+H1106+ I1106- J1106- L1106+ Q1106</f>
        <v>2135334</v>
      </c>
      <c r="N1106" s="5">
        <f>(C1106-D1106 - F1106 - G1106 + J1106- K1106- H1106- I1106- P1106)*-1</f>
        <v>0</v>
      </c>
      <c r="O1106" s="5" t="s">
        <v>2434</v>
      </c>
      <c r="P1106" s="5">
        <v>0</v>
      </c>
      <c r="Q1106" s="1445">
        <v>0</v>
      </c>
      <c r="R1106" s="1445">
        <v>170999</v>
      </c>
      <c r="S1106" s="1445">
        <v>855001</v>
      </c>
      <c r="T1106" s="1445">
        <v>0</v>
      </c>
      <c r="U1106" s="1445">
        <v>0</v>
      </c>
      <c r="V1106" s="1445">
        <v>0</v>
      </c>
      <c r="W1106" s="23">
        <v>0.7</v>
      </c>
      <c r="X1106" s="1445">
        <v>2</v>
      </c>
    </row>
    <row r="1107" spans="1:24" ht="15" customHeight="1" x14ac:dyDescent="0.25">
      <c r="A1107" s="6" t="s">
        <v>17</v>
      </c>
      <c r="B1107" s="6" t="s">
        <v>15</v>
      </c>
      <c r="C1107" s="7">
        <f t="shared" ref="C1107:L1107" si="422">SUM(C1100:C1106)</f>
        <v>5895000</v>
      </c>
      <c r="D1107" s="7">
        <f t="shared" si="422"/>
        <v>6950000</v>
      </c>
      <c r="E1107" s="7">
        <f t="shared" si="422"/>
        <v>1190000</v>
      </c>
      <c r="F1107" s="7">
        <f t="shared" si="422"/>
        <v>466000</v>
      </c>
      <c r="G1107" s="7">
        <f t="shared" si="422"/>
        <v>0</v>
      </c>
      <c r="H1107" s="7">
        <f t="shared" si="422"/>
        <v>2464000</v>
      </c>
      <c r="I1107" s="7">
        <f t="shared" si="422"/>
        <v>0</v>
      </c>
      <c r="J1107" s="7">
        <f t="shared" si="422"/>
        <v>3985000</v>
      </c>
      <c r="K1107" s="7">
        <f t="shared" si="422"/>
        <v>0</v>
      </c>
      <c r="L1107" s="7">
        <f t="shared" si="422"/>
        <v>2220000</v>
      </c>
      <c r="M1107" s="7">
        <f>M1106</f>
        <v>2135334</v>
      </c>
      <c r="N1107" s="7">
        <f>SUM(N1100:N1106)</f>
        <v>0</v>
      </c>
      <c r="O1107" s="7"/>
      <c r="P1107" s="7">
        <f>SUM(P1100:P1106)</f>
        <v>0</v>
      </c>
      <c r="Q1107" s="8"/>
    </row>
    <row r="1108" spans="1:24" ht="15" customHeight="1" x14ac:dyDescent="0.25">
      <c r="A1108" s="3" t="s">
        <v>41</v>
      </c>
      <c r="B1108" s="3" t="s">
        <v>2435</v>
      </c>
      <c r="C1108" s="5">
        <v>694000</v>
      </c>
      <c r="D1108" s="5">
        <v>500000</v>
      </c>
      <c r="E1108" s="5">
        <v>100000</v>
      </c>
      <c r="F1108" s="5">
        <v>257000</v>
      </c>
      <c r="G1108" s="5">
        <v>0</v>
      </c>
      <c r="H1108" s="5">
        <v>162000</v>
      </c>
      <c r="I1108" s="5">
        <v>0</v>
      </c>
      <c r="J1108" s="5">
        <v>225000</v>
      </c>
      <c r="K1108" s="5">
        <v>0</v>
      </c>
      <c r="L1108" s="5"/>
      <c r="M1108" s="5">
        <f t="shared" ref="M1108:M1113" si="423" xml:space="preserve"> M1107+H1108+ I1108- J1108- L1108+ Q1108</f>
        <v>2072334</v>
      </c>
      <c r="N1108" s="5">
        <f t="shared" ref="N1108:N1113" si="424">(C1108-D1108 - F1108 - G1108 + J1108- K1108- H1108- I1108- P1108)*-1</f>
        <v>0</v>
      </c>
      <c r="O1108" s="5" t="s">
        <v>2437</v>
      </c>
      <c r="P1108" s="5">
        <v>0</v>
      </c>
      <c r="Q1108" s="1449">
        <v>0</v>
      </c>
      <c r="R1108" s="1449">
        <v>115664</v>
      </c>
      <c r="S1108" s="1449">
        <v>578336</v>
      </c>
      <c r="T1108" s="1449">
        <v>0</v>
      </c>
      <c r="U1108" s="1449">
        <v>0</v>
      </c>
      <c r="V1108" s="1449">
        <v>0</v>
      </c>
      <c r="W1108" s="23">
        <v>0.67</v>
      </c>
      <c r="X1108" s="1449">
        <v>1</v>
      </c>
    </row>
    <row r="1109" spans="1:24" ht="15" customHeight="1" x14ac:dyDescent="0.25">
      <c r="A1109" s="3" t="s">
        <v>41</v>
      </c>
      <c r="B1109" s="3" t="s">
        <v>2438</v>
      </c>
      <c r="C1109" s="5">
        <v>930000</v>
      </c>
      <c r="D1109" s="5">
        <v>1000000</v>
      </c>
      <c r="E1109" s="5">
        <v>200000</v>
      </c>
      <c r="F1109" s="5">
        <v>61000</v>
      </c>
      <c r="G1109" s="5">
        <v>0</v>
      </c>
      <c r="H1109" s="5">
        <v>0</v>
      </c>
      <c r="I1109" s="5">
        <v>0</v>
      </c>
      <c r="J1109" s="5">
        <v>131000</v>
      </c>
      <c r="K1109" s="5">
        <v>0</v>
      </c>
      <c r="L1109" s="5"/>
      <c r="M1109" s="5">
        <f t="shared" si="423"/>
        <v>1941334</v>
      </c>
      <c r="N1109" s="5">
        <f t="shared" si="424"/>
        <v>0</v>
      </c>
      <c r="O1109" s="5" t="s">
        <v>2439</v>
      </c>
      <c r="P1109" s="5">
        <v>0</v>
      </c>
      <c r="Q1109" s="1450">
        <v>0</v>
      </c>
      <c r="R1109" s="1450">
        <v>154996</v>
      </c>
      <c r="S1109" s="1450">
        <v>775004</v>
      </c>
      <c r="T1109" s="1450">
        <v>0</v>
      </c>
      <c r="U1109" s="1450">
        <v>0</v>
      </c>
      <c r="V1109" s="1450">
        <v>0</v>
      </c>
      <c r="W1109" s="23">
        <v>0.75</v>
      </c>
      <c r="X1109" s="1450">
        <v>1</v>
      </c>
    </row>
    <row r="1110" spans="1:24" ht="15" customHeight="1" x14ac:dyDescent="0.25">
      <c r="A1110" s="3" t="s">
        <v>41</v>
      </c>
      <c r="B1110" s="3" t="s">
        <v>2440</v>
      </c>
      <c r="C1110" s="5">
        <v>1097000</v>
      </c>
      <c r="D1110" s="5">
        <v>500000</v>
      </c>
      <c r="E1110" s="5">
        <v>100000</v>
      </c>
      <c r="F1110" s="5">
        <v>27000</v>
      </c>
      <c r="G1110" s="5">
        <v>0</v>
      </c>
      <c r="H1110" s="5">
        <v>570000</v>
      </c>
      <c r="I1110" s="5">
        <v>0</v>
      </c>
      <c r="J1110" s="5">
        <v>0</v>
      </c>
      <c r="K1110" s="5">
        <v>0</v>
      </c>
      <c r="L1110" s="5"/>
      <c r="M1110" s="5">
        <f t="shared" si="423"/>
        <v>2511334</v>
      </c>
      <c r="N1110" s="5">
        <f t="shared" si="424"/>
        <v>0</v>
      </c>
      <c r="O1110" s="5" t="s">
        <v>2441</v>
      </c>
      <c r="P1110" s="5">
        <v>0</v>
      </c>
      <c r="Q1110" s="1452">
        <v>0</v>
      </c>
      <c r="R1110" s="1452">
        <v>182833</v>
      </c>
      <c r="S1110" s="1452">
        <v>914167.3</v>
      </c>
      <c r="T1110" s="1452">
        <v>0</v>
      </c>
      <c r="U1110" s="1452">
        <v>0</v>
      </c>
      <c r="V1110" s="1452">
        <v>0</v>
      </c>
      <c r="W1110" s="23">
        <v>0.7</v>
      </c>
      <c r="X1110" s="1452">
        <v>1</v>
      </c>
    </row>
    <row r="1111" spans="1:24" ht="15" customHeight="1" x14ac:dyDescent="0.25">
      <c r="A1111" s="3" t="s">
        <v>41</v>
      </c>
      <c r="B1111" s="3" t="s">
        <v>2443</v>
      </c>
      <c r="C1111" s="5">
        <v>795000</v>
      </c>
      <c r="D1111" s="5">
        <v>700000</v>
      </c>
      <c r="E1111" s="5">
        <v>140000</v>
      </c>
      <c r="F1111" s="5">
        <v>59000</v>
      </c>
      <c r="G1111" s="5">
        <v>0</v>
      </c>
      <c r="H1111" s="5">
        <v>36000</v>
      </c>
      <c r="I1111" s="5">
        <v>0</v>
      </c>
      <c r="J1111" s="5">
        <v>0</v>
      </c>
      <c r="K1111" s="5">
        <v>0</v>
      </c>
      <c r="L1111" s="5"/>
      <c r="M1111" s="5">
        <f t="shared" si="423"/>
        <v>2547334</v>
      </c>
      <c r="N1111" s="5">
        <f t="shared" si="424"/>
        <v>0</v>
      </c>
      <c r="O1111" s="5" t="s">
        <v>2445</v>
      </c>
      <c r="P1111" s="5">
        <v>0</v>
      </c>
      <c r="Q1111" s="1455">
        <v>0</v>
      </c>
      <c r="R1111" s="1455">
        <v>132500</v>
      </c>
      <c r="S1111" s="1455">
        <v>662500</v>
      </c>
      <c r="T1111" s="1455">
        <v>0</v>
      </c>
      <c r="U1111" s="1455">
        <v>0</v>
      </c>
      <c r="V1111" s="1455">
        <v>0</v>
      </c>
      <c r="W1111" s="23">
        <v>0.69</v>
      </c>
      <c r="X1111" s="1455">
        <v>2</v>
      </c>
    </row>
    <row r="1112" spans="1:24" ht="15" customHeight="1" x14ac:dyDescent="0.25">
      <c r="A1112" s="3" t="s">
        <v>41</v>
      </c>
      <c r="B1112" s="3" t="s">
        <v>2446</v>
      </c>
      <c r="C1112" s="5">
        <v>719000</v>
      </c>
      <c r="D1112" s="5">
        <v>350000</v>
      </c>
      <c r="E1112" s="5">
        <v>70000</v>
      </c>
      <c r="F1112" s="5">
        <v>27000</v>
      </c>
      <c r="G1112" s="5">
        <v>0</v>
      </c>
      <c r="H1112" s="5">
        <v>342000</v>
      </c>
      <c r="I1112" s="5">
        <v>0</v>
      </c>
      <c r="J1112" s="5">
        <v>0</v>
      </c>
      <c r="K1112" s="5">
        <v>0</v>
      </c>
      <c r="L1112" s="5"/>
      <c r="M1112" s="5">
        <f t="shared" si="423"/>
        <v>2889334</v>
      </c>
      <c r="N1112" s="5">
        <f t="shared" si="424"/>
        <v>0</v>
      </c>
      <c r="O1112" s="5" t="s">
        <v>2447</v>
      </c>
      <c r="P1112" s="5">
        <v>0</v>
      </c>
      <c r="Q1112" s="1457">
        <v>0</v>
      </c>
      <c r="R1112" s="1457">
        <v>119832</v>
      </c>
      <c r="S1112" s="1457">
        <v>599168</v>
      </c>
      <c r="T1112" s="1457">
        <v>0</v>
      </c>
      <c r="U1112" s="1457">
        <v>0</v>
      </c>
      <c r="V1112" s="1457">
        <v>0</v>
      </c>
      <c r="W1112" s="23">
        <v>0.69</v>
      </c>
      <c r="X1112" s="1457">
        <v>2</v>
      </c>
    </row>
    <row r="1113" spans="1:24" ht="15" customHeight="1" x14ac:dyDescent="0.25">
      <c r="A1113" s="3" t="s">
        <v>41</v>
      </c>
      <c r="B1113" s="3" t="s">
        <v>2448</v>
      </c>
      <c r="C1113" s="5">
        <v>780000</v>
      </c>
      <c r="D1113" s="5">
        <v>2000000</v>
      </c>
      <c r="E1113" s="5">
        <v>400000</v>
      </c>
      <c r="F1113" s="5">
        <v>32000</v>
      </c>
      <c r="G1113" s="5">
        <v>0</v>
      </c>
      <c r="H1113" s="5">
        <v>751000</v>
      </c>
      <c r="I1113" s="5">
        <v>0</v>
      </c>
      <c r="J1113" s="5">
        <v>2000000</v>
      </c>
      <c r="K1113" s="5">
        <v>12000</v>
      </c>
      <c r="L1113" s="5"/>
      <c r="M1113" s="5">
        <f t="shared" si="423"/>
        <v>1640334</v>
      </c>
      <c r="N1113" s="5">
        <f t="shared" si="424"/>
        <v>15000</v>
      </c>
      <c r="O1113" s="5" t="s">
        <v>2450</v>
      </c>
      <c r="P1113" s="5">
        <v>0</v>
      </c>
      <c r="Q1113" s="1459">
        <v>0</v>
      </c>
      <c r="R1113" s="1459">
        <v>130000</v>
      </c>
      <c r="S1113" s="1459">
        <v>650000</v>
      </c>
      <c r="T1113" s="1459">
        <v>0</v>
      </c>
      <c r="U1113" s="1459">
        <v>0</v>
      </c>
      <c r="V1113" s="1459">
        <v>0</v>
      </c>
      <c r="W1113" s="23">
        <v>0.73</v>
      </c>
      <c r="X1113" s="1459">
        <v>2</v>
      </c>
    </row>
    <row r="1114" spans="1:24" ht="15" customHeight="1" x14ac:dyDescent="0.25">
      <c r="A1114" s="3" t="s">
        <v>41</v>
      </c>
      <c r="B1114" s="3" t="s">
        <v>2451</v>
      </c>
      <c r="C1114" s="5">
        <v>3255000</v>
      </c>
      <c r="D1114" s="5">
        <v>100000</v>
      </c>
      <c r="E1114" s="5">
        <v>20000</v>
      </c>
      <c r="F1114" s="5">
        <v>365000</v>
      </c>
      <c r="G1114" s="5">
        <v>0</v>
      </c>
      <c r="H1114" s="5">
        <v>2789000</v>
      </c>
      <c r="I1114" s="5">
        <v>0</v>
      </c>
      <c r="J1114" s="5">
        <v>0</v>
      </c>
      <c r="K1114" s="5">
        <v>0</v>
      </c>
      <c r="L1114" s="5"/>
      <c r="M1114" s="5">
        <f xml:space="preserve"> M1113+H1114+ I1114- J1114- L1114+ Q1114</f>
        <v>4429334</v>
      </c>
      <c r="N1114" s="5">
        <f>(C1114-D1114 - F1114 - G1114 + J1114- K1114- H1114- I1114- P1114)*-1</f>
        <v>-1000</v>
      </c>
      <c r="O1114" s="5" t="s">
        <v>2452</v>
      </c>
      <c r="P1114" s="5">
        <v>0</v>
      </c>
      <c r="Q1114" s="1461">
        <v>0</v>
      </c>
      <c r="R1114" s="1461">
        <v>375659</v>
      </c>
      <c r="S1114" s="1461">
        <v>2879340.7</v>
      </c>
      <c r="T1114" s="1461">
        <v>0</v>
      </c>
      <c r="U1114" s="1461">
        <v>0</v>
      </c>
      <c r="V1114" s="1461">
        <v>0</v>
      </c>
      <c r="W1114" s="23">
        <v>0.73</v>
      </c>
      <c r="X1114" s="1461">
        <v>1</v>
      </c>
    </row>
    <row r="1115" spans="1:24" ht="15" customHeight="1" x14ac:dyDescent="0.25">
      <c r="A1115" s="6" t="s">
        <v>18</v>
      </c>
      <c r="B1115" s="6" t="s">
        <v>15</v>
      </c>
      <c r="C1115" s="7">
        <f t="shared" ref="C1115:L1115" si="425">SUM(C1108:C1114)</f>
        <v>8270000</v>
      </c>
      <c r="D1115" s="7">
        <f t="shared" si="425"/>
        <v>5150000</v>
      </c>
      <c r="E1115" s="7">
        <f t="shared" si="425"/>
        <v>1030000</v>
      </c>
      <c r="F1115" s="7">
        <f t="shared" si="425"/>
        <v>828000</v>
      </c>
      <c r="G1115" s="7">
        <f t="shared" si="425"/>
        <v>0</v>
      </c>
      <c r="H1115" s="7">
        <f t="shared" si="425"/>
        <v>4650000</v>
      </c>
      <c r="I1115" s="7">
        <f t="shared" si="425"/>
        <v>0</v>
      </c>
      <c r="J1115" s="7">
        <f t="shared" si="425"/>
        <v>2356000</v>
      </c>
      <c r="K1115" s="7">
        <f t="shared" si="425"/>
        <v>12000</v>
      </c>
      <c r="L1115" s="7">
        <f t="shared" si="425"/>
        <v>0</v>
      </c>
      <c r="M1115" s="7">
        <f>M1114</f>
        <v>4429334</v>
      </c>
      <c r="N1115" s="7">
        <f>SUM(N1108:N1114)</f>
        <v>14000</v>
      </c>
      <c r="O1115" s="7"/>
      <c r="P1115" s="7">
        <f>SUM(P1108:P1114)</f>
        <v>0</v>
      </c>
      <c r="Q1115" s="8"/>
    </row>
    <row r="1116" spans="1:24" ht="15" customHeight="1" x14ac:dyDescent="0.25">
      <c r="A1116" s="3" t="s">
        <v>41</v>
      </c>
      <c r="B1116" s="3" t="s">
        <v>2453</v>
      </c>
      <c r="C1116" s="5">
        <v>1270000</v>
      </c>
      <c r="D1116" s="5">
        <v>800000</v>
      </c>
      <c r="E1116" s="5">
        <v>160000</v>
      </c>
      <c r="F1116" s="5">
        <v>66000</v>
      </c>
      <c r="G1116" s="5">
        <v>0</v>
      </c>
      <c r="H1116" s="5">
        <v>389000</v>
      </c>
      <c r="I1116" s="5">
        <v>0</v>
      </c>
      <c r="J1116" s="5">
        <v>0</v>
      </c>
      <c r="K1116" s="5">
        <v>0</v>
      </c>
      <c r="L1116" s="5"/>
      <c r="M1116" s="5">
        <f t="shared" ref="M1116:M1121" si="426" xml:space="preserve"> M1115+H1116+ I1116- J1116- L1116+ Q1116</f>
        <v>4818334</v>
      </c>
      <c r="N1116" s="5">
        <f t="shared" ref="N1116:N1121" si="427">(C1116-D1116 - F1116 - G1116 + J1116- K1116- H1116- I1116- P1116)*-1</f>
        <v>-15000</v>
      </c>
      <c r="O1116" s="5" t="s">
        <v>2454</v>
      </c>
      <c r="P1116" s="5">
        <v>0</v>
      </c>
      <c r="Q1116" s="1463">
        <v>0</v>
      </c>
      <c r="R1116" s="1463">
        <v>211667</v>
      </c>
      <c r="S1116" s="1463">
        <v>1058333</v>
      </c>
      <c r="T1116" s="1463">
        <v>0</v>
      </c>
      <c r="U1116" s="1463">
        <v>0</v>
      </c>
      <c r="V1116" s="1463">
        <v>0</v>
      </c>
      <c r="W1116" s="23">
        <v>0.77</v>
      </c>
      <c r="X1116" s="1463">
        <v>2</v>
      </c>
    </row>
    <row r="1117" spans="1:24" ht="15" customHeight="1" x14ac:dyDescent="0.25">
      <c r="A1117" s="3" t="s">
        <v>41</v>
      </c>
      <c r="B1117" s="3" t="s">
        <v>2455</v>
      </c>
      <c r="C1117" s="5">
        <v>848000</v>
      </c>
      <c r="D1117" s="5">
        <v>300000</v>
      </c>
      <c r="E1117" s="5">
        <v>60000</v>
      </c>
      <c r="F1117" s="5">
        <v>52000</v>
      </c>
      <c r="G1117" s="5">
        <v>0</v>
      </c>
      <c r="H1117" s="5">
        <v>512000</v>
      </c>
      <c r="I1117" s="5">
        <v>0</v>
      </c>
      <c r="J1117" s="5">
        <v>0</v>
      </c>
      <c r="K1117" s="5">
        <v>0</v>
      </c>
      <c r="L1117" s="5"/>
      <c r="M1117" s="5">
        <f t="shared" si="426"/>
        <v>5330334</v>
      </c>
      <c r="N1117" s="5">
        <f t="shared" si="427"/>
        <v>16000</v>
      </c>
      <c r="O1117" s="5" t="s">
        <v>2457</v>
      </c>
      <c r="P1117" s="5">
        <v>0</v>
      </c>
      <c r="Q1117" s="1465">
        <v>0</v>
      </c>
      <c r="R1117" s="1465">
        <v>141332</v>
      </c>
      <c r="S1117" s="1465">
        <v>706668</v>
      </c>
      <c r="T1117" s="1465">
        <v>0</v>
      </c>
      <c r="U1117" s="1465">
        <v>0</v>
      </c>
      <c r="V1117" s="1465">
        <v>0</v>
      </c>
      <c r="W1117" s="23">
        <v>0.77</v>
      </c>
      <c r="X1117" s="1465">
        <v>1</v>
      </c>
    </row>
    <row r="1118" spans="1:24" ht="15" customHeight="1" x14ac:dyDescent="0.25">
      <c r="A1118" s="3" t="s">
        <v>41</v>
      </c>
      <c r="B1118" s="3" t="s">
        <v>2458</v>
      </c>
      <c r="C1118" s="5">
        <v>872000</v>
      </c>
      <c r="D1118" s="5">
        <v>1000000</v>
      </c>
      <c r="E1118" s="5">
        <v>200000</v>
      </c>
      <c r="F1118" s="5">
        <v>32000</v>
      </c>
      <c r="G1118" s="5">
        <v>0</v>
      </c>
      <c r="H1118" s="5">
        <v>346000</v>
      </c>
      <c r="I1118" s="5">
        <v>0</v>
      </c>
      <c r="J1118" s="5">
        <v>512000</v>
      </c>
      <c r="K1118" s="5">
        <v>0</v>
      </c>
      <c r="L1118" s="5"/>
      <c r="M1118" s="5">
        <f t="shared" si="426"/>
        <v>5164334</v>
      </c>
      <c r="N1118" s="5">
        <f t="shared" si="427"/>
        <v>-6000</v>
      </c>
      <c r="O1118" s="5" t="s">
        <v>2460</v>
      </c>
      <c r="P1118" s="5">
        <v>0</v>
      </c>
      <c r="Q1118" s="1467">
        <v>0</v>
      </c>
      <c r="R1118" s="1467">
        <v>145339</v>
      </c>
      <c r="S1118" s="1467">
        <v>726661</v>
      </c>
      <c r="T1118" s="1467">
        <v>0</v>
      </c>
      <c r="U1118" s="1467">
        <v>0</v>
      </c>
      <c r="V1118" s="1467">
        <v>0</v>
      </c>
      <c r="W1118" s="23">
        <v>0.78</v>
      </c>
      <c r="X1118" s="1467">
        <v>2</v>
      </c>
    </row>
    <row r="1119" spans="1:24" ht="15" customHeight="1" x14ac:dyDescent="0.25">
      <c r="A1119" s="3" t="s">
        <v>41</v>
      </c>
      <c r="B1119" s="3" t="s">
        <v>2461</v>
      </c>
      <c r="C1119" s="5">
        <v>881000</v>
      </c>
      <c r="D1119" s="5">
        <v>500000</v>
      </c>
      <c r="E1119" s="5">
        <v>100000</v>
      </c>
      <c r="F1119" s="5">
        <v>55000</v>
      </c>
      <c r="G1119" s="5">
        <v>0</v>
      </c>
      <c r="H1119" s="5">
        <v>327000</v>
      </c>
      <c r="I1119" s="5">
        <v>0</v>
      </c>
      <c r="J1119" s="5">
        <v>0</v>
      </c>
      <c r="K1119" s="5">
        <v>0</v>
      </c>
      <c r="L1119" s="5"/>
      <c r="M1119" s="5">
        <f t="shared" si="426"/>
        <v>5491334</v>
      </c>
      <c r="N1119" s="5">
        <f t="shared" si="427"/>
        <v>1000</v>
      </c>
      <c r="O1119" s="5" t="s">
        <v>2462</v>
      </c>
      <c r="P1119" s="5">
        <v>0</v>
      </c>
      <c r="Q1119" s="1468">
        <v>0</v>
      </c>
      <c r="R1119" s="1468">
        <v>146829</v>
      </c>
      <c r="S1119" s="1468">
        <v>734171</v>
      </c>
      <c r="T1119" s="1468">
        <v>0</v>
      </c>
      <c r="U1119" s="1468">
        <v>0</v>
      </c>
      <c r="V1119" s="1468">
        <v>0</v>
      </c>
      <c r="W1119" s="23">
        <v>0.79</v>
      </c>
      <c r="X1119" s="1468">
        <v>1</v>
      </c>
    </row>
    <row r="1120" spans="1:24" ht="15" customHeight="1" x14ac:dyDescent="0.25">
      <c r="A1120" s="3" t="s">
        <v>41</v>
      </c>
      <c r="B1120" s="3" t="s">
        <v>2464</v>
      </c>
      <c r="C1120" s="5">
        <v>932000</v>
      </c>
      <c r="D1120" s="5">
        <v>1000000</v>
      </c>
      <c r="E1120" s="5">
        <v>200000</v>
      </c>
      <c r="F1120" s="5">
        <v>27000</v>
      </c>
      <c r="G1120" s="5">
        <v>0</v>
      </c>
      <c r="H1120" s="5">
        <v>232000</v>
      </c>
      <c r="I1120" s="5">
        <v>0</v>
      </c>
      <c r="J1120" s="5">
        <v>327000</v>
      </c>
      <c r="K1120" s="5">
        <v>0</v>
      </c>
      <c r="L1120" s="5"/>
      <c r="M1120" s="5">
        <f t="shared" si="426"/>
        <v>5396334</v>
      </c>
      <c r="N1120" s="5">
        <f t="shared" si="427"/>
        <v>0</v>
      </c>
      <c r="O1120" s="5" t="s">
        <v>2465</v>
      </c>
      <c r="P1120" s="5">
        <v>0</v>
      </c>
      <c r="Q1120" s="1470">
        <v>0</v>
      </c>
      <c r="R1120" s="1470">
        <v>155333</v>
      </c>
      <c r="S1120" s="1470">
        <v>776667</v>
      </c>
      <c r="T1120" s="1470">
        <v>0</v>
      </c>
      <c r="U1120" s="1470">
        <v>0</v>
      </c>
      <c r="V1120" s="1470">
        <v>0</v>
      </c>
      <c r="W1120" s="23">
        <v>0.76</v>
      </c>
      <c r="X1120" s="1470">
        <v>1</v>
      </c>
    </row>
    <row r="1121" spans="1:24" ht="15" customHeight="1" x14ac:dyDescent="0.25">
      <c r="A1121" s="3" t="s">
        <v>41</v>
      </c>
      <c r="B1121" s="3" t="s">
        <v>2467</v>
      </c>
      <c r="C1121" s="5">
        <v>782000</v>
      </c>
      <c r="D1121" s="5">
        <v>1500000</v>
      </c>
      <c r="E1121" s="5">
        <v>300000</v>
      </c>
      <c r="F1121" s="5">
        <v>308000</v>
      </c>
      <c r="G1121" s="5">
        <v>0</v>
      </c>
      <c r="H1121" s="5">
        <v>0</v>
      </c>
      <c r="I1121" s="5">
        <v>0</v>
      </c>
      <c r="J1121" s="5">
        <v>1025000</v>
      </c>
      <c r="K1121" s="5">
        <v>0</v>
      </c>
      <c r="L1121" s="5"/>
      <c r="M1121" s="5">
        <f t="shared" si="426"/>
        <v>4371334</v>
      </c>
      <c r="N1121" s="5">
        <f t="shared" si="427"/>
        <v>1000</v>
      </c>
      <c r="O1121" s="5" t="s">
        <v>2468</v>
      </c>
      <c r="P1121" s="5">
        <v>0</v>
      </c>
      <c r="Q1121" s="1473">
        <v>0</v>
      </c>
      <c r="R1121" s="1473">
        <v>130333</v>
      </c>
      <c r="S1121" s="1473">
        <v>651667</v>
      </c>
      <c r="T1121" s="1473">
        <v>0</v>
      </c>
      <c r="U1121" s="1473">
        <v>0</v>
      </c>
      <c r="V1121" s="1473">
        <v>0</v>
      </c>
      <c r="W1121" s="23">
        <v>0.78</v>
      </c>
      <c r="X1121" s="1473">
        <v>2</v>
      </c>
    </row>
    <row r="1122" spans="1:24" ht="15" customHeight="1" x14ac:dyDescent="0.25">
      <c r="A1122" s="3" t="s">
        <v>41</v>
      </c>
      <c r="B1122" s="3" t="s">
        <v>2469</v>
      </c>
      <c r="C1122" s="5">
        <v>1318000</v>
      </c>
      <c r="D1122" s="5">
        <v>1300000</v>
      </c>
      <c r="E1122" s="5">
        <v>260000</v>
      </c>
      <c r="F1122" s="5">
        <v>287000</v>
      </c>
      <c r="G1122" s="5">
        <v>0</v>
      </c>
      <c r="H1122" s="5">
        <v>32000</v>
      </c>
      <c r="I1122" s="5">
        <v>0</v>
      </c>
      <c r="J1122" s="5">
        <v>300000</v>
      </c>
      <c r="K1122" s="5">
        <v>0</v>
      </c>
      <c r="L1122" s="5"/>
      <c r="M1122" s="5">
        <f xml:space="preserve"> M1121+H1122+ I1122- J1122- L1122+ Q1122</f>
        <v>4103334</v>
      </c>
      <c r="N1122" s="5">
        <f>(C1122-D1122 - F1122 - G1122 + J1122- K1122- H1122- I1122- P1122)*-1</f>
        <v>1000</v>
      </c>
      <c r="O1122" s="5" t="s">
        <v>2471</v>
      </c>
      <c r="P1122" s="5">
        <v>0</v>
      </c>
      <c r="Q1122" s="1475">
        <v>0</v>
      </c>
      <c r="R1122" s="1475">
        <v>219668</v>
      </c>
      <c r="S1122" s="1475">
        <v>1098332</v>
      </c>
      <c r="T1122" s="1475">
        <v>0</v>
      </c>
      <c r="U1122" s="1475">
        <v>0</v>
      </c>
      <c r="V1122" s="1475">
        <v>0</v>
      </c>
      <c r="W1122" s="23">
        <v>0.74</v>
      </c>
      <c r="X1122" s="1475">
        <v>3</v>
      </c>
    </row>
    <row r="1123" spans="1:24" ht="15" customHeight="1" x14ac:dyDescent="0.25">
      <c r="A1123" s="6" t="s">
        <v>19</v>
      </c>
      <c r="B1123" s="6" t="s">
        <v>15</v>
      </c>
      <c r="C1123" s="7">
        <f t="shared" ref="C1123:L1123" si="428">SUM(C1116:C1122)</f>
        <v>6903000</v>
      </c>
      <c r="D1123" s="7">
        <f t="shared" si="428"/>
        <v>6400000</v>
      </c>
      <c r="E1123" s="7">
        <f t="shared" si="428"/>
        <v>1280000</v>
      </c>
      <c r="F1123" s="7">
        <f t="shared" si="428"/>
        <v>827000</v>
      </c>
      <c r="G1123" s="7">
        <f t="shared" si="428"/>
        <v>0</v>
      </c>
      <c r="H1123" s="7">
        <f t="shared" si="428"/>
        <v>1838000</v>
      </c>
      <c r="I1123" s="7">
        <f t="shared" si="428"/>
        <v>0</v>
      </c>
      <c r="J1123" s="7">
        <f t="shared" si="428"/>
        <v>2164000</v>
      </c>
      <c r="K1123" s="7">
        <f t="shared" si="428"/>
        <v>0</v>
      </c>
      <c r="L1123" s="7">
        <f t="shared" si="428"/>
        <v>0</v>
      </c>
      <c r="M1123" s="7">
        <f>M1122</f>
        <v>4103334</v>
      </c>
      <c r="N1123" s="7">
        <f>SUM(N1116:N1122)</f>
        <v>-2000</v>
      </c>
      <c r="O1123" s="7"/>
      <c r="P1123" s="7">
        <f>SUM(P1116:P1122)</f>
        <v>0</v>
      </c>
      <c r="Q1123" s="8"/>
    </row>
    <row r="1124" spans="1:24" x14ac:dyDescent="0.25">
      <c r="A1124" s="10" t="s">
        <v>15</v>
      </c>
      <c r="B1124" s="10" t="s">
        <v>20</v>
      </c>
      <c r="C1124" s="11">
        <f t="shared" ref="C1124:L1124" si="429">C1099+C1107+C1115+C1123</f>
        <v>29127000</v>
      </c>
      <c r="D1124" s="11">
        <f t="shared" si="429"/>
        <v>22950000</v>
      </c>
      <c r="E1124" s="11">
        <f t="shared" si="429"/>
        <v>4390000</v>
      </c>
      <c r="F1124" s="11">
        <f t="shared" si="429"/>
        <v>2629000</v>
      </c>
      <c r="G1124" s="11">
        <f t="shared" si="429"/>
        <v>0</v>
      </c>
      <c r="H1124" s="11">
        <f t="shared" si="429"/>
        <v>13731000</v>
      </c>
      <c r="I1124" s="11">
        <f t="shared" si="429"/>
        <v>0</v>
      </c>
      <c r="J1124" s="11">
        <f t="shared" si="429"/>
        <v>10187000</v>
      </c>
      <c r="K1124" s="11">
        <f t="shared" si="429"/>
        <v>12000</v>
      </c>
      <c r="L1124" s="11">
        <f t="shared" si="429"/>
        <v>2220000</v>
      </c>
      <c r="M1124" s="11">
        <f>M1123</f>
        <v>4103334</v>
      </c>
      <c r="N1124" s="11">
        <f>N1099+N1107+N1115+N1123</f>
        <v>8000</v>
      </c>
      <c r="O1124" s="11"/>
      <c r="P1124" s="11">
        <f>P1099+P1107+P1115+P1123</f>
        <v>0</v>
      </c>
      <c r="Q1124" s="9"/>
    </row>
    <row r="1125" spans="1:24" ht="15" customHeight="1" x14ac:dyDescent="0.25">
      <c r="A1125" t="s">
        <v>41</v>
      </c>
      <c r="B1125" s="3" t="s">
        <v>2472</v>
      </c>
      <c r="C1125" s="5">
        <v>784000</v>
      </c>
      <c r="D1125" s="5">
        <v>0</v>
      </c>
      <c r="E1125" s="5">
        <v>0</v>
      </c>
      <c r="F1125" s="5">
        <v>139000</v>
      </c>
      <c r="G1125" s="5">
        <v>0</v>
      </c>
      <c r="H1125" s="5">
        <v>645000</v>
      </c>
      <c r="I1125" s="5">
        <v>0</v>
      </c>
      <c r="J1125" s="5">
        <v>0</v>
      </c>
      <c r="K1125" s="5">
        <v>0</v>
      </c>
      <c r="L1125" s="5"/>
      <c r="M1125" s="5">
        <f t="shared" ref="M1125:M1130" si="430" xml:space="preserve"> M1124+H1125+ I1125- J1125- L1125+ Q1125</f>
        <v>4748334</v>
      </c>
      <c r="N1125" s="5">
        <f t="shared" ref="N1125:N1130" si="431">(C1125-D1125 - F1125 - G1125 + J1125- K1125- H1125- I1125- P1125)*-1</f>
        <v>0</v>
      </c>
      <c r="O1125" s="5" t="s">
        <v>2473</v>
      </c>
      <c r="P1125" s="5">
        <v>0</v>
      </c>
      <c r="Q1125" s="1476">
        <v>0</v>
      </c>
      <c r="R1125" s="1476">
        <v>130666</v>
      </c>
      <c r="S1125" s="1476">
        <v>653334</v>
      </c>
      <c r="T1125" s="1476">
        <v>0</v>
      </c>
      <c r="U1125" s="1476">
        <v>0</v>
      </c>
      <c r="V1125" s="1476">
        <v>0</v>
      </c>
      <c r="W1125" s="23">
        <v>0.73</v>
      </c>
      <c r="X1125" s="1476">
        <v>0</v>
      </c>
    </row>
    <row r="1126" spans="1:24" ht="15" customHeight="1" x14ac:dyDescent="0.25">
      <c r="A1126" s="3" t="s">
        <v>41</v>
      </c>
      <c r="B1126" s="3" t="s">
        <v>2476</v>
      </c>
      <c r="C1126" s="5">
        <v>1682000</v>
      </c>
      <c r="D1126" s="5">
        <v>1300000</v>
      </c>
      <c r="E1126" s="5">
        <v>260000</v>
      </c>
      <c r="F1126" s="5">
        <v>87000</v>
      </c>
      <c r="G1126" s="5">
        <v>0</v>
      </c>
      <c r="H1126" s="5">
        <v>849000</v>
      </c>
      <c r="I1126" s="5">
        <v>0</v>
      </c>
      <c r="J1126" s="5">
        <v>553000</v>
      </c>
      <c r="K1126" s="5">
        <v>0</v>
      </c>
      <c r="L1126" s="5"/>
      <c r="M1126" s="5">
        <f t="shared" si="430"/>
        <v>5044334</v>
      </c>
      <c r="N1126" s="5">
        <f t="shared" si="431"/>
        <v>1000</v>
      </c>
      <c r="O1126" s="5" t="s">
        <v>2477</v>
      </c>
      <c r="P1126" s="5">
        <v>0</v>
      </c>
      <c r="Q1126" s="1478">
        <v>0</v>
      </c>
      <c r="R1126" s="1478">
        <v>280338</v>
      </c>
      <c r="S1126" s="1478">
        <v>1401662</v>
      </c>
      <c r="T1126" s="1478">
        <v>0</v>
      </c>
      <c r="U1126" s="1478">
        <v>0</v>
      </c>
      <c r="V1126" s="1478">
        <v>0</v>
      </c>
      <c r="W1126" s="23">
        <v>0.89</v>
      </c>
      <c r="X1126" s="1478">
        <v>2</v>
      </c>
    </row>
    <row r="1127" spans="1:24" ht="15" customHeight="1" x14ac:dyDescent="0.25">
      <c r="A1127" s="3" t="s">
        <v>41</v>
      </c>
      <c r="B1127" s="3" t="s">
        <v>2479</v>
      </c>
      <c r="C1127" s="5">
        <v>902000</v>
      </c>
      <c r="D1127" s="5">
        <v>850000</v>
      </c>
      <c r="E1127" s="5">
        <v>170000</v>
      </c>
      <c r="F1127" s="5">
        <v>63000</v>
      </c>
      <c r="G1127" s="5">
        <v>0</v>
      </c>
      <c r="H1127" s="5">
        <v>109000</v>
      </c>
      <c r="I1127" s="5">
        <v>0</v>
      </c>
      <c r="J1127" s="5">
        <v>120000</v>
      </c>
      <c r="K1127" s="5">
        <v>0</v>
      </c>
      <c r="L1127" s="5"/>
      <c r="M1127" s="5">
        <f t="shared" si="430"/>
        <v>5033334</v>
      </c>
      <c r="N1127" s="5">
        <f t="shared" si="431"/>
        <v>0</v>
      </c>
      <c r="O1127" s="5" t="s">
        <v>2480</v>
      </c>
      <c r="P1127" s="5">
        <v>0</v>
      </c>
      <c r="Q1127" s="1479">
        <v>0</v>
      </c>
      <c r="R1127" s="1479">
        <v>150335</v>
      </c>
      <c r="S1127" s="1479">
        <v>751665</v>
      </c>
      <c r="T1127" s="1479">
        <v>0</v>
      </c>
      <c r="U1127" s="1479">
        <v>0</v>
      </c>
      <c r="V1127" s="1479">
        <v>0</v>
      </c>
      <c r="W1127" s="23">
        <v>0.85</v>
      </c>
      <c r="X1127" s="1479">
        <v>3</v>
      </c>
    </row>
    <row r="1128" spans="1:24" ht="15" customHeight="1" x14ac:dyDescent="0.25">
      <c r="A1128" s="3" t="s">
        <v>41</v>
      </c>
      <c r="B1128" s="3" t="s">
        <v>2482</v>
      </c>
      <c r="C1128" s="5">
        <v>699000</v>
      </c>
      <c r="D1128" s="5">
        <v>500000</v>
      </c>
      <c r="E1128" s="5">
        <v>100000</v>
      </c>
      <c r="F1128" s="5">
        <v>307000</v>
      </c>
      <c r="G1128" s="5">
        <v>0</v>
      </c>
      <c r="H1128" s="5">
        <v>0</v>
      </c>
      <c r="I1128" s="5">
        <v>0</v>
      </c>
      <c r="J1128" s="5">
        <v>107000</v>
      </c>
      <c r="K1128" s="5">
        <v>0</v>
      </c>
      <c r="L1128" s="5"/>
      <c r="M1128" s="5">
        <f t="shared" si="430"/>
        <v>4926334</v>
      </c>
      <c r="N1128" s="5">
        <f t="shared" si="431"/>
        <v>1000</v>
      </c>
      <c r="O1128" s="5" t="s">
        <v>2483</v>
      </c>
      <c r="P1128" s="5">
        <v>0</v>
      </c>
      <c r="Q1128" s="1480">
        <v>0</v>
      </c>
      <c r="R1128" s="1480">
        <v>116501</v>
      </c>
      <c r="S1128" s="1480">
        <v>582499</v>
      </c>
      <c r="T1128" s="1480">
        <v>0</v>
      </c>
      <c r="U1128" s="1480">
        <v>0</v>
      </c>
      <c r="V1128" s="1480">
        <v>0</v>
      </c>
      <c r="W1128" s="23">
        <v>0.81</v>
      </c>
      <c r="X1128" s="1480">
        <v>1</v>
      </c>
    </row>
    <row r="1129" spans="1:24" ht="15" customHeight="1" x14ac:dyDescent="0.25">
      <c r="A1129" s="3" t="s">
        <v>41</v>
      </c>
      <c r="B1129" s="3" t="s">
        <v>2485</v>
      </c>
      <c r="C1129" s="5">
        <v>1186000</v>
      </c>
      <c r="D1129" s="5">
        <v>0</v>
      </c>
      <c r="E1129" s="5">
        <v>0</v>
      </c>
      <c r="F1129" s="5">
        <v>50000</v>
      </c>
      <c r="G1129" s="5">
        <v>0</v>
      </c>
      <c r="H1129" s="5">
        <v>1137000</v>
      </c>
      <c r="I1129" s="5">
        <v>0</v>
      </c>
      <c r="J1129" s="5">
        <v>0</v>
      </c>
      <c r="K1129" s="5">
        <v>0</v>
      </c>
      <c r="L1129" s="5"/>
      <c r="M1129" s="5">
        <f t="shared" si="430"/>
        <v>6063334</v>
      </c>
      <c r="N1129" s="5">
        <f t="shared" si="431"/>
        <v>1000</v>
      </c>
      <c r="O1129" s="5" t="s">
        <v>2486</v>
      </c>
      <c r="P1129" s="5">
        <v>0</v>
      </c>
      <c r="Q1129" s="1481">
        <v>0</v>
      </c>
      <c r="R1129" s="1481">
        <v>197670</v>
      </c>
      <c r="S1129" s="1481">
        <v>988330</v>
      </c>
      <c r="T1129" s="1481">
        <v>0</v>
      </c>
      <c r="U1129" s="1481">
        <v>0</v>
      </c>
      <c r="V1129" s="1481">
        <v>0</v>
      </c>
      <c r="W1129" s="23">
        <v>0.78</v>
      </c>
      <c r="X1129" s="1481">
        <v>0</v>
      </c>
    </row>
    <row r="1130" spans="1:24" ht="15" customHeight="1" x14ac:dyDescent="0.25">
      <c r="A1130" s="3" t="s">
        <v>41</v>
      </c>
      <c r="B1130" s="3" t="s">
        <v>2487</v>
      </c>
      <c r="C1130" s="5">
        <v>942000</v>
      </c>
      <c r="D1130" s="5">
        <v>150000</v>
      </c>
      <c r="E1130" s="5">
        <v>30000</v>
      </c>
      <c r="F1130" s="5">
        <v>48000</v>
      </c>
      <c r="G1130" s="5">
        <v>0</v>
      </c>
      <c r="H1130" s="5">
        <v>743000</v>
      </c>
      <c r="I1130" s="5">
        <v>0</v>
      </c>
      <c r="J1130" s="5">
        <v>0</v>
      </c>
      <c r="K1130" s="5">
        <v>0</v>
      </c>
      <c r="L1130" s="5"/>
      <c r="M1130" s="5">
        <f t="shared" si="430"/>
        <v>6806334</v>
      </c>
      <c r="N1130" s="5">
        <f t="shared" si="431"/>
        <v>-1000</v>
      </c>
      <c r="O1130" s="5" t="s">
        <v>2488</v>
      </c>
      <c r="P1130" s="5">
        <v>0</v>
      </c>
      <c r="Q1130" s="1482">
        <v>0</v>
      </c>
      <c r="R1130" s="1482">
        <v>157000</v>
      </c>
      <c r="S1130" s="1482">
        <v>785000</v>
      </c>
      <c r="T1130" s="1482">
        <v>0</v>
      </c>
      <c r="U1130" s="1482">
        <v>0</v>
      </c>
      <c r="V1130" s="1482">
        <v>0</v>
      </c>
      <c r="W1130" s="23">
        <v>0.83</v>
      </c>
      <c r="X1130" s="1482">
        <v>1</v>
      </c>
    </row>
    <row r="1131" spans="1:24" ht="15" customHeight="1" x14ac:dyDescent="0.25">
      <c r="A1131" s="3" t="s">
        <v>41</v>
      </c>
      <c r="B1131" s="3" t="s">
        <v>2491</v>
      </c>
      <c r="C1131" s="5">
        <v>765000</v>
      </c>
      <c r="D1131" s="5">
        <v>0</v>
      </c>
      <c r="E1131" s="5">
        <v>0</v>
      </c>
      <c r="F1131" s="5">
        <v>467000</v>
      </c>
      <c r="G1131" s="5">
        <v>0</v>
      </c>
      <c r="H1131" s="5">
        <v>538000</v>
      </c>
      <c r="I1131" s="5">
        <v>0</v>
      </c>
      <c r="J1131" s="5">
        <v>240000</v>
      </c>
      <c r="K1131" s="5">
        <v>0</v>
      </c>
      <c r="L1131" s="5"/>
      <c r="M1131" s="5">
        <f xml:space="preserve"> M1130+H1131+ I1131- J1131- L1131+ Q1131</f>
        <v>7104334</v>
      </c>
      <c r="N1131" s="5">
        <f>(C1131-D1131 - F1131 - G1131 + J1131- K1131- H1131- I1131- P1131)*-1</f>
        <v>0</v>
      </c>
      <c r="O1131" s="5" t="s">
        <v>2492</v>
      </c>
      <c r="P1131" s="5">
        <v>0</v>
      </c>
      <c r="Q1131" s="1483">
        <v>0</v>
      </c>
      <c r="R1131" s="1483">
        <v>127500</v>
      </c>
      <c r="S1131" s="1483">
        <v>637500</v>
      </c>
      <c r="T1131" s="1483">
        <v>0</v>
      </c>
      <c r="U1131" s="1483">
        <v>0</v>
      </c>
      <c r="V1131" s="1483">
        <v>0</v>
      </c>
      <c r="W1131" s="23">
        <v>0.88</v>
      </c>
      <c r="X1131" s="1483">
        <v>0</v>
      </c>
    </row>
    <row r="1132" spans="1:24" ht="15" customHeight="1" x14ac:dyDescent="0.25">
      <c r="A1132" s="6" t="s">
        <v>16</v>
      </c>
      <c r="B1132" s="6" t="s">
        <v>15</v>
      </c>
      <c r="C1132" s="7">
        <f t="shared" ref="C1132:L1132" si="432">SUM(C1125:C1131)</f>
        <v>6960000</v>
      </c>
      <c r="D1132" s="7">
        <f t="shared" si="432"/>
        <v>2800000</v>
      </c>
      <c r="E1132" s="7">
        <f t="shared" si="432"/>
        <v>560000</v>
      </c>
      <c r="F1132" s="7">
        <f t="shared" si="432"/>
        <v>1161000</v>
      </c>
      <c r="G1132" s="7">
        <f t="shared" si="432"/>
        <v>0</v>
      </c>
      <c r="H1132" s="7">
        <f t="shared" si="432"/>
        <v>4021000</v>
      </c>
      <c r="I1132" s="7">
        <f t="shared" si="432"/>
        <v>0</v>
      </c>
      <c r="J1132" s="7">
        <f t="shared" si="432"/>
        <v>1020000</v>
      </c>
      <c r="K1132" s="7">
        <f t="shared" si="432"/>
        <v>0</v>
      </c>
      <c r="L1132" s="7">
        <f t="shared" si="432"/>
        <v>0</v>
      </c>
      <c r="M1132" s="7">
        <f>M1131</f>
        <v>7104334</v>
      </c>
      <c r="N1132" s="7">
        <f>SUM(N1125:N1131)</f>
        <v>2000</v>
      </c>
      <c r="O1132" s="7"/>
      <c r="P1132" s="7">
        <f>SUM(P1125:P1131)</f>
        <v>0</v>
      </c>
      <c r="Q1132" s="8"/>
    </row>
    <row r="1133" spans="1:24" ht="15" customHeight="1" x14ac:dyDescent="0.25">
      <c r="A1133" s="3" t="s">
        <v>41</v>
      </c>
      <c r="B1133" s="3" t="s">
        <v>2494</v>
      </c>
      <c r="C1133" s="5">
        <v>749000</v>
      </c>
      <c r="D1133" s="5">
        <v>300000</v>
      </c>
      <c r="E1133" s="5">
        <v>60000</v>
      </c>
      <c r="F1133" s="5">
        <v>12000</v>
      </c>
      <c r="G1133" s="5">
        <v>0</v>
      </c>
      <c r="H1133" s="5">
        <v>437000</v>
      </c>
      <c r="I1133" s="5">
        <v>0</v>
      </c>
      <c r="J1133" s="5">
        <v>0</v>
      </c>
      <c r="K1133" s="5">
        <v>0</v>
      </c>
      <c r="L1133" s="5"/>
      <c r="M1133" s="5">
        <f t="shared" ref="M1133:M1138" si="433" xml:space="preserve"> M1132+H1133+ I1133- J1133- L1133+ Q1133</f>
        <v>7541334</v>
      </c>
      <c r="N1133" s="5">
        <f t="shared" ref="N1133:N1138" si="434">(C1133-D1133 - F1133 - G1133 + J1133- K1133- H1133- I1133- P1133)*-1</f>
        <v>0</v>
      </c>
      <c r="O1133" s="5" t="s">
        <v>2496</v>
      </c>
      <c r="P1133" s="5">
        <v>0</v>
      </c>
      <c r="Q1133" s="1484">
        <v>0</v>
      </c>
      <c r="R1133" s="1484">
        <v>124834</v>
      </c>
      <c r="S1133" s="1484">
        <v>624166</v>
      </c>
      <c r="T1133" s="1484">
        <v>0</v>
      </c>
      <c r="U1133" s="1484">
        <v>0</v>
      </c>
      <c r="V1133" s="1484">
        <v>0</v>
      </c>
      <c r="W1133" s="23">
        <v>0.79</v>
      </c>
      <c r="X1133" s="1484">
        <v>1</v>
      </c>
    </row>
    <row r="1134" spans="1:24" ht="15" customHeight="1" x14ac:dyDescent="0.25">
      <c r="A1134" s="3" t="s">
        <v>41</v>
      </c>
      <c r="B1134" s="3" t="s">
        <v>2497</v>
      </c>
      <c r="C1134" s="5">
        <v>927000</v>
      </c>
      <c r="D1134" s="5">
        <v>1000000</v>
      </c>
      <c r="E1134" s="5">
        <v>200000</v>
      </c>
      <c r="F1134" s="5">
        <v>52000</v>
      </c>
      <c r="G1134" s="5">
        <v>0</v>
      </c>
      <c r="H1134" s="5">
        <v>345000</v>
      </c>
      <c r="I1134" s="5">
        <v>0</v>
      </c>
      <c r="J1134" s="5">
        <v>500000</v>
      </c>
      <c r="K1134" s="5">
        <v>30000</v>
      </c>
      <c r="L1134" s="5"/>
      <c r="M1134" s="5">
        <f t="shared" si="433"/>
        <v>7386334</v>
      </c>
      <c r="N1134" s="5">
        <f t="shared" si="434"/>
        <v>0</v>
      </c>
      <c r="O1134" s="5" t="s">
        <v>2498</v>
      </c>
      <c r="P1134" s="5">
        <v>0</v>
      </c>
      <c r="Q1134" s="1485">
        <v>0</v>
      </c>
      <c r="R1134" s="1485">
        <v>154502</v>
      </c>
      <c r="S1134" s="1485">
        <v>772498</v>
      </c>
      <c r="T1134" s="1485">
        <v>0</v>
      </c>
      <c r="U1134" s="1485">
        <v>0</v>
      </c>
      <c r="V1134" s="1485">
        <v>0</v>
      </c>
      <c r="W1134" s="23">
        <v>0.91</v>
      </c>
      <c r="X1134" s="1485">
        <v>2</v>
      </c>
    </row>
    <row r="1135" spans="1:24" ht="15" customHeight="1" x14ac:dyDescent="0.25">
      <c r="A1135" s="3" t="s">
        <v>41</v>
      </c>
      <c r="B1135" s="3" t="s">
        <v>2500</v>
      </c>
      <c r="C1135" s="5">
        <v>655000</v>
      </c>
      <c r="D1135" s="5">
        <v>1300000</v>
      </c>
      <c r="E1135" s="5">
        <v>260000</v>
      </c>
      <c r="F1135" s="5">
        <v>242000</v>
      </c>
      <c r="G1135" s="5">
        <v>0</v>
      </c>
      <c r="H1135" s="5">
        <v>50000</v>
      </c>
      <c r="I1135" s="5">
        <v>0</v>
      </c>
      <c r="J1135" s="5">
        <v>970000</v>
      </c>
      <c r="K1135" s="5">
        <v>0</v>
      </c>
      <c r="L1135" s="5"/>
      <c r="M1135" s="5">
        <f t="shared" si="433"/>
        <v>6466334</v>
      </c>
      <c r="N1135" s="5">
        <f t="shared" si="434"/>
        <v>-33000</v>
      </c>
      <c r="O1135" s="5" t="s">
        <v>2501</v>
      </c>
      <c r="P1135" s="5">
        <v>0</v>
      </c>
      <c r="Q1135" s="1486">
        <v>0</v>
      </c>
      <c r="R1135" s="1486">
        <v>109166</v>
      </c>
      <c r="S1135" s="1486">
        <v>545834</v>
      </c>
      <c r="T1135" s="1486">
        <v>0</v>
      </c>
      <c r="U1135" s="1486">
        <v>0</v>
      </c>
      <c r="V1135" s="1486">
        <v>0</v>
      </c>
      <c r="W1135" s="23">
        <v>0.7</v>
      </c>
      <c r="X1135" s="1486">
        <v>3</v>
      </c>
    </row>
    <row r="1136" spans="1:24" ht="15" customHeight="1" x14ac:dyDescent="0.25">
      <c r="A1136" s="3" t="s">
        <v>41</v>
      </c>
      <c r="B1136" s="3" t="s">
        <v>2503</v>
      </c>
      <c r="C1136" s="5">
        <v>1383000</v>
      </c>
      <c r="D1136" s="5">
        <v>1000000</v>
      </c>
      <c r="E1136" s="5">
        <v>200000</v>
      </c>
      <c r="F1136" s="5">
        <v>27000</v>
      </c>
      <c r="G1136" s="5">
        <v>0</v>
      </c>
      <c r="H1136" s="5">
        <v>384000</v>
      </c>
      <c r="I1136" s="5">
        <v>0</v>
      </c>
      <c r="J1136" s="5">
        <v>0</v>
      </c>
      <c r="K1136" s="5">
        <v>0</v>
      </c>
      <c r="L1136" s="5"/>
      <c r="M1136" s="5">
        <f t="shared" si="433"/>
        <v>6850334</v>
      </c>
      <c r="N1136" s="5">
        <f t="shared" si="434"/>
        <v>28000</v>
      </c>
      <c r="O1136" s="5" t="s">
        <v>1809</v>
      </c>
      <c r="P1136" s="5">
        <v>0</v>
      </c>
      <c r="Q1136" s="1487">
        <v>0</v>
      </c>
      <c r="R1136" s="1487">
        <v>230502</v>
      </c>
      <c r="S1136" s="1487">
        <v>1152498</v>
      </c>
      <c r="T1136" s="1487">
        <v>0</v>
      </c>
      <c r="U1136" s="1487">
        <v>0</v>
      </c>
      <c r="V1136" s="1487">
        <v>0</v>
      </c>
      <c r="W1136" s="23">
        <v>0.84</v>
      </c>
      <c r="X1136" s="1487">
        <v>1</v>
      </c>
    </row>
    <row r="1137" spans="1:24" ht="15" customHeight="1" x14ac:dyDescent="0.25">
      <c r="A1137" s="3" t="s">
        <v>41</v>
      </c>
      <c r="B1137" s="3" t="s">
        <v>2505</v>
      </c>
      <c r="C1137" s="5">
        <v>910000</v>
      </c>
      <c r="D1137" s="5">
        <v>1600000</v>
      </c>
      <c r="E1137" s="5">
        <v>520000</v>
      </c>
      <c r="F1137" s="5">
        <v>69000</v>
      </c>
      <c r="G1137" s="5">
        <v>0</v>
      </c>
      <c r="H1137" s="5">
        <v>221000</v>
      </c>
      <c r="I1137" s="5">
        <v>0</v>
      </c>
      <c r="J1137" s="5">
        <v>980000</v>
      </c>
      <c r="K1137" s="5">
        <v>0</v>
      </c>
      <c r="L1137" s="5"/>
      <c r="M1137" s="5">
        <f t="shared" si="433"/>
        <v>6091334</v>
      </c>
      <c r="N1137" s="5">
        <f t="shared" si="434"/>
        <v>0</v>
      </c>
      <c r="O1137" s="5" t="s">
        <v>2506</v>
      </c>
      <c r="P1137" s="5">
        <v>0</v>
      </c>
      <c r="Q1137" s="1488">
        <v>0</v>
      </c>
      <c r="R1137" s="1488">
        <v>151668</v>
      </c>
      <c r="S1137" s="1488">
        <v>758332.5</v>
      </c>
      <c r="T1137" s="1488">
        <v>0</v>
      </c>
      <c r="U1137" s="1488">
        <v>0</v>
      </c>
      <c r="V1137" s="1488">
        <v>0</v>
      </c>
      <c r="W1137" s="23">
        <v>0.88</v>
      </c>
      <c r="X1137" s="1488">
        <v>5</v>
      </c>
    </row>
    <row r="1138" spans="1:24" ht="15" customHeight="1" x14ac:dyDescent="0.25">
      <c r="A1138" s="3" t="s">
        <v>41</v>
      </c>
      <c r="B1138" s="3" t="s">
        <v>2507</v>
      </c>
      <c r="C1138" s="5">
        <v>1184000</v>
      </c>
      <c r="D1138" s="5">
        <v>8000000</v>
      </c>
      <c r="E1138" s="5">
        <v>1600000</v>
      </c>
      <c r="F1138" s="5">
        <v>620000</v>
      </c>
      <c r="G1138" s="5">
        <v>0</v>
      </c>
      <c r="H1138" s="5">
        <v>64000</v>
      </c>
      <c r="I1138" s="5">
        <v>0</v>
      </c>
      <c r="J1138" s="5">
        <v>7500000</v>
      </c>
      <c r="K1138" s="5">
        <v>0</v>
      </c>
      <c r="L1138" s="5"/>
      <c r="M1138" s="5">
        <f t="shared" si="433"/>
        <v>-1344666</v>
      </c>
      <c r="N1138" s="5">
        <f t="shared" si="434"/>
        <v>0</v>
      </c>
      <c r="O1138" s="5" t="s">
        <v>2508</v>
      </c>
      <c r="P1138" s="5">
        <v>0</v>
      </c>
      <c r="Q1138" s="1489">
        <v>0</v>
      </c>
      <c r="R1138" s="1489">
        <v>197333</v>
      </c>
      <c r="S1138" s="1489">
        <v>986666.8</v>
      </c>
      <c r="T1138" s="1489">
        <v>0</v>
      </c>
      <c r="U1138" s="1489">
        <v>0</v>
      </c>
      <c r="V1138" s="1489">
        <v>0</v>
      </c>
      <c r="W1138" s="23">
        <v>0.89</v>
      </c>
      <c r="X1138" s="1489">
        <v>2</v>
      </c>
    </row>
    <row r="1139" spans="1:24" ht="15" customHeight="1" x14ac:dyDescent="0.25">
      <c r="A1139" s="3" t="s">
        <v>41</v>
      </c>
      <c r="B1139" s="3" t="s">
        <v>2510</v>
      </c>
      <c r="C1139" s="5">
        <v>871000</v>
      </c>
      <c r="D1139" s="5">
        <v>500000</v>
      </c>
      <c r="E1139" s="5">
        <v>100000</v>
      </c>
      <c r="F1139" s="5">
        <v>1389000</v>
      </c>
      <c r="G1139" s="5">
        <v>0</v>
      </c>
      <c r="H1139" s="5">
        <v>244000</v>
      </c>
      <c r="I1139" s="5">
        <v>0</v>
      </c>
      <c r="J1139" s="5">
        <v>1262000</v>
      </c>
      <c r="K1139" s="5">
        <v>0</v>
      </c>
      <c r="L1139" s="5"/>
      <c r="M1139" s="5">
        <f xml:space="preserve"> M1138+H1139+ I1139- J1139- L1139+ Q1139</f>
        <v>-2362666</v>
      </c>
      <c r="N1139" s="5">
        <f>(C1139-D1139 - F1139 - G1139 + J1139- K1139- H1139- I1139- P1139)*-1</f>
        <v>0</v>
      </c>
      <c r="O1139" s="5" t="s">
        <v>2512</v>
      </c>
      <c r="P1139" s="5">
        <v>0</v>
      </c>
      <c r="Q1139" s="1490">
        <v>0</v>
      </c>
      <c r="R1139" s="1490">
        <v>145168</v>
      </c>
      <c r="S1139" s="1490">
        <v>725832.2</v>
      </c>
      <c r="T1139" s="1490">
        <v>0</v>
      </c>
      <c r="U1139" s="1490">
        <v>0</v>
      </c>
      <c r="V1139" s="1490">
        <v>0</v>
      </c>
      <c r="W1139" s="23">
        <v>0.79</v>
      </c>
      <c r="X1139" s="1490">
        <v>2</v>
      </c>
    </row>
    <row r="1140" spans="1:24" ht="15" customHeight="1" x14ac:dyDescent="0.25">
      <c r="A1140" s="6" t="s">
        <v>17</v>
      </c>
      <c r="B1140" s="6" t="s">
        <v>15</v>
      </c>
      <c r="C1140" s="7">
        <f t="shared" ref="C1140:L1140" si="435">SUM(C1133:C1139)</f>
        <v>6679000</v>
      </c>
      <c r="D1140" s="7">
        <f t="shared" si="435"/>
        <v>13700000</v>
      </c>
      <c r="E1140" s="7">
        <f t="shared" si="435"/>
        <v>2940000</v>
      </c>
      <c r="F1140" s="7">
        <f t="shared" si="435"/>
        <v>2411000</v>
      </c>
      <c r="G1140" s="7">
        <f t="shared" si="435"/>
        <v>0</v>
      </c>
      <c r="H1140" s="7">
        <f t="shared" si="435"/>
        <v>1745000</v>
      </c>
      <c r="I1140" s="7">
        <f t="shared" si="435"/>
        <v>0</v>
      </c>
      <c r="J1140" s="7">
        <f t="shared" si="435"/>
        <v>11212000</v>
      </c>
      <c r="K1140" s="7">
        <f t="shared" si="435"/>
        <v>30000</v>
      </c>
      <c r="L1140" s="7">
        <f t="shared" si="435"/>
        <v>0</v>
      </c>
      <c r="M1140" s="7">
        <f>M1139</f>
        <v>-2362666</v>
      </c>
      <c r="N1140" s="7">
        <f>SUM(N1133:N1139)</f>
        <v>-5000</v>
      </c>
      <c r="O1140" s="7"/>
      <c r="P1140" s="7">
        <f>SUM(P1133:P1139)</f>
        <v>0</v>
      </c>
      <c r="Q1140" s="8"/>
    </row>
    <row r="1141" spans="1:24" ht="15" customHeight="1" x14ac:dyDescent="0.25">
      <c r="A1141" s="3" t="s">
        <v>41</v>
      </c>
      <c r="B1141" s="3" t="s">
        <v>2513</v>
      </c>
      <c r="C1141" s="5">
        <v>1387000</v>
      </c>
      <c r="D1141" s="5">
        <v>1100000</v>
      </c>
      <c r="E1141" s="5">
        <v>220000</v>
      </c>
      <c r="F1141" s="5">
        <v>357000</v>
      </c>
      <c r="G1141" s="5">
        <v>0</v>
      </c>
      <c r="H1141" s="5">
        <v>31000</v>
      </c>
      <c r="I1141" s="5">
        <v>0</v>
      </c>
      <c r="J1141" s="5">
        <v>100000</v>
      </c>
      <c r="K1141" s="5">
        <v>0</v>
      </c>
      <c r="L1141" s="5"/>
      <c r="M1141" s="5">
        <f t="shared" ref="M1141:M1146" si="436" xml:space="preserve"> M1140+H1141+ I1141- J1141- L1141+ Q1141</f>
        <v>-2431666</v>
      </c>
      <c r="N1141" s="5">
        <f t="shared" ref="N1141:N1146" si="437">(C1141-D1141 - F1141 - G1141 + J1141- K1141- H1141- I1141- P1141)*-1</f>
        <v>1000</v>
      </c>
      <c r="O1141" s="5" t="s">
        <v>2514</v>
      </c>
      <c r="P1141" s="5">
        <v>0</v>
      </c>
      <c r="Q1141" s="1491">
        <v>0</v>
      </c>
      <c r="R1141" s="1491">
        <v>231169</v>
      </c>
      <c r="S1141" s="1491">
        <v>1155831</v>
      </c>
      <c r="T1141" s="1491">
        <v>0</v>
      </c>
      <c r="U1141" s="1491">
        <v>0</v>
      </c>
      <c r="V1141" s="1491">
        <v>0</v>
      </c>
      <c r="W1141" s="23">
        <v>0.72</v>
      </c>
      <c r="X1141" s="1491">
        <v>2</v>
      </c>
    </row>
    <row r="1142" spans="1:24" ht="15" customHeight="1" x14ac:dyDescent="0.25">
      <c r="A1142" s="3" t="s">
        <v>41</v>
      </c>
      <c r="B1142" s="3" t="s">
        <v>2516</v>
      </c>
      <c r="C1142" s="5">
        <v>1699000</v>
      </c>
      <c r="D1142" s="5">
        <v>1750000</v>
      </c>
      <c r="E1142" s="5">
        <v>350000</v>
      </c>
      <c r="F1142" s="5">
        <v>52000</v>
      </c>
      <c r="G1142" s="5">
        <v>0</v>
      </c>
      <c r="H1142" s="5">
        <v>596000</v>
      </c>
      <c r="I1142" s="5">
        <v>0</v>
      </c>
      <c r="J1142" s="5">
        <v>700000</v>
      </c>
      <c r="K1142" s="5">
        <v>0</v>
      </c>
      <c r="L1142" s="5"/>
      <c r="M1142" s="5">
        <f t="shared" si="436"/>
        <v>-2535666</v>
      </c>
      <c r="N1142" s="5">
        <f t="shared" si="437"/>
        <v>-1000</v>
      </c>
      <c r="O1142" s="5" t="s">
        <v>2066</v>
      </c>
      <c r="P1142" s="5">
        <v>0</v>
      </c>
      <c r="Q1142" s="1492">
        <v>0</v>
      </c>
      <c r="R1142" s="1492">
        <v>283171</v>
      </c>
      <c r="S1142" s="1492">
        <v>1415829</v>
      </c>
      <c r="T1142" s="1492">
        <v>0</v>
      </c>
      <c r="U1142" s="1492">
        <v>0</v>
      </c>
      <c r="V1142" s="1492">
        <v>0</v>
      </c>
      <c r="W1142" s="23">
        <v>0.87</v>
      </c>
      <c r="X1142" s="1492">
        <v>2</v>
      </c>
    </row>
    <row r="1143" spans="1:24" ht="15" customHeight="1" x14ac:dyDescent="0.25">
      <c r="A1143" s="3" t="s">
        <v>41</v>
      </c>
      <c r="B1143" s="1495" t="s">
        <v>2518</v>
      </c>
      <c r="C1143" s="5">
        <v>894000</v>
      </c>
      <c r="D1143" s="5">
        <v>1000000</v>
      </c>
      <c r="E1143" s="5">
        <v>200000</v>
      </c>
      <c r="F1143" s="5">
        <v>39000</v>
      </c>
      <c r="G1143" s="5">
        <v>0</v>
      </c>
      <c r="H1143" s="5">
        <v>851000</v>
      </c>
      <c r="I1143" s="5">
        <v>0</v>
      </c>
      <c r="J1143" s="5">
        <v>996000</v>
      </c>
      <c r="K1143" s="5">
        <v>0</v>
      </c>
      <c r="L1143" s="5">
        <v>1606668</v>
      </c>
      <c r="M1143" s="5">
        <f t="shared" si="436"/>
        <v>-4287334</v>
      </c>
      <c r="N1143" s="5">
        <f t="shared" si="437"/>
        <v>0</v>
      </c>
      <c r="O1143" s="5" t="s">
        <v>2520</v>
      </c>
      <c r="P1143" s="5">
        <v>0</v>
      </c>
      <c r="Q1143" s="1494">
        <v>0</v>
      </c>
      <c r="R1143" s="1494">
        <v>149000</v>
      </c>
      <c r="S1143" s="1494">
        <v>745000</v>
      </c>
      <c r="T1143" s="1494">
        <v>0</v>
      </c>
      <c r="U1143" s="1494">
        <v>0</v>
      </c>
      <c r="V1143" s="1494">
        <v>0</v>
      </c>
      <c r="W1143" s="23">
        <v>0.77</v>
      </c>
      <c r="X1143" s="1494">
        <v>4</v>
      </c>
    </row>
    <row r="1144" spans="1:24" ht="15" customHeight="1" x14ac:dyDescent="0.25">
      <c r="A1144" s="3" t="s">
        <v>41</v>
      </c>
      <c r="B1144" s="3" t="s">
        <v>2521</v>
      </c>
      <c r="C1144" s="5">
        <v>971000</v>
      </c>
      <c r="D1144" s="5">
        <v>500000</v>
      </c>
      <c r="E1144" s="5">
        <v>100000</v>
      </c>
      <c r="F1144" s="5">
        <v>27000</v>
      </c>
      <c r="G1144" s="5">
        <v>0</v>
      </c>
      <c r="H1144" s="5">
        <v>444000</v>
      </c>
      <c r="I1144" s="5">
        <v>0</v>
      </c>
      <c r="J1144" s="5">
        <v>0</v>
      </c>
      <c r="K1144" s="5">
        <v>0</v>
      </c>
      <c r="L1144" s="5"/>
      <c r="M1144" s="5">
        <f t="shared" si="436"/>
        <v>-3843334</v>
      </c>
      <c r="N1144" s="5">
        <f t="shared" si="437"/>
        <v>0</v>
      </c>
      <c r="O1144" s="5" t="s">
        <v>2522</v>
      </c>
      <c r="P1144" s="5">
        <v>0</v>
      </c>
      <c r="Q1144" s="1496">
        <v>0</v>
      </c>
      <c r="R1144" s="1496">
        <v>161836</v>
      </c>
      <c r="S1144" s="1496">
        <v>809164</v>
      </c>
      <c r="T1144" s="1496">
        <v>0</v>
      </c>
      <c r="U1144" s="1496">
        <v>0</v>
      </c>
      <c r="V1144" s="1496">
        <v>0</v>
      </c>
      <c r="W1144" s="23">
        <v>0.83</v>
      </c>
      <c r="X1144" s="1496">
        <v>1</v>
      </c>
    </row>
    <row r="1145" spans="1:24" ht="15" customHeight="1" x14ac:dyDescent="0.25">
      <c r="A1145" s="3" t="s">
        <v>41</v>
      </c>
      <c r="B1145" s="3" t="s">
        <v>2523</v>
      </c>
      <c r="C1145" s="5">
        <v>755000</v>
      </c>
      <c r="D1145" s="5">
        <v>250000</v>
      </c>
      <c r="E1145" s="5">
        <v>50000</v>
      </c>
      <c r="F1145" s="5">
        <v>32000</v>
      </c>
      <c r="G1145" s="5">
        <v>0</v>
      </c>
      <c r="H1145" s="5">
        <v>473000</v>
      </c>
      <c r="I1145" s="5">
        <v>0</v>
      </c>
      <c r="J1145" s="5">
        <v>0</v>
      </c>
      <c r="K1145" s="5">
        <v>0</v>
      </c>
      <c r="L1145" s="5"/>
      <c r="M1145" s="5">
        <f t="shared" si="436"/>
        <v>-3370334</v>
      </c>
      <c r="N1145" s="5">
        <f t="shared" si="437"/>
        <v>0</v>
      </c>
      <c r="O1145" s="5" t="s">
        <v>2524</v>
      </c>
      <c r="P1145" s="5">
        <v>0</v>
      </c>
      <c r="Q1145" s="1497">
        <v>0</v>
      </c>
      <c r="R1145" s="1497">
        <v>125836</v>
      </c>
      <c r="S1145" s="1497">
        <v>629164</v>
      </c>
      <c r="T1145" s="1497">
        <v>0</v>
      </c>
      <c r="U1145" s="1497">
        <v>0</v>
      </c>
      <c r="V1145" s="1497">
        <v>0</v>
      </c>
      <c r="W1145" s="23">
        <v>0.71</v>
      </c>
      <c r="X1145" s="1497">
        <v>1</v>
      </c>
    </row>
    <row r="1146" spans="1:24" ht="15" customHeight="1" x14ac:dyDescent="0.25">
      <c r="A1146" s="1515" t="s">
        <v>41</v>
      </c>
      <c r="B1146" s="1515" t="s">
        <v>2525</v>
      </c>
      <c r="C1146" s="1516">
        <v>1214000</v>
      </c>
      <c r="D1146" s="1516">
        <v>0</v>
      </c>
      <c r="E1146" s="1516">
        <v>0</v>
      </c>
      <c r="F1146" s="1516">
        <v>252000</v>
      </c>
      <c r="G1146" s="1516">
        <v>0</v>
      </c>
      <c r="H1146" s="1516">
        <v>962000</v>
      </c>
      <c r="I1146" s="1516">
        <v>0</v>
      </c>
      <c r="J1146" s="1516">
        <v>0</v>
      </c>
      <c r="K1146" s="1516">
        <v>0</v>
      </c>
      <c r="L1146" s="1516"/>
      <c r="M1146" s="1516">
        <f t="shared" si="436"/>
        <v>-2408334</v>
      </c>
      <c r="N1146" s="1516">
        <f t="shared" si="437"/>
        <v>0</v>
      </c>
      <c r="O1146" s="1516" t="s">
        <v>2526</v>
      </c>
      <c r="P1146" s="1516">
        <v>0</v>
      </c>
      <c r="Q1146" s="1517">
        <v>0</v>
      </c>
      <c r="R1146" s="1517">
        <v>202339</v>
      </c>
      <c r="S1146" s="1517">
        <v>1011661</v>
      </c>
      <c r="T1146" s="1517">
        <v>0</v>
      </c>
      <c r="U1146" s="1517">
        <v>0</v>
      </c>
      <c r="V1146" s="1517">
        <v>0</v>
      </c>
      <c r="W1146" s="1518">
        <v>0.57999999999999996</v>
      </c>
      <c r="X1146" s="1517">
        <v>0</v>
      </c>
    </row>
    <row r="1147" spans="1:24" ht="15" customHeight="1" x14ac:dyDescent="0.25">
      <c r="A1147" s="3" t="s">
        <v>41</v>
      </c>
      <c r="B1147" s="3" t="s">
        <v>2528</v>
      </c>
      <c r="C1147" s="5">
        <v>1499000</v>
      </c>
      <c r="D1147" s="5">
        <v>0</v>
      </c>
      <c r="E1147" s="5">
        <v>0</v>
      </c>
      <c r="F1147" s="5">
        <v>59000</v>
      </c>
      <c r="G1147" s="5">
        <v>0</v>
      </c>
      <c r="H1147" s="5">
        <v>1430000</v>
      </c>
      <c r="I1147" s="5">
        <v>0</v>
      </c>
      <c r="J1147" s="5">
        <v>0</v>
      </c>
      <c r="K1147" s="5">
        <v>10000</v>
      </c>
      <c r="L1147" s="5"/>
      <c r="M1147" s="5">
        <f xml:space="preserve"> M1146+H1147+ I1147- J1147- L1147+ Q1147</f>
        <v>-978334</v>
      </c>
      <c r="N1147" s="5">
        <f>(C1147-D1147 - F1147 - G1147 + J1147- K1147- H1147- I1147- P1147)*-1</f>
        <v>0</v>
      </c>
      <c r="O1147" s="5" t="s">
        <v>2529</v>
      </c>
      <c r="P1147" s="5">
        <v>0</v>
      </c>
      <c r="Q1147" s="1498">
        <v>0</v>
      </c>
      <c r="R1147" s="1498">
        <v>249839</v>
      </c>
      <c r="S1147" s="1498">
        <v>1249161</v>
      </c>
      <c r="T1147" s="1498">
        <v>0</v>
      </c>
      <c r="U1147" s="1498">
        <v>0</v>
      </c>
      <c r="V1147" s="1498">
        <v>0</v>
      </c>
      <c r="W1147" s="23">
        <v>0.81</v>
      </c>
      <c r="X1147" s="1498">
        <v>0</v>
      </c>
    </row>
    <row r="1148" spans="1:24" ht="15" customHeight="1" x14ac:dyDescent="0.25">
      <c r="A1148" s="6" t="s">
        <v>18</v>
      </c>
      <c r="B1148" s="6" t="s">
        <v>15</v>
      </c>
      <c r="C1148" s="7">
        <f t="shared" ref="C1148:L1148" si="438">SUM(C1141:C1147)</f>
        <v>8419000</v>
      </c>
      <c r="D1148" s="7">
        <f t="shared" si="438"/>
        <v>4600000</v>
      </c>
      <c r="E1148" s="7">
        <f t="shared" si="438"/>
        <v>920000</v>
      </c>
      <c r="F1148" s="7">
        <f t="shared" si="438"/>
        <v>818000</v>
      </c>
      <c r="G1148" s="7">
        <f t="shared" si="438"/>
        <v>0</v>
      </c>
      <c r="H1148" s="7">
        <f t="shared" si="438"/>
        <v>4787000</v>
      </c>
      <c r="I1148" s="7">
        <f t="shared" si="438"/>
        <v>0</v>
      </c>
      <c r="J1148" s="7">
        <f t="shared" si="438"/>
        <v>1796000</v>
      </c>
      <c r="K1148" s="7">
        <f t="shared" si="438"/>
        <v>10000</v>
      </c>
      <c r="L1148" s="7">
        <f t="shared" si="438"/>
        <v>1606668</v>
      </c>
      <c r="M1148" s="7">
        <f>M1147</f>
        <v>-978334</v>
      </c>
      <c r="N1148" s="7">
        <f>SUM(N1141:N1147)</f>
        <v>0</v>
      </c>
      <c r="O1148" s="7"/>
      <c r="P1148" s="7">
        <f>SUM(P1141:P1147)</f>
        <v>0</v>
      </c>
      <c r="Q1148" s="8"/>
    </row>
    <row r="1149" spans="1:24" ht="15" customHeight="1" x14ac:dyDescent="0.25">
      <c r="A1149" s="3" t="s">
        <v>41</v>
      </c>
      <c r="B1149" s="3" t="s">
        <v>2531</v>
      </c>
      <c r="C1149" s="5">
        <v>1414000</v>
      </c>
      <c r="D1149" s="5">
        <v>1800000</v>
      </c>
      <c r="E1149" s="5">
        <v>360000</v>
      </c>
      <c r="F1149" s="5">
        <v>50000</v>
      </c>
      <c r="G1149" s="5">
        <v>0</v>
      </c>
      <c r="H1149" s="5">
        <v>64000</v>
      </c>
      <c r="I1149" s="5">
        <v>0</v>
      </c>
      <c r="J1149" s="5">
        <v>500000</v>
      </c>
      <c r="K1149" s="5">
        <v>0</v>
      </c>
      <c r="L1149" s="5"/>
      <c r="M1149" s="5">
        <f t="shared" ref="M1149:M1154" si="439" xml:space="preserve"> M1148+H1149+ I1149- J1149- L1149+ Q1149</f>
        <v>-1414334</v>
      </c>
      <c r="N1149" s="5">
        <f t="shared" ref="N1149:N1154" si="440">(C1149-D1149 - F1149 - G1149 + J1149- K1149- H1149- I1149- P1149)*-1</f>
        <v>0</v>
      </c>
      <c r="O1149" s="5" t="s">
        <v>2532</v>
      </c>
      <c r="P1149" s="5">
        <v>0</v>
      </c>
      <c r="Q1149" s="1499">
        <v>0</v>
      </c>
      <c r="R1149" s="1499">
        <v>235669</v>
      </c>
      <c r="S1149" s="1499">
        <v>1178331</v>
      </c>
      <c r="T1149" s="1499">
        <v>0</v>
      </c>
      <c r="U1149" s="1499">
        <v>0</v>
      </c>
      <c r="V1149" s="1499">
        <v>0</v>
      </c>
      <c r="W1149" s="23">
        <v>0.8</v>
      </c>
      <c r="X1149" s="1499">
        <v>3</v>
      </c>
    </row>
    <row r="1150" spans="1:24" ht="15" customHeight="1" x14ac:dyDescent="0.25">
      <c r="A1150" s="3" t="s">
        <v>41</v>
      </c>
      <c r="B1150" s="3" t="s">
        <v>2534</v>
      </c>
      <c r="C1150" s="5">
        <v>972000</v>
      </c>
      <c r="D1150" s="5">
        <v>650000</v>
      </c>
      <c r="E1150" s="5">
        <v>130000</v>
      </c>
      <c r="F1150" s="5">
        <v>52000</v>
      </c>
      <c r="G1150" s="5">
        <v>0</v>
      </c>
      <c r="H1150" s="5">
        <v>270000</v>
      </c>
      <c r="I1150" s="5">
        <v>0</v>
      </c>
      <c r="J1150" s="5">
        <v>0</v>
      </c>
      <c r="K1150" s="5">
        <v>0</v>
      </c>
      <c r="L1150" s="5"/>
      <c r="M1150" s="5">
        <f t="shared" si="439"/>
        <v>-1144334</v>
      </c>
      <c r="N1150" s="5">
        <f t="shared" si="440"/>
        <v>0</v>
      </c>
      <c r="O1150" s="5" t="s">
        <v>2535</v>
      </c>
      <c r="P1150" s="5">
        <v>0</v>
      </c>
      <c r="Q1150" s="1500">
        <v>0</v>
      </c>
      <c r="R1150" s="1500">
        <v>162000</v>
      </c>
      <c r="S1150" s="1500">
        <v>810000</v>
      </c>
      <c r="T1150" s="1500">
        <v>0</v>
      </c>
      <c r="U1150" s="1500">
        <v>0</v>
      </c>
      <c r="V1150" s="1500">
        <v>0</v>
      </c>
      <c r="W1150" s="23">
        <v>0.82</v>
      </c>
      <c r="X1150" s="1500">
        <v>2</v>
      </c>
    </row>
    <row r="1151" spans="1:24" ht="15" customHeight="1" x14ac:dyDescent="0.25">
      <c r="A1151" s="3" t="s">
        <v>41</v>
      </c>
      <c r="B1151" s="3" t="s">
        <v>2537</v>
      </c>
      <c r="C1151" s="5">
        <v>1141000</v>
      </c>
      <c r="D1151" s="5">
        <v>0</v>
      </c>
      <c r="E1151" s="5">
        <v>0</v>
      </c>
      <c r="F1151" s="5">
        <v>84000</v>
      </c>
      <c r="G1151" s="5">
        <v>0</v>
      </c>
      <c r="H1151" s="5">
        <v>1057000</v>
      </c>
      <c r="I1151" s="5">
        <v>0</v>
      </c>
      <c r="J1151" s="5">
        <v>0</v>
      </c>
      <c r="K1151" s="5">
        <v>0</v>
      </c>
      <c r="L1151" s="5"/>
      <c r="M1151" s="5">
        <f t="shared" si="439"/>
        <v>-87334</v>
      </c>
      <c r="N1151" s="5">
        <f t="shared" si="440"/>
        <v>0</v>
      </c>
      <c r="O1151" s="5" t="s">
        <v>2538</v>
      </c>
      <c r="P1151" s="5">
        <v>0</v>
      </c>
      <c r="Q1151" s="1503">
        <v>0</v>
      </c>
      <c r="R1151" s="1503">
        <v>190169</v>
      </c>
      <c r="S1151" s="1503">
        <v>950831</v>
      </c>
      <c r="T1151" s="1503">
        <v>0</v>
      </c>
      <c r="U1151" s="1503">
        <v>0</v>
      </c>
      <c r="V1151" s="1503">
        <v>0</v>
      </c>
      <c r="W1151" s="23">
        <v>0.75</v>
      </c>
      <c r="X1151" s="1503">
        <v>0</v>
      </c>
    </row>
    <row r="1152" spans="1:24" ht="15" customHeight="1" x14ac:dyDescent="0.25">
      <c r="A1152" s="3" t="s">
        <v>41</v>
      </c>
      <c r="B1152" s="3" t="s">
        <v>2540</v>
      </c>
      <c r="C1152" s="5">
        <v>1036000</v>
      </c>
      <c r="D1152" s="5">
        <v>1500000</v>
      </c>
      <c r="E1152" s="5">
        <v>300000</v>
      </c>
      <c r="F1152" s="5">
        <v>27000</v>
      </c>
      <c r="G1152" s="5">
        <v>0</v>
      </c>
      <c r="H1152" s="5">
        <v>9000</v>
      </c>
      <c r="I1152" s="5">
        <v>0</v>
      </c>
      <c r="J1152" s="5">
        <v>500000</v>
      </c>
      <c r="K1152" s="5">
        <v>0</v>
      </c>
      <c r="L1152" s="5"/>
      <c r="M1152" s="5">
        <f t="shared" si="439"/>
        <v>-578334</v>
      </c>
      <c r="N1152" s="5">
        <f t="shared" si="440"/>
        <v>0</v>
      </c>
      <c r="O1152" s="5" t="s">
        <v>2542</v>
      </c>
      <c r="P1152" s="5">
        <v>0</v>
      </c>
      <c r="Q1152" s="1504">
        <v>0</v>
      </c>
      <c r="R1152" s="1504">
        <v>172667</v>
      </c>
      <c r="S1152" s="1504">
        <v>863333</v>
      </c>
      <c r="T1152" s="1504">
        <v>0</v>
      </c>
      <c r="U1152" s="1504">
        <v>0</v>
      </c>
      <c r="V1152" s="1504">
        <v>0</v>
      </c>
      <c r="W1152" s="23">
        <v>0.71</v>
      </c>
      <c r="X1152" s="1504">
        <v>2</v>
      </c>
    </row>
    <row r="1153" spans="1:24" ht="15" customHeight="1" x14ac:dyDescent="0.25">
      <c r="A1153" s="3" t="s">
        <v>41</v>
      </c>
      <c r="B1153" s="3" t="s">
        <v>2543</v>
      </c>
      <c r="C1153" s="5">
        <v>756000</v>
      </c>
      <c r="D1153" s="5">
        <v>350000</v>
      </c>
      <c r="E1153" s="5">
        <v>70000</v>
      </c>
      <c r="F1153" s="5">
        <v>487000</v>
      </c>
      <c r="G1153" s="5">
        <v>0</v>
      </c>
      <c r="H1153" s="5">
        <v>149000</v>
      </c>
      <c r="I1153" s="5">
        <v>0</v>
      </c>
      <c r="J1153" s="5">
        <v>230000</v>
      </c>
      <c r="K1153" s="5">
        <v>0</v>
      </c>
      <c r="L1153" s="5"/>
      <c r="M1153" s="5">
        <f t="shared" si="439"/>
        <v>-659334</v>
      </c>
      <c r="N1153" s="5">
        <f t="shared" si="440"/>
        <v>0</v>
      </c>
      <c r="O1153" s="5" t="s">
        <v>2544</v>
      </c>
      <c r="P1153" s="5">
        <v>0</v>
      </c>
      <c r="Q1153" s="1505">
        <v>0</v>
      </c>
      <c r="R1153" s="1505">
        <v>125999</v>
      </c>
      <c r="S1153" s="1505">
        <v>630001</v>
      </c>
      <c r="T1153" s="1505">
        <v>0</v>
      </c>
      <c r="U1153" s="1505">
        <v>0</v>
      </c>
      <c r="V1153" s="1505">
        <v>0</v>
      </c>
      <c r="W1153" s="23">
        <v>0.63</v>
      </c>
      <c r="X1153" s="1505">
        <v>2</v>
      </c>
    </row>
    <row r="1154" spans="1:24" ht="15" customHeight="1" x14ac:dyDescent="0.25">
      <c r="A1154" s="3" t="s">
        <v>41</v>
      </c>
      <c r="B1154" s="3" t="s">
        <v>2546</v>
      </c>
      <c r="C1154" s="5">
        <v>1365000</v>
      </c>
      <c r="D1154" s="5">
        <v>1000000</v>
      </c>
      <c r="E1154" s="5">
        <v>200000</v>
      </c>
      <c r="F1154" s="5">
        <v>27000</v>
      </c>
      <c r="G1154" s="5">
        <v>0</v>
      </c>
      <c r="H1154" s="5">
        <v>338000</v>
      </c>
      <c r="I1154" s="5">
        <v>0</v>
      </c>
      <c r="J1154" s="5">
        <v>0</v>
      </c>
      <c r="K1154" s="5">
        <v>0</v>
      </c>
      <c r="L1154" s="5"/>
      <c r="M1154" s="5">
        <f t="shared" si="439"/>
        <v>-321334</v>
      </c>
      <c r="N1154" s="5">
        <f t="shared" si="440"/>
        <v>0</v>
      </c>
      <c r="O1154" s="5" t="s">
        <v>2547</v>
      </c>
      <c r="P1154" s="5">
        <v>0</v>
      </c>
      <c r="Q1154" s="1506">
        <v>0</v>
      </c>
      <c r="R1154" s="1506">
        <v>227499</v>
      </c>
      <c r="S1154" s="1506">
        <v>1137501</v>
      </c>
      <c r="T1154" s="1506">
        <v>0</v>
      </c>
      <c r="U1154" s="1506">
        <v>0</v>
      </c>
      <c r="V1154" s="1506">
        <v>0</v>
      </c>
      <c r="W1154" s="23">
        <v>0.79</v>
      </c>
      <c r="X1154" s="1506">
        <v>1</v>
      </c>
    </row>
    <row r="1155" spans="1:24" ht="15" customHeight="1" x14ac:dyDescent="0.25">
      <c r="A1155" t="s">
        <v>41</v>
      </c>
      <c r="B1155" s="3" t="s">
        <v>2549</v>
      </c>
      <c r="C1155" s="5">
        <v>1369000</v>
      </c>
      <c r="D1155" s="5">
        <v>950000</v>
      </c>
      <c r="E1155" s="5">
        <v>190000</v>
      </c>
      <c r="F1155" s="5">
        <v>90000</v>
      </c>
      <c r="G1155" s="5">
        <v>0</v>
      </c>
      <c r="H1155" s="5">
        <v>329000</v>
      </c>
      <c r="I1155" s="5">
        <v>0</v>
      </c>
      <c r="J1155" s="5">
        <v>0</v>
      </c>
      <c r="K1155" s="5">
        <v>0</v>
      </c>
      <c r="L1155" s="5"/>
      <c r="M1155" s="5">
        <f xml:space="preserve"> +M1154+H1155+ I1155- J1155- L1155+ Q1155</f>
        <v>7666</v>
      </c>
      <c r="N1155" s="5">
        <f>(C1155-D1155 - F1155 - G1155 + J1155- K1155- H1155- I1155- P1155)*-1</f>
        <v>0</v>
      </c>
      <c r="O1155" s="5" t="s">
        <v>2550</v>
      </c>
      <c r="P1155" s="5">
        <v>0</v>
      </c>
      <c r="Q1155" s="1509">
        <v>0</v>
      </c>
      <c r="R1155" s="1509">
        <v>228166</v>
      </c>
      <c r="S1155" s="1509">
        <v>1140834</v>
      </c>
      <c r="T1155" s="1509">
        <v>0</v>
      </c>
      <c r="U1155" s="1509">
        <v>0</v>
      </c>
      <c r="V1155" s="1509">
        <v>0</v>
      </c>
      <c r="W1155" s="23">
        <v>0.75</v>
      </c>
      <c r="X1155" s="1509">
        <v>3</v>
      </c>
    </row>
    <row r="1156" spans="1:24" ht="15" customHeight="1" x14ac:dyDescent="0.25">
      <c r="A1156" s="6" t="s">
        <v>19</v>
      </c>
      <c r="B1156" s="6" t="s">
        <v>15</v>
      </c>
      <c r="C1156" s="7">
        <f t="shared" ref="C1156:L1156" si="441">SUM(C1149:C1155)</f>
        <v>8053000</v>
      </c>
      <c r="D1156" s="7">
        <f t="shared" si="441"/>
        <v>6250000</v>
      </c>
      <c r="E1156" s="7">
        <f t="shared" si="441"/>
        <v>1250000</v>
      </c>
      <c r="F1156" s="7">
        <f t="shared" si="441"/>
        <v>817000</v>
      </c>
      <c r="G1156" s="7">
        <f t="shared" si="441"/>
        <v>0</v>
      </c>
      <c r="H1156" s="7">
        <f t="shared" si="441"/>
        <v>2216000</v>
      </c>
      <c r="I1156" s="7">
        <f t="shared" si="441"/>
        <v>0</v>
      </c>
      <c r="J1156" s="7">
        <f t="shared" si="441"/>
        <v>1230000</v>
      </c>
      <c r="K1156" s="7">
        <f t="shared" si="441"/>
        <v>0</v>
      </c>
      <c r="L1156" s="7">
        <f t="shared" si="441"/>
        <v>0</v>
      </c>
      <c r="M1156" s="7">
        <f>+M1155</f>
        <v>7666</v>
      </c>
      <c r="N1156" s="7">
        <f>SUM(N1149:N1155)</f>
        <v>0</v>
      </c>
      <c r="O1156" s="7"/>
      <c r="P1156" s="7">
        <f>SUM(P1149:P1155)</f>
        <v>0</v>
      </c>
      <c r="Q1156" s="8"/>
    </row>
    <row r="1157" spans="1:24" x14ac:dyDescent="0.25">
      <c r="A1157" s="10" t="s">
        <v>15</v>
      </c>
      <c r="B1157" s="10" t="s">
        <v>20</v>
      </c>
      <c r="C1157" s="11">
        <f t="shared" ref="C1157:L1157" si="442">C1132+C1140+C1148+C1156</f>
        <v>30111000</v>
      </c>
      <c r="D1157" s="11">
        <f t="shared" si="442"/>
        <v>27350000</v>
      </c>
      <c r="E1157" s="11">
        <f t="shared" si="442"/>
        <v>5670000</v>
      </c>
      <c r="F1157" s="11">
        <f t="shared" si="442"/>
        <v>5207000</v>
      </c>
      <c r="G1157" s="11">
        <f t="shared" si="442"/>
        <v>0</v>
      </c>
      <c r="H1157" s="11">
        <f t="shared" si="442"/>
        <v>12769000</v>
      </c>
      <c r="I1157" s="11">
        <f t="shared" si="442"/>
        <v>0</v>
      </c>
      <c r="J1157" s="11">
        <f t="shared" si="442"/>
        <v>15258000</v>
      </c>
      <c r="K1157" s="11">
        <f t="shared" si="442"/>
        <v>40000</v>
      </c>
      <c r="L1157" s="11">
        <f t="shared" si="442"/>
        <v>1606668</v>
      </c>
      <c r="M1157" s="11">
        <f>M1156</f>
        <v>7666</v>
      </c>
      <c r="N1157" s="11">
        <f>N1132+N1140+N1148+N1156</f>
        <v>-3000</v>
      </c>
      <c r="O1157" s="11"/>
      <c r="P1157" s="11">
        <f>P1132+P1140+P1148+P1156</f>
        <v>0</v>
      </c>
      <c r="Q1157" s="9"/>
    </row>
    <row r="1158" spans="1:24" ht="15" customHeight="1" x14ac:dyDescent="0.25">
      <c r="A1158" s="3" t="s">
        <v>41</v>
      </c>
      <c r="B1158" s="3" t="s">
        <v>2551</v>
      </c>
      <c r="C1158" s="5">
        <v>959000</v>
      </c>
      <c r="D1158" s="5">
        <v>1500000</v>
      </c>
      <c r="E1158" s="5">
        <v>300000</v>
      </c>
      <c r="F1158" s="5">
        <v>51000</v>
      </c>
      <c r="G1158" s="5">
        <v>0</v>
      </c>
      <c r="H1158" s="5">
        <v>237000</v>
      </c>
      <c r="I1158" s="5">
        <v>0</v>
      </c>
      <c r="J1158" s="5">
        <v>829000</v>
      </c>
      <c r="K1158" s="5">
        <v>0</v>
      </c>
      <c r="L1158" s="5"/>
      <c r="M1158" s="5">
        <f xml:space="preserve"> M1155+H1158+ I1158- J1158- L1158+ Q1158</f>
        <v>-584334</v>
      </c>
      <c r="N1158" s="5">
        <f t="shared" ref="N1158:N1164" si="443">(C1158-D1158 - F1158 - G1158 + J1158- K1158- H1158- I1158- P1158)*-1</f>
        <v>0</v>
      </c>
      <c r="O1158" s="5" t="s">
        <v>2553</v>
      </c>
      <c r="P1158" s="5">
        <v>0</v>
      </c>
      <c r="Q1158" s="1510">
        <v>0</v>
      </c>
      <c r="R1158" s="1510">
        <v>159838</v>
      </c>
      <c r="S1158" s="1510">
        <v>799162</v>
      </c>
      <c r="T1158" s="1510">
        <v>0</v>
      </c>
      <c r="U1158" s="1510">
        <v>0</v>
      </c>
    </row>
    <row r="1159" spans="1:24" ht="15" customHeight="1" x14ac:dyDescent="0.25">
      <c r="A1159" s="3" t="s">
        <v>41</v>
      </c>
      <c r="B1159" s="3" t="s">
        <v>2554</v>
      </c>
      <c r="C1159" s="5">
        <v>799000</v>
      </c>
      <c r="D1159" s="5">
        <v>1300000</v>
      </c>
      <c r="E1159" s="5">
        <v>260000</v>
      </c>
      <c r="F1159" s="5">
        <v>29000</v>
      </c>
      <c r="G1159" s="5">
        <v>0</v>
      </c>
      <c r="H1159" s="5">
        <v>70000</v>
      </c>
      <c r="I1159" s="5">
        <v>0</v>
      </c>
      <c r="J1159" s="5">
        <v>600000</v>
      </c>
      <c r="K1159" s="5">
        <v>0</v>
      </c>
      <c r="L1159" s="5"/>
      <c r="M1159" s="5">
        <f xml:space="preserve"> M1158+H1159+ I1159- J1159- L1159+ Q1159</f>
        <v>-1114334</v>
      </c>
      <c r="N1159" s="5">
        <f t="shared" si="443"/>
        <v>0</v>
      </c>
      <c r="O1159" s="5" t="s">
        <v>1797</v>
      </c>
      <c r="P1159" s="5">
        <v>0</v>
      </c>
      <c r="Q1159" s="1511">
        <v>0</v>
      </c>
      <c r="R1159" s="1511">
        <v>133168</v>
      </c>
      <c r="S1159" s="1511">
        <v>665832</v>
      </c>
      <c r="T1159" s="1511">
        <v>0</v>
      </c>
      <c r="U1159" s="1511">
        <v>0</v>
      </c>
      <c r="V1159" s="1510">
        <v>0</v>
      </c>
      <c r="W1159" s="23">
        <v>0.77</v>
      </c>
      <c r="X1159" s="1510">
        <v>2</v>
      </c>
    </row>
    <row r="1160" spans="1:24" ht="15" customHeight="1" x14ac:dyDescent="0.25">
      <c r="A1160" s="3" t="s">
        <v>41</v>
      </c>
      <c r="B1160" s="3" t="s">
        <v>2556</v>
      </c>
      <c r="C1160" s="5">
        <v>770000</v>
      </c>
      <c r="D1160" s="5">
        <v>200000</v>
      </c>
      <c r="E1160" s="5">
        <v>40000</v>
      </c>
      <c r="F1160" s="5">
        <v>27000</v>
      </c>
      <c r="G1160" s="5">
        <v>0</v>
      </c>
      <c r="H1160" s="5">
        <v>543000</v>
      </c>
      <c r="I1160" s="5">
        <v>0</v>
      </c>
      <c r="J1160" s="5">
        <v>0</v>
      </c>
      <c r="K1160" s="5">
        <v>0</v>
      </c>
      <c r="L1160" s="5"/>
      <c r="M1160" s="5">
        <f xml:space="preserve"> M1159+H1160+ I1160- J1160- L1160+ Q1160</f>
        <v>-571334</v>
      </c>
      <c r="N1160" s="5">
        <f t="shared" si="443"/>
        <v>0</v>
      </c>
      <c r="O1160" s="5" t="s">
        <v>2542</v>
      </c>
      <c r="P1160" s="5">
        <v>0</v>
      </c>
      <c r="Q1160" s="1512">
        <v>0</v>
      </c>
      <c r="R1160" s="1512">
        <v>128334</v>
      </c>
      <c r="S1160" s="1512">
        <v>641666</v>
      </c>
      <c r="T1160" s="1512">
        <v>0</v>
      </c>
      <c r="U1160" s="1512">
        <v>0</v>
      </c>
      <c r="V1160" s="1511">
        <v>0</v>
      </c>
      <c r="W1160" s="23">
        <v>0.73</v>
      </c>
      <c r="X1160" s="1511">
        <v>2</v>
      </c>
    </row>
    <row r="1161" spans="1:24" ht="15" customHeight="1" x14ac:dyDescent="0.25">
      <c r="A1161" s="3" t="s">
        <v>41</v>
      </c>
      <c r="B1161" s="3" t="s">
        <v>2558</v>
      </c>
      <c r="C1161" s="5">
        <v>854000</v>
      </c>
      <c r="D1161" s="5">
        <v>800000</v>
      </c>
      <c r="E1161" s="5">
        <v>160000</v>
      </c>
      <c r="F1161" s="5">
        <v>259000</v>
      </c>
      <c r="G1161" s="5">
        <v>0</v>
      </c>
      <c r="H1161" s="5">
        <v>95000</v>
      </c>
      <c r="I1161" s="5">
        <v>0</v>
      </c>
      <c r="J1161" s="5">
        <v>300000</v>
      </c>
      <c r="K1161" s="5">
        <v>0</v>
      </c>
      <c r="L1161" s="5"/>
      <c r="M1161" s="5">
        <f>+M1160+ H1161+ I1161- J1161- L1161+ Q1161</f>
        <v>-776334</v>
      </c>
      <c r="N1161" s="5">
        <f t="shared" si="443"/>
        <v>0</v>
      </c>
      <c r="O1161" s="5" t="s">
        <v>2560</v>
      </c>
      <c r="P1161" s="5">
        <v>0</v>
      </c>
      <c r="Q1161" s="1519">
        <v>0</v>
      </c>
      <c r="R1161" s="1519">
        <v>142339</v>
      </c>
      <c r="S1161" s="1519">
        <v>711661.5</v>
      </c>
      <c r="T1161" s="1519">
        <v>0</v>
      </c>
      <c r="U1161" s="1519">
        <v>0</v>
      </c>
      <c r="V1161" s="1519">
        <v>0</v>
      </c>
      <c r="W1161" s="23">
        <v>0.63</v>
      </c>
      <c r="X1161" s="1519">
        <v>2</v>
      </c>
    </row>
    <row r="1162" spans="1:24" ht="15" customHeight="1" x14ac:dyDescent="0.25">
      <c r="A1162" s="3" t="s">
        <v>41</v>
      </c>
      <c r="B1162" s="3" t="s">
        <v>2561</v>
      </c>
      <c r="C1162" s="5">
        <v>1480000</v>
      </c>
      <c r="D1162" s="5">
        <v>900000</v>
      </c>
      <c r="E1162" s="5">
        <v>180000</v>
      </c>
      <c r="F1162" s="5">
        <v>27000</v>
      </c>
      <c r="G1162" s="5">
        <v>0</v>
      </c>
      <c r="H1162" s="5">
        <v>553000</v>
      </c>
      <c r="I1162" s="5">
        <v>0</v>
      </c>
      <c r="J1162" s="5">
        <v>0</v>
      </c>
      <c r="K1162" s="5">
        <v>0</v>
      </c>
      <c r="L1162" s="5"/>
      <c r="M1162" s="5">
        <f xml:space="preserve"> M1161+H1162+ I1162- J1162- L1162+ Q1162</f>
        <v>-223334</v>
      </c>
      <c r="N1162" s="5">
        <f t="shared" si="443"/>
        <v>0</v>
      </c>
      <c r="O1162" s="5" t="s">
        <v>1533</v>
      </c>
      <c r="P1162" s="5">
        <v>0</v>
      </c>
      <c r="Q1162" s="1520">
        <v>0</v>
      </c>
      <c r="R1162" s="1520">
        <v>246672</v>
      </c>
      <c r="S1162" s="1520">
        <v>1233328.5</v>
      </c>
      <c r="T1162" s="1520">
        <v>0</v>
      </c>
      <c r="U1162" s="1520">
        <v>0</v>
      </c>
      <c r="V1162" s="1520">
        <v>0</v>
      </c>
      <c r="W1162" s="23">
        <v>0.75</v>
      </c>
      <c r="X1162" s="1520">
        <v>2</v>
      </c>
    </row>
    <row r="1163" spans="1:24" ht="15" customHeight="1" x14ac:dyDescent="0.25">
      <c r="A1163" s="3" t="s">
        <v>41</v>
      </c>
      <c r="B1163" s="3" t="s">
        <v>2563</v>
      </c>
      <c r="C1163" s="5">
        <v>1313000</v>
      </c>
      <c r="D1163" s="5">
        <v>1200000</v>
      </c>
      <c r="E1163" s="5">
        <v>240000</v>
      </c>
      <c r="F1163" s="5">
        <v>27000</v>
      </c>
      <c r="G1163" s="5">
        <v>0</v>
      </c>
      <c r="H1163" s="5">
        <v>86000</v>
      </c>
      <c r="I1163" s="5">
        <v>0</v>
      </c>
      <c r="J1163" s="5">
        <v>0</v>
      </c>
      <c r="K1163" s="5">
        <v>0</v>
      </c>
      <c r="L1163" s="5"/>
      <c r="M1163" s="5">
        <f xml:space="preserve"> M1162+H1163+ I1163- J1163- L1163+ Q1163</f>
        <v>-137334</v>
      </c>
      <c r="N1163" s="5">
        <f t="shared" si="443"/>
        <v>0</v>
      </c>
      <c r="O1163" s="5" t="s">
        <v>2564</v>
      </c>
      <c r="P1163" s="5">
        <v>0</v>
      </c>
      <c r="Q1163" s="1521">
        <v>0</v>
      </c>
      <c r="R1163" s="1521">
        <v>218831</v>
      </c>
      <c r="S1163" s="1521">
        <v>1094169</v>
      </c>
      <c r="T1163" s="1521">
        <v>0</v>
      </c>
      <c r="U1163" s="1521">
        <v>0</v>
      </c>
      <c r="V1163" s="1521">
        <v>0</v>
      </c>
      <c r="W1163" s="23">
        <v>0.74</v>
      </c>
      <c r="X1163" s="1521">
        <v>3</v>
      </c>
    </row>
    <row r="1164" spans="1:24" ht="15" customHeight="1" x14ac:dyDescent="0.25">
      <c r="A1164" s="3" t="s">
        <v>41</v>
      </c>
      <c r="B1164" s="3" t="s">
        <v>2565</v>
      </c>
      <c r="C1164" s="5">
        <v>915000</v>
      </c>
      <c r="D1164" s="5">
        <v>2000000</v>
      </c>
      <c r="E1164" s="5">
        <v>400000</v>
      </c>
      <c r="F1164" s="5">
        <v>39000</v>
      </c>
      <c r="G1164" s="5">
        <v>0</v>
      </c>
      <c r="H1164" s="5">
        <v>876000</v>
      </c>
      <c r="I1164" s="5">
        <v>0</v>
      </c>
      <c r="J1164" s="5">
        <v>2000000</v>
      </c>
      <c r="K1164" s="5">
        <v>0</v>
      </c>
      <c r="L1164" s="5"/>
      <c r="M1164" s="5">
        <f xml:space="preserve"> +M1163+H1164+ I1164- J1164- L1164+ Q1164</f>
        <v>-1261334</v>
      </c>
      <c r="N1164" s="5">
        <f t="shared" si="443"/>
        <v>0</v>
      </c>
      <c r="O1164" s="5" t="s">
        <v>2566</v>
      </c>
      <c r="P1164" s="5">
        <v>0</v>
      </c>
      <c r="Q1164" s="1522">
        <v>0</v>
      </c>
      <c r="R1164" s="1522">
        <v>152498</v>
      </c>
      <c r="S1164" s="1522">
        <v>762502</v>
      </c>
      <c r="T1164" s="1522">
        <v>0</v>
      </c>
      <c r="U1164" s="1522">
        <v>0</v>
      </c>
      <c r="V1164" s="1522">
        <v>0</v>
      </c>
      <c r="W1164" s="23">
        <v>0.77</v>
      </c>
      <c r="X1164" s="1522">
        <v>4</v>
      </c>
    </row>
    <row r="1165" spans="1:24" ht="15" customHeight="1" x14ac:dyDescent="0.25">
      <c r="A1165" s="6" t="s">
        <v>16</v>
      </c>
      <c r="B1165" s="6" t="s">
        <v>15</v>
      </c>
      <c r="C1165" s="7">
        <f>SUM(C1158:C1164)</f>
        <v>7090000</v>
      </c>
      <c r="D1165" s="7">
        <f>SUM(D1158:D1164)</f>
        <v>7900000</v>
      </c>
      <c r="E1165" s="7">
        <f>SUM(E1158:E1164)</f>
        <v>1580000</v>
      </c>
      <c r="F1165" s="7">
        <f>SUM(F1158:F1164)</f>
        <v>459000</v>
      </c>
      <c r="G1165" s="7">
        <f t="shared" ref="G1165:L1165" si="444">SUM(G1155:G1163)</f>
        <v>0</v>
      </c>
      <c r="H1165" s="7">
        <f>SUM(H1158:H1164)</f>
        <v>2460000</v>
      </c>
      <c r="I1165" s="7">
        <f t="shared" si="444"/>
        <v>0</v>
      </c>
      <c r="J1165" s="7">
        <f>SUM(J1158:J1164)</f>
        <v>3729000</v>
      </c>
      <c r="K1165" s="7">
        <f t="shared" si="444"/>
        <v>40000</v>
      </c>
      <c r="L1165" s="7">
        <f t="shared" si="444"/>
        <v>1606668</v>
      </c>
      <c r="M1165" s="7">
        <f>+M1164</f>
        <v>-1261334</v>
      </c>
      <c r="N1165" s="7">
        <f>SUM(N1155:N1163)</f>
        <v>-3000</v>
      </c>
      <c r="O1165" s="7"/>
      <c r="P1165" s="7">
        <f>SUM(P1155:P1163)</f>
        <v>0</v>
      </c>
      <c r="Q1165" s="8"/>
    </row>
    <row r="1166" spans="1:24" ht="15" customHeight="1" x14ac:dyDescent="0.25">
      <c r="A1166" s="3" t="s">
        <v>41</v>
      </c>
      <c r="B1166" s="3" t="s">
        <v>2568</v>
      </c>
      <c r="C1166" s="5">
        <v>1266000</v>
      </c>
      <c r="D1166" s="5">
        <v>1000000</v>
      </c>
      <c r="E1166" s="5">
        <v>200000</v>
      </c>
      <c r="F1166" s="5">
        <v>58000</v>
      </c>
      <c r="G1166" s="5">
        <v>0</v>
      </c>
      <c r="H1166" s="5">
        <v>208000</v>
      </c>
      <c r="I1166" s="5">
        <v>0</v>
      </c>
      <c r="J1166" s="5">
        <v>0</v>
      </c>
      <c r="K1166" s="5">
        <v>0</v>
      </c>
      <c r="L1166" s="5"/>
      <c r="M1166" s="5">
        <f xml:space="preserve"> M1165+H1166+ I1166- J1166- L1166+ Q1166</f>
        <v>-1053334</v>
      </c>
      <c r="N1166" s="5">
        <f t="shared" ref="N1166:N1171" si="445">(C1166-D1166 - F1166 - G1166 + J1166- K1166- H1166- I1166- P1166)*-1</f>
        <v>0</v>
      </c>
      <c r="O1166" s="5" t="s">
        <v>1487</v>
      </c>
      <c r="P1166" s="5">
        <v>0</v>
      </c>
      <c r="Q1166" s="1523">
        <v>0</v>
      </c>
      <c r="R1166" s="1523">
        <v>210999</v>
      </c>
      <c r="S1166" s="1523">
        <v>1055001</v>
      </c>
      <c r="T1166" s="1523">
        <v>0</v>
      </c>
      <c r="U1166" s="1523">
        <v>0</v>
      </c>
      <c r="V1166" s="1523">
        <v>0</v>
      </c>
      <c r="W1166" s="23">
        <v>0.71</v>
      </c>
      <c r="X1166" s="1523">
        <v>2</v>
      </c>
    </row>
    <row r="1167" spans="1:24" ht="15" customHeight="1" x14ac:dyDescent="0.25">
      <c r="A1167" t="s">
        <v>41</v>
      </c>
      <c r="B1167" t="s">
        <v>2570</v>
      </c>
      <c r="C1167" s="1524">
        <v>848000</v>
      </c>
      <c r="D1167" s="1524">
        <v>1300000</v>
      </c>
      <c r="E1167" s="1524">
        <v>260000</v>
      </c>
      <c r="F1167" s="1524">
        <v>27000</v>
      </c>
      <c r="G1167" s="1524">
        <v>0</v>
      </c>
      <c r="H1167" s="1524">
        <v>521000</v>
      </c>
      <c r="I1167" s="1524">
        <v>0</v>
      </c>
      <c r="J1167" s="1524">
        <v>1000000</v>
      </c>
      <c r="K1167" s="1524">
        <v>0</v>
      </c>
      <c r="M1167" s="5">
        <f t="shared" ref="M1167:M1172" si="446" xml:space="preserve"> M1166+H1167+ I1167- J1167- L1167+ Q1167</f>
        <v>-1532334</v>
      </c>
      <c r="N1167">
        <f t="shared" si="445"/>
        <v>0</v>
      </c>
      <c r="O1167" t="s">
        <v>2572</v>
      </c>
      <c r="P1167" s="1524">
        <v>0</v>
      </c>
      <c r="Q1167" s="1524">
        <v>0</v>
      </c>
      <c r="R1167" s="1524">
        <v>141332</v>
      </c>
      <c r="S1167" s="1524">
        <v>706668</v>
      </c>
      <c r="T1167" s="1524">
        <v>0</v>
      </c>
      <c r="U1167" s="1524">
        <v>0</v>
      </c>
      <c r="V1167" s="1524">
        <v>0</v>
      </c>
      <c r="W1167" s="23">
        <v>0.77</v>
      </c>
      <c r="X1167" s="1524">
        <v>2</v>
      </c>
    </row>
    <row r="1168" spans="1:24" ht="15" customHeight="1" x14ac:dyDescent="0.25">
      <c r="A1168" s="3" t="s">
        <v>41</v>
      </c>
      <c r="B1168" s="3" t="s">
        <v>2573</v>
      </c>
      <c r="C1168" s="5">
        <v>924000</v>
      </c>
      <c r="D1168" s="5">
        <v>500000</v>
      </c>
      <c r="E1168" s="5">
        <v>100000</v>
      </c>
      <c r="F1168" s="5">
        <v>257000</v>
      </c>
      <c r="G1168" s="5">
        <v>0</v>
      </c>
      <c r="H1168" s="5">
        <v>167000</v>
      </c>
      <c r="I1168" s="5">
        <v>0</v>
      </c>
      <c r="J1168" s="5">
        <v>0</v>
      </c>
      <c r="K1168" s="5">
        <v>0</v>
      </c>
      <c r="L1168" s="5"/>
      <c r="M1168" s="5">
        <f t="shared" si="446"/>
        <v>-1365334</v>
      </c>
      <c r="N1168" s="5">
        <f t="shared" si="445"/>
        <v>0</v>
      </c>
      <c r="O1168" s="5" t="s">
        <v>2574</v>
      </c>
      <c r="P1168" s="5">
        <v>0</v>
      </c>
      <c r="Q1168" s="1525">
        <v>0</v>
      </c>
      <c r="R1168" s="1525">
        <v>153997</v>
      </c>
      <c r="S1168" s="1525">
        <v>770003</v>
      </c>
      <c r="T1168" s="1525">
        <v>0</v>
      </c>
      <c r="U1168" s="1525">
        <v>0</v>
      </c>
      <c r="V1168" s="1525">
        <v>0</v>
      </c>
      <c r="W1168" s="23">
        <v>0.66</v>
      </c>
      <c r="X1168" s="1525">
        <v>1</v>
      </c>
    </row>
    <row r="1169" spans="1:24" ht="15" customHeight="1" x14ac:dyDescent="0.25">
      <c r="A1169" s="3" t="s">
        <v>41</v>
      </c>
      <c r="B1169" s="3" t="s">
        <v>2576</v>
      </c>
      <c r="C1169" s="5">
        <v>2758000</v>
      </c>
      <c r="D1169" s="5">
        <v>600000</v>
      </c>
      <c r="E1169" s="5">
        <v>120000</v>
      </c>
      <c r="F1169" s="5">
        <v>34000</v>
      </c>
      <c r="G1169" s="5">
        <v>0</v>
      </c>
      <c r="H1169" s="5">
        <v>808000</v>
      </c>
      <c r="I1169" s="5">
        <v>0</v>
      </c>
      <c r="J1169" s="5">
        <v>0</v>
      </c>
      <c r="K1169" s="5">
        <v>1316000</v>
      </c>
      <c r="L1169" s="5"/>
      <c r="M1169" s="5">
        <f t="shared" si="446"/>
        <v>-557334</v>
      </c>
      <c r="N1169" s="5">
        <f t="shared" si="445"/>
        <v>0</v>
      </c>
      <c r="O1169" s="5" t="s">
        <v>52</v>
      </c>
      <c r="P1169" s="5">
        <v>0</v>
      </c>
      <c r="Q1169" s="1526">
        <v>0</v>
      </c>
      <c r="R1169" s="1526">
        <v>459660</v>
      </c>
      <c r="S1169" s="1526">
        <v>2298339.7000000002</v>
      </c>
      <c r="T1169" s="1526">
        <v>0</v>
      </c>
      <c r="U1169" s="1526">
        <v>0</v>
      </c>
      <c r="V1169" s="1526">
        <v>0</v>
      </c>
      <c r="W1169" s="23">
        <v>0.81</v>
      </c>
      <c r="X1169" s="1526">
        <v>1</v>
      </c>
    </row>
    <row r="1170" spans="1:24" ht="15" customHeight="1" x14ac:dyDescent="0.25">
      <c r="A1170" s="3" t="s">
        <v>41</v>
      </c>
      <c r="B1170" s="3" t="s">
        <v>2578</v>
      </c>
      <c r="C1170" s="5">
        <v>806000</v>
      </c>
      <c r="D1170" s="5">
        <v>0</v>
      </c>
      <c r="E1170" s="5">
        <v>0</v>
      </c>
      <c r="F1170" s="5">
        <v>27000</v>
      </c>
      <c r="G1170" s="5">
        <v>0</v>
      </c>
      <c r="H1170" s="5">
        <v>779000</v>
      </c>
      <c r="I1170" s="5">
        <v>0</v>
      </c>
      <c r="J1170" s="5">
        <v>0</v>
      </c>
      <c r="K1170" s="5">
        <v>0</v>
      </c>
      <c r="L1170" s="5"/>
      <c r="M1170" s="5">
        <f t="shared" si="446"/>
        <v>221666</v>
      </c>
      <c r="N1170" s="5">
        <f t="shared" si="445"/>
        <v>0</v>
      </c>
      <c r="O1170" s="5" t="s">
        <v>1589</v>
      </c>
      <c r="P1170" s="5">
        <v>0</v>
      </c>
      <c r="Q1170" s="1528">
        <v>0</v>
      </c>
      <c r="R1170" s="1528">
        <v>134331</v>
      </c>
      <c r="S1170" s="1528">
        <v>671669</v>
      </c>
      <c r="T1170" s="1528">
        <v>0</v>
      </c>
      <c r="U1170" s="1528">
        <v>0</v>
      </c>
      <c r="V1170" s="1528">
        <v>0</v>
      </c>
      <c r="W1170" s="23">
        <v>0.72</v>
      </c>
      <c r="X1170" s="1528">
        <v>0</v>
      </c>
    </row>
    <row r="1171" spans="1:24" ht="15" customHeight="1" x14ac:dyDescent="0.25">
      <c r="A1171" s="3" t="s">
        <v>41</v>
      </c>
      <c r="B1171" s="3" t="s">
        <v>2580</v>
      </c>
      <c r="C1171" s="5">
        <v>1153000</v>
      </c>
      <c r="D1171" s="5">
        <v>850000</v>
      </c>
      <c r="E1171" s="5">
        <v>170000</v>
      </c>
      <c r="F1171" s="5">
        <v>27000</v>
      </c>
      <c r="G1171" s="5">
        <v>0</v>
      </c>
      <c r="H1171" s="5">
        <v>276000</v>
      </c>
      <c r="I1171" s="5">
        <v>0</v>
      </c>
      <c r="J1171" s="5">
        <v>0</v>
      </c>
      <c r="K1171" s="5">
        <v>0</v>
      </c>
      <c r="L1171" s="5"/>
      <c r="M1171" s="5">
        <f t="shared" si="446"/>
        <v>497666</v>
      </c>
      <c r="N1171" s="5">
        <f t="shared" si="445"/>
        <v>0</v>
      </c>
      <c r="O1171" s="5" t="s">
        <v>1559</v>
      </c>
      <c r="P1171" s="5">
        <v>0</v>
      </c>
      <c r="Q1171" s="1529">
        <v>0</v>
      </c>
      <c r="R1171" s="1529">
        <v>192168</v>
      </c>
      <c r="S1171" s="1529">
        <v>960832</v>
      </c>
      <c r="T1171" s="1529">
        <v>0</v>
      </c>
      <c r="U1171" s="1529">
        <v>0</v>
      </c>
      <c r="V1171" s="1529">
        <v>0</v>
      </c>
      <c r="W1171" s="23">
        <v>0.74</v>
      </c>
      <c r="X1171" s="1529">
        <v>3</v>
      </c>
    </row>
    <row r="1172" spans="1:24" ht="15" customHeight="1" x14ac:dyDescent="0.25">
      <c r="A1172" s="3" t="s">
        <v>41</v>
      </c>
      <c r="B1172" s="3" t="s">
        <v>2582</v>
      </c>
      <c r="C1172" s="5">
        <v>1023000</v>
      </c>
      <c r="D1172" s="5">
        <v>150000</v>
      </c>
      <c r="E1172" s="5">
        <v>30000</v>
      </c>
      <c r="F1172" s="5">
        <v>27000</v>
      </c>
      <c r="G1172" s="5">
        <v>0</v>
      </c>
      <c r="H1172" s="5">
        <v>846000</v>
      </c>
      <c r="I1172" s="5">
        <v>0</v>
      </c>
      <c r="J1172" s="5">
        <v>0</v>
      </c>
      <c r="K1172" s="5">
        <v>0</v>
      </c>
      <c r="L1172" s="5"/>
      <c r="M1172" s="5">
        <f t="shared" si="446"/>
        <v>1343666</v>
      </c>
      <c r="N1172" s="5">
        <f>(C1172-D1172 - F1172 - G1172 + J1172- K1172- H1172- I1172- P1172)*-1</f>
        <v>0</v>
      </c>
      <c r="O1172" s="5" t="s">
        <v>2584</v>
      </c>
      <c r="P1172" s="5">
        <v>0</v>
      </c>
      <c r="Q1172" s="1530">
        <v>0</v>
      </c>
      <c r="R1172" s="1530">
        <v>170498</v>
      </c>
      <c r="S1172" s="1530">
        <v>852502</v>
      </c>
      <c r="T1172" s="1530">
        <v>0</v>
      </c>
      <c r="U1172" s="1530">
        <v>0</v>
      </c>
      <c r="V1172" s="1530">
        <v>0</v>
      </c>
      <c r="W1172" s="23">
        <v>0.71</v>
      </c>
      <c r="X1172" s="1530">
        <v>1</v>
      </c>
    </row>
    <row r="1173" spans="1:24" ht="15" customHeight="1" x14ac:dyDescent="0.25">
      <c r="A1173" s="6" t="s">
        <v>17</v>
      </c>
      <c r="B1173" s="6" t="s">
        <v>15</v>
      </c>
      <c r="C1173" s="7">
        <f>SUM(C1166:C1172)</f>
        <v>8778000</v>
      </c>
      <c r="D1173" s="7">
        <f>SUM(D1166:D1172)</f>
        <v>4400000</v>
      </c>
      <c r="E1173" s="7">
        <f>SUM(E1166:E1172)</f>
        <v>880000</v>
      </c>
      <c r="F1173" s="7">
        <f>SUM(F1166:F1172)</f>
        <v>457000</v>
      </c>
      <c r="G1173" s="7">
        <f t="shared" ref="G1173:I1173" si="447">SUM(G1164:G1172)</f>
        <v>0</v>
      </c>
      <c r="H1173" s="7">
        <f>SUM(H1166:H1172)</f>
        <v>3605000</v>
      </c>
      <c r="I1173" s="7">
        <f t="shared" si="447"/>
        <v>0</v>
      </c>
      <c r="J1173" s="7">
        <f>SUM(J1166:J1172)</f>
        <v>1000000</v>
      </c>
      <c r="K1173" s="7">
        <f>SUM(K1166:K1172)</f>
        <v>1316000</v>
      </c>
      <c r="L1173" s="7">
        <f>SUM(L1166:L1172)</f>
        <v>0</v>
      </c>
      <c r="M1173" s="7">
        <f>M1172</f>
        <v>1343666</v>
      </c>
      <c r="N1173" s="7">
        <f>SUM(N1164:N1172)</f>
        <v>-3000</v>
      </c>
      <c r="O1173" s="7"/>
      <c r="P1173" s="7">
        <f>SUM(P1164:P1172)</f>
        <v>0</v>
      </c>
      <c r="Q1173" s="8"/>
    </row>
    <row r="1174" spans="1:24" ht="15" customHeight="1" x14ac:dyDescent="0.25">
      <c r="A1174" s="3" t="s">
        <v>41</v>
      </c>
      <c r="B1174" s="3" t="s">
        <v>2585</v>
      </c>
      <c r="C1174" s="5">
        <v>1186000</v>
      </c>
      <c r="D1174" s="5">
        <v>150000</v>
      </c>
      <c r="E1174" s="5">
        <v>30000</v>
      </c>
      <c r="F1174" s="5">
        <v>27000</v>
      </c>
      <c r="G1174" s="5">
        <v>0</v>
      </c>
      <c r="H1174" s="5">
        <v>1009000</v>
      </c>
      <c r="I1174" s="5">
        <v>0</v>
      </c>
      <c r="J1174" s="5">
        <v>0</v>
      </c>
      <c r="K1174" s="5">
        <v>0</v>
      </c>
      <c r="L1174" s="5"/>
      <c r="M1174" s="5">
        <f t="shared" ref="M1174:M1179" si="448" xml:space="preserve"> M1173+H1174+ I1174- J1174- L1174+ Q1174</f>
        <v>2352666</v>
      </c>
      <c r="N1174" s="5">
        <f t="shared" ref="N1174:N1179" si="449">(C1174-D1174 - F1174 - G1174 + J1174- K1174- H1174- I1174- P1174)*-1</f>
        <v>0</v>
      </c>
      <c r="O1174" s="5" t="s">
        <v>2587</v>
      </c>
      <c r="P1174" s="5">
        <v>0</v>
      </c>
      <c r="Q1174" s="1531">
        <v>0</v>
      </c>
      <c r="R1174" s="1531">
        <v>197662</v>
      </c>
      <c r="S1174" s="1531">
        <v>988338</v>
      </c>
      <c r="T1174" s="1531">
        <v>0</v>
      </c>
      <c r="U1174" s="1531">
        <v>0</v>
      </c>
      <c r="V1174" s="1531">
        <v>0</v>
      </c>
      <c r="W1174" s="23">
        <v>0.86</v>
      </c>
      <c r="X1174" s="1531">
        <v>1</v>
      </c>
    </row>
    <row r="1175" spans="1:24" ht="15" customHeight="1" x14ac:dyDescent="0.25">
      <c r="A1175" s="3" t="s">
        <v>41</v>
      </c>
      <c r="B1175" s="3" t="s">
        <v>2588</v>
      </c>
      <c r="C1175" s="5">
        <v>1201000</v>
      </c>
      <c r="D1175" s="5">
        <v>250000</v>
      </c>
      <c r="E1175" s="5">
        <v>50000</v>
      </c>
      <c r="F1175" s="5">
        <v>264000</v>
      </c>
      <c r="G1175" s="5">
        <v>0</v>
      </c>
      <c r="H1175" s="5">
        <v>687000</v>
      </c>
      <c r="I1175" s="5">
        <v>0</v>
      </c>
      <c r="J1175" s="5">
        <v>0</v>
      </c>
      <c r="K1175" s="5">
        <v>0</v>
      </c>
      <c r="L1175" s="5">
        <v>2000000</v>
      </c>
      <c r="M1175" s="1537">
        <f t="shared" si="448"/>
        <v>1039666</v>
      </c>
      <c r="N1175" s="5">
        <f t="shared" si="449"/>
        <v>0</v>
      </c>
      <c r="O1175" s="5" t="s">
        <v>1760</v>
      </c>
      <c r="P1175" s="5">
        <v>0</v>
      </c>
      <c r="Q1175" s="1532">
        <v>0</v>
      </c>
      <c r="R1175" s="1532">
        <v>200169</v>
      </c>
      <c r="S1175" s="1532">
        <v>1000831</v>
      </c>
      <c r="T1175" s="1532">
        <v>0</v>
      </c>
      <c r="U1175" s="1532">
        <v>0</v>
      </c>
      <c r="V1175" s="1532">
        <v>0</v>
      </c>
      <c r="W1175" s="23">
        <v>0.69</v>
      </c>
      <c r="X1175" s="1532">
        <v>1</v>
      </c>
    </row>
    <row r="1176" spans="1:24" ht="15" customHeight="1" x14ac:dyDescent="0.25">
      <c r="A1176" s="3" t="s">
        <v>41</v>
      </c>
      <c r="B1176" s="3" t="s">
        <v>2590</v>
      </c>
      <c r="C1176" s="5">
        <v>1645000</v>
      </c>
      <c r="D1176" s="5">
        <v>100000</v>
      </c>
      <c r="E1176" s="5">
        <v>20000</v>
      </c>
      <c r="F1176" s="5">
        <v>263000</v>
      </c>
      <c r="G1176" s="5">
        <v>0</v>
      </c>
      <c r="H1176" s="5">
        <v>1282000</v>
      </c>
      <c r="I1176" s="5">
        <v>0</v>
      </c>
      <c r="J1176" s="5">
        <v>0</v>
      </c>
      <c r="K1176" s="5">
        <v>0</v>
      </c>
      <c r="L1176" s="5"/>
      <c r="M1176" s="5">
        <f t="shared" si="448"/>
        <v>2321666</v>
      </c>
      <c r="N1176" s="5">
        <f t="shared" si="449"/>
        <v>0</v>
      </c>
      <c r="O1176" s="5" t="s">
        <v>2591</v>
      </c>
      <c r="P1176" s="5">
        <v>0</v>
      </c>
      <c r="Q1176" s="1535">
        <v>0</v>
      </c>
      <c r="R1176" s="1535">
        <v>274162</v>
      </c>
      <c r="S1176" s="1535">
        <v>1370838</v>
      </c>
      <c r="T1176" s="1535">
        <v>0</v>
      </c>
      <c r="U1176" s="1535">
        <v>0</v>
      </c>
      <c r="V1176" s="1535">
        <v>0</v>
      </c>
      <c r="W1176" s="23">
        <v>0.81</v>
      </c>
      <c r="X1176" s="1535">
        <v>1</v>
      </c>
    </row>
    <row r="1177" spans="1:24" ht="15" customHeight="1" x14ac:dyDescent="0.25">
      <c r="A1177" s="3" t="s">
        <v>41</v>
      </c>
      <c r="B1177" s="3" t="s">
        <v>2592</v>
      </c>
      <c r="C1177" s="5">
        <v>707000</v>
      </c>
      <c r="D1177" s="5">
        <v>1500000</v>
      </c>
      <c r="E1177" s="5">
        <v>300000</v>
      </c>
      <c r="F1177" s="5">
        <v>27000</v>
      </c>
      <c r="G1177" s="5">
        <v>0</v>
      </c>
      <c r="H1177" s="5">
        <v>180000</v>
      </c>
      <c r="I1177" s="5">
        <v>0</v>
      </c>
      <c r="J1177" s="5">
        <v>1000000</v>
      </c>
      <c r="K1177" s="5">
        <v>0</v>
      </c>
      <c r="L1177" s="5"/>
      <c r="M1177" s="5">
        <f t="shared" si="448"/>
        <v>1501666</v>
      </c>
      <c r="N1177" s="5">
        <f t="shared" si="449"/>
        <v>0</v>
      </c>
      <c r="O1177" s="5" t="s">
        <v>2593</v>
      </c>
      <c r="P1177" s="5">
        <v>0</v>
      </c>
      <c r="Q1177" s="1536">
        <v>0</v>
      </c>
      <c r="R1177" s="1536">
        <v>117833</v>
      </c>
      <c r="S1177" s="1536">
        <v>589167</v>
      </c>
      <c r="T1177" s="1536">
        <v>0</v>
      </c>
      <c r="U1177" s="1536">
        <v>0</v>
      </c>
      <c r="V1177" s="1536">
        <v>0</v>
      </c>
      <c r="W1177" s="23">
        <v>0.78</v>
      </c>
      <c r="X1177" s="1536">
        <v>1</v>
      </c>
    </row>
    <row r="1178" spans="1:24" ht="15" customHeight="1" x14ac:dyDescent="0.25">
      <c r="A1178" s="3" t="s">
        <v>41</v>
      </c>
      <c r="B1178" s="3" t="s">
        <v>2595</v>
      </c>
      <c r="C1178" s="5">
        <v>891000</v>
      </c>
      <c r="D1178" s="5">
        <v>400000</v>
      </c>
      <c r="E1178" s="5">
        <v>80000</v>
      </c>
      <c r="F1178" s="5">
        <v>27000</v>
      </c>
      <c r="G1178" s="5">
        <v>0</v>
      </c>
      <c r="H1178" s="5">
        <v>464000</v>
      </c>
      <c r="I1178" s="5">
        <v>0</v>
      </c>
      <c r="J1178" s="5">
        <v>0</v>
      </c>
      <c r="K1178" s="5">
        <v>0</v>
      </c>
      <c r="L1178" s="5"/>
      <c r="M1178" s="5">
        <f t="shared" si="448"/>
        <v>1965666</v>
      </c>
      <c r="N1178" s="5">
        <f t="shared" si="449"/>
        <v>0</v>
      </c>
      <c r="O1178" s="5" t="s">
        <v>1941</v>
      </c>
      <c r="P1178" s="5">
        <v>0</v>
      </c>
      <c r="Q1178" s="1538">
        <v>0</v>
      </c>
      <c r="R1178" s="1538">
        <v>148498</v>
      </c>
      <c r="S1178" s="1538">
        <v>742502</v>
      </c>
      <c r="T1178" s="1538">
        <v>0</v>
      </c>
      <c r="U1178" s="1538">
        <v>0</v>
      </c>
      <c r="V1178" s="1538">
        <v>0</v>
      </c>
      <c r="W1178" s="23">
        <v>0.82</v>
      </c>
      <c r="X1178" s="1538">
        <v>2</v>
      </c>
    </row>
    <row r="1179" spans="1:24" ht="15" customHeight="1" x14ac:dyDescent="0.25">
      <c r="A1179" s="3" t="s">
        <v>41</v>
      </c>
      <c r="B1179" s="3" t="s">
        <v>2597</v>
      </c>
      <c r="C1179" s="5">
        <v>1587000</v>
      </c>
      <c r="D1179" s="5">
        <v>3000000</v>
      </c>
      <c r="E1179" s="5">
        <v>600000</v>
      </c>
      <c r="F1179" s="5">
        <v>39000</v>
      </c>
      <c r="G1179" s="5">
        <v>0</v>
      </c>
      <c r="H1179" s="5">
        <v>1047000</v>
      </c>
      <c r="I1179" s="5">
        <v>0</v>
      </c>
      <c r="J1179" s="5">
        <v>2500000</v>
      </c>
      <c r="K1179" s="5">
        <v>0</v>
      </c>
      <c r="L1179" s="5"/>
      <c r="M1179" s="5">
        <f t="shared" si="448"/>
        <v>512666</v>
      </c>
      <c r="N1179" s="5">
        <f t="shared" si="449"/>
        <v>-1000</v>
      </c>
      <c r="O1179" s="5" t="s">
        <v>2599</v>
      </c>
      <c r="P1179" s="5">
        <v>0</v>
      </c>
      <c r="Q1179" s="1541">
        <v>0</v>
      </c>
      <c r="R1179" s="1541">
        <v>264499</v>
      </c>
      <c r="S1179" s="1541">
        <v>1322501</v>
      </c>
      <c r="T1179" s="1541">
        <v>0</v>
      </c>
      <c r="U1179" s="1541">
        <v>0</v>
      </c>
      <c r="V1179" s="1541">
        <v>0</v>
      </c>
      <c r="W1179" s="23">
        <v>0.9</v>
      </c>
      <c r="X1179" s="1541">
        <v>2</v>
      </c>
    </row>
    <row r="1180" spans="1:24" ht="15" customHeight="1" x14ac:dyDescent="0.25">
      <c r="A1180" s="3" t="s">
        <v>41</v>
      </c>
      <c r="B1180" s="3" t="s">
        <v>2600</v>
      </c>
      <c r="C1180" s="5">
        <v>785000</v>
      </c>
      <c r="D1180" s="5">
        <v>500000</v>
      </c>
      <c r="E1180" s="5">
        <v>100000</v>
      </c>
      <c r="F1180" s="5">
        <v>77000</v>
      </c>
      <c r="G1180" s="5">
        <v>0</v>
      </c>
      <c r="H1180" s="5">
        <v>208000</v>
      </c>
      <c r="I1180" s="5">
        <v>0</v>
      </c>
      <c r="J1180" s="5">
        <v>0</v>
      </c>
      <c r="K1180" s="5">
        <v>0</v>
      </c>
      <c r="L1180" s="5"/>
      <c r="M1180" s="5">
        <f xml:space="preserve"> M1179+H1180+ I1180- J1180- L1180+ Q1180</f>
        <v>720666</v>
      </c>
      <c r="N1180" s="5">
        <f>(C1180-D1180 - F1180 - G1180 + J1180- K1180- H1180- I1180- P1180)*-1</f>
        <v>0</v>
      </c>
      <c r="O1180" s="5" t="s">
        <v>2431</v>
      </c>
      <c r="P1180" s="5">
        <v>0</v>
      </c>
      <c r="Q1180" s="1542">
        <v>0</v>
      </c>
      <c r="R1180" s="1542">
        <v>130832</v>
      </c>
      <c r="S1180" s="1542">
        <v>654168</v>
      </c>
      <c r="T1180" s="1542">
        <v>0</v>
      </c>
      <c r="U1180" s="1542">
        <v>0</v>
      </c>
      <c r="V1180" s="1542">
        <v>0</v>
      </c>
      <c r="W1180" s="23">
        <v>0.8</v>
      </c>
      <c r="X1180" s="1542">
        <v>1</v>
      </c>
    </row>
    <row r="1181" spans="1:24" ht="15" customHeight="1" x14ac:dyDescent="0.25">
      <c r="A1181" s="6" t="s">
        <v>18</v>
      </c>
      <c r="B1181" s="6" t="s">
        <v>15</v>
      </c>
      <c r="C1181" s="7">
        <f t="shared" ref="C1181:L1181" si="450">SUM(C1174:C1180)</f>
        <v>8002000</v>
      </c>
      <c r="D1181" s="7">
        <f t="shared" si="450"/>
        <v>5900000</v>
      </c>
      <c r="E1181" s="7">
        <f t="shared" si="450"/>
        <v>1180000</v>
      </c>
      <c r="F1181" s="7">
        <f t="shared" si="450"/>
        <v>724000</v>
      </c>
      <c r="G1181" s="7">
        <f t="shared" si="450"/>
        <v>0</v>
      </c>
      <c r="H1181" s="7">
        <f t="shared" si="450"/>
        <v>4877000</v>
      </c>
      <c r="I1181" s="7">
        <f t="shared" si="450"/>
        <v>0</v>
      </c>
      <c r="J1181" s="7">
        <f t="shared" si="450"/>
        <v>3500000</v>
      </c>
      <c r="K1181" s="7">
        <f t="shared" si="450"/>
        <v>0</v>
      </c>
      <c r="L1181" s="7">
        <f t="shared" si="450"/>
        <v>2000000</v>
      </c>
      <c r="M1181" s="7">
        <f>M1180</f>
        <v>720666</v>
      </c>
      <c r="N1181" s="7">
        <f>SUM(N1174:N1180)</f>
        <v>-1000</v>
      </c>
      <c r="O1181" s="7"/>
      <c r="P1181" s="7">
        <f>SUM(P1174:P1180)</f>
        <v>0</v>
      </c>
      <c r="Q1181" s="8"/>
    </row>
    <row r="1182" spans="1:24" ht="15" customHeight="1" x14ac:dyDescent="0.25">
      <c r="A1182" s="3" t="s">
        <v>41</v>
      </c>
      <c r="B1182" s="3" t="s">
        <v>2602</v>
      </c>
      <c r="C1182" s="5">
        <v>1149000</v>
      </c>
      <c r="D1182" s="5">
        <v>0</v>
      </c>
      <c r="E1182" s="5">
        <v>0</v>
      </c>
      <c r="F1182" s="5">
        <v>612000</v>
      </c>
      <c r="G1182" s="5">
        <v>0</v>
      </c>
      <c r="H1182" s="5">
        <v>745000</v>
      </c>
      <c r="I1182" s="5">
        <v>0</v>
      </c>
      <c r="J1182" s="5">
        <v>208000</v>
      </c>
      <c r="K1182" s="5">
        <v>0</v>
      </c>
      <c r="L1182" s="5"/>
      <c r="M1182" s="5">
        <f t="shared" ref="M1182:M1187" si="451" xml:space="preserve"> M1181+H1182+ I1182- J1182- L1182+ Q1182</f>
        <v>1257666</v>
      </c>
      <c r="N1182" s="5">
        <f t="shared" ref="N1182:N1187" si="452">(C1182-D1182 - F1182 - G1182 + J1182- K1182- H1182- I1182- P1182)*-1</f>
        <v>0</v>
      </c>
      <c r="O1182" s="5" t="s">
        <v>2604</v>
      </c>
      <c r="P1182" s="5">
        <v>0</v>
      </c>
      <c r="Q1182" s="1543">
        <v>0</v>
      </c>
      <c r="R1182" s="1543">
        <v>191498</v>
      </c>
      <c r="S1182" s="1543">
        <v>957502</v>
      </c>
      <c r="T1182" s="1543">
        <v>0</v>
      </c>
      <c r="U1182" s="1543">
        <v>0</v>
      </c>
      <c r="V1182" s="1543">
        <v>0</v>
      </c>
      <c r="W1182" s="23">
        <v>0.82</v>
      </c>
      <c r="X1182" s="1543">
        <v>0</v>
      </c>
    </row>
    <row r="1183" spans="1:24" ht="15" customHeight="1" x14ac:dyDescent="0.25">
      <c r="A1183" s="3" t="s">
        <v>41</v>
      </c>
      <c r="B1183" s="3" t="s">
        <v>2605</v>
      </c>
      <c r="C1183" s="5">
        <v>1714000</v>
      </c>
      <c r="D1183" s="5">
        <v>4250000</v>
      </c>
      <c r="E1183" s="5">
        <v>1400000</v>
      </c>
      <c r="F1183" s="5">
        <v>80000</v>
      </c>
      <c r="G1183" s="5">
        <v>0</v>
      </c>
      <c r="H1183" s="5">
        <v>384000</v>
      </c>
      <c r="I1183" s="5">
        <v>0</v>
      </c>
      <c r="J1183" s="5">
        <v>3000000</v>
      </c>
      <c r="K1183" s="5">
        <v>0</v>
      </c>
      <c r="L1183" s="5"/>
      <c r="M1183" s="5">
        <f t="shared" si="451"/>
        <v>-1358334</v>
      </c>
      <c r="N1183" s="5">
        <f t="shared" si="452"/>
        <v>0</v>
      </c>
      <c r="O1183" s="5" t="s">
        <v>503</v>
      </c>
      <c r="P1183" s="5">
        <v>0</v>
      </c>
      <c r="Q1183" s="1544">
        <v>0</v>
      </c>
      <c r="R1183" s="1544">
        <v>285665</v>
      </c>
      <c r="S1183" s="1544">
        <v>1428335</v>
      </c>
      <c r="T1183" s="1544">
        <v>0</v>
      </c>
      <c r="U1183" s="1544">
        <v>0</v>
      </c>
      <c r="V1183" s="1544">
        <v>0</v>
      </c>
      <c r="W1183" s="23">
        <v>0.84</v>
      </c>
      <c r="X1183" s="1544">
        <v>6</v>
      </c>
    </row>
    <row r="1184" spans="1:24" ht="15" customHeight="1" x14ac:dyDescent="0.25">
      <c r="A1184" s="3" t="s">
        <v>41</v>
      </c>
      <c r="B1184" s="3" t="s">
        <v>2606</v>
      </c>
      <c r="C1184" s="5">
        <v>1249000</v>
      </c>
      <c r="D1184" s="5">
        <v>650000</v>
      </c>
      <c r="E1184" s="5">
        <v>130000</v>
      </c>
      <c r="F1184" s="5">
        <v>32000</v>
      </c>
      <c r="G1184" s="5">
        <v>0</v>
      </c>
      <c r="H1184" s="5">
        <v>566000</v>
      </c>
      <c r="I1184" s="5">
        <v>0</v>
      </c>
      <c r="J1184" s="5">
        <v>0</v>
      </c>
      <c r="K1184" s="5">
        <v>0</v>
      </c>
      <c r="L1184" s="5"/>
      <c r="M1184" s="5">
        <f t="shared" si="451"/>
        <v>-792334</v>
      </c>
      <c r="N1184" s="5">
        <f t="shared" si="452"/>
        <v>-1000</v>
      </c>
      <c r="O1184" s="5" t="s">
        <v>1116</v>
      </c>
      <c r="P1184" s="5">
        <v>0</v>
      </c>
      <c r="Q1184" s="1545">
        <v>0</v>
      </c>
      <c r="R1184" s="1545">
        <v>208167</v>
      </c>
      <c r="S1184" s="1545">
        <v>1040833.5</v>
      </c>
      <c r="T1184" s="1545">
        <v>0</v>
      </c>
      <c r="U1184" s="1545">
        <v>0</v>
      </c>
      <c r="V1184" s="1545">
        <v>0</v>
      </c>
      <c r="W1184" s="23">
        <v>0.78</v>
      </c>
      <c r="X1184" s="1545">
        <v>2</v>
      </c>
    </row>
    <row r="1185" spans="1:24" ht="15" customHeight="1" x14ac:dyDescent="0.25">
      <c r="A1185" s="3" t="s">
        <v>41</v>
      </c>
      <c r="B1185" s="3" t="s">
        <v>2607</v>
      </c>
      <c r="C1185" s="5">
        <v>1372000</v>
      </c>
      <c r="D1185" s="5">
        <v>0</v>
      </c>
      <c r="E1185" s="5">
        <v>0</v>
      </c>
      <c r="F1185" s="5">
        <v>30000</v>
      </c>
      <c r="G1185" s="5">
        <v>0</v>
      </c>
      <c r="H1185" s="5">
        <v>1343000</v>
      </c>
      <c r="I1185" s="5">
        <v>0</v>
      </c>
      <c r="J1185" s="5">
        <v>0</v>
      </c>
      <c r="K1185" s="5">
        <v>0</v>
      </c>
      <c r="L1185" s="5"/>
      <c r="M1185" s="5">
        <f t="shared" si="451"/>
        <v>550666</v>
      </c>
      <c r="N1185" s="5">
        <f t="shared" si="452"/>
        <v>1000</v>
      </c>
      <c r="O1185" s="5" t="s">
        <v>2608</v>
      </c>
      <c r="P1185" s="5">
        <v>0</v>
      </c>
      <c r="Q1185" s="1546">
        <v>0</v>
      </c>
      <c r="R1185" s="1546">
        <v>228669</v>
      </c>
      <c r="S1185" s="1546">
        <v>1143331</v>
      </c>
      <c r="T1185" s="1546">
        <v>0</v>
      </c>
      <c r="U1185" s="1546">
        <v>0</v>
      </c>
      <c r="V1185" s="1546">
        <v>0</v>
      </c>
      <c r="W1185" s="23">
        <v>0.92</v>
      </c>
      <c r="X1185" s="1546">
        <v>0</v>
      </c>
    </row>
    <row r="1186" spans="1:24" ht="15" customHeight="1" x14ac:dyDescent="0.25">
      <c r="A1186" s="3" t="s">
        <v>41</v>
      </c>
      <c r="B1186" s="3" t="s">
        <v>2609</v>
      </c>
      <c r="C1186" s="5">
        <v>971000</v>
      </c>
      <c r="D1186" s="5">
        <v>1500000</v>
      </c>
      <c r="E1186" s="5">
        <v>300000</v>
      </c>
      <c r="F1186" s="5">
        <v>27000</v>
      </c>
      <c r="G1186" s="5">
        <v>0</v>
      </c>
      <c r="H1186" s="5">
        <v>444000</v>
      </c>
      <c r="I1186" s="5">
        <v>0</v>
      </c>
      <c r="J1186" s="5">
        <v>1000000</v>
      </c>
      <c r="K1186" s="5">
        <v>0</v>
      </c>
      <c r="L1186" s="5"/>
      <c r="M1186" s="5">
        <f t="shared" si="451"/>
        <v>-5334</v>
      </c>
      <c r="N1186" s="5">
        <f t="shared" si="452"/>
        <v>0</v>
      </c>
      <c r="O1186" s="5" t="s">
        <v>2610</v>
      </c>
      <c r="P1186" s="5">
        <v>0</v>
      </c>
      <c r="Q1186" s="1547">
        <v>0</v>
      </c>
      <c r="R1186" s="1547">
        <v>161832</v>
      </c>
      <c r="S1186" s="1547">
        <v>809168</v>
      </c>
      <c r="T1186" s="1547">
        <v>0</v>
      </c>
      <c r="U1186" s="1547">
        <v>0</v>
      </c>
      <c r="V1186" s="1547">
        <v>0</v>
      </c>
      <c r="W1186" s="23">
        <v>0.77</v>
      </c>
      <c r="X1186" s="1547">
        <v>3</v>
      </c>
    </row>
    <row r="1187" spans="1:24" ht="15" customHeight="1" x14ac:dyDescent="0.25">
      <c r="A1187" s="3" t="s">
        <v>41</v>
      </c>
      <c r="B1187" s="3" t="s">
        <v>2611</v>
      </c>
      <c r="C1187" s="5">
        <v>1327000</v>
      </c>
      <c r="D1187" s="5">
        <v>200000</v>
      </c>
      <c r="E1187" s="5">
        <v>40000</v>
      </c>
      <c r="F1187" s="5">
        <v>50000</v>
      </c>
      <c r="G1187" s="5">
        <v>0</v>
      </c>
      <c r="H1187" s="5">
        <v>1077000</v>
      </c>
      <c r="I1187" s="5">
        <v>0</v>
      </c>
      <c r="J1187" s="5">
        <v>0</v>
      </c>
      <c r="K1187" s="5">
        <v>0</v>
      </c>
      <c r="L1187" s="5"/>
      <c r="M1187" s="5">
        <f t="shared" si="451"/>
        <v>1071666</v>
      </c>
      <c r="N1187" s="5">
        <f t="shared" si="452"/>
        <v>0</v>
      </c>
      <c r="O1187" s="5" t="s">
        <v>2612</v>
      </c>
      <c r="P1187" s="5">
        <v>0</v>
      </c>
      <c r="Q1187" s="1548">
        <v>0</v>
      </c>
      <c r="R1187" s="1548">
        <v>221166</v>
      </c>
      <c r="S1187" s="1548">
        <v>1105834</v>
      </c>
      <c r="T1187" s="1548">
        <v>0</v>
      </c>
      <c r="U1187" s="1548">
        <v>0</v>
      </c>
      <c r="V1187" s="1548">
        <v>0</v>
      </c>
      <c r="W1187" s="23">
        <v>0.73</v>
      </c>
      <c r="X1187" s="1548">
        <v>1</v>
      </c>
    </row>
    <row r="1188" spans="1:24" ht="15" customHeight="1" x14ac:dyDescent="0.25">
      <c r="A1188" s="3" t="s">
        <v>41</v>
      </c>
      <c r="B1188" s="3" t="s">
        <v>2613</v>
      </c>
      <c r="C1188" s="5">
        <v>957000</v>
      </c>
      <c r="D1188" s="5">
        <v>0</v>
      </c>
      <c r="E1188" s="5">
        <v>0</v>
      </c>
      <c r="F1188" s="5">
        <v>309000</v>
      </c>
      <c r="G1188" s="5">
        <v>0</v>
      </c>
      <c r="H1188" s="5">
        <v>648000</v>
      </c>
      <c r="I1188" s="5">
        <v>0</v>
      </c>
      <c r="J1188" s="5">
        <v>0</v>
      </c>
      <c r="K1188" s="5">
        <v>0</v>
      </c>
      <c r="L1188" s="5"/>
      <c r="M1188" s="5">
        <f xml:space="preserve"> M1187+H1188+ I1188- J1188- L1188+ Q1188</f>
        <v>1719666</v>
      </c>
      <c r="N1188" s="5">
        <f>(C1188-D1188 - F1188 - G1188 + J1188- K1188- H1188- I1188- P1188)*-1</f>
        <v>0</v>
      </c>
      <c r="O1188" s="5" t="s">
        <v>2614</v>
      </c>
      <c r="P1188" s="5">
        <v>0</v>
      </c>
      <c r="Q1188" s="1551">
        <v>0</v>
      </c>
      <c r="R1188" s="1551">
        <v>159500</v>
      </c>
      <c r="S1188" s="1551">
        <v>797500</v>
      </c>
      <c r="T1188" s="1551">
        <v>0</v>
      </c>
      <c r="U1188" s="1551">
        <v>0</v>
      </c>
      <c r="V1188" s="1551">
        <v>0</v>
      </c>
      <c r="W1188" s="23">
        <v>0.74</v>
      </c>
      <c r="X1188" s="1551">
        <v>0</v>
      </c>
    </row>
    <row r="1189" spans="1:24" ht="15" customHeight="1" x14ac:dyDescent="0.25">
      <c r="A1189" s="6" t="s">
        <v>19</v>
      </c>
      <c r="B1189" s="6" t="s">
        <v>15</v>
      </c>
      <c r="C1189" s="7">
        <f t="shared" ref="C1189:L1189" si="453">SUM(C1182:C1188)</f>
        <v>8739000</v>
      </c>
      <c r="D1189" s="7">
        <f t="shared" si="453"/>
        <v>6600000</v>
      </c>
      <c r="E1189" s="7">
        <f t="shared" si="453"/>
        <v>1870000</v>
      </c>
      <c r="F1189" s="7">
        <f t="shared" si="453"/>
        <v>1140000</v>
      </c>
      <c r="G1189" s="7">
        <f t="shared" si="453"/>
        <v>0</v>
      </c>
      <c r="H1189" s="7">
        <f t="shared" si="453"/>
        <v>5207000</v>
      </c>
      <c r="I1189" s="7">
        <f t="shared" si="453"/>
        <v>0</v>
      </c>
      <c r="J1189" s="7">
        <f t="shared" si="453"/>
        <v>4208000</v>
      </c>
      <c r="K1189" s="7">
        <f t="shared" si="453"/>
        <v>0</v>
      </c>
      <c r="L1189" s="7">
        <f t="shared" si="453"/>
        <v>0</v>
      </c>
      <c r="M1189" s="7">
        <f>M1188</f>
        <v>1719666</v>
      </c>
      <c r="N1189" s="7">
        <f>SUM(N1182:N1188)</f>
        <v>0</v>
      </c>
      <c r="O1189" s="7"/>
      <c r="P1189" s="7">
        <f>SUM(P1182:P1188)</f>
        <v>0</v>
      </c>
      <c r="Q1189" s="8"/>
    </row>
    <row r="1190" spans="1:24" x14ac:dyDescent="0.25">
      <c r="A1190" s="10" t="s">
        <v>15</v>
      </c>
      <c r="B1190" s="10" t="s">
        <v>20</v>
      </c>
      <c r="C1190" s="11">
        <f t="shared" ref="C1190:L1190" si="454">C1165+C1173+C1181+C1189</f>
        <v>32609000</v>
      </c>
      <c r="D1190" s="11">
        <f t="shared" si="454"/>
        <v>24800000</v>
      </c>
      <c r="E1190" s="11">
        <f t="shared" si="454"/>
        <v>5510000</v>
      </c>
      <c r="F1190" s="11">
        <f t="shared" si="454"/>
        <v>2780000</v>
      </c>
      <c r="G1190" s="11">
        <f t="shared" si="454"/>
        <v>0</v>
      </c>
      <c r="H1190" s="11">
        <f t="shared" si="454"/>
        <v>16149000</v>
      </c>
      <c r="I1190" s="11">
        <f t="shared" si="454"/>
        <v>0</v>
      </c>
      <c r="J1190" s="11">
        <f t="shared" si="454"/>
        <v>12437000</v>
      </c>
      <c r="K1190" s="11">
        <f t="shared" si="454"/>
        <v>1356000</v>
      </c>
      <c r="L1190" s="11">
        <f t="shared" si="454"/>
        <v>3606668</v>
      </c>
      <c r="M1190" s="11">
        <f>M1189</f>
        <v>1719666</v>
      </c>
      <c r="N1190" s="11">
        <f>N1165+N1173+N1181+N1189</f>
        <v>-7000</v>
      </c>
      <c r="O1190" s="11"/>
      <c r="P1190" s="11">
        <f>P1165+P1173+P1181+P1189</f>
        <v>0</v>
      </c>
      <c r="Q1190" s="9"/>
    </row>
    <row r="1191" spans="1:24" ht="15" customHeight="1" x14ac:dyDescent="0.25">
      <c r="A1191" t="s">
        <v>41</v>
      </c>
      <c r="B1191" s="3" t="s">
        <v>2615</v>
      </c>
      <c r="C1191" s="5">
        <v>1823000</v>
      </c>
      <c r="D1191" s="5">
        <v>0</v>
      </c>
      <c r="E1191" s="5">
        <v>0</v>
      </c>
      <c r="F1191" s="5">
        <v>121000</v>
      </c>
      <c r="G1191" s="5">
        <v>0</v>
      </c>
      <c r="H1191" s="5">
        <v>1701000</v>
      </c>
      <c r="I1191" s="5">
        <v>0</v>
      </c>
      <c r="J1191" s="5">
        <v>0</v>
      </c>
      <c r="K1191" s="5">
        <v>0</v>
      </c>
      <c r="L1191" s="5"/>
      <c r="M1191" s="5">
        <f t="shared" ref="M1191:M1196" si="455" xml:space="preserve"> M1190+H1191+ I1191- J1191- L1191+ Q1191</f>
        <v>3420666</v>
      </c>
      <c r="N1191" s="5">
        <f t="shared" ref="N1191:N1196" si="456">(C1191-D1191 - F1191 - G1191 + J1191- K1191- H1191- I1191- P1191)*-1</f>
        <v>-1000</v>
      </c>
      <c r="O1191" s="5" t="s">
        <v>2616</v>
      </c>
      <c r="P1191" s="5">
        <v>0</v>
      </c>
      <c r="Q1191" s="1552">
        <v>0</v>
      </c>
      <c r="R1191" s="1552">
        <v>303841</v>
      </c>
      <c r="S1191" s="1552">
        <v>1519159</v>
      </c>
      <c r="T1191" s="1552">
        <v>0</v>
      </c>
      <c r="U1191" s="1552">
        <v>0</v>
      </c>
      <c r="V1191" s="1552">
        <v>0</v>
      </c>
      <c r="W1191" s="23">
        <v>0.82</v>
      </c>
      <c r="X1191" s="1552">
        <v>0</v>
      </c>
    </row>
    <row r="1192" spans="1:24" ht="15" customHeight="1" x14ac:dyDescent="0.25">
      <c r="A1192" s="3" t="s">
        <v>41</v>
      </c>
      <c r="B1192" s="3" t="s">
        <v>2617</v>
      </c>
      <c r="C1192" s="5">
        <v>956000</v>
      </c>
      <c r="D1192" s="5">
        <v>650000</v>
      </c>
      <c r="E1192" s="5">
        <v>130000</v>
      </c>
      <c r="F1192" s="5">
        <v>27000</v>
      </c>
      <c r="G1192" s="5">
        <v>0</v>
      </c>
      <c r="H1192" s="5">
        <v>279000</v>
      </c>
      <c r="I1192" s="5">
        <v>0</v>
      </c>
      <c r="J1192" s="5">
        <v>0</v>
      </c>
      <c r="K1192" s="5">
        <v>0</v>
      </c>
      <c r="L1192" s="5"/>
      <c r="M1192" s="5">
        <f t="shared" si="455"/>
        <v>3699666</v>
      </c>
      <c r="N1192" s="5">
        <f t="shared" si="456"/>
        <v>0</v>
      </c>
      <c r="O1192" s="5" t="s">
        <v>2468</v>
      </c>
      <c r="P1192" s="5">
        <v>0</v>
      </c>
      <c r="Q1192" s="1553">
        <v>0</v>
      </c>
      <c r="R1192" s="1553">
        <v>159332</v>
      </c>
      <c r="S1192" s="1553">
        <v>796668.5</v>
      </c>
      <c r="T1192" s="1553">
        <v>0</v>
      </c>
      <c r="U1192" s="1553">
        <v>0</v>
      </c>
      <c r="V1192" s="1553">
        <v>0</v>
      </c>
      <c r="W1192" s="23">
        <v>0.78</v>
      </c>
      <c r="X1192" s="1553">
        <v>2</v>
      </c>
    </row>
    <row r="1193" spans="1:24" ht="15" customHeight="1" x14ac:dyDescent="0.25">
      <c r="A1193" s="3" t="s">
        <v>41</v>
      </c>
      <c r="B1193" s="3" t="s">
        <v>2619</v>
      </c>
      <c r="C1193" s="5">
        <v>1206000</v>
      </c>
      <c r="D1193" s="5">
        <v>200000</v>
      </c>
      <c r="E1193" s="5">
        <v>40000</v>
      </c>
      <c r="F1193" s="5">
        <v>30000</v>
      </c>
      <c r="G1193" s="5">
        <v>0</v>
      </c>
      <c r="H1193" s="5">
        <v>1177000</v>
      </c>
      <c r="I1193" s="5">
        <v>0</v>
      </c>
      <c r="J1193" s="5">
        <v>200000</v>
      </c>
      <c r="K1193" s="5">
        <v>0</v>
      </c>
      <c r="L1193" s="5"/>
      <c r="M1193" s="5">
        <f t="shared" si="455"/>
        <v>4676666</v>
      </c>
      <c r="N1193" s="5">
        <f t="shared" si="456"/>
        <v>1000</v>
      </c>
      <c r="O1193" s="5" t="s">
        <v>2620</v>
      </c>
      <c r="P1193" s="5">
        <v>0</v>
      </c>
      <c r="Q1193" s="1554">
        <v>0</v>
      </c>
      <c r="R1193" s="1554">
        <v>201004</v>
      </c>
      <c r="S1193" s="1554">
        <v>1004996.5</v>
      </c>
      <c r="T1193" s="1554">
        <v>0</v>
      </c>
      <c r="U1193" s="1554">
        <v>0</v>
      </c>
      <c r="V1193" s="1554">
        <v>0</v>
      </c>
      <c r="W1193" s="23">
        <v>0.83</v>
      </c>
      <c r="X1193" s="1554">
        <v>1</v>
      </c>
    </row>
    <row r="1194" spans="1:24" ht="15" customHeight="1" x14ac:dyDescent="0.25">
      <c r="A1194" s="3" t="s">
        <v>41</v>
      </c>
      <c r="B1194" s="3" t="s">
        <v>2621</v>
      </c>
      <c r="C1194" s="5">
        <v>1504000</v>
      </c>
      <c r="D1194" s="5">
        <v>2100000</v>
      </c>
      <c r="E1194" s="5">
        <v>420000</v>
      </c>
      <c r="F1194" s="5">
        <v>59000</v>
      </c>
      <c r="G1194" s="5">
        <v>0</v>
      </c>
      <c r="H1194" s="5">
        <v>345000</v>
      </c>
      <c r="I1194" s="5">
        <v>0</v>
      </c>
      <c r="J1194" s="5">
        <v>1000000</v>
      </c>
      <c r="K1194" s="5">
        <v>0</v>
      </c>
      <c r="L1194" s="5"/>
      <c r="M1194" s="5">
        <f t="shared" si="455"/>
        <v>4021666</v>
      </c>
      <c r="N1194" s="5">
        <f t="shared" si="456"/>
        <v>0</v>
      </c>
      <c r="O1194" s="5" t="s">
        <v>2623</v>
      </c>
      <c r="P1194" s="5">
        <v>0</v>
      </c>
      <c r="Q1194" s="1555">
        <v>0</v>
      </c>
      <c r="R1194" s="1555">
        <v>250665</v>
      </c>
      <c r="S1194" s="1555">
        <v>1253335</v>
      </c>
      <c r="T1194" s="1555">
        <v>0</v>
      </c>
      <c r="U1194" s="1555">
        <v>0</v>
      </c>
      <c r="V1194" s="1555">
        <v>0</v>
      </c>
      <c r="W1194" s="23">
        <v>0.82</v>
      </c>
      <c r="X1194" s="1555">
        <v>4</v>
      </c>
    </row>
    <row r="1195" spans="1:24" ht="15" customHeight="1" x14ac:dyDescent="0.25">
      <c r="A1195" s="3" t="s">
        <v>41</v>
      </c>
      <c r="B1195" s="3" t="s">
        <v>2624</v>
      </c>
      <c r="C1195" s="5">
        <v>1481000</v>
      </c>
      <c r="D1195" s="5">
        <v>6905000</v>
      </c>
      <c r="E1195" s="5">
        <v>1381000</v>
      </c>
      <c r="F1195" s="5">
        <v>39000</v>
      </c>
      <c r="G1195" s="5">
        <v>0</v>
      </c>
      <c r="H1195" s="5">
        <v>977000</v>
      </c>
      <c r="I1195" s="5">
        <v>0</v>
      </c>
      <c r="J1195" s="5">
        <v>6440000</v>
      </c>
      <c r="K1195" s="5">
        <v>0</v>
      </c>
      <c r="L1195" s="5"/>
      <c r="M1195" s="5">
        <f t="shared" si="455"/>
        <v>-1441334</v>
      </c>
      <c r="N1195" s="5">
        <f t="shared" si="456"/>
        <v>0</v>
      </c>
      <c r="O1195" s="5" t="s">
        <v>2547</v>
      </c>
      <c r="P1195" s="5">
        <v>0</v>
      </c>
      <c r="Q1195" s="1556">
        <v>0</v>
      </c>
      <c r="R1195" s="1556">
        <v>246840</v>
      </c>
      <c r="S1195" s="1556">
        <v>1234160</v>
      </c>
      <c r="T1195" s="1556">
        <v>0</v>
      </c>
      <c r="U1195" s="1556">
        <v>0</v>
      </c>
      <c r="V1195" s="1556">
        <v>0</v>
      </c>
      <c r="W1195" s="23">
        <v>0.89</v>
      </c>
      <c r="X1195" s="1556">
        <v>7</v>
      </c>
    </row>
    <row r="1196" spans="1:24" ht="15" customHeight="1" x14ac:dyDescent="0.25">
      <c r="A1196" s="3" t="s">
        <v>41</v>
      </c>
      <c r="B1196" s="3" t="s">
        <v>2626</v>
      </c>
      <c r="C1196" s="5">
        <v>980000</v>
      </c>
      <c r="D1196" s="5">
        <v>5000000</v>
      </c>
      <c r="E1196" s="5">
        <v>1000000</v>
      </c>
      <c r="F1196" s="5">
        <v>284000</v>
      </c>
      <c r="G1196" s="5">
        <v>0</v>
      </c>
      <c r="H1196" s="5">
        <v>1000</v>
      </c>
      <c r="I1196" s="5">
        <v>0</v>
      </c>
      <c r="J1196" s="5">
        <v>4305000</v>
      </c>
      <c r="K1196" s="5">
        <v>0</v>
      </c>
      <c r="L1196" s="5"/>
      <c r="M1196" s="5">
        <f t="shared" si="455"/>
        <v>-5745334</v>
      </c>
      <c r="N1196" s="5">
        <f t="shared" si="456"/>
        <v>0</v>
      </c>
      <c r="O1196" s="5" t="s">
        <v>2628</v>
      </c>
      <c r="P1196" s="5">
        <v>0</v>
      </c>
      <c r="Q1196" s="1557">
        <v>0</v>
      </c>
      <c r="R1196" s="1557">
        <v>163334</v>
      </c>
      <c r="S1196" s="1557">
        <v>816666.2</v>
      </c>
      <c r="T1196" s="1557">
        <v>0</v>
      </c>
      <c r="U1196" s="1557">
        <v>0</v>
      </c>
      <c r="V1196" s="1557">
        <v>0</v>
      </c>
      <c r="W1196" s="23">
        <v>0.76</v>
      </c>
      <c r="X1196" s="1557">
        <v>1</v>
      </c>
    </row>
    <row r="1197" spans="1:24" ht="15" customHeight="1" x14ac:dyDescent="0.25">
      <c r="A1197" s="3" t="s">
        <v>41</v>
      </c>
      <c r="B1197" s="3" t="s">
        <v>2629</v>
      </c>
      <c r="C1197" s="5">
        <v>1847000</v>
      </c>
      <c r="D1197" s="5">
        <v>1000000</v>
      </c>
      <c r="E1197" s="5">
        <v>200000</v>
      </c>
      <c r="F1197" s="5">
        <v>34000</v>
      </c>
      <c r="G1197" s="5">
        <v>0</v>
      </c>
      <c r="H1197" s="5">
        <v>813000</v>
      </c>
      <c r="I1197" s="5">
        <v>0</v>
      </c>
      <c r="J1197" s="5">
        <v>0</v>
      </c>
      <c r="K1197" s="5">
        <v>0</v>
      </c>
      <c r="L1197" s="5"/>
      <c r="M1197" s="5">
        <f xml:space="preserve"> M1196+H1197+ I1197- J1197- L1197+ Q1197</f>
        <v>-4932334</v>
      </c>
      <c r="N1197" s="5">
        <f>(C1197-D1197 - F1197 - G1197 + J1197- K1197- H1197- I1197- P1197)*-1</f>
        <v>0</v>
      </c>
      <c r="O1197" s="5" t="s">
        <v>2631</v>
      </c>
      <c r="P1197" s="5">
        <v>0</v>
      </c>
      <c r="Q1197" s="1558">
        <v>0</v>
      </c>
      <c r="R1197" s="1558">
        <v>307835</v>
      </c>
      <c r="S1197" s="1558">
        <v>1539165.5</v>
      </c>
      <c r="T1197" s="1558">
        <v>0</v>
      </c>
      <c r="U1197" s="1558">
        <v>0</v>
      </c>
      <c r="V1197" s="1558">
        <v>0</v>
      </c>
      <c r="W1197" s="23">
        <v>0.78</v>
      </c>
      <c r="X1197" s="1558">
        <v>1</v>
      </c>
    </row>
    <row r="1198" spans="1:24" ht="15" customHeight="1" x14ac:dyDescent="0.25">
      <c r="A1198" s="6" t="s">
        <v>16</v>
      </c>
      <c r="B1198" s="6" t="s">
        <v>15</v>
      </c>
      <c r="C1198" s="7">
        <f t="shared" ref="C1198:L1198" si="457">SUM(C1191:C1197)</f>
        <v>9797000</v>
      </c>
      <c r="D1198" s="7">
        <f t="shared" si="457"/>
        <v>15855000</v>
      </c>
      <c r="E1198" s="7">
        <f t="shared" si="457"/>
        <v>3171000</v>
      </c>
      <c r="F1198" s="7">
        <f t="shared" si="457"/>
        <v>594000</v>
      </c>
      <c r="G1198" s="7">
        <f t="shared" si="457"/>
        <v>0</v>
      </c>
      <c r="H1198" s="7">
        <f t="shared" si="457"/>
        <v>5293000</v>
      </c>
      <c r="I1198" s="7">
        <f t="shared" si="457"/>
        <v>0</v>
      </c>
      <c r="J1198" s="7">
        <f t="shared" si="457"/>
        <v>11945000</v>
      </c>
      <c r="K1198" s="7">
        <f t="shared" si="457"/>
        <v>0</v>
      </c>
      <c r="L1198" s="7">
        <f t="shared" si="457"/>
        <v>0</v>
      </c>
      <c r="M1198" s="7">
        <f>M1197</f>
        <v>-4932334</v>
      </c>
      <c r="N1198" s="7">
        <f>SUM(N1191:N1197)</f>
        <v>0</v>
      </c>
      <c r="O1198" s="7"/>
      <c r="P1198" s="7">
        <f>SUM(P1191:P1197)</f>
        <v>0</v>
      </c>
      <c r="Q1198" s="8"/>
    </row>
    <row r="1199" spans="1:24" ht="15" customHeight="1" x14ac:dyDescent="0.25">
      <c r="A1199" s="3" t="s">
        <v>41</v>
      </c>
      <c r="B1199" s="3" t="s">
        <v>2632</v>
      </c>
      <c r="C1199" s="5">
        <v>1197000</v>
      </c>
      <c r="D1199" s="5">
        <v>300000</v>
      </c>
      <c r="E1199" s="5">
        <v>60000</v>
      </c>
      <c r="F1199" s="5">
        <v>75000</v>
      </c>
      <c r="G1199" s="5">
        <v>0</v>
      </c>
      <c r="H1199" s="5">
        <v>822000</v>
      </c>
      <c r="I1199" s="5">
        <v>0</v>
      </c>
      <c r="J1199" s="5">
        <v>0</v>
      </c>
      <c r="K1199" s="5">
        <v>0</v>
      </c>
      <c r="L1199" s="5"/>
      <c r="M1199" s="5">
        <f t="shared" ref="M1199:M1204" si="458" xml:space="preserve"> M1198+H1199+ I1199- J1199- L1199+ Q1199</f>
        <v>-4110334</v>
      </c>
      <c r="N1199" s="5">
        <f t="shared" ref="N1199:N1204" si="459">(C1199-D1199 - F1199 - G1199 + J1199- K1199- H1199- I1199- P1199)*-1</f>
        <v>0</v>
      </c>
      <c r="O1199" s="5" t="s">
        <v>2633</v>
      </c>
      <c r="P1199" s="5">
        <v>0</v>
      </c>
      <c r="Q1199" s="1559">
        <v>0</v>
      </c>
      <c r="R1199" s="1559">
        <v>199499</v>
      </c>
      <c r="S1199" s="1559">
        <v>997501.2</v>
      </c>
      <c r="T1199" s="1559">
        <v>0</v>
      </c>
      <c r="U1199" s="1559">
        <v>0</v>
      </c>
      <c r="V1199" s="1559">
        <v>0</v>
      </c>
      <c r="W1199" s="23">
        <v>0.82</v>
      </c>
      <c r="X1199" s="1559">
        <v>1</v>
      </c>
    </row>
    <row r="1200" spans="1:24" ht="15" customHeight="1" x14ac:dyDescent="0.25">
      <c r="A1200" s="3" t="s">
        <v>41</v>
      </c>
      <c r="B1200" s="3" t="s">
        <v>2635</v>
      </c>
      <c r="C1200" s="5">
        <v>2410000</v>
      </c>
      <c r="D1200" s="5">
        <v>1405000</v>
      </c>
      <c r="E1200" s="5">
        <v>281000</v>
      </c>
      <c r="F1200" s="5">
        <v>27000</v>
      </c>
      <c r="G1200" s="5">
        <v>0</v>
      </c>
      <c r="H1200" s="5">
        <v>678000</v>
      </c>
      <c r="I1200" s="5">
        <v>0</v>
      </c>
      <c r="J1200" s="5">
        <v>0</v>
      </c>
      <c r="K1200" s="5">
        <v>300000</v>
      </c>
      <c r="L1200" s="5"/>
      <c r="M1200" s="5">
        <f t="shared" si="458"/>
        <v>-3432334</v>
      </c>
      <c r="N1200" s="5">
        <f t="shared" si="459"/>
        <v>0</v>
      </c>
      <c r="O1200" s="5" t="s">
        <v>1817</v>
      </c>
      <c r="P1200" s="5">
        <v>0</v>
      </c>
      <c r="Q1200" s="1562">
        <v>0</v>
      </c>
      <c r="R1200" s="1562">
        <v>401668</v>
      </c>
      <c r="S1200" s="1562">
        <v>2008332.2</v>
      </c>
      <c r="T1200" s="1562">
        <v>0</v>
      </c>
      <c r="U1200" s="1562">
        <v>0</v>
      </c>
      <c r="V1200" s="1562">
        <v>0</v>
      </c>
      <c r="W1200" s="23">
        <v>0.84</v>
      </c>
      <c r="X1200" s="1562">
        <v>3</v>
      </c>
    </row>
    <row r="1201" spans="1:24" ht="15" customHeight="1" x14ac:dyDescent="0.25">
      <c r="A1201" s="3" t="s">
        <v>41</v>
      </c>
      <c r="B1201" s="3" t="s">
        <v>2637</v>
      </c>
      <c r="C1201" s="5">
        <v>804000</v>
      </c>
      <c r="D1201" s="5">
        <v>1300000</v>
      </c>
      <c r="E1201" s="5">
        <v>260000</v>
      </c>
      <c r="F1201" s="5">
        <v>67000</v>
      </c>
      <c r="G1201" s="5">
        <v>0</v>
      </c>
      <c r="H1201" s="5">
        <v>115000</v>
      </c>
      <c r="I1201" s="5">
        <v>0</v>
      </c>
      <c r="J1201" s="5">
        <v>678000</v>
      </c>
      <c r="K1201" s="5">
        <v>0</v>
      </c>
      <c r="L1201" s="5"/>
      <c r="M1201" s="5">
        <f t="shared" si="458"/>
        <v>-3995334</v>
      </c>
      <c r="N1201" s="5">
        <f t="shared" si="459"/>
        <v>0</v>
      </c>
      <c r="O1201" s="5" t="s">
        <v>2488</v>
      </c>
      <c r="P1201" s="5">
        <v>0</v>
      </c>
      <c r="Q1201" s="1565">
        <v>0</v>
      </c>
      <c r="R1201" s="1565">
        <v>133999</v>
      </c>
      <c r="S1201" s="1565">
        <v>670001.19999999995</v>
      </c>
      <c r="T1201" s="1565">
        <v>0</v>
      </c>
      <c r="U1201" s="1565">
        <v>0</v>
      </c>
      <c r="V1201" s="1565">
        <v>0</v>
      </c>
      <c r="W1201" s="23">
        <v>0.85</v>
      </c>
      <c r="X1201" s="1565">
        <v>2</v>
      </c>
    </row>
    <row r="1202" spans="1:24" ht="15" customHeight="1" x14ac:dyDescent="0.25">
      <c r="A1202" s="3" t="s">
        <v>41</v>
      </c>
      <c r="B1202" s="3" t="s">
        <v>2639</v>
      </c>
      <c r="C1202" s="5">
        <v>973000</v>
      </c>
      <c r="D1202" s="5">
        <v>0</v>
      </c>
      <c r="E1202" s="5">
        <v>0</v>
      </c>
      <c r="F1202" s="5">
        <v>27000</v>
      </c>
      <c r="G1202" s="5">
        <v>0</v>
      </c>
      <c r="H1202" s="5">
        <v>946000</v>
      </c>
      <c r="I1202" s="5">
        <v>0</v>
      </c>
      <c r="J1202" s="5">
        <v>0</v>
      </c>
      <c r="K1202" s="5">
        <v>0</v>
      </c>
      <c r="L1202" s="5"/>
      <c r="M1202" s="5">
        <f t="shared" si="458"/>
        <v>-3049334</v>
      </c>
      <c r="N1202" s="5">
        <f t="shared" si="459"/>
        <v>0</v>
      </c>
      <c r="O1202" s="5" t="s">
        <v>2468</v>
      </c>
      <c r="P1202" s="5">
        <v>0</v>
      </c>
      <c r="Q1202" s="1566">
        <v>0</v>
      </c>
      <c r="R1202" s="1566">
        <v>162165</v>
      </c>
      <c r="S1202" s="1566">
        <v>810835</v>
      </c>
      <c r="T1202" s="1566">
        <v>0</v>
      </c>
      <c r="U1202" s="1566">
        <v>0</v>
      </c>
      <c r="V1202" s="1566">
        <v>0</v>
      </c>
      <c r="W1202" s="23">
        <v>0.75</v>
      </c>
      <c r="X1202" s="1566">
        <v>0</v>
      </c>
    </row>
    <row r="1203" spans="1:24" ht="15" customHeight="1" x14ac:dyDescent="0.25">
      <c r="A1203" s="3" t="s">
        <v>41</v>
      </c>
      <c r="B1203" s="3" t="s">
        <v>2641</v>
      </c>
      <c r="C1203" s="5">
        <v>1083000</v>
      </c>
      <c r="D1203" s="5">
        <v>250000</v>
      </c>
      <c r="E1203" s="5">
        <v>50000</v>
      </c>
      <c r="F1203" s="5">
        <v>257000</v>
      </c>
      <c r="G1203" s="5">
        <v>0</v>
      </c>
      <c r="H1203" s="5">
        <v>576000</v>
      </c>
      <c r="I1203" s="5">
        <v>0</v>
      </c>
      <c r="J1203" s="5">
        <v>0</v>
      </c>
      <c r="K1203" s="5">
        <v>0</v>
      </c>
      <c r="L1203" s="1516">
        <v>0</v>
      </c>
      <c r="M1203" s="5">
        <f t="shared" si="458"/>
        <v>-2473334</v>
      </c>
      <c r="N1203" s="5">
        <f t="shared" si="459"/>
        <v>0</v>
      </c>
      <c r="O1203" s="5" t="s">
        <v>2643</v>
      </c>
      <c r="P1203" s="5">
        <v>0</v>
      </c>
      <c r="Q1203" s="1567">
        <v>0</v>
      </c>
      <c r="R1203" s="1567">
        <v>180500</v>
      </c>
      <c r="S1203" s="1567">
        <v>902499.8</v>
      </c>
      <c r="T1203" s="1567">
        <v>0</v>
      </c>
      <c r="U1203" s="1567">
        <v>0</v>
      </c>
      <c r="V1203" s="1567">
        <v>0</v>
      </c>
      <c r="W1203" s="23">
        <v>0.81</v>
      </c>
      <c r="X1203" s="1567">
        <v>1</v>
      </c>
    </row>
    <row r="1204" spans="1:24" ht="15" customHeight="1" x14ac:dyDescent="0.25">
      <c r="A1204" s="3" t="s">
        <v>41</v>
      </c>
      <c r="B1204" s="3" t="s">
        <v>2644</v>
      </c>
      <c r="C1204" s="5">
        <v>1891000</v>
      </c>
      <c r="D1204" s="5">
        <v>1500000</v>
      </c>
      <c r="E1204" s="5">
        <v>300000</v>
      </c>
      <c r="F1204" s="5">
        <v>57000</v>
      </c>
      <c r="G1204" s="5">
        <v>0</v>
      </c>
      <c r="H1204" s="5">
        <v>334000</v>
      </c>
      <c r="I1204" s="5">
        <v>0</v>
      </c>
      <c r="J1204" s="5">
        <v>0</v>
      </c>
      <c r="K1204" s="5">
        <v>0</v>
      </c>
      <c r="L1204" s="5"/>
      <c r="M1204" s="5">
        <f t="shared" si="458"/>
        <v>-2139334</v>
      </c>
      <c r="N1204" s="5">
        <f t="shared" si="459"/>
        <v>0</v>
      </c>
      <c r="O1204" s="5" t="s">
        <v>2646</v>
      </c>
      <c r="P1204" s="5">
        <v>0</v>
      </c>
      <c r="Q1204" s="1569">
        <v>0</v>
      </c>
      <c r="R1204" s="1569">
        <v>315162</v>
      </c>
      <c r="S1204" s="1569">
        <v>1575838.5</v>
      </c>
      <c r="T1204" s="1569">
        <v>0</v>
      </c>
      <c r="U1204" s="1569">
        <v>0</v>
      </c>
      <c r="V1204" s="1569">
        <v>0</v>
      </c>
      <c r="W1204" s="23">
        <v>0.96</v>
      </c>
      <c r="X1204" s="1569">
        <v>2</v>
      </c>
    </row>
    <row r="1205" spans="1:24" ht="15" customHeight="1" x14ac:dyDescent="0.25">
      <c r="A1205" s="3" t="s">
        <v>41</v>
      </c>
      <c r="B1205" s="3" t="s">
        <v>2647</v>
      </c>
      <c r="C1205" s="5">
        <v>2279000</v>
      </c>
      <c r="D1205" s="5">
        <v>2050000</v>
      </c>
      <c r="E1205" s="5">
        <v>410000</v>
      </c>
      <c r="F1205" s="5">
        <v>78000</v>
      </c>
      <c r="G1205" s="5">
        <v>0</v>
      </c>
      <c r="H1205" s="5">
        <v>164000</v>
      </c>
      <c r="I1205" s="5">
        <v>0</v>
      </c>
      <c r="J1205" s="5">
        <v>0</v>
      </c>
      <c r="K1205" s="5">
        <v>0</v>
      </c>
      <c r="L1205" s="5"/>
      <c r="M1205" s="5">
        <f xml:space="preserve"> M1204+H1205+ I1205- J1205- L1205+ Q1205</f>
        <v>-1975334</v>
      </c>
      <c r="N1205" s="5">
        <f>(C1205-D1205 - F1205 - G1205 + J1205- K1205- H1205- I1205- P1205)*-1</f>
        <v>13000</v>
      </c>
      <c r="O1205" s="5" t="s">
        <v>2650</v>
      </c>
      <c r="P1205" s="5">
        <v>0</v>
      </c>
      <c r="Q1205" s="1572">
        <v>0</v>
      </c>
      <c r="R1205" s="1572">
        <v>379833</v>
      </c>
      <c r="S1205" s="1572">
        <v>1899167.5</v>
      </c>
      <c r="T1205" s="1572">
        <v>0</v>
      </c>
      <c r="U1205" s="1572">
        <v>0</v>
      </c>
      <c r="V1205" s="1572">
        <v>0</v>
      </c>
      <c r="W1205" s="23">
        <v>0.96</v>
      </c>
      <c r="X1205" s="1572">
        <v>7</v>
      </c>
    </row>
    <row r="1206" spans="1:24" ht="15" customHeight="1" x14ac:dyDescent="0.25">
      <c r="A1206" s="6" t="s">
        <v>17</v>
      </c>
      <c r="B1206" s="6" t="s">
        <v>15</v>
      </c>
      <c r="C1206" s="7">
        <f t="shared" ref="C1206:L1206" si="460">SUM(C1199:C1205)</f>
        <v>10637000</v>
      </c>
      <c r="D1206" s="7">
        <f t="shared" si="460"/>
        <v>6805000</v>
      </c>
      <c r="E1206" s="7">
        <f t="shared" si="460"/>
        <v>1361000</v>
      </c>
      <c r="F1206" s="7">
        <f t="shared" si="460"/>
        <v>588000</v>
      </c>
      <c r="G1206" s="7">
        <f t="shared" si="460"/>
        <v>0</v>
      </c>
      <c r="H1206" s="7">
        <f t="shared" si="460"/>
        <v>3635000</v>
      </c>
      <c r="I1206" s="7">
        <f t="shared" si="460"/>
        <v>0</v>
      </c>
      <c r="J1206" s="7">
        <f t="shared" si="460"/>
        <v>678000</v>
      </c>
      <c r="K1206" s="7">
        <f t="shared" si="460"/>
        <v>300000</v>
      </c>
      <c r="L1206" s="7">
        <f t="shared" si="460"/>
        <v>0</v>
      </c>
      <c r="M1206" s="7">
        <f>M1205</f>
        <v>-1975334</v>
      </c>
      <c r="N1206" s="7">
        <f>SUM(N1199:N1205)</f>
        <v>13000</v>
      </c>
      <c r="O1206" s="7"/>
      <c r="P1206" s="7">
        <f>SUM(P1199:P1205)</f>
        <v>0</v>
      </c>
      <c r="Q1206" s="8"/>
    </row>
    <row r="1207" spans="1:24" ht="15" customHeight="1" x14ac:dyDescent="0.25">
      <c r="A1207" s="3" t="s">
        <v>41</v>
      </c>
      <c r="B1207" s="3" t="s">
        <v>2651</v>
      </c>
      <c r="C1207" s="5">
        <v>934000</v>
      </c>
      <c r="D1207" s="5">
        <v>200000</v>
      </c>
      <c r="E1207" s="5">
        <v>40000</v>
      </c>
      <c r="F1207" s="5">
        <v>27000</v>
      </c>
      <c r="G1207" s="5">
        <v>0</v>
      </c>
      <c r="H1207" s="5">
        <v>666000</v>
      </c>
      <c r="I1207" s="5">
        <v>0</v>
      </c>
      <c r="J1207" s="5">
        <v>0</v>
      </c>
      <c r="K1207" s="5">
        <v>30000</v>
      </c>
      <c r="L1207" s="5"/>
      <c r="M1207" s="5">
        <f t="shared" ref="M1207:M1212" si="461" xml:space="preserve"> M1206+H1207+ I1207- J1207- L1207+ Q1207</f>
        <v>-1309334</v>
      </c>
      <c r="N1207" s="5">
        <f t="shared" ref="N1207:N1212" si="462">(C1207-D1207 - F1207 - G1207 + J1207- K1207- H1207- I1207- P1207)*-1</f>
        <v>-11000</v>
      </c>
      <c r="O1207" s="5" t="s">
        <v>2653</v>
      </c>
      <c r="P1207" s="5">
        <v>0</v>
      </c>
      <c r="Q1207" s="1574">
        <v>0</v>
      </c>
      <c r="R1207" s="1574">
        <v>155671</v>
      </c>
      <c r="S1207" s="1574">
        <v>778328.8</v>
      </c>
      <c r="T1207" s="1574">
        <v>0</v>
      </c>
      <c r="U1207" s="1574">
        <v>0</v>
      </c>
      <c r="V1207" s="1574">
        <v>0</v>
      </c>
      <c r="W1207" s="23">
        <v>0.78</v>
      </c>
      <c r="X1207" s="1574">
        <v>1</v>
      </c>
    </row>
    <row r="1208" spans="1:24" ht="15" customHeight="1" x14ac:dyDescent="0.25">
      <c r="A1208" s="3" t="s">
        <v>41</v>
      </c>
      <c r="B1208" s="3" t="s">
        <v>2654</v>
      </c>
      <c r="C1208" s="5">
        <v>1155000</v>
      </c>
      <c r="D1208" s="5">
        <v>0</v>
      </c>
      <c r="E1208" s="5">
        <v>0</v>
      </c>
      <c r="F1208" s="5">
        <v>28000</v>
      </c>
      <c r="G1208" s="5">
        <v>0</v>
      </c>
      <c r="H1208" s="5">
        <v>1325000</v>
      </c>
      <c r="I1208" s="5">
        <v>0</v>
      </c>
      <c r="J1208" s="5">
        <v>200000</v>
      </c>
      <c r="K1208" s="5">
        <v>0</v>
      </c>
      <c r="L1208" s="5"/>
      <c r="M1208" s="5">
        <f t="shared" si="461"/>
        <v>-184334</v>
      </c>
      <c r="N1208" s="5">
        <f t="shared" si="462"/>
        <v>-2000</v>
      </c>
      <c r="O1208" s="5" t="s">
        <v>2656</v>
      </c>
      <c r="P1208" s="5">
        <v>0</v>
      </c>
      <c r="Q1208" s="1576">
        <v>0</v>
      </c>
      <c r="R1208" s="1576">
        <v>192500</v>
      </c>
      <c r="S1208" s="1576">
        <v>962499.8</v>
      </c>
      <c r="T1208" s="1576">
        <v>0</v>
      </c>
      <c r="U1208" s="1576">
        <v>0</v>
      </c>
      <c r="V1208" s="1576">
        <v>0</v>
      </c>
      <c r="W1208" s="23">
        <v>0.82</v>
      </c>
      <c r="X1208" s="1576">
        <v>0</v>
      </c>
    </row>
    <row r="1209" spans="1:24" ht="15" customHeight="1" x14ac:dyDescent="0.25">
      <c r="A1209" s="3" t="s">
        <v>41</v>
      </c>
      <c r="B1209" s="3" t="s">
        <v>2657</v>
      </c>
      <c r="C1209" s="5">
        <v>912000</v>
      </c>
      <c r="D1209" s="5">
        <v>2650000</v>
      </c>
      <c r="E1209" s="5">
        <v>530000</v>
      </c>
      <c r="F1209" s="5">
        <v>308000</v>
      </c>
      <c r="G1209" s="5">
        <v>0</v>
      </c>
      <c r="H1209" s="5">
        <v>3000</v>
      </c>
      <c r="I1209" s="5">
        <v>0</v>
      </c>
      <c r="J1209" s="5">
        <v>2050000</v>
      </c>
      <c r="K1209" s="5">
        <v>0</v>
      </c>
      <c r="L1209" s="5"/>
      <c r="M1209" s="5">
        <f t="shared" si="461"/>
        <v>-2231334</v>
      </c>
      <c r="N1209" s="5">
        <f t="shared" si="462"/>
        <v>-1000</v>
      </c>
      <c r="O1209" s="5" t="s">
        <v>1471</v>
      </c>
      <c r="P1209" s="5">
        <v>0</v>
      </c>
      <c r="Q1209" s="1577">
        <v>0</v>
      </c>
      <c r="R1209" s="1577">
        <v>152001</v>
      </c>
      <c r="S1209" s="1577">
        <v>759998.8</v>
      </c>
      <c r="T1209" s="1577">
        <v>0</v>
      </c>
      <c r="U1209" s="1577">
        <v>0</v>
      </c>
      <c r="V1209" s="1577">
        <v>0</v>
      </c>
      <c r="W1209" s="23">
        <v>0.79</v>
      </c>
      <c r="X1209" s="1577">
        <v>5</v>
      </c>
    </row>
    <row r="1210" spans="1:24" ht="15" customHeight="1" x14ac:dyDescent="0.25">
      <c r="A1210" s="3" t="s">
        <v>41</v>
      </c>
      <c r="B1210" s="3" t="s">
        <v>2659</v>
      </c>
      <c r="C1210" s="5">
        <v>1801000</v>
      </c>
      <c r="D1210" s="5">
        <v>250000</v>
      </c>
      <c r="E1210" s="5">
        <v>50000</v>
      </c>
      <c r="F1210" s="5">
        <v>110000</v>
      </c>
      <c r="G1210" s="5">
        <v>0</v>
      </c>
      <c r="H1210" s="5">
        <v>1441000</v>
      </c>
      <c r="I1210" s="5">
        <v>0</v>
      </c>
      <c r="J1210" s="5">
        <v>0</v>
      </c>
      <c r="K1210" s="5">
        <v>0</v>
      </c>
      <c r="L1210" s="5"/>
      <c r="M1210" s="5">
        <f t="shared" si="461"/>
        <v>-790334</v>
      </c>
      <c r="N1210" s="5">
        <f t="shared" si="462"/>
        <v>0</v>
      </c>
      <c r="O1210" s="5" t="s">
        <v>2661</v>
      </c>
      <c r="P1210" s="5">
        <v>0</v>
      </c>
      <c r="Q1210" s="1580">
        <v>0</v>
      </c>
      <c r="R1210" s="1580">
        <v>300167</v>
      </c>
      <c r="S1210" s="1580">
        <v>1500833.5</v>
      </c>
      <c r="T1210" s="1580">
        <v>0</v>
      </c>
      <c r="U1210" s="1580">
        <v>0</v>
      </c>
      <c r="V1210" s="1580">
        <v>0</v>
      </c>
      <c r="W1210" s="23">
        <v>0.86</v>
      </c>
      <c r="X1210" s="1580">
        <v>1</v>
      </c>
    </row>
    <row r="1211" spans="1:24" ht="15" customHeight="1" x14ac:dyDescent="0.25">
      <c r="A1211" s="92" t="s">
        <v>41</v>
      </c>
      <c r="B1211" s="92" t="s">
        <v>2662</v>
      </c>
      <c r="C1211" s="93">
        <v>995000</v>
      </c>
      <c r="D1211" s="93">
        <v>1200000</v>
      </c>
      <c r="E1211" s="93">
        <v>240000</v>
      </c>
      <c r="F1211" s="93">
        <v>282000</v>
      </c>
      <c r="G1211" s="93">
        <v>0</v>
      </c>
      <c r="H1211" s="93">
        <v>41000</v>
      </c>
      <c r="I1211" s="93">
        <v>0</v>
      </c>
      <c r="J1211" s="93">
        <v>530000</v>
      </c>
      <c r="K1211" s="93">
        <v>0</v>
      </c>
      <c r="L1211" s="93">
        <v>2960000</v>
      </c>
      <c r="M1211" s="93">
        <f t="shared" si="461"/>
        <v>-4239334</v>
      </c>
      <c r="N1211" s="93">
        <f t="shared" si="462"/>
        <v>-2000</v>
      </c>
      <c r="O1211" s="93" t="s">
        <v>2452</v>
      </c>
      <c r="P1211" s="5">
        <v>0</v>
      </c>
      <c r="Q1211" s="1581">
        <v>0</v>
      </c>
      <c r="R1211" s="1581">
        <v>165835</v>
      </c>
      <c r="S1211" s="1581">
        <v>829165</v>
      </c>
      <c r="T1211" s="1581">
        <v>0</v>
      </c>
      <c r="U1211" s="1581">
        <v>0</v>
      </c>
      <c r="V1211" s="1581">
        <v>0</v>
      </c>
      <c r="W1211" s="23">
        <v>0.74</v>
      </c>
      <c r="X1211" s="1581">
        <v>2</v>
      </c>
    </row>
    <row r="1212" spans="1:24" ht="15" customHeight="1" x14ac:dyDescent="0.25">
      <c r="A1212" s="3" t="s">
        <v>41</v>
      </c>
      <c r="B1212" s="3" t="s">
        <v>2663</v>
      </c>
      <c r="C1212" s="5">
        <v>868000</v>
      </c>
      <c r="D1212" s="5">
        <v>300000</v>
      </c>
      <c r="E1212" s="5">
        <v>60000</v>
      </c>
      <c r="F1212" s="5">
        <v>32000</v>
      </c>
      <c r="G1212" s="5">
        <v>0</v>
      </c>
      <c r="H1212" s="5">
        <v>536000</v>
      </c>
      <c r="I1212" s="5">
        <v>0</v>
      </c>
      <c r="J1212" s="5">
        <v>0</v>
      </c>
      <c r="K1212" s="5">
        <v>0</v>
      </c>
      <c r="L1212" s="5"/>
      <c r="M1212" s="5">
        <f t="shared" si="461"/>
        <v>-3703334</v>
      </c>
      <c r="N1212" s="5">
        <f t="shared" si="462"/>
        <v>0</v>
      </c>
      <c r="O1212" s="5" t="s">
        <v>1934</v>
      </c>
      <c r="P1212" s="5">
        <v>0</v>
      </c>
      <c r="Q1212" s="1584">
        <v>0</v>
      </c>
      <c r="R1212" s="1584">
        <v>144669</v>
      </c>
      <c r="S1212" s="1584">
        <v>723331.5</v>
      </c>
      <c r="T1212" s="1584">
        <v>0</v>
      </c>
      <c r="U1212" s="1584">
        <v>0</v>
      </c>
      <c r="V1212" s="1584">
        <v>0</v>
      </c>
      <c r="W1212" s="23">
        <v>0.85</v>
      </c>
      <c r="X1212" s="1584">
        <v>1</v>
      </c>
    </row>
    <row r="1213" spans="1:24" ht="15" customHeight="1" x14ac:dyDescent="0.25">
      <c r="A1213" s="3" t="s">
        <v>41</v>
      </c>
      <c r="B1213" s="3" t="s">
        <v>2664</v>
      </c>
      <c r="C1213" s="5">
        <v>919000</v>
      </c>
      <c r="D1213" s="5">
        <v>600000</v>
      </c>
      <c r="E1213" s="5">
        <v>120000</v>
      </c>
      <c r="F1213" s="5">
        <v>85000</v>
      </c>
      <c r="G1213" s="5">
        <v>0</v>
      </c>
      <c r="H1213" s="5">
        <v>234000</v>
      </c>
      <c r="I1213" s="5">
        <v>0</v>
      </c>
      <c r="J1213" s="5">
        <v>0</v>
      </c>
      <c r="K1213" s="5">
        <v>0</v>
      </c>
      <c r="L1213" s="5"/>
      <c r="M1213" s="5">
        <f xml:space="preserve"> M1212+H1213+ I1213- J1213- L1213+ Q1213</f>
        <v>-3469334</v>
      </c>
      <c r="N1213" s="5">
        <f>(C1213-D1213 - F1213 - G1213 + J1213- K1213- H1213- I1213- P1213)*-1</f>
        <v>0</v>
      </c>
      <c r="O1213" s="5" t="s">
        <v>2666</v>
      </c>
      <c r="P1213" s="5">
        <v>0</v>
      </c>
      <c r="Q1213" s="1586">
        <v>0</v>
      </c>
      <c r="R1213" s="1586">
        <v>153166</v>
      </c>
      <c r="S1213" s="1586">
        <v>765834.5</v>
      </c>
      <c r="T1213" s="1586">
        <v>0</v>
      </c>
      <c r="U1213" s="1586">
        <v>0</v>
      </c>
      <c r="V1213" s="1586">
        <v>0</v>
      </c>
      <c r="W1213" s="23">
        <v>0.81</v>
      </c>
      <c r="X1213" s="1586">
        <v>1</v>
      </c>
    </row>
    <row r="1214" spans="1:24" ht="15" customHeight="1" x14ac:dyDescent="0.25">
      <c r="A1214" s="6" t="s">
        <v>18</v>
      </c>
      <c r="B1214" s="6" t="s">
        <v>15</v>
      </c>
      <c r="C1214" s="7">
        <f t="shared" ref="C1214:L1214" si="463">SUM(C1207:C1213)</f>
        <v>7584000</v>
      </c>
      <c r="D1214" s="7">
        <f t="shared" si="463"/>
        <v>5200000</v>
      </c>
      <c r="E1214" s="7">
        <f t="shared" si="463"/>
        <v>1040000</v>
      </c>
      <c r="F1214" s="7">
        <f t="shared" si="463"/>
        <v>872000</v>
      </c>
      <c r="G1214" s="7">
        <f t="shared" si="463"/>
        <v>0</v>
      </c>
      <c r="H1214" s="7">
        <f t="shared" si="463"/>
        <v>4246000</v>
      </c>
      <c r="I1214" s="7">
        <f t="shared" si="463"/>
        <v>0</v>
      </c>
      <c r="J1214" s="7">
        <f t="shared" si="463"/>
        <v>2780000</v>
      </c>
      <c r="K1214" s="7">
        <f t="shared" si="463"/>
        <v>30000</v>
      </c>
      <c r="L1214" s="7">
        <f t="shared" si="463"/>
        <v>2960000</v>
      </c>
      <c r="M1214" s="7">
        <f>M1213</f>
        <v>-3469334</v>
      </c>
      <c r="N1214" s="7">
        <f>SUM(N1207:N1213)</f>
        <v>-16000</v>
      </c>
      <c r="O1214" s="7"/>
      <c r="P1214" s="7">
        <f>SUM(P1207:P1213)</f>
        <v>0</v>
      </c>
      <c r="Q1214" s="8"/>
    </row>
    <row r="1215" spans="1:24" ht="15" customHeight="1" x14ac:dyDescent="0.25">
      <c r="A1215" s="3" t="s">
        <v>41</v>
      </c>
      <c r="B1215" s="3" t="s">
        <v>2667</v>
      </c>
      <c r="C1215" s="5">
        <v>1039000</v>
      </c>
      <c r="D1215" s="5">
        <v>650000</v>
      </c>
      <c r="E1215" s="5">
        <v>130000</v>
      </c>
      <c r="F1215" s="5">
        <v>27000</v>
      </c>
      <c r="G1215" s="5">
        <v>0</v>
      </c>
      <c r="H1215" s="5">
        <v>362000</v>
      </c>
      <c r="I1215" s="5">
        <v>0</v>
      </c>
      <c r="J1215" s="5">
        <v>0</v>
      </c>
      <c r="K1215" s="5">
        <v>0</v>
      </c>
      <c r="L1215" s="5"/>
      <c r="M1215" s="5">
        <f t="shared" ref="M1215:M1220" si="464" xml:space="preserve"> M1214+H1215+ I1215- J1215- L1215+ Q1215</f>
        <v>-3107334</v>
      </c>
      <c r="N1215" s="5">
        <f t="shared" ref="N1215:N1220" si="465">(C1215-D1215 - F1215 - G1215 + J1215- K1215- H1215- I1215- P1215)*-1</f>
        <v>0</v>
      </c>
      <c r="O1215" s="5" t="s">
        <v>2668</v>
      </c>
      <c r="P1215" s="5">
        <v>0</v>
      </c>
      <c r="Q1215" s="1587">
        <v>0</v>
      </c>
      <c r="R1215" s="1587">
        <v>173168</v>
      </c>
      <c r="S1215" s="1587">
        <v>865832.5</v>
      </c>
      <c r="T1215" s="1587">
        <v>0</v>
      </c>
      <c r="U1215" s="1587">
        <v>0</v>
      </c>
      <c r="V1215" s="1587">
        <v>0</v>
      </c>
      <c r="W1215" s="23">
        <v>0.92</v>
      </c>
      <c r="X1215" s="1587">
        <v>2</v>
      </c>
    </row>
    <row r="1216" spans="1:24" ht="15" customHeight="1" x14ac:dyDescent="0.25">
      <c r="A1216" s="3" t="s">
        <v>41</v>
      </c>
      <c r="B1216" s="3" t="s">
        <v>2670</v>
      </c>
      <c r="C1216" s="5">
        <v>1036000</v>
      </c>
      <c r="D1216" s="5">
        <v>0</v>
      </c>
      <c r="E1216" s="5">
        <v>0</v>
      </c>
      <c r="F1216" s="5">
        <v>264000</v>
      </c>
      <c r="G1216" s="5">
        <v>0</v>
      </c>
      <c r="H1216" s="5">
        <v>772000</v>
      </c>
      <c r="I1216" s="5">
        <v>0</v>
      </c>
      <c r="J1216" s="5">
        <v>0</v>
      </c>
      <c r="K1216" s="5">
        <v>0</v>
      </c>
      <c r="L1216" s="5"/>
      <c r="M1216" s="5">
        <f t="shared" si="464"/>
        <v>-2335334</v>
      </c>
      <c r="N1216" s="5">
        <f t="shared" si="465"/>
        <v>0</v>
      </c>
      <c r="O1216" s="5" t="s">
        <v>1934</v>
      </c>
      <c r="P1216" s="5">
        <v>0</v>
      </c>
      <c r="Q1216" s="1589">
        <v>0</v>
      </c>
      <c r="R1216" s="1589">
        <v>172668</v>
      </c>
      <c r="S1216" s="1589">
        <v>863332</v>
      </c>
      <c r="T1216" s="1589">
        <v>0</v>
      </c>
      <c r="U1216" s="1589">
        <v>0</v>
      </c>
      <c r="V1216" s="1589">
        <v>0</v>
      </c>
      <c r="W1216" s="23">
        <v>0.83</v>
      </c>
      <c r="X1216" s="1589">
        <v>0</v>
      </c>
    </row>
    <row r="1217" spans="1:24" ht="15" customHeight="1" x14ac:dyDescent="0.25">
      <c r="A1217" s="3" t="s">
        <v>41</v>
      </c>
      <c r="B1217" s="3" t="s">
        <v>2672</v>
      </c>
      <c r="C1217" s="5">
        <v>1603000</v>
      </c>
      <c r="D1217" s="5">
        <v>1500000</v>
      </c>
      <c r="E1217" s="5">
        <v>300000</v>
      </c>
      <c r="F1217" s="5">
        <v>27000</v>
      </c>
      <c r="G1217" s="5">
        <v>0</v>
      </c>
      <c r="H1217" s="5">
        <v>76000</v>
      </c>
      <c r="I1217" s="5">
        <v>0</v>
      </c>
      <c r="J1217" s="5">
        <v>0</v>
      </c>
      <c r="K1217" s="5">
        <v>0</v>
      </c>
      <c r="L1217" s="5"/>
      <c r="M1217" s="5">
        <f t="shared" si="464"/>
        <v>-2259334</v>
      </c>
      <c r="N1217" s="5">
        <f t="shared" si="465"/>
        <v>0</v>
      </c>
      <c r="O1217" s="5" t="s">
        <v>2673</v>
      </c>
      <c r="P1217" s="5">
        <v>0</v>
      </c>
      <c r="Q1217" s="1591">
        <v>0</v>
      </c>
      <c r="R1217" s="1591">
        <v>267168</v>
      </c>
      <c r="S1217" s="1591">
        <v>1335832</v>
      </c>
      <c r="T1217" s="1591">
        <v>0</v>
      </c>
      <c r="U1217" s="1591">
        <v>0</v>
      </c>
      <c r="V1217" s="1591">
        <v>0</v>
      </c>
      <c r="W1217" s="23">
        <v>0.81</v>
      </c>
      <c r="X1217" s="1591">
        <v>1</v>
      </c>
    </row>
    <row r="1218" spans="1:24" ht="15" customHeight="1" x14ac:dyDescent="0.25">
      <c r="A1218" s="3" t="s">
        <v>41</v>
      </c>
      <c r="B1218" s="3" t="s">
        <v>2675</v>
      </c>
      <c r="C1218" s="5">
        <v>921000</v>
      </c>
      <c r="D1218" s="5">
        <v>0</v>
      </c>
      <c r="E1218" s="5">
        <v>0</v>
      </c>
      <c r="F1218" s="5">
        <v>54000</v>
      </c>
      <c r="G1218" s="5">
        <v>0</v>
      </c>
      <c r="H1218" s="5">
        <v>867000</v>
      </c>
      <c r="I1218" s="5">
        <v>0</v>
      </c>
      <c r="J1218" s="5">
        <v>0</v>
      </c>
      <c r="K1218" s="5">
        <v>0</v>
      </c>
      <c r="L1218" s="5"/>
      <c r="M1218" s="5">
        <f t="shared" si="464"/>
        <v>-1392334</v>
      </c>
      <c r="N1218" s="5">
        <f t="shared" si="465"/>
        <v>0</v>
      </c>
      <c r="O1218" s="5" t="s">
        <v>2676</v>
      </c>
      <c r="P1218" s="5">
        <v>0</v>
      </c>
      <c r="Q1218" s="1593">
        <v>0</v>
      </c>
      <c r="R1218" s="1593">
        <v>153497</v>
      </c>
      <c r="S1218" s="1593">
        <v>767503.3</v>
      </c>
      <c r="T1218" s="1593">
        <v>0</v>
      </c>
      <c r="U1218" s="1593">
        <v>0</v>
      </c>
      <c r="V1218" s="1593">
        <v>0</v>
      </c>
      <c r="W1218" s="23">
        <v>0.77</v>
      </c>
      <c r="X1218" s="1593">
        <v>0</v>
      </c>
    </row>
    <row r="1219" spans="1:24" ht="15" customHeight="1" x14ac:dyDescent="0.25">
      <c r="A1219" s="3" t="s">
        <v>41</v>
      </c>
      <c r="B1219" s="3" t="s">
        <v>2677</v>
      </c>
      <c r="C1219" s="5">
        <v>1755000</v>
      </c>
      <c r="D1219" s="5">
        <v>1800000</v>
      </c>
      <c r="E1219" s="5">
        <v>360000</v>
      </c>
      <c r="F1219" s="5">
        <v>72000</v>
      </c>
      <c r="G1219" s="5">
        <v>0</v>
      </c>
      <c r="H1219" s="5">
        <v>883000</v>
      </c>
      <c r="I1219" s="5">
        <v>0</v>
      </c>
      <c r="J1219" s="5">
        <v>1000000</v>
      </c>
      <c r="K1219" s="5">
        <v>0</v>
      </c>
      <c r="L1219" s="5"/>
      <c r="M1219" s="5">
        <f t="shared" si="464"/>
        <v>-1509334</v>
      </c>
      <c r="N1219" s="5">
        <f t="shared" si="465"/>
        <v>0</v>
      </c>
      <c r="O1219" s="5" t="s">
        <v>2678</v>
      </c>
      <c r="P1219" s="5">
        <v>0</v>
      </c>
      <c r="Q1219" s="1596">
        <v>0</v>
      </c>
      <c r="R1219" s="1596">
        <v>292504</v>
      </c>
      <c r="S1219" s="1596">
        <v>1462496.5</v>
      </c>
      <c r="T1219" s="1596">
        <v>0</v>
      </c>
      <c r="U1219" s="1596">
        <v>0</v>
      </c>
      <c r="V1219" s="1596">
        <v>0</v>
      </c>
      <c r="W1219" s="23">
        <v>0.96</v>
      </c>
      <c r="X1219" s="1596">
        <v>3</v>
      </c>
    </row>
    <row r="1220" spans="1:24" ht="15" customHeight="1" x14ac:dyDescent="0.25">
      <c r="A1220" s="3" t="s">
        <v>41</v>
      </c>
      <c r="B1220" s="3" t="s">
        <v>2679</v>
      </c>
      <c r="C1220" s="5">
        <v>1185000</v>
      </c>
      <c r="D1220" s="5">
        <v>200000</v>
      </c>
      <c r="E1220" s="5">
        <v>40000</v>
      </c>
      <c r="F1220" s="5">
        <v>58000</v>
      </c>
      <c r="G1220" s="5">
        <v>0</v>
      </c>
      <c r="H1220" s="5">
        <v>1111000</v>
      </c>
      <c r="I1220" s="5">
        <v>0</v>
      </c>
      <c r="J1220" s="5">
        <v>184000</v>
      </c>
      <c r="K1220" s="5">
        <v>0</v>
      </c>
      <c r="L1220" s="5"/>
      <c r="M1220" s="5">
        <f t="shared" si="464"/>
        <v>-582334</v>
      </c>
      <c r="N1220" s="5">
        <f t="shared" si="465"/>
        <v>0</v>
      </c>
      <c r="O1220" s="5" t="s">
        <v>2681</v>
      </c>
      <c r="P1220" s="5">
        <v>0</v>
      </c>
      <c r="Q1220" s="1598">
        <v>0</v>
      </c>
      <c r="R1220" s="1598">
        <v>197499</v>
      </c>
      <c r="S1220" s="1598">
        <v>987501</v>
      </c>
      <c r="T1220" s="1598">
        <v>0</v>
      </c>
      <c r="U1220" s="1598">
        <v>0</v>
      </c>
      <c r="V1220" s="1598">
        <v>0</v>
      </c>
      <c r="W1220" s="23">
        <v>0.76</v>
      </c>
      <c r="X1220" s="1598">
        <v>1</v>
      </c>
    </row>
    <row r="1221" spans="1:24" ht="15" customHeight="1" x14ac:dyDescent="0.25">
      <c r="A1221" s="3" t="s">
        <v>41</v>
      </c>
      <c r="B1221" s="3" t="s">
        <v>2682</v>
      </c>
      <c r="C1221" s="5">
        <v>965000</v>
      </c>
      <c r="D1221" s="5">
        <v>2600000</v>
      </c>
      <c r="E1221" s="5">
        <v>520000</v>
      </c>
      <c r="F1221" s="5">
        <v>27000</v>
      </c>
      <c r="G1221" s="5">
        <v>0</v>
      </c>
      <c r="H1221" s="5">
        <v>338000</v>
      </c>
      <c r="I1221" s="5">
        <v>0</v>
      </c>
      <c r="J1221" s="5">
        <v>2000000</v>
      </c>
      <c r="K1221" s="5">
        <v>0</v>
      </c>
      <c r="L1221" s="5"/>
      <c r="M1221" s="5">
        <f xml:space="preserve"> M1220+H1221+ I1221- J1221- L1221+ Q1221</f>
        <v>-2244334</v>
      </c>
      <c r="N1221" s="5">
        <f>(C1221-D1221 - F1221 - G1221 + J1221- K1221- H1221- I1221- P1221)*-1</f>
        <v>0</v>
      </c>
      <c r="O1221" s="5" t="s">
        <v>2683</v>
      </c>
      <c r="P1221" s="5">
        <v>0</v>
      </c>
      <c r="Q1221" s="1599">
        <v>0</v>
      </c>
      <c r="R1221" s="1599">
        <v>160833</v>
      </c>
      <c r="S1221" s="1599">
        <v>804167.5</v>
      </c>
      <c r="T1221" s="1599">
        <v>0</v>
      </c>
      <c r="U1221" s="1599">
        <v>0</v>
      </c>
      <c r="V1221" s="1599">
        <v>0</v>
      </c>
      <c r="W1221" s="23">
        <v>0.86</v>
      </c>
      <c r="X1221" s="1599">
        <v>5</v>
      </c>
    </row>
    <row r="1222" spans="1:24" ht="15" customHeight="1" x14ac:dyDescent="0.25">
      <c r="A1222" s="6" t="s">
        <v>19</v>
      </c>
      <c r="B1222" s="6" t="s">
        <v>15</v>
      </c>
      <c r="C1222" s="7">
        <f t="shared" ref="C1222:L1222" si="466">SUM(C1215:C1221)</f>
        <v>8504000</v>
      </c>
      <c r="D1222" s="7">
        <f t="shared" si="466"/>
        <v>6750000</v>
      </c>
      <c r="E1222" s="7">
        <f t="shared" si="466"/>
        <v>1350000</v>
      </c>
      <c r="F1222" s="7">
        <f t="shared" si="466"/>
        <v>529000</v>
      </c>
      <c r="G1222" s="7">
        <f t="shared" si="466"/>
        <v>0</v>
      </c>
      <c r="H1222" s="7">
        <f t="shared" si="466"/>
        <v>4409000</v>
      </c>
      <c r="I1222" s="7">
        <f t="shared" si="466"/>
        <v>0</v>
      </c>
      <c r="J1222" s="7">
        <f t="shared" si="466"/>
        <v>3184000</v>
      </c>
      <c r="K1222" s="7">
        <f t="shared" si="466"/>
        <v>0</v>
      </c>
      <c r="L1222" s="7">
        <f t="shared" si="466"/>
        <v>0</v>
      </c>
      <c r="M1222" s="7">
        <f>M1221</f>
        <v>-2244334</v>
      </c>
      <c r="N1222" s="7">
        <f>SUM(N1215:N1221)</f>
        <v>0</v>
      </c>
      <c r="O1222" s="7"/>
      <c r="P1222" s="7">
        <f>SUM(P1215:P1221)</f>
        <v>0</v>
      </c>
      <c r="Q1222" s="8"/>
    </row>
    <row r="1223" spans="1:24" x14ac:dyDescent="0.25">
      <c r="A1223" s="10" t="s">
        <v>15</v>
      </c>
      <c r="B1223" s="10" t="s">
        <v>20</v>
      </c>
      <c r="C1223" s="11">
        <f t="shared" ref="C1223:L1223" si="467">C1198+C1206+C1214+C1222</f>
        <v>36522000</v>
      </c>
      <c r="D1223" s="11">
        <f t="shared" si="467"/>
        <v>34610000</v>
      </c>
      <c r="E1223" s="11">
        <f t="shared" si="467"/>
        <v>6922000</v>
      </c>
      <c r="F1223" s="11">
        <f t="shared" si="467"/>
        <v>2583000</v>
      </c>
      <c r="G1223" s="11">
        <f t="shared" si="467"/>
        <v>0</v>
      </c>
      <c r="H1223" s="11">
        <f t="shared" si="467"/>
        <v>17583000</v>
      </c>
      <c r="I1223" s="11">
        <f t="shared" si="467"/>
        <v>0</v>
      </c>
      <c r="J1223" s="11">
        <f t="shared" si="467"/>
        <v>18587000</v>
      </c>
      <c r="K1223" s="11">
        <f t="shared" si="467"/>
        <v>330000</v>
      </c>
      <c r="L1223" s="11">
        <f t="shared" si="467"/>
        <v>2960000</v>
      </c>
      <c r="M1223" s="11">
        <f>M1222</f>
        <v>-2244334</v>
      </c>
      <c r="N1223" s="11">
        <f>N1198+N1206+N1214+N1222</f>
        <v>-3000</v>
      </c>
      <c r="O1223" s="11"/>
      <c r="P1223" s="11">
        <f>P1198+P1206+P1214+P1222</f>
        <v>0</v>
      </c>
      <c r="Q1223" s="9"/>
    </row>
    <row r="1224" spans="1:24" ht="15" customHeight="1" x14ac:dyDescent="0.25">
      <c r="A1224" t="s">
        <v>41</v>
      </c>
      <c r="B1224" s="3" t="s">
        <v>2684</v>
      </c>
      <c r="C1224" s="5">
        <v>950000</v>
      </c>
      <c r="D1224" s="5">
        <v>400000</v>
      </c>
      <c r="E1224" s="5">
        <v>80000</v>
      </c>
      <c r="F1224" s="5">
        <v>257000</v>
      </c>
      <c r="G1224" s="5">
        <v>0</v>
      </c>
      <c r="H1224" s="5">
        <v>294000</v>
      </c>
      <c r="I1224" s="5">
        <v>0</v>
      </c>
      <c r="J1224" s="5">
        <v>0</v>
      </c>
      <c r="K1224" s="5">
        <v>0</v>
      </c>
      <c r="L1224" s="5"/>
      <c r="M1224" s="5">
        <f t="shared" ref="M1224:M1229" si="468" xml:space="preserve"> M1223+H1224+ I1224- J1224- L1224+ Q1224</f>
        <v>-1950334</v>
      </c>
      <c r="N1224" s="5">
        <f t="shared" ref="N1224:N1229" si="469">(C1224-D1224 - F1224 - G1224 + J1224- K1224- H1224- I1224- P1224)*-1</f>
        <v>1000</v>
      </c>
      <c r="O1224" s="5" t="s">
        <v>2685</v>
      </c>
      <c r="P1224" s="5">
        <v>0</v>
      </c>
      <c r="Q1224" s="1601">
        <v>0</v>
      </c>
      <c r="R1224" s="1601">
        <v>158336</v>
      </c>
      <c r="S1224" s="1601">
        <v>791663.8</v>
      </c>
      <c r="T1224" s="1601">
        <v>0</v>
      </c>
      <c r="U1224" s="1601">
        <v>0</v>
      </c>
      <c r="V1224" s="1601">
        <v>0</v>
      </c>
      <c r="W1224" s="23">
        <v>0.8</v>
      </c>
      <c r="X1224" s="1601">
        <v>2</v>
      </c>
    </row>
    <row r="1225" spans="1:24" ht="15" customHeight="1" x14ac:dyDescent="0.25">
      <c r="A1225" s="3" t="s">
        <v>41</v>
      </c>
      <c r="B1225" s="3" t="s">
        <v>2687</v>
      </c>
      <c r="C1225" s="5">
        <v>1915000</v>
      </c>
      <c r="D1225" s="5">
        <v>1400000</v>
      </c>
      <c r="E1225" s="5">
        <v>280000</v>
      </c>
      <c r="F1225" s="5">
        <v>27000</v>
      </c>
      <c r="G1225" s="5">
        <v>0</v>
      </c>
      <c r="H1225" s="5">
        <v>488000</v>
      </c>
      <c r="I1225" s="5">
        <v>0</v>
      </c>
      <c r="J1225" s="5">
        <v>0</v>
      </c>
      <c r="K1225" s="5">
        <v>0</v>
      </c>
      <c r="L1225" s="5"/>
      <c r="M1225" s="5">
        <f t="shared" si="468"/>
        <v>-1462334</v>
      </c>
      <c r="N1225" s="5">
        <f t="shared" si="469"/>
        <v>0</v>
      </c>
      <c r="O1225" s="5" t="s">
        <v>2688</v>
      </c>
      <c r="P1225" s="5">
        <v>0</v>
      </c>
      <c r="Q1225" s="1603">
        <v>0</v>
      </c>
      <c r="R1225" s="1603">
        <v>319166</v>
      </c>
      <c r="S1225" s="1603">
        <v>1595833.8</v>
      </c>
      <c r="T1225" s="1603">
        <v>0</v>
      </c>
      <c r="U1225" s="1603">
        <v>0</v>
      </c>
      <c r="V1225" s="1603">
        <v>0</v>
      </c>
      <c r="W1225" s="23">
        <v>0.83</v>
      </c>
      <c r="X1225" s="1603">
        <v>3</v>
      </c>
    </row>
    <row r="1226" spans="1:24" ht="15" customHeight="1" x14ac:dyDescent="0.25">
      <c r="A1226" s="3" t="s">
        <v>41</v>
      </c>
      <c r="B1226" s="3" t="s">
        <v>2690</v>
      </c>
      <c r="C1226" s="5">
        <v>1025000</v>
      </c>
      <c r="D1226" s="5">
        <v>1500000</v>
      </c>
      <c r="E1226" s="5">
        <v>300000</v>
      </c>
      <c r="F1226" s="5">
        <v>32000</v>
      </c>
      <c r="G1226" s="5">
        <v>0</v>
      </c>
      <c r="H1226" s="5">
        <v>93000</v>
      </c>
      <c r="I1226" s="5">
        <v>0</v>
      </c>
      <c r="J1226" s="5">
        <v>600000</v>
      </c>
      <c r="K1226" s="5">
        <v>0</v>
      </c>
      <c r="L1226" s="5"/>
      <c r="M1226" s="5">
        <f t="shared" si="468"/>
        <v>-1969334</v>
      </c>
      <c r="N1226" s="5">
        <f t="shared" si="469"/>
        <v>0</v>
      </c>
      <c r="O1226" s="5" t="s">
        <v>2691</v>
      </c>
      <c r="P1226" s="5">
        <v>0</v>
      </c>
      <c r="Q1226" s="1606">
        <v>0</v>
      </c>
      <c r="R1226" s="1606">
        <v>170833</v>
      </c>
      <c r="S1226" s="1606">
        <v>854166.8</v>
      </c>
      <c r="T1226" s="1606">
        <v>0</v>
      </c>
      <c r="U1226" s="1606">
        <v>0</v>
      </c>
      <c r="V1226" s="1606">
        <v>0</v>
      </c>
      <c r="W1226" s="23">
        <v>0.85</v>
      </c>
      <c r="X1226" s="1606">
        <v>3</v>
      </c>
    </row>
    <row r="1227" spans="1:24" ht="15" customHeight="1" x14ac:dyDescent="0.25">
      <c r="A1227" s="3" t="s">
        <v>41</v>
      </c>
      <c r="B1227" s="3" t="s">
        <v>2692</v>
      </c>
      <c r="C1227" s="5">
        <v>1205000</v>
      </c>
      <c r="D1227" s="5">
        <v>0</v>
      </c>
      <c r="E1227" s="5">
        <v>0</v>
      </c>
      <c r="F1227" s="5">
        <v>78000</v>
      </c>
      <c r="G1227" s="5">
        <v>0</v>
      </c>
      <c r="H1227" s="5">
        <v>1127000</v>
      </c>
      <c r="I1227" s="5">
        <v>0</v>
      </c>
      <c r="J1227" s="5">
        <v>0</v>
      </c>
      <c r="K1227" s="5">
        <v>0</v>
      </c>
      <c r="L1227" s="5"/>
      <c r="M1227" s="5">
        <f t="shared" si="468"/>
        <v>-842334</v>
      </c>
      <c r="N1227" s="5">
        <f t="shared" si="469"/>
        <v>0</v>
      </c>
      <c r="O1227" s="5" t="s">
        <v>2694</v>
      </c>
      <c r="P1227" s="5">
        <v>0</v>
      </c>
      <c r="Q1227" s="1608">
        <v>0</v>
      </c>
      <c r="R1227" s="1608">
        <v>200835</v>
      </c>
      <c r="S1227" s="1608">
        <v>1004165.5</v>
      </c>
      <c r="T1227" s="1608">
        <v>0</v>
      </c>
      <c r="U1227" s="1608">
        <v>0</v>
      </c>
      <c r="V1227" s="1608">
        <v>0</v>
      </c>
      <c r="W1227" s="23">
        <v>0.91</v>
      </c>
      <c r="X1227" s="1608">
        <v>0</v>
      </c>
    </row>
    <row r="1228" spans="1:24" ht="15" customHeight="1" x14ac:dyDescent="0.25">
      <c r="A1228" s="3" t="s">
        <v>41</v>
      </c>
      <c r="B1228" s="3" t="s">
        <v>2695</v>
      </c>
      <c r="C1228" s="5">
        <v>1084000</v>
      </c>
      <c r="D1228" s="5">
        <v>5000000</v>
      </c>
      <c r="E1228" s="5">
        <v>500000</v>
      </c>
      <c r="F1228" s="5">
        <v>30000</v>
      </c>
      <c r="G1228" s="5">
        <v>0</v>
      </c>
      <c r="H1228" s="5">
        <v>1054000</v>
      </c>
      <c r="I1228" s="5">
        <v>0</v>
      </c>
      <c r="J1228" s="5">
        <v>5000000</v>
      </c>
      <c r="K1228" s="5">
        <v>0</v>
      </c>
      <c r="L1228" s="5"/>
      <c r="M1228" s="5">
        <f t="shared" si="468"/>
        <v>-4788334</v>
      </c>
      <c r="N1228" s="5">
        <f t="shared" si="469"/>
        <v>0</v>
      </c>
      <c r="O1228" s="5" t="s">
        <v>2697</v>
      </c>
      <c r="P1228" s="5">
        <v>0</v>
      </c>
      <c r="Q1228" s="1610">
        <v>0</v>
      </c>
      <c r="R1228" s="1610">
        <v>180665</v>
      </c>
      <c r="S1228" s="1610">
        <v>903335</v>
      </c>
      <c r="T1228" s="1610">
        <v>0</v>
      </c>
      <c r="U1228" s="1610">
        <v>0</v>
      </c>
      <c r="V1228" s="1610">
        <v>0</v>
      </c>
      <c r="W1228" s="23">
        <v>0.81</v>
      </c>
      <c r="X1228" s="1610">
        <v>1</v>
      </c>
    </row>
    <row r="1229" spans="1:24" ht="15" customHeight="1" x14ac:dyDescent="0.25">
      <c r="A1229" s="3" t="s">
        <v>41</v>
      </c>
      <c r="B1229" s="3" t="s">
        <v>2698</v>
      </c>
      <c r="C1229" s="5">
        <v>944000</v>
      </c>
      <c r="D1229" s="5">
        <v>1300000</v>
      </c>
      <c r="E1229" s="5">
        <v>260000</v>
      </c>
      <c r="F1229" s="5">
        <v>47000</v>
      </c>
      <c r="G1229" s="5">
        <v>0</v>
      </c>
      <c r="H1229" s="5">
        <v>97000</v>
      </c>
      <c r="I1229" s="5">
        <v>0</v>
      </c>
      <c r="J1229" s="5">
        <v>500000</v>
      </c>
      <c r="K1229" s="5">
        <v>0</v>
      </c>
      <c r="L1229" s="5"/>
      <c r="M1229" s="5">
        <f t="shared" si="468"/>
        <v>-5191334</v>
      </c>
      <c r="N1229" s="5">
        <f t="shared" si="469"/>
        <v>0</v>
      </c>
      <c r="O1229" s="5" t="s">
        <v>2700</v>
      </c>
      <c r="P1229" s="5">
        <v>0</v>
      </c>
      <c r="Q1229" s="1612">
        <v>0</v>
      </c>
      <c r="R1229" s="1612">
        <v>157336</v>
      </c>
      <c r="S1229" s="1612">
        <v>786663.8</v>
      </c>
      <c r="T1229" s="1612">
        <v>0</v>
      </c>
      <c r="U1229" s="1612">
        <v>0</v>
      </c>
      <c r="V1229" s="1612">
        <v>0</v>
      </c>
      <c r="W1229" s="23">
        <v>0.78</v>
      </c>
      <c r="X1229" s="1612">
        <v>3</v>
      </c>
    </row>
    <row r="1230" spans="1:24" ht="15" customHeight="1" x14ac:dyDescent="0.25">
      <c r="A1230" s="3" t="s">
        <v>41</v>
      </c>
      <c r="B1230" s="3" t="s">
        <v>2701</v>
      </c>
      <c r="C1230" s="5">
        <v>1181000</v>
      </c>
      <c r="D1230" s="5">
        <v>0</v>
      </c>
      <c r="E1230" s="5">
        <v>0</v>
      </c>
      <c r="F1230" s="5">
        <v>307000</v>
      </c>
      <c r="G1230" s="5">
        <v>0</v>
      </c>
      <c r="H1230" s="5">
        <v>874000</v>
      </c>
      <c r="I1230" s="5">
        <v>0</v>
      </c>
      <c r="J1230" s="5">
        <v>0</v>
      </c>
      <c r="K1230" s="5">
        <v>0</v>
      </c>
      <c r="L1230" s="5"/>
      <c r="M1230" s="5">
        <f xml:space="preserve"> M1229+H1230+ I1230- J1230 + Q1230</f>
        <v>-4317334</v>
      </c>
      <c r="N1230" s="5">
        <f>(C1230-D1230 - F1230 - G1230 + J1230- K1230- H1230- I1230- P1230)*-1</f>
        <v>0</v>
      </c>
      <c r="O1230" s="5" t="s">
        <v>1112</v>
      </c>
      <c r="P1230" s="5">
        <v>0</v>
      </c>
      <c r="Q1230" s="1614">
        <v>0</v>
      </c>
      <c r="R1230" s="1614">
        <v>175999</v>
      </c>
      <c r="S1230" s="1614">
        <v>1005001</v>
      </c>
      <c r="T1230" s="1614">
        <v>0</v>
      </c>
      <c r="U1230" s="1614">
        <v>0</v>
      </c>
      <c r="V1230" s="1614">
        <v>0</v>
      </c>
      <c r="W1230" s="23">
        <v>0.75</v>
      </c>
      <c r="X1230" s="1614">
        <v>0</v>
      </c>
    </row>
    <row r="1231" spans="1:24" ht="15" customHeight="1" x14ac:dyDescent="0.25">
      <c r="A1231" s="6" t="s">
        <v>16</v>
      </c>
      <c r="B1231" s="6" t="s">
        <v>15</v>
      </c>
      <c r="C1231" s="7">
        <f t="shared" ref="C1231:K1231" si="470">SUM(C1224:C1230)</f>
        <v>8304000</v>
      </c>
      <c r="D1231" s="7">
        <f t="shared" si="470"/>
        <v>9600000</v>
      </c>
      <c r="E1231" s="7">
        <f t="shared" si="470"/>
        <v>1420000</v>
      </c>
      <c r="F1231" s="7">
        <f t="shared" si="470"/>
        <v>778000</v>
      </c>
      <c r="G1231" s="7">
        <f t="shared" si="470"/>
        <v>0</v>
      </c>
      <c r="H1231" s="7">
        <f t="shared" si="470"/>
        <v>4027000</v>
      </c>
      <c r="I1231" s="7">
        <f t="shared" si="470"/>
        <v>0</v>
      </c>
      <c r="J1231" s="7">
        <f t="shared" si="470"/>
        <v>6100000</v>
      </c>
      <c r="K1231" s="7">
        <f t="shared" si="470"/>
        <v>0</v>
      </c>
      <c r="L1231" s="7">
        <f>SUM(L1224:L1230)</f>
        <v>0</v>
      </c>
      <c r="M1231" s="7">
        <f>M1230</f>
        <v>-4317334</v>
      </c>
      <c r="N1231" s="7">
        <f>SUM(N1224:N1230)</f>
        <v>1000</v>
      </c>
      <c r="O1231" s="7"/>
      <c r="P1231" s="7">
        <f>SUM(P1224:P1230)</f>
        <v>0</v>
      </c>
      <c r="Q1231" s="8"/>
    </row>
    <row r="1232" spans="1:24" ht="15" customHeight="1" x14ac:dyDescent="0.25">
      <c r="A1232" s="3" t="s">
        <v>41</v>
      </c>
      <c r="B1232" s="3" t="s">
        <v>2703</v>
      </c>
      <c r="C1232" s="5">
        <v>2310000</v>
      </c>
      <c r="D1232" s="5">
        <v>700000</v>
      </c>
      <c r="E1232" s="5">
        <v>140000</v>
      </c>
      <c r="F1232" s="5">
        <v>39000</v>
      </c>
      <c r="G1232" s="5">
        <v>0</v>
      </c>
      <c r="H1232" s="5">
        <v>1620000</v>
      </c>
      <c r="I1232" s="5">
        <v>0</v>
      </c>
      <c r="J1232" s="5">
        <v>50000</v>
      </c>
      <c r="K1232" s="5">
        <v>0</v>
      </c>
      <c r="L1232" s="5"/>
      <c r="M1232" s="5">
        <f>+M1231-F1232+H1232-J1232</f>
        <v>-2786334</v>
      </c>
      <c r="N1232" s="5">
        <f t="shared" ref="N1232:N1237" si="471">(C1232-D1232 - F1232 - G1232 + J1232- K1232- H1232- I1232- P1232)*-1</f>
        <v>-1000</v>
      </c>
      <c r="O1232" s="5" t="s">
        <v>2705</v>
      </c>
      <c r="P1232" s="5">
        <v>0</v>
      </c>
      <c r="Q1232" s="1616">
        <v>0</v>
      </c>
      <c r="R1232" s="1616">
        <v>343333</v>
      </c>
      <c r="S1232" s="1616">
        <v>1966667.3</v>
      </c>
      <c r="T1232" s="1616">
        <v>0</v>
      </c>
      <c r="U1232" s="1616">
        <v>0</v>
      </c>
      <c r="V1232" s="1616">
        <v>0</v>
      </c>
      <c r="W1232" s="23">
        <v>0.91</v>
      </c>
      <c r="X1232" s="1616">
        <v>2</v>
      </c>
    </row>
    <row r="1233" spans="1:24" ht="15" customHeight="1" x14ac:dyDescent="0.25">
      <c r="A1233" s="3" t="s">
        <v>41</v>
      </c>
      <c r="B1233" s="3" t="s">
        <v>2706</v>
      </c>
      <c r="C1233" s="5">
        <v>1461000</v>
      </c>
      <c r="D1233" s="5">
        <v>0</v>
      </c>
      <c r="E1233" s="5">
        <v>0</v>
      </c>
      <c r="F1233" s="5">
        <v>188000</v>
      </c>
      <c r="G1233" s="5">
        <v>0</v>
      </c>
      <c r="H1233" s="5">
        <v>1273000</v>
      </c>
      <c r="I1233" s="5">
        <v>0</v>
      </c>
      <c r="J1233" s="5">
        <v>0</v>
      </c>
      <c r="K1233" s="5">
        <v>0</v>
      </c>
      <c r="L1233" s="5"/>
      <c r="M1233" s="5">
        <f t="shared" ref="M1233:M1238" si="472" xml:space="preserve"> M1232+H1233+ I1233- J1233- L1233+ Q1233</f>
        <v>-1513334</v>
      </c>
      <c r="N1233" s="5">
        <f t="shared" si="471"/>
        <v>0</v>
      </c>
      <c r="O1233" s="5" t="s">
        <v>2708</v>
      </c>
      <c r="P1233" s="5">
        <v>0</v>
      </c>
      <c r="Q1233" s="1618">
        <v>0</v>
      </c>
      <c r="R1233" s="1618">
        <v>222663</v>
      </c>
      <c r="S1233" s="1618">
        <v>1238337</v>
      </c>
      <c r="T1233" s="1618">
        <v>0</v>
      </c>
      <c r="U1233" s="1618">
        <v>0</v>
      </c>
      <c r="V1233" s="1618">
        <v>0</v>
      </c>
      <c r="W1233" s="23">
        <v>0.79</v>
      </c>
      <c r="X1233" s="1618">
        <v>0</v>
      </c>
    </row>
    <row r="1234" spans="1:24" ht="15" customHeight="1" x14ac:dyDescent="0.25">
      <c r="A1234" s="3" t="s">
        <v>41</v>
      </c>
      <c r="B1234" s="3" t="s">
        <v>2709</v>
      </c>
      <c r="C1234" s="5">
        <v>1385000</v>
      </c>
      <c r="D1234" s="5">
        <v>200000</v>
      </c>
      <c r="E1234" s="5">
        <v>40000</v>
      </c>
      <c r="F1234" s="5">
        <v>100000</v>
      </c>
      <c r="G1234" s="5">
        <v>0</v>
      </c>
      <c r="H1234" s="5">
        <v>1045000</v>
      </c>
      <c r="I1234" s="5">
        <v>0</v>
      </c>
      <c r="J1234" s="5">
        <v>0</v>
      </c>
      <c r="K1234" s="5">
        <v>40000</v>
      </c>
      <c r="L1234" s="5"/>
      <c r="M1234" s="5">
        <f t="shared" si="472"/>
        <v>-468334</v>
      </c>
      <c r="N1234" s="5">
        <f t="shared" si="471"/>
        <v>0</v>
      </c>
      <c r="O1234" s="5" t="s">
        <v>2710</v>
      </c>
      <c r="P1234" s="5">
        <v>0</v>
      </c>
      <c r="Q1234" s="1619">
        <v>0</v>
      </c>
      <c r="R1234" s="1619">
        <v>210002</v>
      </c>
      <c r="S1234" s="1619">
        <v>1174998.3999999999</v>
      </c>
      <c r="T1234" s="1619">
        <v>0</v>
      </c>
      <c r="U1234" s="1619">
        <v>0</v>
      </c>
      <c r="V1234" s="1619">
        <v>0</v>
      </c>
      <c r="W1234" s="23">
        <v>0.8</v>
      </c>
      <c r="X1234" s="1619">
        <v>1</v>
      </c>
    </row>
    <row r="1235" spans="1:24" ht="15" customHeight="1" x14ac:dyDescent="0.25">
      <c r="A1235" s="3" t="s">
        <v>41</v>
      </c>
      <c r="B1235" s="3" t="s">
        <v>2712</v>
      </c>
      <c r="C1235" s="5">
        <v>1287000</v>
      </c>
      <c r="D1235" s="5">
        <v>0</v>
      </c>
      <c r="E1235" s="5">
        <v>0</v>
      </c>
      <c r="F1235" s="5">
        <v>33000</v>
      </c>
      <c r="G1235" s="5">
        <v>0</v>
      </c>
      <c r="H1235" s="5">
        <v>1254000</v>
      </c>
      <c r="I1235" s="5">
        <v>0</v>
      </c>
      <c r="J1235" s="5">
        <v>0</v>
      </c>
      <c r="K1235" s="5">
        <v>0</v>
      </c>
      <c r="L1235" s="5"/>
      <c r="M1235" s="5">
        <f t="shared" si="472"/>
        <v>785666</v>
      </c>
      <c r="N1235" s="5">
        <f t="shared" si="471"/>
        <v>0</v>
      </c>
      <c r="O1235" s="5" t="s">
        <v>2714</v>
      </c>
      <c r="P1235" s="5">
        <v>0</v>
      </c>
      <c r="Q1235" s="1622">
        <v>0</v>
      </c>
      <c r="R1235" s="1622">
        <v>193665</v>
      </c>
      <c r="S1235" s="1622">
        <v>1093334.8</v>
      </c>
      <c r="T1235" s="1622">
        <v>0</v>
      </c>
      <c r="U1235" s="1622">
        <v>0</v>
      </c>
      <c r="V1235" s="1622">
        <v>0</v>
      </c>
      <c r="W1235" s="23">
        <v>0.78</v>
      </c>
      <c r="X1235" s="1622">
        <v>0</v>
      </c>
    </row>
    <row r="1236" spans="1:24" ht="15" customHeight="1" x14ac:dyDescent="0.25">
      <c r="A1236" s="3" t="s">
        <v>41</v>
      </c>
      <c r="B1236" s="3" t="s">
        <v>2715</v>
      </c>
      <c r="C1236" s="5">
        <v>1914000</v>
      </c>
      <c r="D1236" s="5">
        <v>500000</v>
      </c>
      <c r="E1236" s="5">
        <v>100000</v>
      </c>
      <c r="F1236" s="5">
        <v>233000</v>
      </c>
      <c r="G1236" s="5">
        <v>0</v>
      </c>
      <c r="H1236" s="5">
        <v>1181000</v>
      </c>
      <c r="I1236" s="5">
        <v>0</v>
      </c>
      <c r="J1236" s="5">
        <v>0</v>
      </c>
      <c r="K1236" s="5">
        <v>0</v>
      </c>
      <c r="L1236" s="5"/>
      <c r="M1236" s="5">
        <f t="shared" si="472"/>
        <v>1966666</v>
      </c>
      <c r="N1236" s="5">
        <f t="shared" si="471"/>
        <v>0</v>
      </c>
      <c r="O1236" s="5" t="s">
        <v>2716</v>
      </c>
      <c r="P1236" s="5">
        <v>0</v>
      </c>
      <c r="Q1236" s="1623">
        <v>0</v>
      </c>
      <c r="R1236" s="1623">
        <v>298166</v>
      </c>
      <c r="S1236" s="1623">
        <v>1615834.5</v>
      </c>
      <c r="T1236" s="1623">
        <v>0</v>
      </c>
      <c r="U1236" s="1623">
        <v>0</v>
      </c>
      <c r="V1236" s="1623">
        <v>0</v>
      </c>
      <c r="W1236" s="23">
        <v>0.72</v>
      </c>
      <c r="X1236" s="1623">
        <v>1</v>
      </c>
    </row>
    <row r="1237" spans="1:24" ht="15" customHeight="1" x14ac:dyDescent="0.25">
      <c r="A1237" s="3" t="s">
        <v>41</v>
      </c>
      <c r="B1237" s="3" t="s">
        <v>2717</v>
      </c>
      <c r="C1237" s="5">
        <v>2507000</v>
      </c>
      <c r="D1237" s="5">
        <v>1000000</v>
      </c>
      <c r="E1237" s="5">
        <v>200000</v>
      </c>
      <c r="F1237" s="5">
        <v>52000</v>
      </c>
      <c r="G1237" s="5">
        <v>0</v>
      </c>
      <c r="H1237" s="5">
        <v>1453000</v>
      </c>
      <c r="I1237" s="5">
        <v>0</v>
      </c>
      <c r="J1237" s="5">
        <v>0</v>
      </c>
      <c r="K1237" s="5">
        <v>0</v>
      </c>
      <c r="L1237" s="5"/>
      <c r="M1237" s="5">
        <f t="shared" si="472"/>
        <v>3419666</v>
      </c>
      <c r="N1237" s="5">
        <f t="shared" si="471"/>
        <v>-2000</v>
      </c>
      <c r="O1237" s="5" t="s">
        <v>2719</v>
      </c>
      <c r="P1237" s="5">
        <v>0</v>
      </c>
      <c r="Q1237" s="1626">
        <v>0</v>
      </c>
      <c r="R1237" s="1626">
        <v>396999</v>
      </c>
      <c r="S1237" s="1626">
        <v>2110000.7999999998</v>
      </c>
      <c r="T1237" s="1626">
        <v>0</v>
      </c>
      <c r="U1237" s="1626">
        <v>0</v>
      </c>
      <c r="V1237" s="1626">
        <v>0</v>
      </c>
      <c r="W1237" s="23">
        <v>0.88</v>
      </c>
      <c r="X1237" s="1626">
        <v>2</v>
      </c>
    </row>
    <row r="1238" spans="1:24" ht="15" customHeight="1" x14ac:dyDescent="0.25">
      <c r="A1238" s="3" t="s">
        <v>41</v>
      </c>
      <c r="B1238" s="3" t="s">
        <v>2720</v>
      </c>
      <c r="C1238" s="5">
        <v>1233000</v>
      </c>
      <c r="D1238" s="5">
        <v>1000000</v>
      </c>
      <c r="E1238" s="5">
        <v>200000</v>
      </c>
      <c r="F1238" s="5">
        <v>27000</v>
      </c>
      <c r="G1238" s="5">
        <v>0</v>
      </c>
      <c r="H1238" s="5">
        <v>206000</v>
      </c>
      <c r="I1238" s="5">
        <v>0</v>
      </c>
      <c r="J1238" s="5">
        <v>0</v>
      </c>
      <c r="K1238" s="5">
        <v>0</v>
      </c>
      <c r="L1238" s="5"/>
      <c r="M1238" s="5">
        <f t="shared" si="472"/>
        <v>3625666</v>
      </c>
      <c r="N1238" s="5">
        <f>(C1238-D1238 - F1238 - G1238 + J1238- K1238- H1238- I1238- P1238)*-1</f>
        <v>0</v>
      </c>
      <c r="O1238" s="5" t="s">
        <v>2721</v>
      </c>
      <c r="P1238" s="5">
        <v>0</v>
      </c>
      <c r="Q1238" s="1627">
        <v>0</v>
      </c>
      <c r="R1238" s="1627">
        <v>184667</v>
      </c>
      <c r="S1238" s="1627">
        <v>1048333.5</v>
      </c>
      <c r="T1238" s="1627">
        <v>0</v>
      </c>
      <c r="U1238" s="1627">
        <v>0</v>
      </c>
      <c r="V1238" s="1627">
        <v>0</v>
      </c>
      <c r="W1238" s="23">
        <v>0.78</v>
      </c>
      <c r="X1238" s="1627">
        <v>2</v>
      </c>
    </row>
    <row r="1239" spans="1:24" ht="15" customHeight="1" x14ac:dyDescent="0.25">
      <c r="A1239" s="6" t="s">
        <v>17</v>
      </c>
      <c r="B1239" s="6" t="s">
        <v>15</v>
      </c>
      <c r="C1239" s="7">
        <f t="shared" ref="C1239:L1239" si="473">SUM(C1232:C1238)</f>
        <v>12097000</v>
      </c>
      <c r="D1239" s="7">
        <f t="shared" si="473"/>
        <v>3400000</v>
      </c>
      <c r="E1239" s="7">
        <f t="shared" si="473"/>
        <v>680000</v>
      </c>
      <c r="F1239" s="7">
        <f t="shared" si="473"/>
        <v>672000</v>
      </c>
      <c r="G1239" s="7">
        <f t="shared" si="473"/>
        <v>0</v>
      </c>
      <c r="H1239" s="7">
        <f t="shared" si="473"/>
        <v>8032000</v>
      </c>
      <c r="I1239" s="7">
        <f t="shared" si="473"/>
        <v>0</v>
      </c>
      <c r="J1239" s="7">
        <f t="shared" si="473"/>
        <v>50000</v>
      </c>
      <c r="K1239" s="7">
        <f t="shared" si="473"/>
        <v>40000</v>
      </c>
      <c r="L1239" s="7">
        <f t="shared" si="473"/>
        <v>0</v>
      </c>
      <c r="M1239" s="7">
        <f>M1238</f>
        <v>3625666</v>
      </c>
      <c r="N1239" s="7">
        <f>SUM(N1232:N1238)</f>
        <v>-3000</v>
      </c>
      <c r="O1239" s="7"/>
      <c r="P1239" s="7">
        <f>SUM(P1232:P1238)</f>
        <v>0</v>
      </c>
      <c r="Q1239" s="8"/>
    </row>
    <row r="1240" spans="1:24" ht="15" customHeight="1" x14ac:dyDescent="0.25">
      <c r="A1240" s="3" t="s">
        <v>41</v>
      </c>
      <c r="B1240" s="3" t="s">
        <v>2723</v>
      </c>
      <c r="C1240" s="5">
        <v>1203000</v>
      </c>
      <c r="D1240" s="5">
        <v>100000</v>
      </c>
      <c r="E1240" s="5">
        <v>20000</v>
      </c>
      <c r="F1240" s="5">
        <v>27000</v>
      </c>
      <c r="G1240" s="5">
        <v>0</v>
      </c>
      <c r="H1240" s="5">
        <v>1076000</v>
      </c>
      <c r="I1240" s="5">
        <v>0</v>
      </c>
      <c r="J1240" s="5">
        <v>0</v>
      </c>
      <c r="K1240" s="5">
        <v>0</v>
      </c>
      <c r="L1240" s="5"/>
      <c r="M1240" s="5">
        <f t="shared" ref="M1240:M1245" si="474" xml:space="preserve"> M1239+H1240+ I1240- J1240- L1240+ Q1240</f>
        <v>4701666</v>
      </c>
      <c r="N1240" s="5">
        <f t="shared" ref="N1240:N1245" si="475">(C1240-D1240 - F1240 - G1240 + J1240- K1240- H1240- I1240- P1240)*-1</f>
        <v>0</v>
      </c>
      <c r="O1240" s="5" t="s">
        <v>2724</v>
      </c>
      <c r="P1240" s="5">
        <v>0</v>
      </c>
      <c r="Q1240" s="1629">
        <v>0</v>
      </c>
      <c r="R1240" s="1629">
        <v>179665</v>
      </c>
      <c r="S1240" s="1629">
        <v>1023334.8</v>
      </c>
      <c r="T1240" s="1629">
        <v>0</v>
      </c>
      <c r="U1240" s="1629">
        <v>0</v>
      </c>
      <c r="V1240" s="1629">
        <v>0</v>
      </c>
      <c r="W1240" s="23">
        <v>0.78</v>
      </c>
      <c r="X1240" s="1629">
        <v>1</v>
      </c>
    </row>
    <row r="1241" spans="1:24" ht="15" customHeight="1" x14ac:dyDescent="0.25">
      <c r="A1241" s="3" t="s">
        <v>41</v>
      </c>
      <c r="B1241" s="3" t="s">
        <v>2725</v>
      </c>
      <c r="C1241" s="5">
        <v>1923000</v>
      </c>
      <c r="D1241" s="5">
        <v>1500000</v>
      </c>
      <c r="E1241" s="5">
        <v>300000</v>
      </c>
      <c r="F1241" s="5">
        <v>257000</v>
      </c>
      <c r="G1241" s="5">
        <v>0</v>
      </c>
      <c r="H1241" s="5">
        <v>156000</v>
      </c>
      <c r="I1241" s="5">
        <v>0</v>
      </c>
      <c r="J1241" s="5">
        <v>0</v>
      </c>
      <c r="K1241" s="5">
        <v>0</v>
      </c>
      <c r="L1241" s="5"/>
      <c r="M1241" s="5">
        <f t="shared" si="474"/>
        <v>4857666</v>
      </c>
      <c r="N1241" s="5">
        <f t="shared" si="475"/>
        <v>-10000</v>
      </c>
      <c r="O1241" s="5" t="s">
        <v>2726</v>
      </c>
      <c r="P1241" s="5">
        <v>0</v>
      </c>
      <c r="Q1241" s="1630">
        <v>0</v>
      </c>
      <c r="R1241" s="1630">
        <v>299669</v>
      </c>
      <c r="S1241" s="1630">
        <v>1623330.8</v>
      </c>
      <c r="T1241" s="1630">
        <v>0</v>
      </c>
      <c r="U1241" s="1630">
        <v>0</v>
      </c>
      <c r="V1241" s="1630">
        <v>0</v>
      </c>
      <c r="W1241" s="23">
        <v>0.88</v>
      </c>
      <c r="X1241" s="1630">
        <v>3</v>
      </c>
    </row>
    <row r="1242" spans="1:24" ht="15" customHeight="1" x14ac:dyDescent="0.25">
      <c r="A1242" s="3" t="s">
        <v>41</v>
      </c>
      <c r="B1242" s="3" t="s">
        <v>2727</v>
      </c>
      <c r="C1242" s="5">
        <v>1337000</v>
      </c>
      <c r="D1242" s="5">
        <v>7000000</v>
      </c>
      <c r="E1242" s="5">
        <v>1400000</v>
      </c>
      <c r="F1242" s="5">
        <v>42000</v>
      </c>
      <c r="G1242" s="5">
        <v>0</v>
      </c>
      <c r="H1242" s="5">
        <v>311000</v>
      </c>
      <c r="I1242" s="5">
        <v>0</v>
      </c>
      <c r="J1242" s="5">
        <v>6016000</v>
      </c>
      <c r="K1242" s="5">
        <v>0</v>
      </c>
      <c r="L1242" s="5"/>
      <c r="M1242" s="5">
        <f t="shared" si="474"/>
        <v>-847334</v>
      </c>
      <c r="N1242" s="5">
        <f t="shared" si="475"/>
        <v>0</v>
      </c>
      <c r="O1242" s="5" t="s">
        <v>2728</v>
      </c>
      <c r="P1242" s="5">
        <v>0</v>
      </c>
      <c r="Q1242" s="1631">
        <v>0</v>
      </c>
      <c r="R1242" s="1631">
        <v>201999</v>
      </c>
      <c r="S1242" s="1631">
        <v>1135000.8</v>
      </c>
      <c r="T1242" s="1631">
        <v>0</v>
      </c>
      <c r="U1242" s="1631">
        <v>0</v>
      </c>
      <c r="V1242" s="1631">
        <v>0</v>
      </c>
      <c r="W1242" s="23">
        <v>0.88</v>
      </c>
      <c r="X1242" s="1631">
        <v>2</v>
      </c>
    </row>
    <row r="1243" spans="1:24" ht="15" customHeight="1" x14ac:dyDescent="0.25">
      <c r="A1243" s="3" t="s">
        <v>41</v>
      </c>
      <c r="B1243" s="3" t="s">
        <v>2729</v>
      </c>
      <c r="C1243" s="5">
        <v>1144000</v>
      </c>
      <c r="D1243" s="5">
        <v>2450000</v>
      </c>
      <c r="E1243" s="5">
        <v>490000</v>
      </c>
      <c r="F1243" s="5">
        <v>342000</v>
      </c>
      <c r="G1243" s="5">
        <v>0</v>
      </c>
      <c r="H1243" s="5">
        <v>36000</v>
      </c>
      <c r="I1243" s="5">
        <v>0</v>
      </c>
      <c r="J1243" s="5">
        <v>1685000</v>
      </c>
      <c r="K1243" s="5">
        <v>0</v>
      </c>
      <c r="L1243" s="5"/>
      <c r="M1243" s="5">
        <f t="shared" si="474"/>
        <v>-2496334</v>
      </c>
      <c r="N1243" s="5">
        <f t="shared" si="475"/>
        <v>-1000</v>
      </c>
      <c r="O1243" s="5" t="s">
        <v>2731</v>
      </c>
      <c r="P1243" s="5">
        <v>0</v>
      </c>
      <c r="Q1243" s="1632">
        <v>0</v>
      </c>
      <c r="R1243" s="1632">
        <v>169833</v>
      </c>
      <c r="S1243" s="1632">
        <v>974167</v>
      </c>
      <c r="T1243" s="1632">
        <v>0</v>
      </c>
      <c r="U1243" s="1632">
        <v>0</v>
      </c>
      <c r="V1243" s="1632">
        <v>0</v>
      </c>
      <c r="W1243" s="23">
        <v>0.76</v>
      </c>
      <c r="X1243" s="1632">
        <v>4</v>
      </c>
    </row>
    <row r="1244" spans="1:24" ht="15" customHeight="1" x14ac:dyDescent="0.25">
      <c r="A1244" s="3" t="s">
        <v>41</v>
      </c>
      <c r="B1244" s="3" t="s">
        <v>2732</v>
      </c>
      <c r="C1244" s="5">
        <v>2695000</v>
      </c>
      <c r="D1244" s="5">
        <v>810000</v>
      </c>
      <c r="E1244" s="5">
        <v>162000</v>
      </c>
      <c r="F1244" s="5">
        <v>27000</v>
      </c>
      <c r="G1244" s="5">
        <v>0</v>
      </c>
      <c r="H1244" s="5">
        <v>1860000</v>
      </c>
      <c r="I1244" s="5">
        <v>0</v>
      </c>
      <c r="J1244" s="5">
        <v>0</v>
      </c>
      <c r="K1244" s="5">
        <v>0</v>
      </c>
      <c r="L1244" s="5"/>
      <c r="M1244" s="5">
        <f t="shared" si="474"/>
        <v>-636334</v>
      </c>
      <c r="N1244" s="5">
        <f t="shared" si="475"/>
        <v>2000</v>
      </c>
      <c r="O1244" s="5" t="s">
        <v>2734</v>
      </c>
      <c r="P1244" s="5">
        <v>0</v>
      </c>
      <c r="Q1244" s="1633">
        <v>0</v>
      </c>
      <c r="R1244" s="1633">
        <v>428329</v>
      </c>
      <c r="S1244" s="1633">
        <v>2266671</v>
      </c>
      <c r="T1244" s="1633">
        <v>0</v>
      </c>
      <c r="U1244" s="1633">
        <v>0</v>
      </c>
      <c r="V1244" s="1633">
        <v>0</v>
      </c>
      <c r="W1244" s="23">
        <v>0.85</v>
      </c>
      <c r="X1244" s="1633">
        <v>3</v>
      </c>
    </row>
    <row r="1245" spans="1:24" ht="15" customHeight="1" x14ac:dyDescent="0.25">
      <c r="A1245" s="3" t="s">
        <v>41</v>
      </c>
      <c r="B1245" s="3" t="s">
        <v>2735</v>
      </c>
      <c r="C1245" s="5">
        <v>1505000</v>
      </c>
      <c r="D1245" s="5">
        <v>1200000</v>
      </c>
      <c r="E1245" s="5">
        <v>240000</v>
      </c>
      <c r="F1245" s="5">
        <v>54000</v>
      </c>
      <c r="G1245" s="5">
        <v>0</v>
      </c>
      <c r="H1245" s="5">
        <v>251000</v>
      </c>
      <c r="I1245" s="5">
        <v>0</v>
      </c>
      <c r="J1245" s="5">
        <v>0</v>
      </c>
      <c r="K1245" s="5">
        <v>0</v>
      </c>
      <c r="L1245" s="5"/>
      <c r="M1245" s="5">
        <f t="shared" si="474"/>
        <v>-385334</v>
      </c>
      <c r="N1245" s="5">
        <f t="shared" si="475"/>
        <v>0</v>
      </c>
      <c r="O1245" s="5" t="s">
        <v>2736</v>
      </c>
      <c r="P1245" s="5">
        <v>0</v>
      </c>
      <c r="Q1245" s="1634">
        <v>0</v>
      </c>
      <c r="R1245" s="1634">
        <v>230000</v>
      </c>
      <c r="S1245" s="1634">
        <v>1275000</v>
      </c>
      <c r="T1245" s="1634">
        <v>0</v>
      </c>
      <c r="U1245" s="1634">
        <v>0</v>
      </c>
      <c r="V1245" s="1634">
        <v>0</v>
      </c>
      <c r="W1245" s="23">
        <v>0.83</v>
      </c>
      <c r="X1245" s="1634">
        <v>3</v>
      </c>
    </row>
    <row r="1246" spans="1:24" ht="15" customHeight="1" x14ac:dyDescent="0.25">
      <c r="A1246" s="3" t="s">
        <v>41</v>
      </c>
      <c r="B1246" s="3" t="s">
        <v>2737</v>
      </c>
      <c r="C1246" s="5">
        <v>1323000</v>
      </c>
      <c r="D1246" s="5">
        <v>650000</v>
      </c>
      <c r="E1246" s="5">
        <v>130000</v>
      </c>
      <c r="F1246" s="5">
        <v>27000</v>
      </c>
      <c r="G1246" s="5">
        <v>0</v>
      </c>
      <c r="H1246" s="5">
        <v>646000</v>
      </c>
      <c r="I1246" s="5">
        <v>0</v>
      </c>
      <c r="J1246" s="5">
        <v>0</v>
      </c>
      <c r="K1246" s="5">
        <v>0</v>
      </c>
      <c r="L1246" s="5"/>
      <c r="M1246" s="5">
        <f xml:space="preserve"> M1245+H1246+ I1246- J1246- L1246+ Q1246</f>
        <v>260666</v>
      </c>
      <c r="N1246" s="5">
        <f>(C1246-D1246 - F1246 - G1246 + J1246- K1246- H1246- I1246- P1246)*-1</f>
        <v>0</v>
      </c>
      <c r="O1246" s="5" t="s">
        <v>2724</v>
      </c>
      <c r="P1246" s="5">
        <v>0</v>
      </c>
      <c r="Q1246" s="1635">
        <v>0</v>
      </c>
      <c r="R1246" s="1635">
        <v>199663</v>
      </c>
      <c r="S1246" s="1635">
        <v>1123337</v>
      </c>
      <c r="T1246" s="1635">
        <v>0</v>
      </c>
      <c r="U1246" s="1635">
        <v>0</v>
      </c>
      <c r="V1246" s="1635">
        <v>0</v>
      </c>
      <c r="W1246" s="23">
        <v>0.8</v>
      </c>
      <c r="X1246" s="1635">
        <v>2</v>
      </c>
    </row>
    <row r="1247" spans="1:24" ht="15" customHeight="1" x14ac:dyDescent="0.25">
      <c r="A1247" s="6" t="s">
        <v>18</v>
      </c>
      <c r="B1247" s="6" t="s">
        <v>15</v>
      </c>
      <c r="C1247" s="7">
        <f t="shared" ref="C1247:L1247" si="476">SUM(C1240:C1246)</f>
        <v>11130000</v>
      </c>
      <c r="D1247" s="7">
        <f t="shared" si="476"/>
        <v>13710000</v>
      </c>
      <c r="E1247" s="7">
        <f t="shared" si="476"/>
        <v>2742000</v>
      </c>
      <c r="F1247" s="7">
        <f t="shared" si="476"/>
        <v>776000</v>
      </c>
      <c r="G1247" s="7">
        <f t="shared" si="476"/>
        <v>0</v>
      </c>
      <c r="H1247" s="7">
        <f t="shared" si="476"/>
        <v>4336000</v>
      </c>
      <c r="I1247" s="7">
        <f t="shared" si="476"/>
        <v>0</v>
      </c>
      <c r="J1247" s="7">
        <f t="shared" si="476"/>
        <v>7701000</v>
      </c>
      <c r="K1247" s="7">
        <f t="shared" si="476"/>
        <v>0</v>
      </c>
      <c r="L1247" s="7">
        <f t="shared" si="476"/>
        <v>0</v>
      </c>
      <c r="M1247" s="7">
        <f>M1246</f>
        <v>260666</v>
      </c>
      <c r="N1247" s="7">
        <f>SUM(N1240:N1246)</f>
        <v>-9000</v>
      </c>
      <c r="O1247" s="7"/>
      <c r="P1247" s="7">
        <f>SUM(P1240:P1246)</f>
        <v>0</v>
      </c>
      <c r="Q1247" s="8"/>
    </row>
    <row r="1248" spans="1:24" ht="15" customHeight="1" x14ac:dyDescent="0.25">
      <c r="A1248" s="3" t="s">
        <v>41</v>
      </c>
      <c r="B1248" s="3" t="s">
        <v>2738</v>
      </c>
      <c r="C1248" s="5">
        <v>1354000</v>
      </c>
      <c r="D1248" s="5">
        <v>500000</v>
      </c>
      <c r="E1248" s="5">
        <v>100000</v>
      </c>
      <c r="F1248" s="5">
        <v>17000</v>
      </c>
      <c r="G1248" s="5">
        <v>0</v>
      </c>
      <c r="H1248" s="5">
        <v>822000</v>
      </c>
      <c r="I1248" s="5">
        <v>0</v>
      </c>
      <c r="J1248" s="5">
        <v>0</v>
      </c>
      <c r="K1248" s="5">
        <v>0</v>
      </c>
      <c r="L1248" s="5"/>
      <c r="M1248" s="5">
        <f xml:space="preserve"> M1247+H1248+ I1248- J1248- L1248+ Q1248</f>
        <v>1082666</v>
      </c>
      <c r="N1248" s="5">
        <f t="shared" ref="N1248:N1253" si="477">(C1248-D1248 - F1248 - G1248 + J1248- K1248- H1248- I1248- P1248)*-1</f>
        <v>-15000</v>
      </c>
      <c r="O1248" s="5" t="s">
        <v>2739</v>
      </c>
      <c r="P1248" s="5">
        <v>0</v>
      </c>
      <c r="Q1248" s="1636">
        <v>0</v>
      </c>
      <c r="R1248" s="1636">
        <v>204833</v>
      </c>
      <c r="S1248" s="1636">
        <v>1149167</v>
      </c>
      <c r="T1248" s="1636">
        <v>0</v>
      </c>
      <c r="U1248" s="1636">
        <v>0</v>
      </c>
      <c r="V1248" s="1636">
        <v>0</v>
      </c>
      <c r="W1248" s="23">
        <v>0.88</v>
      </c>
      <c r="X1248" s="1636">
        <v>2</v>
      </c>
    </row>
    <row r="1249" spans="1:24" ht="15" customHeight="1" x14ac:dyDescent="0.25">
      <c r="A1249" s="3" t="s">
        <v>41</v>
      </c>
      <c r="B1249" s="3" t="s">
        <v>2740</v>
      </c>
      <c r="C1249" s="5">
        <v>1358000</v>
      </c>
      <c r="D1249" s="5">
        <v>1300000</v>
      </c>
      <c r="E1249" s="5">
        <v>260000</v>
      </c>
      <c r="F1249" s="5">
        <v>27000</v>
      </c>
      <c r="G1249" s="5">
        <v>0</v>
      </c>
      <c r="H1249" s="5">
        <v>367000</v>
      </c>
      <c r="I1249" s="5">
        <v>0</v>
      </c>
      <c r="J1249" s="5">
        <v>322000</v>
      </c>
      <c r="K1249" s="5">
        <v>0</v>
      </c>
      <c r="L1249" s="5"/>
      <c r="M1249" s="5">
        <f>+M1248+ H1249+ I1249- J1249- L1249+ Q1249</f>
        <v>1127666</v>
      </c>
      <c r="N1249" s="5">
        <f t="shared" si="477"/>
        <v>14000</v>
      </c>
      <c r="O1249" s="5" t="s">
        <v>2741</v>
      </c>
      <c r="P1249" s="5">
        <v>0</v>
      </c>
      <c r="Q1249" s="1637">
        <v>0</v>
      </c>
      <c r="R1249" s="1637">
        <v>205500</v>
      </c>
      <c r="S1249" s="1637">
        <v>1152500.2</v>
      </c>
      <c r="T1249" s="1637">
        <v>0</v>
      </c>
      <c r="U1249" s="1637">
        <v>0</v>
      </c>
      <c r="V1249" s="1637">
        <v>0</v>
      </c>
      <c r="W1249" s="23">
        <v>0.9</v>
      </c>
      <c r="X1249" s="1637">
        <v>2</v>
      </c>
    </row>
    <row r="1250" spans="1:24" ht="15" customHeight="1" x14ac:dyDescent="0.25">
      <c r="A1250" s="3" t="s">
        <v>41</v>
      </c>
      <c r="B1250" s="3" t="s">
        <v>2743</v>
      </c>
      <c r="C1250" s="5">
        <v>1264000</v>
      </c>
      <c r="D1250" s="5">
        <v>500000</v>
      </c>
      <c r="E1250" s="5">
        <v>100000</v>
      </c>
      <c r="F1250" s="5">
        <v>267000</v>
      </c>
      <c r="G1250" s="5">
        <v>0</v>
      </c>
      <c r="H1250" s="5">
        <v>994000</v>
      </c>
      <c r="I1250" s="5">
        <v>0</v>
      </c>
      <c r="J1250" s="5">
        <v>497000</v>
      </c>
      <c r="K1250" s="5">
        <v>0</v>
      </c>
      <c r="L1250" s="5"/>
      <c r="M1250" s="5">
        <f xml:space="preserve"> M1249+H1250+ I1250- J1250- L1250+ Q1250</f>
        <v>1624666</v>
      </c>
      <c r="N1250" s="5">
        <f t="shared" si="477"/>
        <v>0</v>
      </c>
      <c r="O1250" s="5" t="s">
        <v>2745</v>
      </c>
      <c r="P1250" s="5">
        <v>0</v>
      </c>
      <c r="Q1250" s="1638">
        <v>0</v>
      </c>
      <c r="R1250" s="1638">
        <v>189835</v>
      </c>
      <c r="S1250" s="1638">
        <v>1074164.8</v>
      </c>
      <c r="T1250" s="1638">
        <v>0</v>
      </c>
      <c r="U1250" s="1638">
        <v>0</v>
      </c>
      <c r="V1250" s="1638">
        <v>0</v>
      </c>
      <c r="W1250" s="23">
        <v>0.73</v>
      </c>
      <c r="X1250" s="1638">
        <v>2</v>
      </c>
    </row>
    <row r="1251" spans="1:24" ht="15" customHeight="1" x14ac:dyDescent="0.25">
      <c r="A1251" t="s">
        <v>41</v>
      </c>
      <c r="B1251" t="s">
        <v>2746</v>
      </c>
      <c r="C1251" s="1639">
        <v>2491000</v>
      </c>
      <c r="D1251" s="1639">
        <v>1100000</v>
      </c>
      <c r="E1251" s="1639">
        <v>220000</v>
      </c>
      <c r="F1251" s="1639">
        <v>29000</v>
      </c>
      <c r="G1251" s="1639">
        <v>0</v>
      </c>
      <c r="H1251" s="1639">
        <v>1362000</v>
      </c>
      <c r="I1251" s="1639">
        <v>0</v>
      </c>
      <c r="J1251" s="1639">
        <v>0</v>
      </c>
      <c r="K1251" s="1639">
        <v>0</v>
      </c>
      <c r="M1251" s="5">
        <f xml:space="preserve"> M1250+H1251+ I1251- J1251- L1251+ Q1251</f>
        <v>2986666</v>
      </c>
      <c r="N1251">
        <f t="shared" si="477"/>
        <v>0</v>
      </c>
      <c r="O1251" t="s">
        <v>2748</v>
      </c>
      <c r="P1251" s="1639">
        <v>0</v>
      </c>
      <c r="Q1251" s="1639">
        <v>0</v>
      </c>
      <c r="R1251" s="1639">
        <v>394333</v>
      </c>
      <c r="S1251" s="1639">
        <v>2096667</v>
      </c>
      <c r="T1251" s="1639">
        <v>0</v>
      </c>
      <c r="U1251" s="1639">
        <v>0</v>
      </c>
      <c r="V1251" s="1639">
        <v>0</v>
      </c>
      <c r="W1251" s="23">
        <v>0.9</v>
      </c>
      <c r="X1251" s="1639">
        <v>2</v>
      </c>
    </row>
    <row r="1252" spans="1:24" ht="15" customHeight="1" x14ac:dyDescent="0.25">
      <c r="A1252" s="3" t="s">
        <v>41</v>
      </c>
      <c r="B1252" s="3" t="s">
        <v>2749</v>
      </c>
      <c r="C1252" s="5">
        <v>998000</v>
      </c>
      <c r="D1252" s="5">
        <v>6000000</v>
      </c>
      <c r="E1252" s="5">
        <v>1200000</v>
      </c>
      <c r="F1252" s="5">
        <v>57000</v>
      </c>
      <c r="G1252" s="5">
        <v>0</v>
      </c>
      <c r="H1252" s="5">
        <v>243000</v>
      </c>
      <c r="I1252" s="5">
        <v>0</v>
      </c>
      <c r="J1252" s="5">
        <v>5302000</v>
      </c>
      <c r="K1252" s="5">
        <v>0</v>
      </c>
      <c r="L1252" s="5"/>
      <c r="M1252" s="5">
        <f xml:space="preserve"> M1251+H1252+ I1252- J1252- L1252+ Q1252</f>
        <v>-2072334</v>
      </c>
      <c r="N1252" s="5">
        <f t="shared" si="477"/>
        <v>0</v>
      </c>
      <c r="O1252" s="5" t="s">
        <v>2750</v>
      </c>
      <c r="P1252" s="5">
        <v>0</v>
      </c>
      <c r="Q1252" s="1640">
        <v>0</v>
      </c>
      <c r="R1252" s="1640">
        <v>166335</v>
      </c>
      <c r="S1252" s="1640">
        <v>831665</v>
      </c>
      <c r="T1252" s="1640">
        <v>0</v>
      </c>
      <c r="U1252" s="1640">
        <v>0</v>
      </c>
      <c r="V1252" s="1640">
        <v>0</v>
      </c>
      <c r="W1252" s="23">
        <v>0.9</v>
      </c>
      <c r="X1252" s="1640">
        <v>3</v>
      </c>
    </row>
    <row r="1253" spans="1:24" ht="15" customHeight="1" x14ac:dyDescent="0.25">
      <c r="A1253" s="3" t="s">
        <v>41</v>
      </c>
      <c r="B1253" s="3" t="s">
        <v>2751</v>
      </c>
      <c r="C1253" s="5">
        <v>996000</v>
      </c>
      <c r="D1253" s="5">
        <v>1000000</v>
      </c>
      <c r="E1253" s="5">
        <v>200000</v>
      </c>
      <c r="F1253" s="5">
        <v>61000</v>
      </c>
      <c r="G1253" s="5">
        <v>0</v>
      </c>
      <c r="H1253" s="5">
        <v>218000</v>
      </c>
      <c r="I1253" s="5">
        <v>0</v>
      </c>
      <c r="J1253" s="5">
        <v>283000</v>
      </c>
      <c r="K1253" s="5">
        <v>0</v>
      </c>
      <c r="L1253" s="5"/>
      <c r="M1253" s="5">
        <f xml:space="preserve"> M1252+H1253+ I1253- J1253- L1253+ Q1253</f>
        <v>-2137334</v>
      </c>
      <c r="N1253" s="5">
        <f t="shared" si="477"/>
        <v>0</v>
      </c>
      <c r="O1253" s="5" t="s">
        <v>2752</v>
      </c>
      <c r="P1253" s="5">
        <v>0</v>
      </c>
      <c r="Q1253" s="1641">
        <v>0</v>
      </c>
      <c r="R1253" s="1641">
        <v>165999</v>
      </c>
      <c r="S1253" s="1641">
        <v>830001</v>
      </c>
      <c r="T1253" s="1641">
        <v>0</v>
      </c>
      <c r="U1253" s="1641">
        <v>0</v>
      </c>
      <c r="V1253" s="1641">
        <v>0</v>
      </c>
      <c r="W1253" s="23">
        <v>0.92</v>
      </c>
      <c r="X1253" s="1641">
        <v>1</v>
      </c>
    </row>
    <row r="1254" spans="1:24" ht="15" customHeight="1" x14ac:dyDescent="0.25">
      <c r="A1254" s="3" t="s">
        <v>41</v>
      </c>
      <c r="B1254" s="3" t="s">
        <v>2753</v>
      </c>
      <c r="C1254" s="5">
        <v>1156000</v>
      </c>
      <c r="D1254" s="5">
        <v>500000</v>
      </c>
      <c r="E1254" s="5">
        <v>100000</v>
      </c>
      <c r="F1254" s="5">
        <v>52000</v>
      </c>
      <c r="G1254" s="5">
        <v>0</v>
      </c>
      <c r="H1254" s="5">
        <v>604000</v>
      </c>
      <c r="I1254" s="5">
        <v>0</v>
      </c>
      <c r="J1254" s="5">
        <v>0</v>
      </c>
      <c r="K1254" s="5">
        <v>0</v>
      </c>
      <c r="L1254" s="5"/>
      <c r="M1254" s="5">
        <f xml:space="preserve"> M1253+H1254+ I1254- J1254- L1254+ Q1254</f>
        <v>-1533334</v>
      </c>
      <c r="N1254" s="5">
        <f>(C1254-D1254 - F1254 - G1254 + J1254- K1254- H1254- I1254- P1254)*-1</f>
        <v>0</v>
      </c>
      <c r="O1254" s="5" t="s">
        <v>2754</v>
      </c>
      <c r="P1254" s="5">
        <v>0</v>
      </c>
      <c r="Q1254" s="1642">
        <v>0</v>
      </c>
      <c r="R1254" s="1642">
        <v>192665</v>
      </c>
      <c r="S1254" s="1642">
        <v>963334.8</v>
      </c>
      <c r="T1254" s="1642">
        <v>0</v>
      </c>
      <c r="U1254" s="1642">
        <v>0</v>
      </c>
      <c r="V1254" s="1642">
        <v>0</v>
      </c>
      <c r="W1254" s="23">
        <v>0.88</v>
      </c>
      <c r="X1254" s="1642">
        <v>2</v>
      </c>
    </row>
    <row r="1255" spans="1:24" ht="15" customHeight="1" x14ac:dyDescent="0.25">
      <c r="A1255" s="6" t="s">
        <v>19</v>
      </c>
      <c r="B1255" s="6" t="s">
        <v>15</v>
      </c>
      <c r="C1255" s="7">
        <f t="shared" ref="C1255:L1255" si="478">SUM(C1248:C1254)</f>
        <v>9617000</v>
      </c>
      <c r="D1255" s="7">
        <f t="shared" si="478"/>
        <v>10900000</v>
      </c>
      <c r="E1255" s="7">
        <f t="shared" si="478"/>
        <v>2180000</v>
      </c>
      <c r="F1255" s="7">
        <f t="shared" si="478"/>
        <v>510000</v>
      </c>
      <c r="G1255" s="7">
        <f t="shared" si="478"/>
        <v>0</v>
      </c>
      <c r="H1255" s="7">
        <f t="shared" si="478"/>
        <v>4610000</v>
      </c>
      <c r="I1255" s="7">
        <f t="shared" si="478"/>
        <v>0</v>
      </c>
      <c r="J1255" s="7">
        <f t="shared" si="478"/>
        <v>6404000</v>
      </c>
      <c r="K1255" s="7">
        <f t="shared" si="478"/>
        <v>0</v>
      </c>
      <c r="L1255" s="7">
        <f t="shared" si="478"/>
        <v>0</v>
      </c>
      <c r="M1255" s="7">
        <f>M1254</f>
        <v>-1533334</v>
      </c>
      <c r="N1255" s="7">
        <f>SUM(N1248:N1254)</f>
        <v>-1000</v>
      </c>
      <c r="O1255" s="7"/>
      <c r="P1255" s="7">
        <f>SUM(P1248:P1254)</f>
        <v>0</v>
      </c>
      <c r="Q1255" s="8"/>
    </row>
    <row r="1256" spans="1:24" x14ac:dyDescent="0.25">
      <c r="A1256" s="10" t="s">
        <v>15</v>
      </c>
      <c r="B1256" s="10" t="s">
        <v>20</v>
      </c>
      <c r="C1256" s="11">
        <f t="shared" ref="C1256:L1256" si="479">C1231+C1239+C1247+C1255</f>
        <v>41148000</v>
      </c>
      <c r="D1256" s="11">
        <f t="shared" si="479"/>
        <v>37610000</v>
      </c>
      <c r="E1256" s="11">
        <f t="shared" si="479"/>
        <v>7022000</v>
      </c>
      <c r="F1256" s="11">
        <f t="shared" si="479"/>
        <v>2736000</v>
      </c>
      <c r="G1256" s="11">
        <f t="shared" si="479"/>
        <v>0</v>
      </c>
      <c r="H1256" s="11">
        <f t="shared" si="479"/>
        <v>21005000</v>
      </c>
      <c r="I1256" s="11">
        <f t="shared" si="479"/>
        <v>0</v>
      </c>
      <c r="J1256" s="11">
        <f t="shared" si="479"/>
        <v>20255000</v>
      </c>
      <c r="K1256" s="11">
        <f t="shared" si="479"/>
        <v>40000</v>
      </c>
      <c r="L1256" s="11">
        <f t="shared" si="479"/>
        <v>0</v>
      </c>
      <c r="M1256" s="11">
        <f>M1255</f>
        <v>-1533334</v>
      </c>
      <c r="N1256" s="11">
        <f>N1231+N1239+N1247+N1255</f>
        <v>-12000</v>
      </c>
      <c r="O1256" s="11"/>
      <c r="P1256" s="11">
        <f>P1231+P1239+P1247+P1255</f>
        <v>0</v>
      </c>
      <c r="Q1256" s="9"/>
    </row>
    <row r="1257" spans="1:24" ht="15" customHeight="1" x14ac:dyDescent="0.25">
      <c r="A1257" t="s">
        <v>41</v>
      </c>
      <c r="B1257" s="3" t="s">
        <v>2756</v>
      </c>
      <c r="C1257" s="5">
        <v>1060000</v>
      </c>
      <c r="D1257" s="5">
        <v>200000</v>
      </c>
      <c r="E1257" s="5">
        <v>40000</v>
      </c>
      <c r="F1257" s="5">
        <v>27000</v>
      </c>
      <c r="G1257" s="5">
        <v>0</v>
      </c>
      <c r="H1257" s="5">
        <v>833000</v>
      </c>
      <c r="I1257" s="5">
        <v>0</v>
      </c>
      <c r="J1257" s="5">
        <v>0</v>
      </c>
      <c r="K1257" s="5">
        <v>0</v>
      </c>
      <c r="L1257" s="5"/>
      <c r="M1257" s="5">
        <f t="shared" ref="M1257:M1262" si="480" xml:space="preserve"> M1256+H1257+ I1257- J1257- L1257+ Q1257</f>
        <v>-700334</v>
      </c>
      <c r="N1257" s="5">
        <f t="shared" ref="N1257:N1262" si="481">(C1257-D1257 - F1257 - G1257 + J1257- K1257- H1257- I1257- P1257)*-1</f>
        <v>0</v>
      </c>
      <c r="O1257" s="5" t="s">
        <v>2752</v>
      </c>
      <c r="P1257" s="5">
        <v>0</v>
      </c>
      <c r="Q1257" s="1643">
        <v>0</v>
      </c>
      <c r="R1257" s="1643">
        <v>176666</v>
      </c>
      <c r="S1257" s="1643">
        <v>883333.8</v>
      </c>
      <c r="T1257" s="1643">
        <v>0</v>
      </c>
      <c r="U1257" s="1643">
        <v>0</v>
      </c>
      <c r="V1257" s="1643">
        <v>0</v>
      </c>
      <c r="W1257" s="23">
        <v>0.92</v>
      </c>
      <c r="X1257" s="1643">
        <v>1</v>
      </c>
    </row>
    <row r="1258" spans="1:24" ht="15" customHeight="1" x14ac:dyDescent="0.25">
      <c r="A1258" s="3" t="s">
        <v>41</v>
      </c>
      <c r="B1258" s="3" t="s">
        <v>2758</v>
      </c>
      <c r="C1258" s="5">
        <v>824000</v>
      </c>
      <c r="D1258" s="5">
        <v>1800000</v>
      </c>
      <c r="E1258" s="5">
        <v>360000</v>
      </c>
      <c r="F1258" s="5">
        <v>307000</v>
      </c>
      <c r="G1258" s="5">
        <v>0</v>
      </c>
      <c r="H1258" s="5">
        <v>39000</v>
      </c>
      <c r="I1258" s="5">
        <v>0</v>
      </c>
      <c r="J1258" s="5">
        <v>1322000</v>
      </c>
      <c r="K1258" s="5">
        <v>0</v>
      </c>
      <c r="L1258" s="5"/>
      <c r="M1258" s="5">
        <f t="shared" si="480"/>
        <v>-1983334</v>
      </c>
      <c r="N1258" s="5">
        <f t="shared" si="481"/>
        <v>0</v>
      </c>
      <c r="O1258" s="5" t="s">
        <v>2759</v>
      </c>
      <c r="P1258" s="5">
        <v>0</v>
      </c>
      <c r="Q1258" s="1644">
        <v>0</v>
      </c>
      <c r="R1258" s="1644">
        <v>137332</v>
      </c>
      <c r="S1258" s="1644">
        <v>686667.8</v>
      </c>
      <c r="T1258" s="1644">
        <v>0</v>
      </c>
      <c r="U1258" s="1644">
        <v>0</v>
      </c>
      <c r="V1258" s="1644">
        <v>0</v>
      </c>
      <c r="W1258" s="23">
        <v>0.82</v>
      </c>
      <c r="X1258" s="1644">
        <v>2</v>
      </c>
    </row>
    <row r="1259" spans="1:24" ht="15" customHeight="1" x14ac:dyDescent="0.25">
      <c r="A1259" s="3" t="s">
        <v>41</v>
      </c>
      <c r="B1259" s="3" t="s">
        <v>2760</v>
      </c>
      <c r="C1259" s="5">
        <v>1686000</v>
      </c>
      <c r="D1259" s="5">
        <v>0</v>
      </c>
      <c r="E1259" s="5">
        <v>0</v>
      </c>
      <c r="F1259" s="5">
        <v>27000</v>
      </c>
      <c r="G1259" s="5">
        <v>0</v>
      </c>
      <c r="H1259" s="5">
        <v>1660000</v>
      </c>
      <c r="I1259" s="5">
        <v>0</v>
      </c>
      <c r="J1259" s="5">
        <v>0</v>
      </c>
      <c r="K1259" s="5">
        <v>0</v>
      </c>
      <c r="L1259" s="5"/>
      <c r="M1259" s="5">
        <f t="shared" si="480"/>
        <v>-323334</v>
      </c>
      <c r="N1259" s="5">
        <f t="shared" si="481"/>
        <v>1000</v>
      </c>
      <c r="O1259" s="5" t="s">
        <v>2761</v>
      </c>
      <c r="P1259" s="5">
        <v>0</v>
      </c>
      <c r="Q1259" s="1645">
        <v>0</v>
      </c>
      <c r="R1259" s="1645">
        <v>281001</v>
      </c>
      <c r="S1259" s="1645">
        <v>1404999</v>
      </c>
      <c r="T1259" s="1645">
        <v>0</v>
      </c>
      <c r="U1259" s="1645">
        <v>0</v>
      </c>
      <c r="V1259" s="1645">
        <v>0</v>
      </c>
      <c r="W1259" s="23">
        <v>0.8</v>
      </c>
      <c r="X1259" s="1645">
        <v>0</v>
      </c>
    </row>
    <row r="1260" spans="1:24" ht="15" customHeight="1" x14ac:dyDescent="0.25">
      <c r="A1260" s="3" t="s">
        <v>41</v>
      </c>
      <c r="B1260" s="3" t="s">
        <v>2762</v>
      </c>
      <c r="C1260" s="5">
        <v>1297000</v>
      </c>
      <c r="D1260" s="5">
        <v>300000</v>
      </c>
      <c r="E1260" s="5">
        <v>60000</v>
      </c>
      <c r="F1260" s="5">
        <v>31000</v>
      </c>
      <c r="G1260" s="5">
        <v>0</v>
      </c>
      <c r="H1260" s="5">
        <v>965000</v>
      </c>
      <c r="I1260" s="5">
        <v>0</v>
      </c>
      <c r="J1260" s="5">
        <v>0</v>
      </c>
      <c r="K1260" s="5">
        <v>0</v>
      </c>
      <c r="L1260" s="5"/>
      <c r="M1260" s="5">
        <f t="shared" si="480"/>
        <v>641666</v>
      </c>
      <c r="N1260" s="5">
        <f t="shared" si="481"/>
        <v>-1000</v>
      </c>
      <c r="O1260" s="5" t="s">
        <v>2764</v>
      </c>
      <c r="P1260" s="5">
        <v>0</v>
      </c>
      <c r="Q1260" s="1646">
        <v>0</v>
      </c>
      <c r="R1260" s="1646">
        <v>216167</v>
      </c>
      <c r="S1260" s="1646">
        <v>1080833</v>
      </c>
      <c r="T1260" s="1646">
        <v>0</v>
      </c>
      <c r="U1260" s="1646">
        <v>0</v>
      </c>
      <c r="V1260" s="1646">
        <v>0</v>
      </c>
      <c r="W1260" s="23">
        <v>0.96</v>
      </c>
      <c r="X1260" s="1646">
        <v>1</v>
      </c>
    </row>
    <row r="1261" spans="1:24" ht="15" customHeight="1" x14ac:dyDescent="0.25">
      <c r="A1261" s="3" t="s">
        <v>41</v>
      </c>
      <c r="B1261" s="3" t="s">
        <v>2765</v>
      </c>
      <c r="C1261" s="5">
        <v>911000</v>
      </c>
      <c r="D1261" s="5">
        <v>1500000</v>
      </c>
      <c r="E1261" s="5">
        <v>300000</v>
      </c>
      <c r="F1261" s="5">
        <v>190000</v>
      </c>
      <c r="G1261" s="5">
        <v>0</v>
      </c>
      <c r="H1261" s="5">
        <v>170000</v>
      </c>
      <c r="I1261" s="5">
        <v>0</v>
      </c>
      <c r="J1261" s="5">
        <v>964000</v>
      </c>
      <c r="K1261" s="5">
        <v>0</v>
      </c>
      <c r="L1261" s="5"/>
      <c r="M1261" s="5">
        <f t="shared" si="480"/>
        <v>-152334</v>
      </c>
      <c r="N1261" s="5">
        <f t="shared" si="481"/>
        <v>-15000</v>
      </c>
      <c r="O1261" s="5" t="s">
        <v>2767</v>
      </c>
      <c r="P1261" s="5">
        <v>0</v>
      </c>
      <c r="Q1261" s="1647">
        <v>0</v>
      </c>
      <c r="R1261" s="1647">
        <v>151834</v>
      </c>
      <c r="S1261" s="1647">
        <v>759166</v>
      </c>
      <c r="T1261" s="1647">
        <v>0</v>
      </c>
      <c r="U1261" s="1647">
        <v>0</v>
      </c>
      <c r="V1261" s="1647">
        <v>0</v>
      </c>
      <c r="W1261" s="23">
        <v>0.8</v>
      </c>
      <c r="X1261" s="1647">
        <v>2</v>
      </c>
    </row>
    <row r="1262" spans="1:24" ht="15" customHeight="1" x14ac:dyDescent="0.25">
      <c r="A1262" s="3" t="s">
        <v>41</v>
      </c>
      <c r="B1262" s="3" t="s">
        <v>2768</v>
      </c>
      <c r="C1262" s="5">
        <v>984000</v>
      </c>
      <c r="D1262" s="5">
        <v>2700000</v>
      </c>
      <c r="E1262" s="5">
        <v>540000</v>
      </c>
      <c r="F1262" s="5">
        <v>13000</v>
      </c>
      <c r="G1262" s="5">
        <v>0</v>
      </c>
      <c r="H1262" s="5">
        <v>299000</v>
      </c>
      <c r="I1262" s="5">
        <v>0</v>
      </c>
      <c r="J1262" s="5">
        <v>2012000</v>
      </c>
      <c r="K1262" s="5">
        <v>0</v>
      </c>
      <c r="L1262" s="5"/>
      <c r="M1262" s="5">
        <f t="shared" si="480"/>
        <v>-1865334</v>
      </c>
      <c r="N1262" s="5">
        <f t="shared" si="481"/>
        <v>16000</v>
      </c>
      <c r="O1262" s="5" t="s">
        <v>2724</v>
      </c>
      <c r="P1262" s="5">
        <v>0</v>
      </c>
      <c r="Q1262" s="1648">
        <v>0</v>
      </c>
      <c r="R1262" s="1648">
        <v>164000</v>
      </c>
      <c r="S1262" s="1648">
        <v>820000</v>
      </c>
      <c r="T1262" s="1648">
        <v>0</v>
      </c>
      <c r="U1262" s="1648">
        <v>0</v>
      </c>
      <c r="V1262" s="1648">
        <v>0</v>
      </c>
      <c r="W1262" s="23">
        <v>0.82</v>
      </c>
      <c r="X1262" s="1648">
        <v>3</v>
      </c>
    </row>
    <row r="1263" spans="1:24" ht="15" customHeight="1" x14ac:dyDescent="0.25">
      <c r="A1263" s="3" t="s">
        <v>41</v>
      </c>
      <c r="B1263" s="3" t="s">
        <v>2770</v>
      </c>
      <c r="C1263" s="5">
        <v>1054000</v>
      </c>
      <c r="D1263" s="5">
        <v>0</v>
      </c>
      <c r="E1263" s="5">
        <v>0</v>
      </c>
      <c r="F1263" s="5">
        <v>27000</v>
      </c>
      <c r="G1263" s="5">
        <v>0</v>
      </c>
      <c r="H1263" s="5">
        <v>1025000</v>
      </c>
      <c r="I1263" s="5">
        <v>0</v>
      </c>
      <c r="J1263" s="5">
        <v>0</v>
      </c>
      <c r="K1263" s="5">
        <v>0</v>
      </c>
      <c r="L1263" s="5"/>
      <c r="M1263" s="5">
        <f xml:space="preserve"> M1262+H1263+ I1263- J1263- L1263+ Q1263</f>
        <v>-840334</v>
      </c>
      <c r="N1263" s="5">
        <f>(C1263-D1263 - F1263 - G1263 + J1263- K1263- H1263- I1263- P1263)*-1</f>
        <v>-2000</v>
      </c>
      <c r="O1263" s="5" t="s">
        <v>2750</v>
      </c>
      <c r="P1263" s="5">
        <v>0</v>
      </c>
      <c r="Q1263" s="1649">
        <v>0</v>
      </c>
      <c r="R1263" s="1649">
        <v>175666</v>
      </c>
      <c r="S1263" s="1649">
        <v>878334</v>
      </c>
      <c r="T1263" s="1649">
        <v>0</v>
      </c>
      <c r="U1263" s="1649">
        <v>0</v>
      </c>
      <c r="V1263" s="1649">
        <v>0</v>
      </c>
      <c r="W1263" s="23">
        <v>0.85</v>
      </c>
      <c r="X1263" s="1649">
        <v>0</v>
      </c>
    </row>
    <row r="1264" spans="1:24" ht="15" customHeight="1" x14ac:dyDescent="0.25">
      <c r="A1264" s="6" t="s">
        <v>16</v>
      </c>
      <c r="B1264" s="6" t="s">
        <v>15</v>
      </c>
      <c r="C1264" s="7">
        <f t="shared" ref="C1264:L1264" si="482">SUM(C1257:C1263)</f>
        <v>7816000</v>
      </c>
      <c r="D1264" s="7">
        <f t="shared" si="482"/>
        <v>6500000</v>
      </c>
      <c r="E1264" s="7">
        <f t="shared" si="482"/>
        <v>1300000</v>
      </c>
      <c r="F1264" s="7">
        <f t="shared" si="482"/>
        <v>622000</v>
      </c>
      <c r="G1264" s="7">
        <f t="shared" si="482"/>
        <v>0</v>
      </c>
      <c r="H1264" s="7">
        <f t="shared" si="482"/>
        <v>4991000</v>
      </c>
      <c r="I1264" s="7">
        <f t="shared" si="482"/>
        <v>0</v>
      </c>
      <c r="J1264" s="7">
        <f t="shared" si="482"/>
        <v>4298000</v>
      </c>
      <c r="K1264" s="7">
        <f t="shared" si="482"/>
        <v>0</v>
      </c>
      <c r="L1264" s="7">
        <f t="shared" si="482"/>
        <v>0</v>
      </c>
      <c r="M1264" s="7">
        <f>M1263</f>
        <v>-840334</v>
      </c>
      <c r="N1264" s="7">
        <f>SUM(N1257:N1263)</f>
        <v>-1000</v>
      </c>
      <c r="O1264" s="7"/>
      <c r="P1264" s="7">
        <f>SUM(P1257:P1263)</f>
        <v>0</v>
      </c>
      <c r="Q1264" s="8"/>
    </row>
    <row r="1265" spans="1:24" ht="15" customHeight="1" x14ac:dyDescent="0.25">
      <c r="A1265" s="3" t="s">
        <v>41</v>
      </c>
      <c r="B1265" s="3" t="s">
        <v>2772</v>
      </c>
      <c r="C1265" s="5">
        <v>820000</v>
      </c>
      <c r="D1265" s="5">
        <v>0</v>
      </c>
      <c r="E1265" s="5">
        <v>0</v>
      </c>
      <c r="F1265" s="5">
        <v>258000</v>
      </c>
      <c r="G1265" s="5">
        <v>0</v>
      </c>
      <c r="H1265" s="5">
        <v>561000</v>
      </c>
      <c r="I1265" s="5">
        <v>0</v>
      </c>
      <c r="J1265" s="5">
        <v>0</v>
      </c>
      <c r="K1265" s="5">
        <v>0</v>
      </c>
      <c r="L1265" s="5"/>
      <c r="M1265" s="5">
        <f t="shared" ref="M1265:M1270" si="483" xml:space="preserve"> M1264+H1265+ I1265- J1265- L1265+ Q1265</f>
        <v>-279334</v>
      </c>
      <c r="N1265" s="5">
        <f t="shared" ref="N1265:N1270" si="484">(C1265-D1265 - F1265 - G1265 + J1265- K1265- H1265- I1265- P1265)*-1</f>
        <v>-1000</v>
      </c>
      <c r="O1265" s="5" t="s">
        <v>1806</v>
      </c>
      <c r="P1265" s="5">
        <v>0</v>
      </c>
      <c r="Q1265" s="1650">
        <v>0</v>
      </c>
      <c r="R1265" s="1650">
        <v>136666</v>
      </c>
      <c r="S1265" s="1650">
        <v>683334</v>
      </c>
      <c r="T1265" s="1650">
        <v>0</v>
      </c>
      <c r="U1265" s="1650">
        <v>0</v>
      </c>
      <c r="V1265" s="1650">
        <v>0</v>
      </c>
      <c r="W1265" s="23">
        <v>0.84</v>
      </c>
      <c r="X1265" s="1650">
        <v>0</v>
      </c>
    </row>
    <row r="1266" spans="1:24" ht="15" customHeight="1" x14ac:dyDescent="0.25">
      <c r="A1266" s="3" t="s">
        <v>41</v>
      </c>
      <c r="B1266" s="3" t="s">
        <v>2773</v>
      </c>
      <c r="C1266" s="5">
        <v>1482000</v>
      </c>
      <c r="D1266" s="5">
        <v>0</v>
      </c>
      <c r="E1266" s="5">
        <v>0</v>
      </c>
      <c r="F1266" s="5">
        <v>67000</v>
      </c>
      <c r="G1266" s="5">
        <v>0</v>
      </c>
      <c r="H1266" s="5">
        <v>1414000</v>
      </c>
      <c r="I1266" s="5">
        <v>0</v>
      </c>
      <c r="J1266" s="5">
        <v>0</v>
      </c>
      <c r="K1266" s="5">
        <v>0</v>
      </c>
      <c r="L1266" s="5"/>
      <c r="M1266" s="5">
        <f t="shared" si="483"/>
        <v>1134666</v>
      </c>
      <c r="N1266" s="5">
        <f t="shared" si="484"/>
        <v>-1000</v>
      </c>
      <c r="O1266" s="5" t="s">
        <v>2774</v>
      </c>
      <c r="P1266" s="5">
        <v>0</v>
      </c>
      <c r="Q1266" s="1651">
        <v>0</v>
      </c>
      <c r="R1266" s="1651">
        <v>246999</v>
      </c>
      <c r="S1266" s="1651">
        <v>1235001</v>
      </c>
      <c r="T1266" s="1651">
        <v>0</v>
      </c>
      <c r="U1266" s="1651">
        <v>0</v>
      </c>
      <c r="V1266" s="1651">
        <v>0</v>
      </c>
      <c r="W1266" s="23">
        <v>0.86</v>
      </c>
      <c r="X1266" s="1651">
        <v>0</v>
      </c>
    </row>
    <row r="1267" spans="1:24" ht="15" customHeight="1" x14ac:dyDescent="0.25">
      <c r="A1267" s="3" t="s">
        <v>41</v>
      </c>
      <c r="B1267" s="3" t="s">
        <v>2775</v>
      </c>
      <c r="C1267" s="5">
        <v>1211000</v>
      </c>
      <c r="D1267" s="5">
        <v>500000</v>
      </c>
      <c r="E1267" s="5">
        <v>100000</v>
      </c>
      <c r="F1267" s="5">
        <v>68000</v>
      </c>
      <c r="G1267" s="5">
        <v>0</v>
      </c>
      <c r="H1267" s="5">
        <v>643000</v>
      </c>
      <c r="I1267" s="5">
        <v>0</v>
      </c>
      <c r="J1267" s="5">
        <v>0</v>
      </c>
      <c r="K1267" s="5">
        <v>0</v>
      </c>
      <c r="L1267" s="5"/>
      <c r="M1267" s="5">
        <f t="shared" si="483"/>
        <v>1777666</v>
      </c>
      <c r="N1267" s="5">
        <f t="shared" si="484"/>
        <v>0</v>
      </c>
      <c r="O1267" s="5" t="s">
        <v>2776</v>
      </c>
      <c r="P1267" s="5">
        <v>0</v>
      </c>
      <c r="Q1267" s="1652">
        <v>0</v>
      </c>
      <c r="R1267" s="1652">
        <v>201833</v>
      </c>
      <c r="S1267" s="1652">
        <v>1009167</v>
      </c>
      <c r="T1267" s="1652">
        <v>0</v>
      </c>
      <c r="U1267" s="1652">
        <v>0</v>
      </c>
      <c r="V1267" s="1652">
        <v>0</v>
      </c>
      <c r="W1267" s="23">
        <v>0.88</v>
      </c>
      <c r="X1267" s="1652">
        <v>1</v>
      </c>
    </row>
    <row r="1268" spans="1:24" ht="15" customHeight="1" x14ac:dyDescent="0.25">
      <c r="A1268" s="3" t="s">
        <v>41</v>
      </c>
      <c r="B1268" s="3" t="s">
        <v>2778</v>
      </c>
      <c r="C1268" s="5">
        <v>942000</v>
      </c>
      <c r="D1268" s="5">
        <v>500000</v>
      </c>
      <c r="E1268" s="5">
        <v>100000</v>
      </c>
      <c r="F1268" s="5">
        <v>39000</v>
      </c>
      <c r="G1268" s="5">
        <v>0</v>
      </c>
      <c r="H1268" s="5">
        <v>453000</v>
      </c>
      <c r="I1268" s="5">
        <v>0</v>
      </c>
      <c r="J1268" s="5">
        <v>49000</v>
      </c>
      <c r="K1268" s="5">
        <v>0</v>
      </c>
      <c r="L1268" s="5"/>
      <c r="M1268" s="5">
        <f t="shared" si="483"/>
        <v>2181666</v>
      </c>
      <c r="N1268" s="5">
        <f t="shared" si="484"/>
        <v>1000</v>
      </c>
      <c r="O1268" s="5" t="s">
        <v>2608</v>
      </c>
      <c r="P1268" s="5">
        <v>0</v>
      </c>
      <c r="Q1268" s="1653">
        <v>0</v>
      </c>
      <c r="R1268" s="1653">
        <v>156999</v>
      </c>
      <c r="S1268" s="1653">
        <v>785001</v>
      </c>
      <c r="T1268" s="1653">
        <v>0</v>
      </c>
      <c r="U1268" s="1653">
        <v>0</v>
      </c>
      <c r="V1268" s="1653">
        <v>0</v>
      </c>
      <c r="W1268" s="23">
        <v>0.94</v>
      </c>
      <c r="X1268" s="1653">
        <v>1</v>
      </c>
    </row>
    <row r="1269" spans="1:24" ht="15" customHeight="1" x14ac:dyDescent="0.25">
      <c r="A1269" s="3" t="s">
        <v>41</v>
      </c>
      <c r="B1269" s="3" t="s">
        <v>2779</v>
      </c>
      <c r="C1269" s="5">
        <v>875000</v>
      </c>
      <c r="D1269" s="5">
        <v>500000</v>
      </c>
      <c r="E1269" s="5">
        <v>100000</v>
      </c>
      <c r="F1269" s="5">
        <v>27000</v>
      </c>
      <c r="G1269" s="5">
        <v>0</v>
      </c>
      <c r="H1269" s="5">
        <v>349000</v>
      </c>
      <c r="I1269" s="5">
        <v>0</v>
      </c>
      <c r="J1269" s="5">
        <v>0</v>
      </c>
      <c r="K1269" s="5">
        <v>0</v>
      </c>
      <c r="L1269" s="5"/>
      <c r="M1269" s="5">
        <f t="shared" si="483"/>
        <v>2530666</v>
      </c>
      <c r="N1269" s="5">
        <f t="shared" si="484"/>
        <v>1000</v>
      </c>
      <c r="O1269" s="5" t="s">
        <v>2780</v>
      </c>
      <c r="P1269" s="5">
        <v>0</v>
      </c>
      <c r="Q1269" s="1654">
        <v>0</v>
      </c>
      <c r="R1269" s="1654">
        <v>145834</v>
      </c>
      <c r="S1269" s="1654">
        <v>729166</v>
      </c>
      <c r="T1269" s="1654">
        <v>0</v>
      </c>
      <c r="U1269" s="1654">
        <v>0</v>
      </c>
      <c r="V1269" s="1654">
        <v>0</v>
      </c>
      <c r="W1269" s="23">
        <v>0.8</v>
      </c>
      <c r="X1269" s="1654">
        <v>1</v>
      </c>
    </row>
    <row r="1270" spans="1:24" ht="15" customHeight="1" x14ac:dyDescent="0.25">
      <c r="A1270" s="3" t="s">
        <v>41</v>
      </c>
      <c r="B1270" s="3" t="s">
        <v>2782</v>
      </c>
      <c r="C1270" s="5">
        <v>887000</v>
      </c>
      <c r="D1270" s="5">
        <v>300000</v>
      </c>
      <c r="E1270" s="5">
        <v>60000</v>
      </c>
      <c r="F1270" s="5">
        <v>257000</v>
      </c>
      <c r="G1270" s="5">
        <v>0</v>
      </c>
      <c r="H1270" s="5">
        <v>560000</v>
      </c>
      <c r="I1270" s="5">
        <v>0</v>
      </c>
      <c r="J1270" s="5">
        <v>230000</v>
      </c>
      <c r="K1270" s="5">
        <v>0</v>
      </c>
      <c r="L1270" s="5"/>
      <c r="M1270" s="5">
        <f t="shared" si="483"/>
        <v>2860666</v>
      </c>
      <c r="N1270" s="5">
        <f t="shared" si="484"/>
        <v>0</v>
      </c>
      <c r="O1270" s="5" t="s">
        <v>2784</v>
      </c>
      <c r="P1270" s="5">
        <v>0</v>
      </c>
      <c r="Q1270" s="1655">
        <v>0</v>
      </c>
      <c r="R1270" s="1655">
        <v>147831</v>
      </c>
      <c r="S1270" s="1655">
        <v>739169</v>
      </c>
      <c r="T1270" s="1655">
        <v>0</v>
      </c>
      <c r="U1270" s="1655">
        <v>0</v>
      </c>
      <c r="V1270" s="1655">
        <v>0</v>
      </c>
      <c r="W1270" s="23">
        <v>0.88</v>
      </c>
      <c r="X1270" s="1655">
        <v>1</v>
      </c>
    </row>
    <row r="1271" spans="1:24" ht="15" customHeight="1" x14ac:dyDescent="0.25">
      <c r="A1271" s="3" t="s">
        <v>41</v>
      </c>
      <c r="B1271" s="3" t="s">
        <v>2785</v>
      </c>
      <c r="C1271" s="5">
        <v>723000</v>
      </c>
      <c r="D1271" s="5">
        <v>800000</v>
      </c>
      <c r="E1271" s="5">
        <v>160000</v>
      </c>
      <c r="F1271" s="5">
        <v>243000</v>
      </c>
      <c r="G1271" s="5">
        <v>0</v>
      </c>
      <c r="H1271" s="5">
        <v>240000</v>
      </c>
      <c r="I1271" s="5">
        <v>0</v>
      </c>
      <c r="J1271" s="5">
        <v>560000</v>
      </c>
      <c r="K1271" s="5">
        <v>0</v>
      </c>
      <c r="L1271" s="5"/>
      <c r="M1271" s="5">
        <f xml:space="preserve"> M1270+H1271+ I1271- J1271- L1271+ Q1271</f>
        <v>2540666</v>
      </c>
      <c r="N1271" s="5">
        <f>(C1271-D1271 - F1271 - G1271 + J1271- K1271- H1271- I1271- P1271)*-1</f>
        <v>0</v>
      </c>
      <c r="O1271" s="5" t="s">
        <v>1979</v>
      </c>
      <c r="P1271" s="5">
        <v>0</v>
      </c>
      <c r="Q1271" s="1656">
        <v>0</v>
      </c>
      <c r="R1271" s="1656">
        <v>120500</v>
      </c>
      <c r="S1271" s="1656">
        <v>602500</v>
      </c>
      <c r="T1271" s="1656">
        <v>0</v>
      </c>
      <c r="U1271" s="1656">
        <v>0</v>
      </c>
      <c r="V1271" s="1656">
        <v>0</v>
      </c>
      <c r="W1271" s="23">
        <v>0.73</v>
      </c>
      <c r="X1271" s="1656">
        <v>2</v>
      </c>
    </row>
    <row r="1272" spans="1:24" ht="15" customHeight="1" x14ac:dyDescent="0.25">
      <c r="A1272" s="6" t="s">
        <v>17</v>
      </c>
      <c r="B1272" s="6" t="s">
        <v>15</v>
      </c>
      <c r="C1272" s="7">
        <f t="shared" ref="C1272:L1272" si="485">SUM(C1265:C1271)</f>
        <v>6940000</v>
      </c>
      <c r="D1272" s="7">
        <f t="shared" si="485"/>
        <v>2600000</v>
      </c>
      <c r="E1272" s="7">
        <f t="shared" si="485"/>
        <v>520000</v>
      </c>
      <c r="F1272" s="7">
        <f t="shared" si="485"/>
        <v>959000</v>
      </c>
      <c r="G1272" s="7">
        <f t="shared" si="485"/>
        <v>0</v>
      </c>
      <c r="H1272" s="7">
        <f t="shared" si="485"/>
        <v>4220000</v>
      </c>
      <c r="I1272" s="7">
        <f t="shared" si="485"/>
        <v>0</v>
      </c>
      <c r="J1272" s="7">
        <f t="shared" si="485"/>
        <v>839000</v>
      </c>
      <c r="K1272" s="7">
        <f t="shared" si="485"/>
        <v>0</v>
      </c>
      <c r="L1272" s="7">
        <f t="shared" si="485"/>
        <v>0</v>
      </c>
      <c r="M1272" s="7">
        <f>M1271</f>
        <v>2540666</v>
      </c>
      <c r="N1272" s="7">
        <f>SUM(N1265:N1271)</f>
        <v>0</v>
      </c>
      <c r="O1272" s="7"/>
      <c r="P1272" s="7">
        <f>SUM(P1265:P1271)</f>
        <v>0</v>
      </c>
      <c r="Q1272" s="8"/>
    </row>
    <row r="1273" spans="1:24" ht="15" customHeight="1" x14ac:dyDescent="0.25">
      <c r="A1273" s="3" t="s">
        <v>41</v>
      </c>
      <c r="B1273" s="3" t="s">
        <v>2787</v>
      </c>
      <c r="C1273" s="5">
        <v>1529000</v>
      </c>
      <c r="D1273" s="5">
        <v>500000</v>
      </c>
      <c r="E1273" s="5">
        <v>100000</v>
      </c>
      <c r="F1273" s="5">
        <v>33000</v>
      </c>
      <c r="G1273" s="5">
        <v>0</v>
      </c>
      <c r="H1273" s="5">
        <v>996000</v>
      </c>
      <c r="I1273" s="5">
        <v>0</v>
      </c>
      <c r="J1273" s="5">
        <v>0</v>
      </c>
      <c r="K1273" s="5">
        <v>0</v>
      </c>
      <c r="L1273" s="5"/>
      <c r="M1273" s="5">
        <f t="shared" ref="M1273:M1278" si="486" xml:space="preserve"> M1272+H1273+ I1273- J1273- L1273+ Q1273</f>
        <v>3536666</v>
      </c>
      <c r="N1273" s="5">
        <f t="shared" ref="N1273:N1278" si="487">(C1273-D1273 - F1273 - G1273 + J1273- K1273- H1273- I1273- P1273)*-1</f>
        <v>0</v>
      </c>
      <c r="O1273" s="5" t="s">
        <v>1108</v>
      </c>
      <c r="P1273" s="5">
        <v>0</v>
      </c>
      <c r="Q1273" s="1657">
        <v>0</v>
      </c>
      <c r="R1273" s="1657">
        <v>254835</v>
      </c>
      <c r="S1273" s="1657">
        <v>1274165</v>
      </c>
      <c r="T1273" s="1657">
        <v>0</v>
      </c>
      <c r="U1273" s="1657">
        <v>0</v>
      </c>
      <c r="V1273" s="1657">
        <v>0</v>
      </c>
      <c r="W1273" s="23">
        <v>0.88</v>
      </c>
      <c r="X1273" s="1657">
        <v>2</v>
      </c>
    </row>
    <row r="1274" spans="1:24" ht="15" customHeight="1" x14ac:dyDescent="0.25">
      <c r="A1274" s="3" t="s">
        <v>41</v>
      </c>
      <c r="B1274" s="3" t="s">
        <v>2788</v>
      </c>
      <c r="C1274" s="5">
        <v>953000</v>
      </c>
      <c r="D1274" s="5">
        <v>1000000</v>
      </c>
      <c r="E1274" s="5">
        <v>200000</v>
      </c>
      <c r="F1274" s="5">
        <v>172000</v>
      </c>
      <c r="G1274" s="5">
        <v>0</v>
      </c>
      <c r="H1274" s="5">
        <v>85000</v>
      </c>
      <c r="I1274" s="5">
        <v>0</v>
      </c>
      <c r="J1274" s="5">
        <v>300000</v>
      </c>
      <c r="K1274" s="5">
        <v>0</v>
      </c>
      <c r="L1274" s="5"/>
      <c r="M1274" s="5">
        <f t="shared" si="486"/>
        <v>3321666</v>
      </c>
      <c r="N1274" s="5">
        <f t="shared" si="487"/>
        <v>4000</v>
      </c>
      <c r="O1274" s="5" t="s">
        <v>2790</v>
      </c>
      <c r="P1274" s="5">
        <v>0</v>
      </c>
      <c r="Q1274" s="1658">
        <v>0</v>
      </c>
      <c r="R1274" s="1658">
        <v>158832</v>
      </c>
      <c r="S1274" s="1658">
        <v>794168</v>
      </c>
      <c r="T1274" s="1658">
        <v>0</v>
      </c>
      <c r="U1274" s="1658">
        <v>0</v>
      </c>
      <c r="V1274" s="1658">
        <v>0</v>
      </c>
      <c r="W1274" s="23">
        <v>0.84</v>
      </c>
      <c r="X1274" s="1658">
        <v>2</v>
      </c>
    </row>
    <row r="1275" spans="1:24" ht="15" customHeight="1" x14ac:dyDescent="0.25">
      <c r="A1275" s="3" t="s">
        <v>41</v>
      </c>
      <c r="B1275" s="3" t="s">
        <v>2791</v>
      </c>
      <c r="C1275" s="5">
        <v>1215000</v>
      </c>
      <c r="D1275" s="5">
        <v>450000</v>
      </c>
      <c r="E1275" s="5">
        <v>90000</v>
      </c>
      <c r="F1275" s="5">
        <v>32000</v>
      </c>
      <c r="G1275" s="5">
        <v>0</v>
      </c>
      <c r="H1275" s="5">
        <v>644000</v>
      </c>
      <c r="I1275" s="5">
        <v>0</v>
      </c>
      <c r="J1275" s="5">
        <v>0</v>
      </c>
      <c r="K1275" s="5">
        <v>0</v>
      </c>
      <c r="L1275" s="5"/>
      <c r="M1275" s="5">
        <f t="shared" si="486"/>
        <v>3965666</v>
      </c>
      <c r="N1275" s="5">
        <f t="shared" si="487"/>
        <v>-89000</v>
      </c>
      <c r="O1275" s="5" t="s">
        <v>2792</v>
      </c>
      <c r="P1275" s="5">
        <v>0</v>
      </c>
      <c r="Q1275" s="1659">
        <v>0</v>
      </c>
      <c r="R1275" s="1659">
        <v>202495</v>
      </c>
      <c r="S1275" s="1659">
        <v>1012505</v>
      </c>
      <c r="T1275" s="1659">
        <v>0</v>
      </c>
      <c r="U1275" s="1659">
        <v>0</v>
      </c>
      <c r="V1275" s="1659">
        <v>0</v>
      </c>
      <c r="W1275" s="23">
        <v>0.86</v>
      </c>
      <c r="X1275" s="1659">
        <v>2</v>
      </c>
    </row>
    <row r="1276" spans="1:24" ht="15" customHeight="1" x14ac:dyDescent="0.25">
      <c r="A1276" s="3" t="s">
        <v>41</v>
      </c>
      <c r="B1276" s="3" t="s">
        <v>2793</v>
      </c>
      <c r="C1276" s="5">
        <v>1041000</v>
      </c>
      <c r="D1276" s="5">
        <v>1200000</v>
      </c>
      <c r="E1276" s="5">
        <v>240000</v>
      </c>
      <c r="F1276" s="5">
        <v>12000</v>
      </c>
      <c r="G1276" s="5">
        <v>0</v>
      </c>
      <c r="H1276" s="5">
        <v>329000</v>
      </c>
      <c r="I1276" s="5">
        <v>0</v>
      </c>
      <c r="J1276" s="5">
        <v>500000</v>
      </c>
      <c r="K1276" s="5">
        <v>0</v>
      </c>
      <c r="L1276" s="5"/>
      <c r="M1276" s="5">
        <f t="shared" si="486"/>
        <v>3794666</v>
      </c>
      <c r="N1276" s="5">
        <f t="shared" si="487"/>
        <v>0</v>
      </c>
      <c r="O1276" s="5" t="s">
        <v>2794</v>
      </c>
      <c r="P1276" s="5">
        <v>0</v>
      </c>
      <c r="Q1276" s="1660">
        <v>0</v>
      </c>
      <c r="R1276" s="1660">
        <v>173495</v>
      </c>
      <c r="S1276" s="1660">
        <v>867505</v>
      </c>
      <c r="T1276" s="1660">
        <v>0</v>
      </c>
      <c r="U1276" s="1660">
        <v>0</v>
      </c>
      <c r="V1276" s="1660">
        <v>0</v>
      </c>
      <c r="W1276" s="23">
        <v>0.86</v>
      </c>
      <c r="X1276" s="1660">
        <v>2</v>
      </c>
    </row>
    <row r="1277" spans="1:24" ht="15" customHeight="1" x14ac:dyDescent="0.25">
      <c r="A1277" s="3" t="s">
        <v>41</v>
      </c>
      <c r="B1277" s="3" t="s">
        <v>2793</v>
      </c>
      <c r="C1277" s="5">
        <v>1232000</v>
      </c>
      <c r="D1277" s="5">
        <v>1400000</v>
      </c>
      <c r="E1277" s="5">
        <v>280000</v>
      </c>
      <c r="F1277" s="5">
        <v>32000</v>
      </c>
      <c r="G1277" s="5">
        <v>0</v>
      </c>
      <c r="H1277" s="5">
        <v>376000</v>
      </c>
      <c r="I1277" s="5">
        <v>0</v>
      </c>
      <c r="J1277" s="5">
        <v>578000</v>
      </c>
      <c r="K1277" s="5">
        <v>0</v>
      </c>
      <c r="L1277" s="5"/>
      <c r="M1277" s="5">
        <f t="shared" si="486"/>
        <v>3592666</v>
      </c>
      <c r="N1277" s="5">
        <f t="shared" si="487"/>
        <v>-2000</v>
      </c>
      <c r="O1277" s="5" t="s">
        <v>2795</v>
      </c>
      <c r="P1277" s="5">
        <v>0</v>
      </c>
      <c r="Q1277" s="1661">
        <v>0</v>
      </c>
      <c r="R1277" s="1661">
        <v>205332</v>
      </c>
      <c r="S1277" s="1661">
        <v>1026668</v>
      </c>
      <c r="T1277" s="1661">
        <v>0</v>
      </c>
      <c r="U1277" s="1661">
        <v>0</v>
      </c>
      <c r="V1277" s="1661">
        <v>0</v>
      </c>
      <c r="W1277" s="23">
        <v>1</v>
      </c>
      <c r="X1277" s="1661">
        <v>3</v>
      </c>
    </row>
    <row r="1278" spans="1:24" ht="15" customHeight="1" x14ac:dyDescent="0.25">
      <c r="A1278" s="3" t="s">
        <v>41</v>
      </c>
      <c r="B1278" s="3" t="s">
        <v>2797</v>
      </c>
      <c r="C1278" s="5">
        <v>842000</v>
      </c>
      <c r="D1278" s="5">
        <v>0</v>
      </c>
      <c r="E1278" s="5">
        <v>0</v>
      </c>
      <c r="F1278" s="5">
        <v>343000</v>
      </c>
      <c r="G1278" s="5">
        <v>0</v>
      </c>
      <c r="H1278" s="5">
        <v>500000</v>
      </c>
      <c r="I1278" s="5">
        <v>0</v>
      </c>
      <c r="J1278" s="5">
        <v>0</v>
      </c>
      <c r="K1278" s="5">
        <v>0</v>
      </c>
      <c r="L1278" s="5">
        <v>4500000</v>
      </c>
      <c r="M1278" s="5">
        <f t="shared" si="486"/>
        <v>-407334</v>
      </c>
      <c r="N1278" s="5">
        <f t="shared" si="487"/>
        <v>1000</v>
      </c>
      <c r="O1278" s="5" t="s">
        <v>2798</v>
      </c>
      <c r="P1278" s="5">
        <v>0</v>
      </c>
      <c r="Q1278" s="1664">
        <v>0</v>
      </c>
      <c r="R1278" s="1664">
        <v>140330</v>
      </c>
      <c r="S1278" s="1664">
        <v>701670</v>
      </c>
      <c r="T1278" s="1664">
        <v>0</v>
      </c>
      <c r="U1278" s="1664">
        <v>0</v>
      </c>
      <c r="V1278" s="1664">
        <v>0</v>
      </c>
      <c r="W1278" s="23">
        <v>0.76</v>
      </c>
      <c r="X1278" s="1664">
        <v>0</v>
      </c>
    </row>
    <row r="1279" spans="1:24" ht="15" customHeight="1" x14ac:dyDescent="0.25">
      <c r="A1279" s="3" t="s">
        <v>41</v>
      </c>
      <c r="B1279" s="3" t="s">
        <v>2799</v>
      </c>
      <c r="C1279" s="5">
        <v>1866000</v>
      </c>
      <c r="D1279" s="5">
        <v>1150000</v>
      </c>
      <c r="E1279" s="5">
        <v>230000</v>
      </c>
      <c r="F1279" s="5">
        <v>37000</v>
      </c>
      <c r="G1279" s="5">
        <v>0</v>
      </c>
      <c r="H1279" s="5">
        <v>679000</v>
      </c>
      <c r="I1279" s="5">
        <v>0</v>
      </c>
      <c r="J1279" s="5">
        <v>0</v>
      </c>
      <c r="K1279" s="5">
        <v>0</v>
      </c>
      <c r="L1279" s="5"/>
      <c r="M1279" s="5">
        <f xml:space="preserve"> M1278+H1279+ I1279- J1279- L1279+ Q1279</f>
        <v>271666</v>
      </c>
      <c r="N1279" s="5">
        <f>(C1279-D1279 - F1279 - G1279 + J1279- K1279- H1279- I1279- P1279)*-1</f>
        <v>0</v>
      </c>
      <c r="O1279" s="5" t="s">
        <v>2801</v>
      </c>
      <c r="P1279" s="5">
        <v>0</v>
      </c>
      <c r="Q1279" s="1666">
        <v>0</v>
      </c>
      <c r="R1279" s="1666">
        <v>310997</v>
      </c>
      <c r="S1279" s="1666">
        <v>1555003</v>
      </c>
      <c r="T1279" s="1666">
        <v>0</v>
      </c>
      <c r="U1279" s="1666">
        <v>0</v>
      </c>
      <c r="V1279" s="1666">
        <v>0</v>
      </c>
      <c r="W1279" s="23">
        <v>0.88</v>
      </c>
      <c r="X1279" s="1666">
        <v>3</v>
      </c>
    </row>
    <row r="1280" spans="1:24" ht="15" customHeight="1" x14ac:dyDescent="0.25">
      <c r="A1280" s="6" t="s">
        <v>18</v>
      </c>
      <c r="B1280" s="6" t="s">
        <v>15</v>
      </c>
      <c r="C1280" s="7">
        <f t="shared" ref="C1280:L1280" si="488">SUM(C1273:C1279)</f>
        <v>8678000</v>
      </c>
      <c r="D1280" s="7">
        <f t="shared" si="488"/>
        <v>5700000</v>
      </c>
      <c r="E1280" s="7">
        <f t="shared" si="488"/>
        <v>1140000</v>
      </c>
      <c r="F1280" s="7">
        <f t="shared" si="488"/>
        <v>661000</v>
      </c>
      <c r="G1280" s="7">
        <f t="shared" si="488"/>
        <v>0</v>
      </c>
      <c r="H1280" s="7">
        <f t="shared" si="488"/>
        <v>3609000</v>
      </c>
      <c r="I1280" s="7">
        <f t="shared" si="488"/>
        <v>0</v>
      </c>
      <c r="J1280" s="7">
        <f t="shared" si="488"/>
        <v>1378000</v>
      </c>
      <c r="K1280" s="7">
        <f t="shared" si="488"/>
        <v>0</v>
      </c>
      <c r="L1280" s="7">
        <f t="shared" si="488"/>
        <v>4500000</v>
      </c>
      <c r="M1280" s="7">
        <f>M1279</f>
        <v>271666</v>
      </c>
      <c r="N1280" s="7">
        <f>SUM(N1273:N1279)</f>
        <v>-86000</v>
      </c>
      <c r="O1280" s="7"/>
      <c r="P1280" s="7">
        <f>SUM(P1273:P1279)</f>
        <v>0</v>
      </c>
      <c r="Q1280" s="8"/>
    </row>
    <row r="1281" spans="1:24" ht="15" customHeight="1" x14ac:dyDescent="0.25">
      <c r="A1281" s="3" t="s">
        <v>41</v>
      </c>
      <c r="B1281" s="3" t="s">
        <v>2802</v>
      </c>
      <c r="C1281" s="5">
        <v>1063000</v>
      </c>
      <c r="D1281" s="5">
        <v>0</v>
      </c>
      <c r="E1281" s="5">
        <v>0</v>
      </c>
      <c r="F1281" s="5">
        <v>55000</v>
      </c>
      <c r="G1281" s="5">
        <v>0</v>
      </c>
      <c r="H1281" s="5">
        <v>1012000</v>
      </c>
      <c r="I1281" s="5">
        <v>0</v>
      </c>
      <c r="J1281" s="5">
        <v>0</v>
      </c>
      <c r="K1281" s="5">
        <v>0</v>
      </c>
      <c r="L1281" s="5"/>
      <c r="M1281" s="5">
        <f t="shared" ref="M1281:M1286" si="489" xml:space="preserve"> M1280+H1281+ I1281- J1281- L1281+ Q1281</f>
        <v>1283666</v>
      </c>
      <c r="N1281" s="5">
        <f t="shared" ref="N1281:N1286" si="490">(C1281-D1281 - F1281 - G1281 + J1281- K1281- H1281- I1281- P1281)*-1</f>
        <v>4000</v>
      </c>
      <c r="O1281" s="5" t="s">
        <v>2803</v>
      </c>
      <c r="P1281" s="5">
        <v>0</v>
      </c>
      <c r="Q1281" s="1667">
        <v>0</v>
      </c>
      <c r="R1281" s="1667">
        <v>177166</v>
      </c>
      <c r="S1281" s="1667">
        <v>885834</v>
      </c>
      <c r="T1281" s="1667">
        <v>0</v>
      </c>
      <c r="U1281" s="1667">
        <v>0</v>
      </c>
      <c r="V1281" s="1667">
        <v>0</v>
      </c>
      <c r="W1281" s="23">
        <v>0.83</v>
      </c>
      <c r="X1281" s="1667">
        <v>0</v>
      </c>
    </row>
    <row r="1282" spans="1:24" ht="15" customHeight="1" x14ac:dyDescent="0.25">
      <c r="A1282" s="3" t="s">
        <v>41</v>
      </c>
      <c r="B1282" s="3" t="s">
        <v>2805</v>
      </c>
      <c r="C1282" s="5">
        <v>1200000</v>
      </c>
      <c r="D1282" s="5">
        <v>1150000</v>
      </c>
      <c r="E1282" s="5">
        <v>230000</v>
      </c>
      <c r="F1282" s="5">
        <v>39000</v>
      </c>
      <c r="G1282" s="5">
        <v>0</v>
      </c>
      <c r="H1282" s="5">
        <v>1026000</v>
      </c>
      <c r="I1282" s="5">
        <v>0</v>
      </c>
      <c r="J1282" s="5">
        <v>1015000</v>
      </c>
      <c r="K1282" s="5">
        <v>0</v>
      </c>
      <c r="L1282" s="5"/>
      <c r="M1282" s="5">
        <f t="shared" si="489"/>
        <v>1294666</v>
      </c>
      <c r="N1282" s="5">
        <f t="shared" si="490"/>
        <v>0</v>
      </c>
      <c r="O1282" s="5" t="s">
        <v>2806</v>
      </c>
      <c r="P1282" s="5">
        <v>0</v>
      </c>
      <c r="Q1282" s="1670">
        <v>0</v>
      </c>
      <c r="R1282" s="1670">
        <v>199998</v>
      </c>
      <c r="S1282" s="1670">
        <v>1000002</v>
      </c>
      <c r="T1282" s="1670">
        <v>0</v>
      </c>
      <c r="U1282" s="1670">
        <v>0</v>
      </c>
      <c r="V1282" s="1670">
        <v>0</v>
      </c>
      <c r="W1282" s="23">
        <v>0.92</v>
      </c>
      <c r="X1282" s="1670">
        <v>2</v>
      </c>
    </row>
    <row r="1283" spans="1:24" ht="15" customHeight="1" x14ac:dyDescent="0.25">
      <c r="A1283" s="3" t="s">
        <v>41</v>
      </c>
      <c r="B1283" s="3" t="s">
        <v>2807</v>
      </c>
      <c r="C1283" s="5">
        <v>2522000</v>
      </c>
      <c r="D1283" s="5">
        <v>600000</v>
      </c>
      <c r="E1283" s="5">
        <v>120000</v>
      </c>
      <c r="F1283" s="5">
        <v>74000</v>
      </c>
      <c r="G1283" s="5">
        <v>0</v>
      </c>
      <c r="H1283" s="5">
        <v>1844000</v>
      </c>
      <c r="I1283" s="5">
        <v>0</v>
      </c>
      <c r="J1283" s="5">
        <v>0</v>
      </c>
      <c r="K1283" s="5">
        <v>0</v>
      </c>
      <c r="L1283" s="5"/>
      <c r="M1283" s="5">
        <f t="shared" si="489"/>
        <v>3138666</v>
      </c>
      <c r="N1283" s="5">
        <f t="shared" si="490"/>
        <v>-4000</v>
      </c>
      <c r="O1283" s="5" t="s">
        <v>2808</v>
      </c>
      <c r="P1283" s="5">
        <v>0</v>
      </c>
      <c r="Q1283" s="1671">
        <v>0</v>
      </c>
      <c r="R1283" s="1671">
        <v>420332</v>
      </c>
      <c r="S1283" s="1671">
        <v>2101668.5</v>
      </c>
      <c r="T1283" s="1671">
        <v>0</v>
      </c>
      <c r="U1283" s="1671">
        <v>0</v>
      </c>
      <c r="V1283" s="1671">
        <v>0</v>
      </c>
      <c r="W1283" s="23">
        <v>0.98</v>
      </c>
      <c r="X1283" s="1671">
        <v>1</v>
      </c>
    </row>
    <row r="1284" spans="1:24" ht="15" customHeight="1" x14ac:dyDescent="0.25">
      <c r="A1284" s="3" t="s">
        <v>41</v>
      </c>
      <c r="B1284" s="3" t="s">
        <v>2810</v>
      </c>
      <c r="C1284" s="5">
        <v>1142000</v>
      </c>
      <c r="D1284" s="5">
        <v>1500000</v>
      </c>
      <c r="E1284" s="5">
        <v>300000</v>
      </c>
      <c r="F1284" s="5">
        <v>258000</v>
      </c>
      <c r="G1284" s="5">
        <v>0</v>
      </c>
      <c r="H1284" s="5">
        <v>217000</v>
      </c>
      <c r="I1284" s="5">
        <v>0</v>
      </c>
      <c r="J1284" s="5">
        <v>844000</v>
      </c>
      <c r="K1284" s="5">
        <v>0</v>
      </c>
      <c r="L1284" s="5"/>
      <c r="M1284" s="5">
        <f t="shared" si="489"/>
        <v>2511666</v>
      </c>
      <c r="N1284" s="5">
        <f t="shared" si="490"/>
        <v>-11000</v>
      </c>
      <c r="O1284" s="5" t="s">
        <v>2790</v>
      </c>
      <c r="P1284" s="5">
        <v>0</v>
      </c>
      <c r="Q1284" s="1675">
        <v>0</v>
      </c>
      <c r="R1284" s="1675">
        <v>190330</v>
      </c>
      <c r="S1284" s="1675">
        <v>951670</v>
      </c>
      <c r="T1284" s="1675">
        <v>0</v>
      </c>
      <c r="U1284" s="1675">
        <v>0</v>
      </c>
      <c r="V1284" s="1675">
        <v>0</v>
      </c>
      <c r="W1284" s="23">
        <v>0.88</v>
      </c>
      <c r="X1284" s="1675">
        <v>4</v>
      </c>
    </row>
    <row r="1285" spans="1:24" ht="15" customHeight="1" x14ac:dyDescent="0.25">
      <c r="A1285" s="3" t="s">
        <v>41</v>
      </c>
      <c r="B1285" s="3" t="s">
        <v>2811</v>
      </c>
      <c r="C1285" s="5">
        <v>1822000</v>
      </c>
      <c r="D1285" s="5">
        <v>2000000</v>
      </c>
      <c r="E1285" s="5">
        <v>400000</v>
      </c>
      <c r="F1285" s="5">
        <v>47000</v>
      </c>
      <c r="G1285" s="5">
        <v>0</v>
      </c>
      <c r="H1285" s="5">
        <v>275000</v>
      </c>
      <c r="I1285" s="5">
        <v>0</v>
      </c>
      <c r="J1285" s="5">
        <v>500000</v>
      </c>
      <c r="K1285" s="5">
        <v>0</v>
      </c>
      <c r="L1285" s="5"/>
      <c r="M1285" s="5">
        <f t="shared" si="489"/>
        <v>2286666</v>
      </c>
      <c r="N1285" s="5">
        <f t="shared" si="490"/>
        <v>0</v>
      </c>
      <c r="O1285" s="5" t="s">
        <v>2812</v>
      </c>
      <c r="P1285" s="5">
        <v>0</v>
      </c>
      <c r="Q1285" s="1677">
        <v>0</v>
      </c>
      <c r="R1285" s="1677">
        <v>303665</v>
      </c>
      <c r="S1285" s="1677">
        <v>1518335</v>
      </c>
      <c r="T1285" s="1677">
        <v>0</v>
      </c>
      <c r="U1285" s="1677">
        <v>0</v>
      </c>
      <c r="V1285" s="1677">
        <v>0</v>
      </c>
      <c r="W1285" s="23">
        <v>0.91</v>
      </c>
      <c r="X1285" s="1677">
        <v>3</v>
      </c>
    </row>
    <row r="1286" spans="1:24" ht="15" customHeight="1" x14ac:dyDescent="0.25">
      <c r="A1286" s="3" t="s">
        <v>41</v>
      </c>
      <c r="B1286" s="3" t="s">
        <v>2813</v>
      </c>
      <c r="C1286" s="5">
        <v>909000</v>
      </c>
      <c r="D1286" s="5">
        <v>1000000</v>
      </c>
      <c r="E1286" s="5">
        <v>200000</v>
      </c>
      <c r="F1286" s="5">
        <v>12000</v>
      </c>
      <c r="G1286" s="5">
        <v>0</v>
      </c>
      <c r="H1286" s="5">
        <v>195000</v>
      </c>
      <c r="I1286" s="5">
        <v>0</v>
      </c>
      <c r="J1286" s="5">
        <v>300000</v>
      </c>
      <c r="K1286" s="5">
        <v>0</v>
      </c>
      <c r="L1286" s="5"/>
      <c r="M1286" s="5">
        <f t="shared" si="489"/>
        <v>2181666</v>
      </c>
      <c r="N1286" s="5">
        <f t="shared" si="490"/>
        <v>-2000</v>
      </c>
      <c r="O1286" s="5" t="s">
        <v>2814</v>
      </c>
      <c r="P1286" s="5">
        <v>0</v>
      </c>
      <c r="Q1286" s="1678">
        <v>0</v>
      </c>
      <c r="R1286" s="1678">
        <v>151501</v>
      </c>
      <c r="S1286" s="1678">
        <v>757499</v>
      </c>
      <c r="T1286" s="1678">
        <v>0</v>
      </c>
      <c r="U1286" s="1678">
        <v>0</v>
      </c>
      <c r="V1286" s="1678">
        <v>0</v>
      </c>
      <c r="W1286" s="23">
        <v>0.85</v>
      </c>
      <c r="X1286" s="1678">
        <v>1</v>
      </c>
    </row>
    <row r="1287" spans="1:24" ht="15" customHeight="1" x14ac:dyDescent="0.25">
      <c r="A1287" s="3" t="s">
        <v>41</v>
      </c>
      <c r="B1287" s="3" t="s">
        <v>2815</v>
      </c>
      <c r="C1287" s="5">
        <v>931000</v>
      </c>
      <c r="D1287" s="5">
        <v>1250000</v>
      </c>
      <c r="E1287" s="5">
        <v>250000</v>
      </c>
      <c r="F1287" s="5">
        <v>45000</v>
      </c>
      <c r="G1287" s="5">
        <v>0</v>
      </c>
      <c r="H1287" s="5">
        <v>136000</v>
      </c>
      <c r="I1287" s="5">
        <v>0</v>
      </c>
      <c r="J1287" s="5">
        <v>500000</v>
      </c>
      <c r="K1287" s="5">
        <v>0</v>
      </c>
      <c r="L1287" s="5"/>
      <c r="M1287" s="5">
        <f xml:space="preserve"> M1286+H1287+ I1287- J1287- L1287+ Q1287</f>
        <v>1817666</v>
      </c>
      <c r="N1287" s="5">
        <f>(C1287-D1287 - F1287 - G1287 + J1287- K1287- H1287- I1287- P1287)*-1</f>
        <v>0</v>
      </c>
      <c r="O1287" s="5" t="s">
        <v>1505</v>
      </c>
      <c r="P1287" s="5">
        <v>0</v>
      </c>
      <c r="Q1287" s="1681">
        <v>0</v>
      </c>
      <c r="R1287" s="1681">
        <v>155166</v>
      </c>
      <c r="S1287" s="1681">
        <v>775834</v>
      </c>
      <c r="T1287" s="1681">
        <v>0</v>
      </c>
      <c r="U1287" s="1681">
        <v>0</v>
      </c>
      <c r="V1287" s="1681">
        <v>0</v>
      </c>
      <c r="W1287" s="23">
        <v>0.77</v>
      </c>
      <c r="X1287" s="1681">
        <v>3</v>
      </c>
    </row>
    <row r="1288" spans="1:24" ht="15" customHeight="1" x14ac:dyDescent="0.25">
      <c r="A1288" s="6" t="s">
        <v>19</v>
      </c>
      <c r="B1288" s="6" t="s">
        <v>15</v>
      </c>
      <c r="C1288" s="7">
        <f t="shared" ref="C1288:L1288" si="491">SUM(C1281:C1287)</f>
        <v>9589000</v>
      </c>
      <c r="D1288" s="7">
        <f t="shared" si="491"/>
        <v>7500000</v>
      </c>
      <c r="E1288" s="7">
        <f t="shared" si="491"/>
        <v>1500000</v>
      </c>
      <c r="F1288" s="7">
        <f t="shared" si="491"/>
        <v>530000</v>
      </c>
      <c r="G1288" s="7">
        <f t="shared" si="491"/>
        <v>0</v>
      </c>
      <c r="H1288" s="7">
        <f t="shared" si="491"/>
        <v>4705000</v>
      </c>
      <c r="I1288" s="7">
        <f t="shared" si="491"/>
        <v>0</v>
      </c>
      <c r="J1288" s="7">
        <f t="shared" si="491"/>
        <v>3159000</v>
      </c>
      <c r="K1288" s="7">
        <f t="shared" si="491"/>
        <v>0</v>
      </c>
      <c r="L1288" s="7">
        <f t="shared" si="491"/>
        <v>0</v>
      </c>
      <c r="M1288" s="7">
        <f>M1287</f>
        <v>1817666</v>
      </c>
      <c r="N1288" s="7">
        <f>SUM(N1281:N1287)</f>
        <v>-13000</v>
      </c>
      <c r="O1288" s="7"/>
      <c r="P1288" s="7">
        <f>SUM(P1281:P1287)</f>
        <v>0</v>
      </c>
      <c r="Q1288" s="8"/>
    </row>
    <row r="1289" spans="1:24" x14ac:dyDescent="0.25">
      <c r="A1289" s="10" t="s">
        <v>15</v>
      </c>
      <c r="B1289" s="10" t="s">
        <v>20</v>
      </c>
      <c r="C1289" s="11">
        <f t="shared" ref="C1289:L1289" si="492">C1264+C1272+C1280+C1288</f>
        <v>33023000</v>
      </c>
      <c r="D1289" s="11">
        <f t="shared" si="492"/>
        <v>22300000</v>
      </c>
      <c r="E1289" s="11">
        <f t="shared" si="492"/>
        <v>4460000</v>
      </c>
      <c r="F1289" s="11">
        <f t="shared" si="492"/>
        <v>2772000</v>
      </c>
      <c r="G1289" s="11">
        <f t="shared" si="492"/>
        <v>0</v>
      </c>
      <c r="H1289" s="11">
        <f t="shared" si="492"/>
        <v>17525000</v>
      </c>
      <c r="I1289" s="11">
        <f t="shared" si="492"/>
        <v>0</v>
      </c>
      <c r="J1289" s="11">
        <f t="shared" si="492"/>
        <v>9674000</v>
      </c>
      <c r="K1289" s="11">
        <f t="shared" si="492"/>
        <v>0</v>
      </c>
      <c r="L1289" s="11">
        <f t="shared" si="492"/>
        <v>4500000</v>
      </c>
      <c r="M1289" s="11">
        <f>M1288</f>
        <v>1817666</v>
      </c>
      <c r="N1289" s="11">
        <f>N1264+N1272+N1280+N1288</f>
        <v>-100000</v>
      </c>
      <c r="O1289" s="11"/>
      <c r="P1289" s="11">
        <f>P1264+P1272+P1280+P1288</f>
        <v>0</v>
      </c>
      <c r="Q1289" s="9"/>
    </row>
    <row r="1290" spans="1:24" ht="15" customHeight="1" x14ac:dyDescent="0.25">
      <c r="A1290" t="s">
        <v>41</v>
      </c>
      <c r="B1290" s="3" t="s">
        <v>2816</v>
      </c>
      <c r="C1290" s="5">
        <v>1170000</v>
      </c>
      <c r="D1290" s="5">
        <v>300000</v>
      </c>
      <c r="E1290" s="5">
        <v>60000</v>
      </c>
      <c r="F1290" s="5">
        <v>29000</v>
      </c>
      <c r="G1290" s="5">
        <v>0</v>
      </c>
      <c r="H1290" s="5">
        <v>941000</v>
      </c>
      <c r="I1290" s="5">
        <v>0</v>
      </c>
      <c r="J1290" s="5">
        <v>100000</v>
      </c>
      <c r="K1290" s="5">
        <v>0</v>
      </c>
      <c r="L1290" s="5"/>
      <c r="M1290" s="5">
        <f t="shared" ref="M1290:M1295" si="493" xml:space="preserve"> M1289+H1290+ I1290- J1290- L1290+ Q1290</f>
        <v>2658666</v>
      </c>
      <c r="N1290" s="5">
        <f t="shared" ref="N1290:N1295" si="494">(C1290-D1290 - F1290 - G1290 + J1290- K1290- H1290- I1290- P1290)*-1</f>
        <v>0</v>
      </c>
      <c r="O1290" s="5" t="s">
        <v>2817</v>
      </c>
      <c r="P1290" s="5">
        <v>0</v>
      </c>
      <c r="Q1290" s="1683">
        <v>0</v>
      </c>
      <c r="R1290" s="1683">
        <v>194998</v>
      </c>
      <c r="S1290" s="1683">
        <v>975002</v>
      </c>
      <c r="T1290" s="1683">
        <v>0</v>
      </c>
      <c r="U1290" s="1683">
        <v>0</v>
      </c>
      <c r="V1290" s="1683">
        <v>0</v>
      </c>
      <c r="W1290" s="23">
        <v>0.82</v>
      </c>
      <c r="X1290" s="1683">
        <v>2</v>
      </c>
    </row>
    <row r="1291" spans="1:24" ht="15" customHeight="1" x14ac:dyDescent="0.25">
      <c r="A1291" s="3" t="s">
        <v>41</v>
      </c>
      <c r="B1291" s="3" t="s">
        <v>2818</v>
      </c>
      <c r="C1291" s="5">
        <v>1260000</v>
      </c>
      <c r="D1291" s="5">
        <v>1150000</v>
      </c>
      <c r="E1291" s="5">
        <v>230000</v>
      </c>
      <c r="F1291" s="5">
        <v>27000</v>
      </c>
      <c r="G1291" s="5">
        <v>0</v>
      </c>
      <c r="H1291" s="5">
        <v>583000</v>
      </c>
      <c r="I1291" s="5">
        <v>0</v>
      </c>
      <c r="J1291" s="5">
        <v>500000</v>
      </c>
      <c r="K1291" s="5">
        <v>0</v>
      </c>
      <c r="L1291" s="5"/>
      <c r="M1291" s="5">
        <f t="shared" si="493"/>
        <v>2741666</v>
      </c>
      <c r="N1291" s="5">
        <f t="shared" si="494"/>
        <v>0</v>
      </c>
      <c r="O1291" s="5" t="s">
        <v>2819</v>
      </c>
      <c r="P1291" s="5">
        <v>0</v>
      </c>
      <c r="Q1291" s="1684">
        <v>0</v>
      </c>
      <c r="R1291" s="1684">
        <v>210001</v>
      </c>
      <c r="S1291" s="1684">
        <v>1049999.2</v>
      </c>
      <c r="T1291" s="1684">
        <v>0</v>
      </c>
      <c r="U1291" s="1684">
        <v>0</v>
      </c>
      <c r="V1291" s="1684">
        <v>0</v>
      </c>
      <c r="W1291" s="23">
        <v>0.88</v>
      </c>
      <c r="X1291" s="1684">
        <v>3</v>
      </c>
    </row>
    <row r="1292" spans="1:24" ht="15" customHeight="1" x14ac:dyDescent="0.25">
      <c r="A1292" s="3" t="s">
        <v>41</v>
      </c>
      <c r="B1292" s="3" t="s">
        <v>2820</v>
      </c>
      <c r="C1292" s="5">
        <v>893000</v>
      </c>
      <c r="D1292" s="5">
        <v>450000</v>
      </c>
      <c r="E1292" s="5">
        <v>90000</v>
      </c>
      <c r="F1292" s="5">
        <v>23000</v>
      </c>
      <c r="G1292" s="5">
        <v>0</v>
      </c>
      <c r="H1292" s="5">
        <v>421000</v>
      </c>
      <c r="I1292" s="5">
        <v>0</v>
      </c>
      <c r="J1292" s="5">
        <v>0</v>
      </c>
      <c r="K1292" s="5">
        <v>0</v>
      </c>
      <c r="L1292" s="5"/>
      <c r="M1292" s="5">
        <f t="shared" si="493"/>
        <v>3162666</v>
      </c>
      <c r="N1292" s="5">
        <f t="shared" si="494"/>
        <v>1000</v>
      </c>
      <c r="O1292" s="5" t="s">
        <v>1129</v>
      </c>
      <c r="P1292" s="5">
        <v>0</v>
      </c>
      <c r="Q1292" s="1688">
        <v>0</v>
      </c>
      <c r="R1292" s="1688">
        <v>148833</v>
      </c>
      <c r="S1292" s="1688">
        <v>744167.2</v>
      </c>
      <c r="T1292" s="1688">
        <v>0</v>
      </c>
      <c r="U1292" s="1688">
        <v>0</v>
      </c>
      <c r="V1292" s="1688">
        <v>0</v>
      </c>
      <c r="W1292" s="23">
        <v>0.76</v>
      </c>
      <c r="X1292" s="1688">
        <v>2</v>
      </c>
    </row>
    <row r="1293" spans="1:24" ht="15" customHeight="1" x14ac:dyDescent="0.25">
      <c r="A1293" s="3" t="s">
        <v>41</v>
      </c>
      <c r="B1293" s="3" t="s">
        <v>2822</v>
      </c>
      <c r="C1293" s="5">
        <v>1776000</v>
      </c>
      <c r="D1293" s="5">
        <v>1100000</v>
      </c>
      <c r="E1293" s="5">
        <v>220000</v>
      </c>
      <c r="F1293" s="5">
        <v>354000</v>
      </c>
      <c r="G1293" s="5">
        <v>0</v>
      </c>
      <c r="H1293" s="5">
        <v>321000</v>
      </c>
      <c r="I1293" s="5">
        <v>0</v>
      </c>
      <c r="J1293" s="5">
        <v>0</v>
      </c>
      <c r="K1293" s="5">
        <v>0</v>
      </c>
      <c r="L1293" s="5"/>
      <c r="M1293" s="5">
        <f t="shared" si="493"/>
        <v>3483666</v>
      </c>
      <c r="N1293" s="5">
        <f t="shared" si="494"/>
        <v>-1000</v>
      </c>
      <c r="O1293" s="5" t="s">
        <v>2823</v>
      </c>
      <c r="P1293" s="5">
        <v>0</v>
      </c>
      <c r="Q1293" s="1689">
        <v>0</v>
      </c>
      <c r="R1293" s="1689">
        <v>295999</v>
      </c>
      <c r="S1293" s="1689">
        <v>1480001.2</v>
      </c>
      <c r="T1293" s="1689">
        <v>0</v>
      </c>
      <c r="U1293" s="1689">
        <v>0</v>
      </c>
      <c r="V1293" s="1689">
        <v>0</v>
      </c>
      <c r="W1293" s="23">
        <v>0.79</v>
      </c>
      <c r="X1293" s="1689">
        <v>2</v>
      </c>
    </row>
    <row r="1294" spans="1:24" ht="15" customHeight="1" x14ac:dyDescent="0.25">
      <c r="A1294" s="3" t="s">
        <v>41</v>
      </c>
      <c r="B1294" s="3" t="s">
        <v>2825</v>
      </c>
      <c r="C1294" s="5">
        <v>1302000</v>
      </c>
      <c r="D1294" s="5">
        <v>0</v>
      </c>
      <c r="E1294" s="5">
        <v>0</v>
      </c>
      <c r="F1294" s="5">
        <v>84000</v>
      </c>
      <c r="G1294" s="5">
        <v>0</v>
      </c>
      <c r="H1294" s="5">
        <v>1218000</v>
      </c>
      <c r="I1294" s="5">
        <v>0</v>
      </c>
      <c r="J1294" s="5">
        <v>0</v>
      </c>
      <c r="K1294" s="5">
        <v>0</v>
      </c>
      <c r="L1294" s="5"/>
      <c r="M1294" s="5">
        <f t="shared" si="493"/>
        <v>4701666</v>
      </c>
      <c r="N1294" s="5">
        <f t="shared" si="494"/>
        <v>0</v>
      </c>
      <c r="O1294" s="5" t="s">
        <v>2826</v>
      </c>
      <c r="P1294" s="5">
        <v>0</v>
      </c>
      <c r="Q1294" s="1692">
        <v>0</v>
      </c>
      <c r="R1294" s="1692">
        <v>216994</v>
      </c>
      <c r="S1294" s="1692">
        <v>1085006</v>
      </c>
      <c r="T1294" s="1692">
        <v>0</v>
      </c>
      <c r="U1294" s="1692">
        <v>0</v>
      </c>
      <c r="V1294" s="1692">
        <v>0</v>
      </c>
      <c r="W1294" s="23">
        <v>0.85</v>
      </c>
      <c r="X1294" s="1692">
        <v>0</v>
      </c>
    </row>
    <row r="1295" spans="1:24" ht="15" customHeight="1" x14ac:dyDescent="0.25">
      <c r="A1295" s="3" t="s">
        <v>41</v>
      </c>
      <c r="B1295" s="3" t="s">
        <v>2827</v>
      </c>
      <c r="C1295" s="5">
        <v>1139000</v>
      </c>
      <c r="D1295" s="5">
        <v>0</v>
      </c>
      <c r="E1295" s="5">
        <v>0</v>
      </c>
      <c r="F1295" s="5">
        <v>83000</v>
      </c>
      <c r="G1295" s="5">
        <v>0</v>
      </c>
      <c r="H1295" s="5">
        <v>1116000</v>
      </c>
      <c r="I1295" s="5">
        <v>0</v>
      </c>
      <c r="J1295" s="5">
        <v>60000</v>
      </c>
      <c r="K1295" s="5">
        <v>0</v>
      </c>
      <c r="L1295" s="5"/>
      <c r="M1295" s="5">
        <f t="shared" si="493"/>
        <v>5757666</v>
      </c>
      <c r="N1295" s="5">
        <f t="shared" si="494"/>
        <v>0</v>
      </c>
      <c r="O1295" s="5" t="s">
        <v>1806</v>
      </c>
      <c r="P1295" s="5">
        <v>0</v>
      </c>
      <c r="Q1295" s="1693">
        <v>0</v>
      </c>
      <c r="R1295" s="1693">
        <v>189833</v>
      </c>
      <c r="S1295" s="1693">
        <v>949167</v>
      </c>
      <c r="T1295" s="1693">
        <v>0</v>
      </c>
      <c r="U1295" s="1693">
        <v>0</v>
      </c>
      <c r="V1295" s="1693">
        <v>0</v>
      </c>
      <c r="W1295" s="23">
        <v>0.84</v>
      </c>
      <c r="X1295" s="1693">
        <v>0</v>
      </c>
    </row>
    <row r="1296" spans="1:24" ht="15" customHeight="1" x14ac:dyDescent="0.25">
      <c r="A1296" s="3" t="s">
        <v>41</v>
      </c>
      <c r="B1296" s="3" t="s">
        <v>2829</v>
      </c>
      <c r="C1296" s="5">
        <v>700000</v>
      </c>
      <c r="D1296" s="5">
        <v>2600000</v>
      </c>
      <c r="E1296" s="5">
        <v>520000</v>
      </c>
      <c r="F1296" s="5">
        <v>51000</v>
      </c>
      <c r="G1296" s="5">
        <v>0</v>
      </c>
      <c r="H1296" s="5">
        <v>39000</v>
      </c>
      <c r="I1296" s="5">
        <v>0</v>
      </c>
      <c r="J1296" s="5">
        <v>2000000</v>
      </c>
      <c r="K1296" s="5">
        <v>10000</v>
      </c>
      <c r="L1296" s="5"/>
      <c r="M1296" s="5">
        <f xml:space="preserve"> M1295+H1296+ I1296- J1296- L1296+ Q1296</f>
        <v>3796666</v>
      </c>
      <c r="N1296" s="5">
        <f>(C1296-D1296 - F1296 - G1296 + J1296- K1296- H1296- I1296- P1296)*-1</f>
        <v>0</v>
      </c>
      <c r="O1296" s="5" t="s">
        <v>2830</v>
      </c>
      <c r="P1296" s="5">
        <v>0</v>
      </c>
      <c r="Q1296" s="1695">
        <v>0</v>
      </c>
      <c r="R1296" s="1695">
        <v>116671</v>
      </c>
      <c r="S1296" s="1695">
        <v>583329</v>
      </c>
      <c r="T1296" s="1695">
        <v>0</v>
      </c>
      <c r="U1296" s="1695">
        <v>0</v>
      </c>
      <c r="V1296" s="1695">
        <v>0</v>
      </c>
      <c r="W1296" s="23">
        <v>0.82</v>
      </c>
      <c r="X1296" s="1695">
        <v>3</v>
      </c>
    </row>
    <row r="1297" spans="1:24" ht="15" customHeight="1" x14ac:dyDescent="0.25">
      <c r="A1297" s="6" t="s">
        <v>16</v>
      </c>
      <c r="B1297" s="6" t="s">
        <v>15</v>
      </c>
      <c r="C1297" s="7">
        <f t="shared" ref="C1297:L1297" si="495">SUM(C1290:C1296)</f>
        <v>8240000</v>
      </c>
      <c r="D1297" s="7">
        <f t="shared" si="495"/>
        <v>5600000</v>
      </c>
      <c r="E1297" s="7">
        <f t="shared" si="495"/>
        <v>1120000</v>
      </c>
      <c r="F1297" s="7">
        <f t="shared" si="495"/>
        <v>651000</v>
      </c>
      <c r="G1297" s="7">
        <f t="shared" si="495"/>
        <v>0</v>
      </c>
      <c r="H1297" s="7">
        <f t="shared" si="495"/>
        <v>4639000</v>
      </c>
      <c r="I1297" s="7">
        <f t="shared" si="495"/>
        <v>0</v>
      </c>
      <c r="J1297" s="7">
        <f t="shared" si="495"/>
        <v>2660000</v>
      </c>
      <c r="K1297" s="7">
        <f t="shared" si="495"/>
        <v>10000</v>
      </c>
      <c r="L1297" s="7">
        <f t="shared" si="495"/>
        <v>0</v>
      </c>
      <c r="M1297" s="7">
        <f>M1296</f>
        <v>3796666</v>
      </c>
      <c r="N1297" s="7">
        <f>SUM(N1290:N1296)</f>
        <v>0</v>
      </c>
      <c r="O1297" s="7"/>
      <c r="P1297" s="7">
        <f>SUM(P1290:P1296)</f>
        <v>0</v>
      </c>
      <c r="Q1297" s="8"/>
    </row>
    <row r="1298" spans="1:24" ht="15" customHeight="1" x14ac:dyDescent="0.25">
      <c r="A1298" s="3" t="s">
        <v>41</v>
      </c>
      <c r="B1298" s="3" t="s">
        <v>2832</v>
      </c>
      <c r="C1298" s="5">
        <v>2196000</v>
      </c>
      <c r="D1298" s="5">
        <v>3250000</v>
      </c>
      <c r="E1298" s="5">
        <v>650000</v>
      </c>
      <c r="F1298" s="5">
        <v>12000</v>
      </c>
      <c r="G1298" s="5">
        <v>0</v>
      </c>
      <c r="H1298" s="5">
        <v>1334000</v>
      </c>
      <c r="I1298" s="5">
        <v>0</v>
      </c>
      <c r="J1298" s="5">
        <v>2400000</v>
      </c>
      <c r="K1298" s="5">
        <v>0</v>
      </c>
      <c r="L1298" s="5"/>
      <c r="M1298" s="5">
        <f t="shared" ref="M1298:M1303" si="496" xml:space="preserve"> M1297+H1298+ I1298- J1298- L1298+ Q1298</f>
        <v>2730666</v>
      </c>
      <c r="N1298" s="5">
        <f t="shared" ref="N1298:N1303" si="497">(C1298-D1298 - F1298 - G1298 + J1298- K1298- H1298- I1298- P1298)*-1</f>
        <v>0</v>
      </c>
      <c r="O1298" s="5" t="s">
        <v>2833</v>
      </c>
      <c r="P1298" s="5">
        <v>0</v>
      </c>
      <c r="Q1298" s="1697">
        <v>0</v>
      </c>
      <c r="R1298" s="1697">
        <v>366000</v>
      </c>
      <c r="S1298" s="1697">
        <v>1830000.2</v>
      </c>
      <c r="T1298" s="1697">
        <v>0</v>
      </c>
      <c r="U1298" s="1697">
        <v>0</v>
      </c>
      <c r="V1298" s="1697">
        <v>0</v>
      </c>
      <c r="W1298" s="23">
        <v>0.96</v>
      </c>
      <c r="X1298" s="1697">
        <v>3</v>
      </c>
    </row>
    <row r="1299" spans="1:24" ht="15" customHeight="1" x14ac:dyDescent="0.25">
      <c r="A1299" s="3" t="s">
        <v>41</v>
      </c>
      <c r="B1299" s="3" t="s">
        <v>2835</v>
      </c>
      <c r="C1299" s="5">
        <v>990000</v>
      </c>
      <c r="D1299" s="5">
        <v>2000000</v>
      </c>
      <c r="E1299" s="5">
        <v>400000</v>
      </c>
      <c r="F1299" s="5">
        <v>358000</v>
      </c>
      <c r="G1299" s="5">
        <v>0</v>
      </c>
      <c r="H1299" s="5">
        <v>12000</v>
      </c>
      <c r="I1299" s="5">
        <v>0</v>
      </c>
      <c r="J1299" s="5">
        <v>1400000</v>
      </c>
      <c r="K1299" s="5">
        <v>0</v>
      </c>
      <c r="L1299" s="5"/>
      <c r="M1299" s="5">
        <f t="shared" si="496"/>
        <v>1342666</v>
      </c>
      <c r="N1299" s="5">
        <f t="shared" si="497"/>
        <v>-20000</v>
      </c>
      <c r="O1299" s="5" t="s">
        <v>2836</v>
      </c>
      <c r="P1299" s="5">
        <v>0</v>
      </c>
      <c r="Q1299" s="1699">
        <v>0</v>
      </c>
      <c r="R1299" s="1699">
        <v>164999</v>
      </c>
      <c r="S1299" s="1699">
        <v>825001.2</v>
      </c>
      <c r="T1299" s="1699">
        <v>0</v>
      </c>
      <c r="U1299" s="1699">
        <v>0</v>
      </c>
      <c r="V1299" s="1699">
        <v>0</v>
      </c>
      <c r="W1299" s="23">
        <v>0.88</v>
      </c>
      <c r="X1299" s="1699">
        <v>3</v>
      </c>
    </row>
    <row r="1300" spans="1:24" ht="15" customHeight="1" x14ac:dyDescent="0.25">
      <c r="A1300" s="3" t="s">
        <v>41</v>
      </c>
      <c r="B1300" s="3" t="s">
        <v>2837</v>
      </c>
      <c r="C1300" s="5">
        <v>1915000</v>
      </c>
      <c r="D1300" s="5">
        <v>100000</v>
      </c>
      <c r="E1300" s="5">
        <v>20000</v>
      </c>
      <c r="F1300" s="5">
        <v>12000</v>
      </c>
      <c r="G1300" s="5">
        <v>0</v>
      </c>
      <c r="H1300" s="5">
        <v>1803000</v>
      </c>
      <c r="I1300" s="5">
        <v>0</v>
      </c>
      <c r="J1300" s="5">
        <v>0</v>
      </c>
      <c r="K1300" s="5">
        <v>20000</v>
      </c>
      <c r="L1300" s="5"/>
      <c r="M1300" s="5">
        <f t="shared" si="496"/>
        <v>3145666</v>
      </c>
      <c r="N1300" s="5">
        <f t="shared" si="497"/>
        <v>20000</v>
      </c>
      <c r="O1300" s="5" t="s">
        <v>2838</v>
      </c>
      <c r="P1300" s="5">
        <v>0</v>
      </c>
      <c r="Q1300" s="1702">
        <v>0</v>
      </c>
      <c r="R1300" s="1702">
        <v>319168</v>
      </c>
      <c r="S1300" s="1702">
        <v>1595832.2</v>
      </c>
      <c r="T1300" s="1702">
        <v>0</v>
      </c>
      <c r="U1300" s="1702">
        <v>0</v>
      </c>
      <c r="V1300" s="1702">
        <v>0</v>
      </c>
      <c r="W1300" s="23">
        <v>0.91</v>
      </c>
      <c r="X1300" s="1702">
        <v>1</v>
      </c>
    </row>
    <row r="1301" spans="1:24" ht="15" customHeight="1" x14ac:dyDescent="0.25">
      <c r="A1301" s="3" t="s">
        <v>41</v>
      </c>
      <c r="B1301" s="3" t="s">
        <v>2839</v>
      </c>
      <c r="C1301" s="5">
        <v>1021000</v>
      </c>
      <c r="D1301" s="5">
        <v>4000000</v>
      </c>
      <c r="E1301" s="5">
        <v>967000</v>
      </c>
      <c r="F1301" s="5">
        <v>27000</v>
      </c>
      <c r="G1301" s="5">
        <v>0</v>
      </c>
      <c r="H1301" s="5">
        <v>287000</v>
      </c>
      <c r="I1301" s="5">
        <v>0</v>
      </c>
      <c r="J1301" s="5">
        <v>3303000</v>
      </c>
      <c r="K1301" s="5">
        <v>0</v>
      </c>
      <c r="L1301" s="5"/>
      <c r="M1301" s="5">
        <f t="shared" si="496"/>
        <v>129666</v>
      </c>
      <c r="N1301" s="5">
        <f t="shared" si="497"/>
        <v>-10000</v>
      </c>
      <c r="O1301" s="5" t="s">
        <v>2840</v>
      </c>
      <c r="P1301" s="5">
        <v>0</v>
      </c>
      <c r="Q1301" s="1703">
        <v>0</v>
      </c>
      <c r="R1301" s="1703">
        <v>170167</v>
      </c>
      <c r="S1301" s="1703">
        <v>850833</v>
      </c>
      <c r="T1301" s="1703">
        <v>0</v>
      </c>
      <c r="U1301" s="1703">
        <v>0</v>
      </c>
      <c r="V1301" s="1703">
        <v>0</v>
      </c>
      <c r="W1301" s="23">
        <v>0.98</v>
      </c>
      <c r="X1301" s="1703">
        <v>3</v>
      </c>
    </row>
    <row r="1302" spans="1:24" ht="15" customHeight="1" x14ac:dyDescent="0.25">
      <c r="A1302" s="3" t="s">
        <v>41</v>
      </c>
      <c r="B1302" s="3" t="s">
        <v>2841</v>
      </c>
      <c r="C1302" s="5">
        <v>1129000</v>
      </c>
      <c r="D1302" s="5">
        <v>2800000</v>
      </c>
      <c r="E1302" s="5">
        <v>560000</v>
      </c>
      <c r="F1302" s="5">
        <v>18000</v>
      </c>
      <c r="G1302" s="5">
        <v>0</v>
      </c>
      <c r="H1302" s="5">
        <v>388000</v>
      </c>
      <c r="I1302" s="5">
        <v>0</v>
      </c>
      <c r="J1302" s="5">
        <v>2087000</v>
      </c>
      <c r="K1302" s="5">
        <v>0</v>
      </c>
      <c r="L1302" s="5"/>
      <c r="M1302" s="5">
        <f t="shared" si="496"/>
        <v>-1569334</v>
      </c>
      <c r="N1302" s="5">
        <f t="shared" si="497"/>
        <v>-10000</v>
      </c>
      <c r="O1302" s="5" t="s">
        <v>2842</v>
      </c>
      <c r="P1302" s="5">
        <v>0</v>
      </c>
      <c r="Q1302" s="1706">
        <v>0</v>
      </c>
      <c r="R1302" s="1706">
        <v>188168</v>
      </c>
      <c r="S1302" s="1706">
        <v>940831.8</v>
      </c>
      <c r="T1302" s="1706">
        <v>0</v>
      </c>
      <c r="U1302" s="1706">
        <v>0</v>
      </c>
      <c r="V1302" s="1706">
        <v>0</v>
      </c>
      <c r="W1302" s="23">
        <v>1</v>
      </c>
      <c r="X1302" s="1706">
        <v>3</v>
      </c>
    </row>
    <row r="1303" spans="1:24" ht="15" customHeight="1" x14ac:dyDescent="0.25">
      <c r="A1303" s="3" t="s">
        <v>41</v>
      </c>
      <c r="B1303" s="3" t="s">
        <v>2843</v>
      </c>
      <c r="C1303" s="5">
        <v>1412000</v>
      </c>
      <c r="D1303" s="5">
        <v>1200000</v>
      </c>
      <c r="E1303" s="5">
        <v>240000</v>
      </c>
      <c r="F1303" s="5">
        <v>60000</v>
      </c>
      <c r="G1303" s="5">
        <v>0</v>
      </c>
      <c r="H1303" s="5">
        <v>152000</v>
      </c>
      <c r="I1303" s="5">
        <v>0</v>
      </c>
      <c r="J1303" s="5">
        <v>0</v>
      </c>
      <c r="K1303" s="5">
        <v>0</v>
      </c>
      <c r="L1303" s="5"/>
      <c r="M1303" s="5">
        <f t="shared" si="496"/>
        <v>-1417334</v>
      </c>
      <c r="N1303" s="5">
        <f t="shared" si="497"/>
        <v>0</v>
      </c>
      <c r="O1303" s="5" t="s">
        <v>2844</v>
      </c>
      <c r="P1303" s="5">
        <v>0</v>
      </c>
      <c r="Q1303" s="1707">
        <v>0</v>
      </c>
      <c r="R1303" s="1707">
        <v>226999</v>
      </c>
      <c r="S1303" s="1707">
        <v>1185001</v>
      </c>
      <c r="T1303" s="1707">
        <v>0</v>
      </c>
      <c r="U1303" s="1707">
        <v>0</v>
      </c>
      <c r="V1303" s="1707">
        <v>0</v>
      </c>
      <c r="W1303" s="23">
        <v>1</v>
      </c>
      <c r="X1303" s="1707">
        <v>3</v>
      </c>
    </row>
    <row r="1304" spans="1:24" ht="15" customHeight="1" x14ac:dyDescent="0.25">
      <c r="A1304" s="3" t="s">
        <v>41</v>
      </c>
      <c r="B1304" s="3" t="s">
        <v>2846</v>
      </c>
      <c r="C1304" s="5">
        <v>1336000</v>
      </c>
      <c r="D1304" s="5">
        <v>1350000</v>
      </c>
      <c r="E1304" s="5">
        <v>270000</v>
      </c>
      <c r="F1304" s="5">
        <v>259000</v>
      </c>
      <c r="G1304" s="5">
        <v>0</v>
      </c>
      <c r="H1304" s="5">
        <v>461000</v>
      </c>
      <c r="I1304" s="5">
        <v>0</v>
      </c>
      <c r="J1304" s="5">
        <v>732000</v>
      </c>
      <c r="K1304" s="5">
        <v>0</v>
      </c>
      <c r="L1304" s="5"/>
      <c r="M1304" s="5">
        <f xml:space="preserve"> M1303+H1304+ I1304- J1304- L1304+ Q1304</f>
        <v>-1688334</v>
      </c>
      <c r="N1304" s="5">
        <f>(C1304-D1304 - F1304 - G1304 + J1304- K1304- H1304- I1304- P1304)*-1</f>
        <v>2000</v>
      </c>
      <c r="O1304" s="5" t="s">
        <v>2847</v>
      </c>
      <c r="P1304" s="5">
        <v>0</v>
      </c>
      <c r="Q1304" s="1709">
        <v>0</v>
      </c>
      <c r="R1304" s="1709">
        <v>214332</v>
      </c>
      <c r="S1304" s="1709">
        <v>1121668.2</v>
      </c>
      <c r="T1304" s="1709">
        <v>0</v>
      </c>
      <c r="U1304" s="1709">
        <v>0</v>
      </c>
      <c r="V1304" s="1709">
        <v>0</v>
      </c>
      <c r="W1304" s="23">
        <v>1</v>
      </c>
      <c r="X1304" s="1709">
        <v>3</v>
      </c>
    </row>
    <row r="1305" spans="1:24" ht="15" customHeight="1" x14ac:dyDescent="0.25">
      <c r="A1305" s="6" t="s">
        <v>17</v>
      </c>
      <c r="B1305" s="6" t="s">
        <v>15</v>
      </c>
      <c r="C1305" s="7">
        <f t="shared" ref="C1305:L1305" si="498">SUM(C1298:C1304)</f>
        <v>9999000</v>
      </c>
      <c r="D1305" s="7">
        <f t="shared" si="498"/>
        <v>14700000</v>
      </c>
      <c r="E1305" s="7">
        <f t="shared" si="498"/>
        <v>3107000</v>
      </c>
      <c r="F1305" s="7">
        <f t="shared" si="498"/>
        <v>746000</v>
      </c>
      <c r="G1305" s="7">
        <f t="shared" si="498"/>
        <v>0</v>
      </c>
      <c r="H1305" s="7">
        <f t="shared" si="498"/>
        <v>4437000</v>
      </c>
      <c r="I1305" s="7">
        <f t="shared" si="498"/>
        <v>0</v>
      </c>
      <c r="J1305" s="7">
        <f t="shared" si="498"/>
        <v>9922000</v>
      </c>
      <c r="K1305" s="7">
        <f t="shared" si="498"/>
        <v>20000</v>
      </c>
      <c r="L1305" s="7">
        <f t="shared" si="498"/>
        <v>0</v>
      </c>
      <c r="M1305" s="7">
        <f>M1304</f>
        <v>-1688334</v>
      </c>
      <c r="N1305" s="7">
        <f>SUM(N1298:N1304)</f>
        <v>-18000</v>
      </c>
      <c r="O1305" s="7"/>
      <c r="P1305" s="7">
        <f>SUM(P1298:P1304)</f>
        <v>0</v>
      </c>
      <c r="Q1305" s="8"/>
    </row>
    <row r="1306" spans="1:24" ht="15" customHeight="1" x14ac:dyDescent="0.25">
      <c r="A1306" s="3" t="s">
        <v>41</v>
      </c>
      <c r="B1306" s="3" t="s">
        <v>2849</v>
      </c>
      <c r="C1306" s="5">
        <v>1214000</v>
      </c>
      <c r="D1306" s="5">
        <v>450000</v>
      </c>
      <c r="E1306" s="5">
        <v>90000</v>
      </c>
      <c r="F1306" s="5">
        <v>308000</v>
      </c>
      <c r="G1306" s="5">
        <v>0</v>
      </c>
      <c r="H1306" s="5">
        <v>456000</v>
      </c>
      <c r="I1306" s="5">
        <v>0</v>
      </c>
      <c r="J1306" s="5">
        <v>0</v>
      </c>
      <c r="K1306" s="5">
        <v>0</v>
      </c>
      <c r="L1306" s="5"/>
      <c r="M1306" s="5">
        <f t="shared" ref="M1306:M1311" si="499" xml:space="preserve"> M1305+H1306+ I1306- J1306- L1306+ Q1306</f>
        <v>-1232334</v>
      </c>
      <c r="N1306" s="5">
        <f t="shared" ref="N1306:N1311" si="500">(C1306-D1306 - F1306 - G1306 + J1306- K1306- H1306- I1306- P1306)*-1</f>
        <v>0</v>
      </c>
      <c r="O1306" s="5" t="s">
        <v>2851</v>
      </c>
      <c r="P1306" s="5">
        <v>0</v>
      </c>
      <c r="Q1306" s="1712">
        <v>0</v>
      </c>
      <c r="R1306" s="1712">
        <v>194000</v>
      </c>
      <c r="S1306" s="1712">
        <v>1020000.5</v>
      </c>
      <c r="T1306" s="1712">
        <v>0</v>
      </c>
      <c r="U1306" s="1712">
        <v>0</v>
      </c>
      <c r="V1306" s="1712">
        <v>0</v>
      </c>
      <c r="W1306" s="23">
        <v>0.95</v>
      </c>
      <c r="X1306" s="1712">
        <v>2</v>
      </c>
    </row>
    <row r="1307" spans="1:24" ht="15" customHeight="1" x14ac:dyDescent="0.25">
      <c r="A1307" s="3" t="s">
        <v>41</v>
      </c>
      <c r="B1307" s="3" t="s">
        <v>2853</v>
      </c>
      <c r="C1307" s="5">
        <v>3420000</v>
      </c>
      <c r="D1307" s="5">
        <v>1850000</v>
      </c>
      <c r="E1307" s="5">
        <v>370000</v>
      </c>
      <c r="F1307" s="5">
        <v>41000</v>
      </c>
      <c r="G1307" s="5">
        <v>0</v>
      </c>
      <c r="H1307" s="5">
        <v>1529000</v>
      </c>
      <c r="I1307" s="5">
        <v>0</v>
      </c>
      <c r="J1307" s="5">
        <v>0</v>
      </c>
      <c r="K1307" s="5">
        <v>0</v>
      </c>
      <c r="L1307" s="5"/>
      <c r="M1307" s="5">
        <f t="shared" si="499"/>
        <v>296666</v>
      </c>
      <c r="N1307" s="5">
        <f t="shared" si="500"/>
        <v>0</v>
      </c>
      <c r="O1307" s="5" t="s">
        <v>2855</v>
      </c>
      <c r="P1307" s="5">
        <v>0</v>
      </c>
      <c r="Q1307" s="1715">
        <v>0</v>
      </c>
      <c r="R1307" s="1715">
        <v>553336</v>
      </c>
      <c r="S1307" s="1715">
        <v>2866664</v>
      </c>
      <c r="T1307" s="1715">
        <v>0</v>
      </c>
      <c r="U1307" s="1715">
        <v>0</v>
      </c>
      <c r="V1307" s="1715">
        <v>0</v>
      </c>
      <c r="W1307" s="23">
        <v>1.03</v>
      </c>
      <c r="X1307" s="1715">
        <v>4</v>
      </c>
    </row>
    <row r="1308" spans="1:24" ht="15" customHeight="1" x14ac:dyDescent="0.25">
      <c r="A1308" s="3" t="s">
        <v>41</v>
      </c>
      <c r="B1308" s="3" t="s">
        <v>2856</v>
      </c>
      <c r="C1308" s="5">
        <v>1762000</v>
      </c>
      <c r="D1308" s="5">
        <v>1000000</v>
      </c>
      <c r="E1308" s="5">
        <v>200000</v>
      </c>
      <c r="F1308" s="5">
        <v>31000</v>
      </c>
      <c r="G1308" s="5">
        <v>0</v>
      </c>
      <c r="H1308" s="5">
        <v>331000</v>
      </c>
      <c r="I1308" s="5">
        <v>0</v>
      </c>
      <c r="J1308" s="5">
        <v>200000</v>
      </c>
      <c r="K1308" s="5">
        <v>600000</v>
      </c>
      <c r="L1308" s="5"/>
      <c r="M1308" s="5">
        <f t="shared" si="499"/>
        <v>427666</v>
      </c>
      <c r="N1308" s="5">
        <f t="shared" si="500"/>
        <v>0</v>
      </c>
      <c r="O1308" s="5" t="s">
        <v>2857</v>
      </c>
      <c r="P1308" s="5">
        <v>0</v>
      </c>
      <c r="Q1308" s="1716">
        <v>0</v>
      </c>
      <c r="R1308" s="1716">
        <v>285336</v>
      </c>
      <c r="S1308" s="1716">
        <v>1476664</v>
      </c>
      <c r="T1308" s="1716">
        <v>0</v>
      </c>
      <c r="U1308" s="1716">
        <v>0</v>
      </c>
      <c r="V1308" s="1716">
        <v>0</v>
      </c>
      <c r="W1308" s="23">
        <v>0.97</v>
      </c>
      <c r="X1308" s="1716">
        <v>1</v>
      </c>
    </row>
    <row r="1309" spans="1:24" ht="15" customHeight="1" x14ac:dyDescent="0.25">
      <c r="A1309" s="3" t="s">
        <v>41</v>
      </c>
      <c r="B1309" s="3" t="s">
        <v>2856</v>
      </c>
      <c r="C1309" s="5">
        <v>1125000</v>
      </c>
      <c r="D1309" s="5">
        <v>800000</v>
      </c>
      <c r="E1309" s="5">
        <v>160000</v>
      </c>
      <c r="F1309" s="5">
        <v>12000</v>
      </c>
      <c r="G1309" s="5">
        <v>0</v>
      </c>
      <c r="H1309" s="5">
        <v>313000</v>
      </c>
      <c r="I1309" s="5">
        <v>0</v>
      </c>
      <c r="J1309" s="5">
        <v>0</v>
      </c>
      <c r="K1309" s="5">
        <v>0</v>
      </c>
      <c r="L1309" s="5"/>
      <c r="M1309" s="5">
        <f t="shared" si="499"/>
        <v>740666</v>
      </c>
      <c r="N1309" s="5">
        <f t="shared" si="500"/>
        <v>0</v>
      </c>
      <c r="O1309" s="5" t="s">
        <v>2858</v>
      </c>
      <c r="P1309" s="5">
        <v>0</v>
      </c>
      <c r="Q1309" s="1718">
        <v>0</v>
      </c>
      <c r="R1309" s="1718">
        <v>179171</v>
      </c>
      <c r="S1309" s="1718">
        <v>945829.5</v>
      </c>
      <c r="T1309" s="1718">
        <v>0</v>
      </c>
      <c r="U1309" s="1718">
        <v>0</v>
      </c>
      <c r="V1309" s="1718">
        <v>0</v>
      </c>
      <c r="W1309" s="23">
        <v>1.05</v>
      </c>
      <c r="X1309" s="1718">
        <v>2</v>
      </c>
    </row>
    <row r="1310" spans="1:24" ht="15" customHeight="1" x14ac:dyDescent="0.25">
      <c r="A1310" s="3" t="s">
        <v>41</v>
      </c>
      <c r="B1310" s="3" t="s">
        <v>2860</v>
      </c>
      <c r="C1310" s="5">
        <v>1268000</v>
      </c>
      <c r="D1310" s="5">
        <v>1600000</v>
      </c>
      <c r="E1310" s="5">
        <v>320000</v>
      </c>
      <c r="F1310" s="5">
        <v>135000</v>
      </c>
      <c r="G1310" s="5">
        <v>0</v>
      </c>
      <c r="H1310" s="5">
        <v>401000</v>
      </c>
      <c r="I1310" s="5">
        <v>0</v>
      </c>
      <c r="J1310" s="5">
        <v>870000</v>
      </c>
      <c r="K1310" s="5">
        <v>0</v>
      </c>
      <c r="L1310" s="5"/>
      <c r="M1310" s="5">
        <f t="shared" si="499"/>
        <v>271666</v>
      </c>
      <c r="N1310" s="5">
        <f t="shared" si="500"/>
        <v>-2000</v>
      </c>
      <c r="O1310" s="5" t="s">
        <v>2861</v>
      </c>
      <c r="P1310" s="5">
        <v>0</v>
      </c>
      <c r="Q1310" s="1721">
        <v>0</v>
      </c>
      <c r="R1310" s="1721">
        <v>203002</v>
      </c>
      <c r="S1310" s="1721">
        <v>1064998.2</v>
      </c>
      <c r="T1310" s="1721">
        <v>0</v>
      </c>
      <c r="U1310" s="1721">
        <v>0</v>
      </c>
      <c r="V1310" s="1721">
        <v>0</v>
      </c>
      <c r="W1310" s="23">
        <v>1.05</v>
      </c>
      <c r="X1310" s="1721">
        <v>3</v>
      </c>
    </row>
    <row r="1311" spans="1:24" ht="15" customHeight="1" x14ac:dyDescent="0.25">
      <c r="A1311" s="3" t="s">
        <v>41</v>
      </c>
      <c r="B1311" s="3" t="s">
        <v>2862</v>
      </c>
      <c r="C1311" s="5">
        <v>942000</v>
      </c>
      <c r="D1311" s="5">
        <v>900000</v>
      </c>
      <c r="E1311" s="5">
        <v>180000</v>
      </c>
      <c r="F1311" s="5">
        <v>333000</v>
      </c>
      <c r="G1311" s="5">
        <v>0</v>
      </c>
      <c r="H1311" s="5">
        <v>9000</v>
      </c>
      <c r="I1311" s="5">
        <v>0</v>
      </c>
      <c r="J1311" s="5">
        <v>300000</v>
      </c>
      <c r="K1311" s="5">
        <v>0</v>
      </c>
      <c r="L1311" s="5"/>
      <c r="M1311" s="5">
        <f t="shared" si="499"/>
        <v>-19334</v>
      </c>
      <c r="N1311" s="5">
        <f t="shared" si="500"/>
        <v>0</v>
      </c>
      <c r="O1311" s="5" t="s">
        <v>2863</v>
      </c>
      <c r="P1311" s="5">
        <v>0</v>
      </c>
      <c r="Q1311" s="1722">
        <v>0</v>
      </c>
      <c r="R1311" s="1722">
        <v>148674</v>
      </c>
      <c r="S1311" s="1722">
        <v>793326.2</v>
      </c>
      <c r="T1311" s="1722">
        <v>0</v>
      </c>
      <c r="U1311" s="1722">
        <v>0</v>
      </c>
      <c r="V1311" s="1722">
        <v>0</v>
      </c>
      <c r="W1311" s="23">
        <v>0.82</v>
      </c>
      <c r="X1311" s="1722">
        <v>3</v>
      </c>
    </row>
    <row r="1312" spans="1:24" ht="15" customHeight="1" x14ac:dyDescent="0.25">
      <c r="A1312" s="3" t="s">
        <v>41</v>
      </c>
      <c r="B1312" s="3" t="s">
        <v>2864</v>
      </c>
      <c r="C1312" s="5">
        <v>1918000</v>
      </c>
      <c r="D1312" s="5">
        <v>5250000</v>
      </c>
      <c r="E1312" s="5">
        <v>1050000</v>
      </c>
      <c r="F1312" s="5">
        <v>27000</v>
      </c>
      <c r="G1312" s="5">
        <v>0</v>
      </c>
      <c r="H1312" s="5">
        <v>1630000</v>
      </c>
      <c r="I1312" s="5">
        <v>0</v>
      </c>
      <c r="J1312" s="5">
        <v>4990000</v>
      </c>
      <c r="K1312" s="5">
        <v>0</v>
      </c>
      <c r="L1312" s="5"/>
      <c r="M1312" s="5">
        <f xml:space="preserve"> M1311+H1312+ I1312- J1312- L1312+ Q1312</f>
        <v>-3379334</v>
      </c>
      <c r="N1312" s="5">
        <f>(C1312-D1312 - F1312 - G1312 + J1312- K1312- H1312- I1312- P1312)*-1</f>
        <v>-1000</v>
      </c>
      <c r="O1312" s="5" t="s">
        <v>2865</v>
      </c>
      <c r="P1312" s="5">
        <v>0</v>
      </c>
      <c r="Q1312" s="1724">
        <v>0</v>
      </c>
      <c r="R1312" s="1724">
        <v>311343</v>
      </c>
      <c r="S1312" s="1724">
        <v>1606657.5</v>
      </c>
      <c r="T1312" s="1724">
        <v>0</v>
      </c>
      <c r="U1312" s="1724">
        <v>0</v>
      </c>
      <c r="V1312" s="1724">
        <v>0</v>
      </c>
      <c r="W1312" s="23">
        <v>0.93</v>
      </c>
      <c r="X1312" s="1724">
        <v>2</v>
      </c>
    </row>
    <row r="1313" spans="1:24" ht="15" customHeight="1" x14ac:dyDescent="0.25">
      <c r="A1313" s="6" t="s">
        <v>18</v>
      </c>
      <c r="B1313" s="6" t="s">
        <v>15</v>
      </c>
      <c r="C1313" s="7">
        <f t="shared" ref="C1313:L1313" si="501">SUM(C1306:C1312)</f>
        <v>11649000</v>
      </c>
      <c r="D1313" s="7">
        <f t="shared" si="501"/>
        <v>11850000</v>
      </c>
      <c r="E1313" s="7">
        <f t="shared" si="501"/>
        <v>2370000</v>
      </c>
      <c r="F1313" s="7">
        <f t="shared" si="501"/>
        <v>887000</v>
      </c>
      <c r="G1313" s="7">
        <f t="shared" si="501"/>
        <v>0</v>
      </c>
      <c r="H1313" s="7">
        <f t="shared" si="501"/>
        <v>4669000</v>
      </c>
      <c r="I1313" s="7">
        <f t="shared" si="501"/>
        <v>0</v>
      </c>
      <c r="J1313" s="7">
        <f t="shared" si="501"/>
        <v>6360000</v>
      </c>
      <c r="K1313" s="7">
        <f t="shared" si="501"/>
        <v>600000</v>
      </c>
      <c r="L1313" s="7">
        <f t="shared" si="501"/>
        <v>0</v>
      </c>
      <c r="M1313" s="7">
        <f>M1312</f>
        <v>-3379334</v>
      </c>
      <c r="N1313" s="7">
        <f>SUM(N1306:N1312)</f>
        <v>-3000</v>
      </c>
      <c r="O1313" s="7"/>
      <c r="P1313" s="7">
        <f>SUM(P1306:P1312)</f>
        <v>0</v>
      </c>
      <c r="Q1313" s="8"/>
    </row>
    <row r="1314" spans="1:24" ht="15" customHeight="1" x14ac:dyDescent="0.25">
      <c r="A1314" s="3" t="s">
        <v>41</v>
      </c>
      <c r="B1314" s="3" t="s">
        <v>2867</v>
      </c>
      <c r="C1314" s="5">
        <v>1224000</v>
      </c>
      <c r="D1314" s="5">
        <v>300000</v>
      </c>
      <c r="E1314" s="5">
        <v>60000</v>
      </c>
      <c r="F1314" s="5">
        <v>139000</v>
      </c>
      <c r="G1314" s="5">
        <v>0</v>
      </c>
      <c r="H1314" s="5">
        <v>783000</v>
      </c>
      <c r="I1314" s="5">
        <v>0</v>
      </c>
      <c r="J1314" s="5">
        <v>0</v>
      </c>
      <c r="K1314" s="5">
        <v>0</v>
      </c>
      <c r="L1314" s="5"/>
      <c r="M1314" s="5">
        <f xml:space="preserve"> M1313+H1314+ I1314- J1314- L1314+ Q1314</f>
        <v>-2596334</v>
      </c>
      <c r="N1314" s="5">
        <f t="shared" ref="N1314:N1320" si="502">(C1314-D1314 - F1314 - G1314 + J1314- K1314- H1314- I1314- P1314)*-1</f>
        <v>-2000</v>
      </c>
      <c r="O1314" s="5" t="s">
        <v>2868</v>
      </c>
      <c r="P1314" s="5">
        <v>0</v>
      </c>
      <c r="Q1314" s="1726">
        <v>0</v>
      </c>
      <c r="R1314" s="1726">
        <v>195669</v>
      </c>
      <c r="S1314" s="1726">
        <v>1028331.2</v>
      </c>
      <c r="T1314" s="1726">
        <v>0</v>
      </c>
      <c r="U1314" s="1726">
        <v>0</v>
      </c>
      <c r="V1314" s="1726">
        <v>0</v>
      </c>
      <c r="W1314" s="23">
        <v>0.93</v>
      </c>
      <c r="X1314" s="1726">
        <v>2</v>
      </c>
    </row>
    <row r="1315" spans="1:24" ht="15" customHeight="1" x14ac:dyDescent="0.25">
      <c r="A1315" s="3" t="s">
        <v>41</v>
      </c>
      <c r="B1315" s="3" t="s">
        <v>2869</v>
      </c>
      <c r="C1315" s="5">
        <v>1362000</v>
      </c>
      <c r="D1315" s="5">
        <v>500000</v>
      </c>
      <c r="E1315" s="5">
        <v>100000</v>
      </c>
      <c r="F1315" s="5">
        <v>52000</v>
      </c>
      <c r="G1315" s="5">
        <v>0</v>
      </c>
      <c r="H1315" s="5">
        <v>810000</v>
      </c>
      <c r="I1315" s="5">
        <v>0</v>
      </c>
      <c r="J1315" s="5">
        <v>0</v>
      </c>
      <c r="K1315" s="5">
        <v>0</v>
      </c>
      <c r="L1315" s="5"/>
      <c r="M1315" s="5">
        <f xml:space="preserve"> M1314+H1315+ I1315- J1315- L1315+ Q1315</f>
        <v>-1786334</v>
      </c>
      <c r="N1315" s="5">
        <f t="shared" si="502"/>
        <v>0</v>
      </c>
      <c r="O1315" s="5" t="s">
        <v>2870</v>
      </c>
      <c r="P1315" s="5">
        <v>0</v>
      </c>
      <c r="Q1315" s="1728">
        <v>0</v>
      </c>
      <c r="R1315" s="1728">
        <v>218668</v>
      </c>
      <c r="S1315" s="1728">
        <v>1143331.8</v>
      </c>
      <c r="T1315" s="1728">
        <v>0</v>
      </c>
      <c r="U1315" s="1728">
        <v>0</v>
      </c>
      <c r="V1315" s="1728">
        <v>0</v>
      </c>
      <c r="W1315" s="23">
        <v>0.98</v>
      </c>
      <c r="X1315" s="1728">
        <v>1</v>
      </c>
    </row>
    <row r="1316" spans="1:24" ht="15" customHeight="1" x14ac:dyDescent="0.25">
      <c r="A1316" s="3" t="s">
        <v>41</v>
      </c>
      <c r="B1316" s="3" t="s">
        <v>2871</v>
      </c>
      <c r="C1316" s="5">
        <v>1431000</v>
      </c>
      <c r="D1316" s="5">
        <v>200000</v>
      </c>
      <c r="E1316" s="5">
        <v>40000</v>
      </c>
      <c r="F1316" s="5">
        <v>65000</v>
      </c>
      <c r="G1316" s="5">
        <v>0</v>
      </c>
      <c r="H1316" s="5">
        <v>1166000</v>
      </c>
      <c r="I1316" s="5">
        <v>0</v>
      </c>
      <c r="J1316" s="5">
        <v>0</v>
      </c>
      <c r="K1316" s="5">
        <v>0</v>
      </c>
      <c r="L1316" s="5"/>
      <c r="M1316" s="5">
        <f xml:space="preserve"> M1315+H1316+ I1316- J1316- L1316+ Q1316</f>
        <v>-620334</v>
      </c>
      <c r="N1316" s="5">
        <f t="shared" si="502"/>
        <v>0</v>
      </c>
      <c r="O1316" s="5" t="s">
        <v>2870</v>
      </c>
      <c r="P1316" s="5">
        <v>0</v>
      </c>
      <c r="Q1316" s="1729">
        <v>0</v>
      </c>
      <c r="R1316" s="1729">
        <v>230174</v>
      </c>
      <c r="S1316" s="1729">
        <v>1200826</v>
      </c>
      <c r="T1316" s="1729">
        <v>0</v>
      </c>
      <c r="U1316" s="1729">
        <v>0</v>
      </c>
      <c r="V1316" s="1729">
        <v>0</v>
      </c>
      <c r="W1316" s="23">
        <v>0.98</v>
      </c>
      <c r="X1316" s="1729">
        <v>1</v>
      </c>
    </row>
    <row r="1317" spans="1:24" ht="15" customHeight="1" x14ac:dyDescent="0.25">
      <c r="A1317" s="3" t="s">
        <v>41</v>
      </c>
      <c r="B1317" s="3" t="s">
        <v>2873</v>
      </c>
      <c r="C1317" s="5">
        <v>1835000</v>
      </c>
      <c r="D1317" s="5">
        <v>1050000</v>
      </c>
      <c r="E1317" s="5">
        <v>210000</v>
      </c>
      <c r="F1317" s="5">
        <v>27000</v>
      </c>
      <c r="G1317" s="5">
        <v>0</v>
      </c>
      <c r="H1317" s="5">
        <v>758000</v>
      </c>
      <c r="I1317" s="5">
        <v>0</v>
      </c>
      <c r="J1317" s="5">
        <v>0</v>
      </c>
      <c r="K1317" s="5">
        <v>0</v>
      </c>
      <c r="L1317" s="5"/>
      <c r="M1317" s="5">
        <f xml:space="preserve"> M1316+H1317+ I1317- J1317- L1317+ Q1317</f>
        <v>137666</v>
      </c>
      <c r="N1317" s="5">
        <f t="shared" si="502"/>
        <v>0</v>
      </c>
      <c r="O1317" s="5" t="s">
        <v>2874</v>
      </c>
      <c r="P1317" s="5">
        <v>0</v>
      </c>
      <c r="Q1317" s="1731">
        <v>0</v>
      </c>
      <c r="R1317" s="1731">
        <v>297502</v>
      </c>
      <c r="S1317" s="1731">
        <v>1537497.8</v>
      </c>
      <c r="T1317" s="1731">
        <v>0</v>
      </c>
      <c r="U1317" s="1731">
        <v>0</v>
      </c>
      <c r="V1317" s="1731">
        <v>0</v>
      </c>
      <c r="W1317" s="23">
        <v>1.03</v>
      </c>
      <c r="X1317" s="1731">
        <v>3</v>
      </c>
    </row>
    <row r="1318" spans="1:24" ht="15" customHeight="1" x14ac:dyDescent="0.25">
      <c r="A1318" s="3" t="s">
        <v>41</v>
      </c>
      <c r="B1318" s="3" t="s">
        <v>2876</v>
      </c>
      <c r="C1318" s="5">
        <v>1130000</v>
      </c>
      <c r="D1318" s="5">
        <v>2300000</v>
      </c>
      <c r="E1318" s="5">
        <v>460000</v>
      </c>
      <c r="F1318" s="5">
        <v>333000</v>
      </c>
      <c r="G1318" s="5">
        <v>0</v>
      </c>
      <c r="H1318" s="5">
        <v>0</v>
      </c>
      <c r="I1318" s="5">
        <v>0</v>
      </c>
      <c r="J1318" s="5">
        <v>1500000</v>
      </c>
      <c r="K1318" s="5">
        <v>0</v>
      </c>
      <c r="L1318" s="5"/>
      <c r="M1318" s="5">
        <f xml:space="preserve"> M1317+H1318+ I1318- J1318- L1318+ Q1318</f>
        <v>-1362334</v>
      </c>
      <c r="N1318" s="5">
        <f t="shared" si="502"/>
        <v>3000</v>
      </c>
      <c r="O1318" s="5" t="s">
        <v>2877</v>
      </c>
      <c r="P1318" s="5">
        <v>0</v>
      </c>
      <c r="Q1318" s="1733">
        <v>0</v>
      </c>
      <c r="R1318" s="1733">
        <v>180002</v>
      </c>
      <c r="S1318" s="1733">
        <v>949997.8</v>
      </c>
      <c r="T1318" s="1733">
        <v>0</v>
      </c>
      <c r="U1318" s="1733">
        <v>0</v>
      </c>
      <c r="V1318" s="1733">
        <v>0</v>
      </c>
      <c r="W1318" s="23">
        <v>0.87</v>
      </c>
      <c r="X1318" s="1733">
        <v>4</v>
      </c>
    </row>
    <row r="1319" spans="1:24" ht="15" customHeight="1" x14ac:dyDescent="0.25">
      <c r="A1319" s="3" t="s">
        <v>41</v>
      </c>
      <c r="B1319" s="3" t="s">
        <v>2879</v>
      </c>
      <c r="C1319" s="5">
        <v>1645000</v>
      </c>
      <c r="D1319" s="5">
        <v>250000</v>
      </c>
      <c r="E1319" s="5">
        <v>50000</v>
      </c>
      <c r="F1319" s="5">
        <v>32000</v>
      </c>
      <c r="G1319" s="5">
        <v>0</v>
      </c>
      <c r="H1319" s="5">
        <v>1360000</v>
      </c>
      <c r="I1319" s="5">
        <v>0</v>
      </c>
      <c r="J1319" s="5">
        <v>0</v>
      </c>
      <c r="K1319" s="5">
        <v>0</v>
      </c>
      <c r="L1319" s="5"/>
      <c r="M1319" s="5">
        <f>M1318+ H1319+ I1319- J1319- L1319+ Q1319</f>
        <v>-2334</v>
      </c>
      <c r="N1319" s="5">
        <f t="shared" si="502"/>
        <v>-3000</v>
      </c>
      <c r="O1319" s="5" t="s">
        <v>2880</v>
      </c>
      <c r="P1319" s="5">
        <v>0</v>
      </c>
      <c r="Q1319" s="1735">
        <v>0</v>
      </c>
      <c r="R1319" s="1735">
        <v>265835</v>
      </c>
      <c r="S1319" s="1735">
        <v>1379165</v>
      </c>
      <c r="T1319" s="1735">
        <v>0</v>
      </c>
      <c r="U1319" s="1735">
        <v>0</v>
      </c>
      <c r="V1319" s="1735">
        <v>0</v>
      </c>
      <c r="W1319" s="23">
        <v>0.84</v>
      </c>
      <c r="X1319" s="1735">
        <v>1</v>
      </c>
    </row>
    <row r="1320" spans="1:24" ht="15" customHeight="1" x14ac:dyDescent="0.25">
      <c r="A1320" t="s">
        <v>41</v>
      </c>
      <c r="B1320" s="3" t="s">
        <v>2881</v>
      </c>
      <c r="C1320" s="5">
        <v>1343000</v>
      </c>
      <c r="D1320" s="5">
        <v>0</v>
      </c>
      <c r="E1320" s="5">
        <v>0</v>
      </c>
      <c r="F1320" s="5">
        <v>73000</v>
      </c>
      <c r="G1320" s="5">
        <v>0</v>
      </c>
      <c r="H1320" s="5">
        <v>1270000</v>
      </c>
      <c r="I1320" s="5">
        <v>0</v>
      </c>
      <c r="J1320" s="5">
        <v>0</v>
      </c>
      <c r="K1320" s="5">
        <v>0</v>
      </c>
      <c r="L1320" s="5">
        <v>4500000</v>
      </c>
      <c r="M1320" s="5">
        <f xml:space="preserve"> M1319+H1320+ I1320- J1320- L1320+ Q1320</f>
        <v>-3232334</v>
      </c>
      <c r="N1320" s="5">
        <f t="shared" si="502"/>
        <v>0</v>
      </c>
      <c r="O1320" s="5" t="s">
        <v>2883</v>
      </c>
      <c r="P1320" s="5">
        <v>0</v>
      </c>
      <c r="Q1320" s="1738">
        <v>0</v>
      </c>
      <c r="R1320" s="1738">
        <v>215501</v>
      </c>
      <c r="S1320" s="1738">
        <v>1127499.5</v>
      </c>
      <c r="T1320" s="1738">
        <v>0</v>
      </c>
      <c r="U1320" s="1738">
        <v>0</v>
      </c>
      <c r="V1320" s="1738">
        <v>0</v>
      </c>
      <c r="W1320" s="23">
        <v>0.89</v>
      </c>
      <c r="X1320" s="1738">
        <v>0</v>
      </c>
    </row>
    <row r="1321" spans="1:24" ht="15" customHeight="1" x14ac:dyDescent="0.25">
      <c r="A1321" s="6" t="s">
        <v>19</v>
      </c>
      <c r="B1321" s="6" t="s">
        <v>15</v>
      </c>
      <c r="C1321" s="7">
        <f t="shared" ref="C1321:L1321" si="503">SUM(C1314:C1319)</f>
        <v>8627000</v>
      </c>
      <c r="D1321" s="7">
        <f t="shared" si="503"/>
        <v>4600000</v>
      </c>
      <c r="E1321" s="7">
        <f t="shared" si="503"/>
        <v>920000</v>
      </c>
      <c r="F1321" s="7">
        <f t="shared" si="503"/>
        <v>648000</v>
      </c>
      <c r="G1321" s="7">
        <f t="shared" si="503"/>
        <v>0</v>
      </c>
      <c r="H1321" s="7">
        <f t="shared" si="503"/>
        <v>4877000</v>
      </c>
      <c r="I1321" s="7">
        <f t="shared" si="503"/>
        <v>0</v>
      </c>
      <c r="J1321" s="7">
        <f t="shared" si="503"/>
        <v>1500000</v>
      </c>
      <c r="K1321" s="7">
        <f t="shared" si="503"/>
        <v>0</v>
      </c>
      <c r="L1321" s="7">
        <f t="shared" si="503"/>
        <v>0</v>
      </c>
      <c r="M1321" s="7">
        <f>M1320</f>
        <v>-3232334</v>
      </c>
      <c r="N1321" s="7">
        <f>SUM(N1314:N1319)</f>
        <v>-2000</v>
      </c>
      <c r="O1321" s="7"/>
      <c r="P1321" s="7">
        <f>SUM(P1314:P1319)</f>
        <v>0</v>
      </c>
      <c r="Q1321" s="8"/>
    </row>
    <row r="1322" spans="1:24" x14ac:dyDescent="0.25">
      <c r="A1322" s="10" t="s">
        <v>15</v>
      </c>
      <c r="B1322" s="10" t="s">
        <v>20</v>
      </c>
      <c r="C1322" s="11">
        <f t="shared" ref="C1322:L1322" si="504">C1297+C1305+C1313+C1321</f>
        <v>38515000</v>
      </c>
      <c r="D1322" s="11">
        <f t="shared" si="504"/>
        <v>36750000</v>
      </c>
      <c r="E1322" s="11">
        <f t="shared" si="504"/>
        <v>7517000</v>
      </c>
      <c r="F1322" s="11">
        <f t="shared" si="504"/>
        <v>2932000</v>
      </c>
      <c r="G1322" s="11">
        <f t="shared" si="504"/>
        <v>0</v>
      </c>
      <c r="H1322" s="11">
        <f t="shared" si="504"/>
        <v>18622000</v>
      </c>
      <c r="I1322" s="11">
        <f t="shared" si="504"/>
        <v>0</v>
      </c>
      <c r="J1322" s="11">
        <f t="shared" si="504"/>
        <v>20442000</v>
      </c>
      <c r="K1322" s="11">
        <f t="shared" si="504"/>
        <v>630000</v>
      </c>
      <c r="L1322" s="11">
        <f t="shared" si="504"/>
        <v>0</v>
      </c>
      <c r="M1322" s="11">
        <f>M1321</f>
        <v>-3232334</v>
      </c>
      <c r="N1322" s="11">
        <f>N1297+N1305+N1313+N1321</f>
        <v>-23000</v>
      </c>
      <c r="O1322" s="11"/>
      <c r="P1322" s="11">
        <f>P1297+P1305+P1313+P1321</f>
        <v>0</v>
      </c>
      <c r="Q1322" s="9"/>
    </row>
    <row r="1323" spans="1:24" ht="15" customHeight="1" x14ac:dyDescent="0.25">
      <c r="A1323" s="3" t="s">
        <v>41</v>
      </c>
      <c r="B1323" s="3" t="s">
        <v>2884</v>
      </c>
      <c r="C1323" s="5">
        <v>1393000</v>
      </c>
      <c r="D1323" s="5">
        <v>900000</v>
      </c>
      <c r="E1323" s="5">
        <v>180000</v>
      </c>
      <c r="F1323" s="5">
        <v>27000</v>
      </c>
      <c r="G1323" s="5">
        <v>0</v>
      </c>
      <c r="H1323" s="5">
        <v>356000</v>
      </c>
      <c r="I1323" s="5">
        <v>0</v>
      </c>
      <c r="J1323" s="5">
        <v>0</v>
      </c>
      <c r="K1323" s="5">
        <v>110000</v>
      </c>
      <c r="L1323" s="5"/>
      <c r="M1323" s="5">
        <f t="shared" ref="M1323:M1329" si="505" xml:space="preserve"> M1322+H1323+ I1323- J1323- L1323+ Q1323</f>
        <v>-2876334</v>
      </c>
      <c r="N1323" s="5">
        <f t="shared" ref="N1323:N1329" si="506">(C1323-D1323 - F1323 - G1323 + J1323- K1323- H1323- I1323- P1323)*-1</f>
        <v>0</v>
      </c>
      <c r="O1323" s="5" t="s">
        <v>2885</v>
      </c>
      <c r="P1323" s="5">
        <v>0</v>
      </c>
      <c r="Q1323" s="1739">
        <v>0</v>
      </c>
      <c r="R1323" s="1739">
        <v>223835</v>
      </c>
      <c r="S1323" s="1739">
        <v>1169164.8</v>
      </c>
      <c r="T1323" s="1739">
        <v>0</v>
      </c>
      <c r="U1323" s="1739">
        <v>0</v>
      </c>
      <c r="V1323" s="1739">
        <v>0</v>
      </c>
      <c r="W1323" s="23">
        <v>0.96</v>
      </c>
      <c r="X1323" s="1739">
        <v>2</v>
      </c>
    </row>
    <row r="1324" spans="1:24" ht="15" customHeight="1" x14ac:dyDescent="0.25">
      <c r="A1324" s="3" t="s">
        <v>41</v>
      </c>
      <c r="B1324" s="3" t="s">
        <v>2887</v>
      </c>
      <c r="C1324" s="5">
        <v>1114000</v>
      </c>
      <c r="D1324" s="5">
        <v>0</v>
      </c>
      <c r="E1324" s="5">
        <v>0</v>
      </c>
      <c r="F1324" s="5">
        <v>30000</v>
      </c>
      <c r="G1324" s="5">
        <v>0</v>
      </c>
      <c r="H1324" s="5">
        <v>1084000</v>
      </c>
      <c r="I1324" s="5">
        <v>0</v>
      </c>
      <c r="J1324" s="5">
        <v>0</v>
      </c>
      <c r="K1324" s="5">
        <v>0</v>
      </c>
      <c r="L1324" s="5"/>
      <c r="M1324" s="5">
        <f t="shared" si="505"/>
        <v>-1792334</v>
      </c>
      <c r="N1324" s="5">
        <f t="shared" si="506"/>
        <v>0</v>
      </c>
      <c r="O1324" s="5" t="s">
        <v>2889</v>
      </c>
      <c r="P1324" s="5">
        <v>0</v>
      </c>
      <c r="Q1324" s="1742">
        <v>0</v>
      </c>
      <c r="R1324" s="1742">
        <v>177336</v>
      </c>
      <c r="S1324" s="1742">
        <v>936663.8</v>
      </c>
      <c r="T1324" s="1742">
        <v>0</v>
      </c>
      <c r="U1324" s="1742">
        <v>0</v>
      </c>
      <c r="V1324" s="1742">
        <v>0</v>
      </c>
      <c r="W1324" s="23">
        <v>0.89</v>
      </c>
      <c r="X1324" s="1742">
        <v>0</v>
      </c>
    </row>
    <row r="1325" spans="1:24" ht="15" customHeight="1" x14ac:dyDescent="0.25">
      <c r="A1325" s="3" t="s">
        <v>41</v>
      </c>
      <c r="B1325" s="3" t="s">
        <v>2890</v>
      </c>
      <c r="C1325" s="5">
        <v>1717000</v>
      </c>
      <c r="D1325" s="5">
        <v>0</v>
      </c>
      <c r="E1325" s="5">
        <v>0</v>
      </c>
      <c r="F1325" s="5">
        <v>27000</v>
      </c>
      <c r="G1325" s="5">
        <v>0</v>
      </c>
      <c r="H1325" s="5">
        <v>1690000</v>
      </c>
      <c r="I1325" s="5">
        <v>0</v>
      </c>
      <c r="J1325" s="5">
        <v>0</v>
      </c>
      <c r="K1325" s="5">
        <v>0</v>
      </c>
      <c r="L1325" s="5"/>
      <c r="M1325" s="5">
        <f t="shared" si="505"/>
        <v>-102334</v>
      </c>
      <c r="N1325" s="5">
        <f t="shared" si="506"/>
        <v>0</v>
      </c>
      <c r="O1325" s="5" t="s">
        <v>2891</v>
      </c>
      <c r="P1325" s="5">
        <v>0</v>
      </c>
      <c r="Q1325" s="1743">
        <v>0</v>
      </c>
      <c r="R1325" s="1743">
        <v>277843</v>
      </c>
      <c r="S1325" s="1743">
        <v>1439156.8</v>
      </c>
      <c r="T1325" s="1743">
        <v>0</v>
      </c>
      <c r="U1325" s="1743">
        <v>0</v>
      </c>
      <c r="V1325" s="1743">
        <v>0</v>
      </c>
      <c r="W1325" s="23">
        <v>0.91</v>
      </c>
      <c r="X1325" s="1743">
        <v>0</v>
      </c>
    </row>
    <row r="1326" spans="1:24" ht="15" customHeight="1" x14ac:dyDescent="0.25">
      <c r="A1326" s="3" t="s">
        <v>41</v>
      </c>
      <c r="B1326" s="3" t="s">
        <v>2892</v>
      </c>
      <c r="C1326" s="5">
        <v>1181000</v>
      </c>
      <c r="D1326" s="5">
        <v>2000000</v>
      </c>
      <c r="E1326" s="5">
        <v>400000</v>
      </c>
      <c r="F1326" s="5">
        <v>313000</v>
      </c>
      <c r="G1326" s="5">
        <v>0</v>
      </c>
      <c r="H1326" s="5">
        <v>368000</v>
      </c>
      <c r="I1326" s="5">
        <v>0</v>
      </c>
      <c r="J1326" s="5">
        <v>1500000</v>
      </c>
      <c r="K1326" s="5">
        <v>0</v>
      </c>
      <c r="L1326" s="5"/>
      <c r="M1326" s="5">
        <f t="shared" si="505"/>
        <v>-1234334</v>
      </c>
      <c r="N1326" s="5">
        <f t="shared" si="506"/>
        <v>0</v>
      </c>
      <c r="O1326" s="5" t="s">
        <v>1444</v>
      </c>
      <c r="P1326" s="5">
        <v>0</v>
      </c>
      <c r="Q1326" s="1745">
        <v>0</v>
      </c>
      <c r="R1326" s="1745">
        <v>196833</v>
      </c>
      <c r="S1326" s="1745">
        <v>984166.8</v>
      </c>
      <c r="T1326" s="1745">
        <v>0</v>
      </c>
      <c r="U1326" s="1745">
        <v>0</v>
      </c>
      <c r="V1326" s="1745">
        <v>0</v>
      </c>
      <c r="W1326" s="23">
        <v>0.87</v>
      </c>
      <c r="X1326" s="1745">
        <v>3</v>
      </c>
    </row>
    <row r="1327" spans="1:24" ht="15" customHeight="1" x14ac:dyDescent="0.25">
      <c r="A1327" s="3" t="s">
        <v>41</v>
      </c>
      <c r="B1327" s="3" t="s">
        <v>2893</v>
      </c>
      <c r="C1327" s="5">
        <v>1914000</v>
      </c>
      <c r="D1327" s="5">
        <v>600000</v>
      </c>
      <c r="E1327" s="5">
        <v>120000</v>
      </c>
      <c r="F1327" s="5">
        <v>29000</v>
      </c>
      <c r="G1327" s="5">
        <v>0</v>
      </c>
      <c r="H1327" s="5">
        <v>1285000</v>
      </c>
      <c r="I1327" s="5">
        <v>0</v>
      </c>
      <c r="J1327" s="5">
        <v>0</v>
      </c>
      <c r="K1327" s="5">
        <v>0</v>
      </c>
      <c r="L1327" s="5"/>
      <c r="M1327" s="5">
        <f t="shared" si="505"/>
        <v>50666</v>
      </c>
      <c r="N1327" s="5">
        <f t="shared" si="506"/>
        <v>0</v>
      </c>
      <c r="O1327" s="5" t="s">
        <v>2894</v>
      </c>
      <c r="P1327" s="5">
        <v>0</v>
      </c>
      <c r="Q1327" s="1748">
        <v>0</v>
      </c>
      <c r="R1327" s="1748">
        <v>319003</v>
      </c>
      <c r="S1327" s="1748">
        <v>1594996.8</v>
      </c>
      <c r="T1327" s="1748">
        <v>0</v>
      </c>
      <c r="U1327" s="1748">
        <v>0</v>
      </c>
      <c r="V1327" s="1748">
        <v>0</v>
      </c>
      <c r="W1327" s="23">
        <v>0.89</v>
      </c>
      <c r="X1327" s="1748">
        <v>2</v>
      </c>
    </row>
    <row r="1328" spans="1:24" ht="15" customHeight="1" x14ac:dyDescent="0.25">
      <c r="A1328" s="3" t="s">
        <v>41</v>
      </c>
      <c r="B1328" s="3" t="s">
        <v>2895</v>
      </c>
      <c r="C1328" s="5">
        <v>1965000</v>
      </c>
      <c r="D1328" s="5">
        <v>1345000</v>
      </c>
      <c r="E1328" s="5">
        <v>269000</v>
      </c>
      <c r="F1328" s="5">
        <v>44000</v>
      </c>
      <c r="G1328" s="5">
        <v>0</v>
      </c>
      <c r="H1328" s="5">
        <v>1576000</v>
      </c>
      <c r="I1328" s="5">
        <v>0</v>
      </c>
      <c r="J1328" s="5">
        <v>1000000</v>
      </c>
      <c r="K1328" s="5">
        <v>0</v>
      </c>
      <c r="L1328" s="5"/>
      <c r="M1328" s="5">
        <f t="shared" si="505"/>
        <v>626666</v>
      </c>
      <c r="N1328" s="5">
        <f t="shared" si="506"/>
        <v>0</v>
      </c>
      <c r="O1328" s="5" t="s">
        <v>2896</v>
      </c>
      <c r="P1328" s="5">
        <v>0</v>
      </c>
      <c r="Q1328" s="1749">
        <v>0</v>
      </c>
      <c r="R1328" s="1749">
        <v>327504</v>
      </c>
      <c r="S1328" s="1749">
        <v>1637496</v>
      </c>
      <c r="T1328" s="1749">
        <v>0</v>
      </c>
      <c r="U1328" s="1749">
        <v>0</v>
      </c>
      <c r="V1328" s="1749">
        <v>0</v>
      </c>
      <c r="W1328" s="23">
        <v>0.98</v>
      </c>
      <c r="X1328" s="1749">
        <v>3</v>
      </c>
    </row>
    <row r="1329" spans="1:24" ht="15" customHeight="1" x14ac:dyDescent="0.25">
      <c r="A1329" s="3" t="s">
        <v>41</v>
      </c>
      <c r="B1329" s="3" t="s">
        <v>2898</v>
      </c>
      <c r="C1329" s="5">
        <v>1094000</v>
      </c>
      <c r="D1329" s="5">
        <v>2550000</v>
      </c>
      <c r="E1329" s="5">
        <v>510000</v>
      </c>
      <c r="F1329" s="5">
        <v>93000</v>
      </c>
      <c r="G1329" s="5">
        <v>0</v>
      </c>
      <c r="H1329" s="5">
        <v>23000</v>
      </c>
      <c r="I1329" s="5">
        <v>0</v>
      </c>
      <c r="J1329" s="5">
        <v>1572000</v>
      </c>
      <c r="K1329" s="5">
        <v>0</v>
      </c>
      <c r="L1329" s="5"/>
      <c r="M1329" s="5">
        <f t="shared" si="505"/>
        <v>-922334</v>
      </c>
      <c r="N1329" s="5">
        <f t="shared" si="506"/>
        <v>0</v>
      </c>
      <c r="O1329" s="5" t="s">
        <v>2899</v>
      </c>
      <c r="P1329" s="5">
        <v>0</v>
      </c>
      <c r="Q1329" s="1751">
        <v>0</v>
      </c>
      <c r="R1329" s="1751">
        <v>182331</v>
      </c>
      <c r="S1329" s="1751">
        <v>911668.8</v>
      </c>
      <c r="T1329" s="1751">
        <v>0</v>
      </c>
      <c r="U1329" s="1751">
        <v>0</v>
      </c>
      <c r="V1329" s="1751">
        <v>0</v>
      </c>
      <c r="W1329" s="23">
        <v>0.83</v>
      </c>
      <c r="X1329" s="1751">
        <v>3</v>
      </c>
    </row>
    <row r="1330" spans="1:24" ht="15" customHeight="1" x14ac:dyDescent="0.25">
      <c r="A1330" s="6" t="s">
        <v>16</v>
      </c>
      <c r="B1330" s="6" t="s">
        <v>15</v>
      </c>
      <c r="C1330" s="7">
        <f>SUM(C1323:C1329)</f>
        <v>10378000</v>
      </c>
      <c r="D1330" s="7">
        <f>SUM(D1323:D1329)</f>
        <v>7395000</v>
      </c>
      <c r="E1330" s="7">
        <f>SUM(E1323:E1329)</f>
        <v>1479000</v>
      </c>
      <c r="F1330" s="7">
        <f>SUM(F1323:F1329)</f>
        <v>563000</v>
      </c>
      <c r="G1330" s="7">
        <f t="shared" ref="G1330:I1330" si="507">SUM(G1320:G1328)</f>
        <v>0</v>
      </c>
      <c r="H1330" s="7">
        <f>SUM(H1323:H1329)</f>
        <v>6382000</v>
      </c>
      <c r="I1330" s="7">
        <f t="shared" si="507"/>
        <v>0</v>
      </c>
      <c r="J1330" s="7">
        <f>SUM(J1323:J1329)</f>
        <v>4072000</v>
      </c>
      <c r="K1330" s="7">
        <f>SUM(K1323:K1328)</f>
        <v>110000</v>
      </c>
      <c r="L1330" s="7">
        <f>SUM(L1323:L1329)</f>
        <v>0</v>
      </c>
      <c r="M1330" s="7">
        <f>M1329</f>
        <v>-922334</v>
      </c>
      <c r="N1330" s="7">
        <f>SUM(N1323:N1328)</f>
        <v>0</v>
      </c>
      <c r="O1330" s="7"/>
      <c r="P1330" s="7">
        <f>SUM(P1320:P1328)</f>
        <v>0</v>
      </c>
      <c r="Q1330" s="8"/>
    </row>
    <row r="1331" spans="1:24" ht="15" customHeight="1" x14ac:dyDescent="0.25">
      <c r="A1331" s="3" t="s">
        <v>41</v>
      </c>
      <c r="B1331" s="3" t="s">
        <v>2901</v>
      </c>
      <c r="C1331" s="5">
        <v>1187000</v>
      </c>
      <c r="D1331" s="5">
        <v>1000000</v>
      </c>
      <c r="E1331" s="5">
        <v>200000</v>
      </c>
      <c r="F1331" s="5">
        <v>27000</v>
      </c>
      <c r="G1331" s="5">
        <v>0</v>
      </c>
      <c r="H1331" s="5">
        <v>1165000</v>
      </c>
      <c r="I1331" s="5">
        <v>0</v>
      </c>
      <c r="J1331" s="5">
        <v>1000000</v>
      </c>
      <c r="K1331" s="5">
        <v>0</v>
      </c>
      <c r="L1331" s="5"/>
      <c r="M1331" s="5">
        <f>M1330+H1331+ I1331- J1331- L1331+ Q1331</f>
        <v>-757334</v>
      </c>
      <c r="N1331" s="5">
        <f t="shared" ref="N1331:N1336" si="508">(C1331-D1331 - F1331 - G1331 + J1331- K1331- H1331- I1331- P1331)*-1</f>
        <v>5000</v>
      </c>
      <c r="O1331" s="5" t="s">
        <v>2903</v>
      </c>
      <c r="P1331" s="5">
        <v>0</v>
      </c>
      <c r="Q1331" s="1754">
        <v>0</v>
      </c>
      <c r="R1331" s="1754">
        <v>197834</v>
      </c>
      <c r="S1331" s="1754">
        <v>989165.8</v>
      </c>
      <c r="T1331" s="1754">
        <v>0</v>
      </c>
      <c r="U1331" s="1754">
        <v>0</v>
      </c>
      <c r="V1331" s="1754">
        <v>0</v>
      </c>
      <c r="W1331" s="23">
        <v>0.84</v>
      </c>
      <c r="X1331" s="1754">
        <v>1</v>
      </c>
    </row>
    <row r="1332" spans="1:24" ht="15" customHeight="1" x14ac:dyDescent="0.25">
      <c r="A1332" s="3" t="s">
        <v>41</v>
      </c>
      <c r="B1332" s="3" t="s">
        <v>2904</v>
      </c>
      <c r="C1332" s="5">
        <v>1002000</v>
      </c>
      <c r="D1332" s="5">
        <v>1000000</v>
      </c>
      <c r="E1332" s="5">
        <v>200000</v>
      </c>
      <c r="F1332" s="5">
        <v>287000</v>
      </c>
      <c r="G1332" s="5">
        <v>0</v>
      </c>
      <c r="H1332" s="5">
        <v>0</v>
      </c>
      <c r="I1332" s="5">
        <v>0</v>
      </c>
      <c r="J1332" s="5">
        <v>285000</v>
      </c>
      <c r="K1332" s="5">
        <v>0</v>
      </c>
      <c r="L1332" s="5"/>
      <c r="M1332" s="5">
        <f t="shared" ref="M1332:M1337" si="509" xml:space="preserve"> M1331+H1332+ I1332- J1332- L1332+ Q1332</f>
        <v>-1042334</v>
      </c>
      <c r="N1332" s="5">
        <f t="shared" si="508"/>
        <v>0</v>
      </c>
      <c r="O1332" s="5" t="s">
        <v>2905</v>
      </c>
      <c r="P1332" s="5">
        <v>0</v>
      </c>
      <c r="Q1332" s="1755">
        <v>0</v>
      </c>
      <c r="R1332" s="1755">
        <v>167000</v>
      </c>
      <c r="S1332" s="1755">
        <v>834999.8</v>
      </c>
      <c r="T1332" s="1755">
        <v>0</v>
      </c>
      <c r="U1332" s="1755">
        <v>0</v>
      </c>
      <c r="V1332" s="1755">
        <v>0</v>
      </c>
      <c r="W1332" s="23">
        <v>0.85</v>
      </c>
      <c r="X1332" s="1755">
        <v>1</v>
      </c>
    </row>
    <row r="1333" spans="1:24" ht="15" customHeight="1" x14ac:dyDescent="0.25">
      <c r="A1333" s="3" t="s">
        <v>41</v>
      </c>
      <c r="B1333" s="3" t="s">
        <v>2906</v>
      </c>
      <c r="C1333" s="5">
        <v>1287000</v>
      </c>
      <c r="D1333" s="5">
        <v>250000</v>
      </c>
      <c r="E1333" s="5">
        <v>50000</v>
      </c>
      <c r="F1333" s="5">
        <v>333000</v>
      </c>
      <c r="G1333" s="5">
        <v>0</v>
      </c>
      <c r="H1333" s="5">
        <v>704000</v>
      </c>
      <c r="I1333" s="5">
        <v>0</v>
      </c>
      <c r="J1333" s="5">
        <v>0</v>
      </c>
      <c r="K1333" s="5">
        <v>0</v>
      </c>
      <c r="L1333" s="5"/>
      <c r="M1333" s="5">
        <f t="shared" si="509"/>
        <v>-338334</v>
      </c>
      <c r="N1333" s="5">
        <f t="shared" si="508"/>
        <v>0</v>
      </c>
      <c r="O1333" s="5" t="s">
        <v>2587</v>
      </c>
      <c r="P1333" s="5">
        <v>0</v>
      </c>
      <c r="Q1333" s="1758">
        <v>0</v>
      </c>
      <c r="R1333" s="1758">
        <v>214502</v>
      </c>
      <c r="S1333" s="1758">
        <v>1072497.8</v>
      </c>
      <c r="T1333" s="1758">
        <v>0</v>
      </c>
      <c r="U1333" s="1758">
        <v>0</v>
      </c>
      <c r="V1333" s="1758">
        <v>0</v>
      </c>
      <c r="W1333" s="23">
        <v>0.86</v>
      </c>
      <c r="X1333" s="1758">
        <v>1</v>
      </c>
    </row>
    <row r="1334" spans="1:24" ht="15" customHeight="1" x14ac:dyDescent="0.25">
      <c r="A1334" s="3" t="s">
        <v>41</v>
      </c>
      <c r="B1334" s="3" t="s">
        <v>2908</v>
      </c>
      <c r="C1334" s="5">
        <v>2441000</v>
      </c>
      <c r="D1334" s="5">
        <v>0</v>
      </c>
      <c r="E1334" s="5">
        <v>0</v>
      </c>
      <c r="F1334" s="5">
        <v>27000</v>
      </c>
      <c r="G1334" s="5">
        <v>0</v>
      </c>
      <c r="H1334" s="5">
        <v>2413000</v>
      </c>
      <c r="I1334" s="5">
        <v>0</v>
      </c>
      <c r="J1334" s="5">
        <v>0</v>
      </c>
      <c r="K1334" s="5">
        <v>0</v>
      </c>
      <c r="L1334" s="5"/>
      <c r="M1334" s="5">
        <f t="shared" si="509"/>
        <v>2074666</v>
      </c>
      <c r="N1334" s="5">
        <f t="shared" si="508"/>
        <v>-1000</v>
      </c>
      <c r="O1334" s="5" t="s">
        <v>2909</v>
      </c>
      <c r="P1334" s="5">
        <v>0</v>
      </c>
      <c r="Q1334" s="1759">
        <v>0</v>
      </c>
      <c r="R1334" s="1759">
        <v>406831</v>
      </c>
      <c r="S1334" s="1759">
        <v>2034168.8</v>
      </c>
      <c r="T1334" s="1759">
        <v>0</v>
      </c>
      <c r="U1334" s="1759">
        <v>0</v>
      </c>
      <c r="V1334" s="1759">
        <v>0</v>
      </c>
      <c r="W1334" s="23">
        <v>0.8</v>
      </c>
      <c r="X1334" s="1759">
        <v>0</v>
      </c>
    </row>
    <row r="1335" spans="1:24" ht="15" customHeight="1" x14ac:dyDescent="0.25">
      <c r="A1335" s="3" t="s">
        <v>41</v>
      </c>
      <c r="B1335" s="3" t="s">
        <v>2911</v>
      </c>
      <c r="C1335" s="5">
        <v>993000</v>
      </c>
      <c r="D1335" s="5">
        <v>150000</v>
      </c>
      <c r="E1335" s="5">
        <v>30000</v>
      </c>
      <c r="F1335" s="5">
        <v>27000</v>
      </c>
      <c r="G1335" s="5">
        <v>0</v>
      </c>
      <c r="H1335" s="5">
        <v>816000</v>
      </c>
      <c r="I1335" s="5">
        <v>0</v>
      </c>
      <c r="J1335" s="5">
        <v>0</v>
      </c>
      <c r="K1335" s="5">
        <v>0</v>
      </c>
      <c r="L1335" s="5"/>
      <c r="M1335" s="5">
        <f t="shared" si="509"/>
        <v>2890666</v>
      </c>
      <c r="N1335" s="5">
        <f t="shared" si="508"/>
        <v>0</v>
      </c>
      <c r="O1335" s="5" t="s">
        <v>2714</v>
      </c>
      <c r="P1335" s="5">
        <v>0</v>
      </c>
      <c r="Q1335" s="1761">
        <v>0</v>
      </c>
      <c r="R1335" s="1761">
        <v>165500</v>
      </c>
      <c r="S1335" s="1761">
        <v>827500.2</v>
      </c>
      <c r="T1335" s="1761">
        <v>0</v>
      </c>
      <c r="U1335" s="1761">
        <v>0</v>
      </c>
      <c r="V1335" s="1761">
        <v>0</v>
      </c>
      <c r="W1335" s="23">
        <v>0.79</v>
      </c>
      <c r="X1335" s="1761">
        <v>1</v>
      </c>
    </row>
    <row r="1336" spans="1:24" ht="15" customHeight="1" x14ac:dyDescent="0.25">
      <c r="A1336" s="3" t="s">
        <v>41</v>
      </c>
      <c r="B1336" s="3" t="s">
        <v>2913</v>
      </c>
      <c r="C1336" s="5">
        <v>1076000</v>
      </c>
      <c r="D1336" s="5">
        <v>3400000</v>
      </c>
      <c r="E1336" s="5">
        <v>680000</v>
      </c>
      <c r="F1336" s="5">
        <v>58000</v>
      </c>
      <c r="G1336" s="5">
        <v>0</v>
      </c>
      <c r="H1336" s="5">
        <v>0</v>
      </c>
      <c r="I1336" s="5">
        <v>0</v>
      </c>
      <c r="J1336" s="5">
        <v>2382000</v>
      </c>
      <c r="K1336" s="5">
        <v>0</v>
      </c>
      <c r="L1336" s="5"/>
      <c r="M1336" s="5">
        <f t="shared" si="509"/>
        <v>508666</v>
      </c>
      <c r="N1336" s="5">
        <f t="shared" si="508"/>
        <v>0</v>
      </c>
      <c r="O1336" s="5" t="s">
        <v>2914</v>
      </c>
      <c r="P1336" s="5">
        <v>0</v>
      </c>
      <c r="Q1336" s="1763">
        <v>0</v>
      </c>
      <c r="R1336" s="1763">
        <v>179335</v>
      </c>
      <c r="S1336" s="1763">
        <v>896665</v>
      </c>
      <c r="T1336" s="1763">
        <v>0</v>
      </c>
      <c r="U1336" s="1763">
        <v>0</v>
      </c>
      <c r="V1336" s="1763">
        <v>0</v>
      </c>
      <c r="W1336" s="23">
        <v>0.83</v>
      </c>
      <c r="X1336" s="1763">
        <v>4</v>
      </c>
    </row>
    <row r="1337" spans="1:24" ht="15" customHeight="1" x14ac:dyDescent="0.25">
      <c r="A1337" t="s">
        <v>41</v>
      </c>
      <c r="B1337" t="s">
        <v>2913</v>
      </c>
      <c r="C1337" s="27">
        <v>1097000</v>
      </c>
      <c r="D1337" s="27">
        <v>1000000</v>
      </c>
      <c r="E1337" s="27">
        <v>200000</v>
      </c>
      <c r="F1337" s="27">
        <v>12000</v>
      </c>
      <c r="G1337" s="27">
        <v>0</v>
      </c>
      <c r="H1337" s="27">
        <v>418000</v>
      </c>
      <c r="I1337" s="27">
        <v>0</v>
      </c>
      <c r="J1337" s="27">
        <v>300000</v>
      </c>
      <c r="K1337" s="27">
        <v>0</v>
      </c>
      <c r="L1337" s="27"/>
      <c r="M1337" s="27">
        <f t="shared" si="509"/>
        <v>626666</v>
      </c>
      <c r="N1337" s="27">
        <f>(C1337-D1337 - F1337 - G1337 + J1337- K1337- H1337- I1337- P1337)*-1</f>
        <v>33000</v>
      </c>
      <c r="O1337" t="s">
        <v>2917</v>
      </c>
      <c r="P1337" s="1766">
        <v>0</v>
      </c>
      <c r="Q1337" s="1766">
        <v>0</v>
      </c>
      <c r="R1337" s="1766">
        <v>182836</v>
      </c>
      <c r="S1337" s="1766">
        <v>914164</v>
      </c>
      <c r="T1337" s="1766">
        <v>0</v>
      </c>
      <c r="U1337" s="1766">
        <v>0</v>
      </c>
      <c r="V1337" s="1766">
        <v>0</v>
      </c>
      <c r="W1337" s="23">
        <v>0.98</v>
      </c>
      <c r="X1337" s="1766">
        <v>3</v>
      </c>
    </row>
    <row r="1338" spans="1:24" ht="15" customHeight="1" x14ac:dyDescent="0.25">
      <c r="A1338" s="6" t="s">
        <v>17</v>
      </c>
      <c r="B1338" s="6" t="s">
        <v>15</v>
      </c>
      <c r="C1338" s="7">
        <f>SUM(C1331:C1337)</f>
        <v>9083000</v>
      </c>
      <c r="D1338" s="7">
        <f>SUM(D1331:D1337)</f>
        <v>6800000</v>
      </c>
      <c r="E1338" s="7">
        <f>SUM(E1331:E1337)</f>
        <v>1360000</v>
      </c>
      <c r="F1338" s="7">
        <f>SUM(F1331:F1337)</f>
        <v>771000</v>
      </c>
      <c r="G1338" s="7">
        <f t="shared" ref="G1338:L1338" si="510">SUM(G1329:G1336)</f>
        <v>0</v>
      </c>
      <c r="H1338" s="7">
        <f>SUM(H1331:H1337)</f>
        <v>5516000</v>
      </c>
      <c r="I1338" s="7">
        <f t="shared" si="510"/>
        <v>0</v>
      </c>
      <c r="J1338" s="7">
        <f>SUM(J1331:J1337)</f>
        <v>3967000</v>
      </c>
      <c r="K1338" s="7">
        <f t="shared" si="510"/>
        <v>110000</v>
      </c>
      <c r="L1338" s="7">
        <f t="shared" si="510"/>
        <v>0</v>
      </c>
      <c r="M1338" s="7">
        <f>M1337</f>
        <v>626666</v>
      </c>
      <c r="N1338" s="7">
        <f>SUM(N1331:N1337)</f>
        <v>37000</v>
      </c>
      <c r="O1338" s="7"/>
      <c r="P1338" s="7">
        <f>SUM(P1329:P1336)</f>
        <v>0</v>
      </c>
      <c r="Q1338" s="8"/>
    </row>
    <row r="1339" spans="1:24" ht="15" customHeight="1" x14ac:dyDescent="0.25">
      <c r="A1339" s="3" t="s">
        <v>41</v>
      </c>
      <c r="B1339" s="3" t="s">
        <v>2918</v>
      </c>
      <c r="C1339" s="5">
        <v>1423000</v>
      </c>
      <c r="D1339" s="5">
        <v>1200000</v>
      </c>
      <c r="E1339" s="5">
        <v>240000</v>
      </c>
      <c r="F1339" s="5">
        <v>27000</v>
      </c>
      <c r="G1339" s="5">
        <v>0</v>
      </c>
      <c r="H1339" s="5">
        <v>667000</v>
      </c>
      <c r="I1339" s="5">
        <v>0</v>
      </c>
      <c r="J1339" s="5">
        <v>500000</v>
      </c>
      <c r="K1339" s="5">
        <v>0</v>
      </c>
      <c r="L1339" s="5"/>
      <c r="M1339" s="5">
        <f t="shared" ref="M1339:M1344" si="511" xml:space="preserve"> M1338+H1339+ I1339- J1339- L1339+ Q1339</f>
        <v>793666</v>
      </c>
      <c r="N1339" s="5">
        <f t="shared" ref="N1339:N1344" si="512">(C1339-D1339 - F1339 - G1339 + J1339- K1339- H1339- I1339- P1339)*-1</f>
        <v>-29000</v>
      </c>
      <c r="O1339" s="5" t="s">
        <v>2903</v>
      </c>
      <c r="P1339" s="5">
        <v>0</v>
      </c>
      <c r="Q1339" s="1768">
        <v>0</v>
      </c>
      <c r="R1339" s="1768">
        <v>237168</v>
      </c>
      <c r="S1339" s="1768">
        <v>1185832</v>
      </c>
      <c r="T1339" s="1768">
        <v>0</v>
      </c>
      <c r="U1339" s="1768">
        <v>0</v>
      </c>
      <c r="V1339" s="1768">
        <v>0</v>
      </c>
      <c r="W1339" s="23">
        <v>0.85</v>
      </c>
      <c r="X1339" s="1768">
        <v>2</v>
      </c>
    </row>
    <row r="1340" spans="1:24" ht="15" customHeight="1" x14ac:dyDescent="0.25">
      <c r="A1340" s="3" t="s">
        <v>41</v>
      </c>
      <c r="B1340" s="3" t="s">
        <v>2920</v>
      </c>
      <c r="C1340" s="5">
        <v>1203000</v>
      </c>
      <c r="D1340" s="5">
        <v>2600000</v>
      </c>
      <c r="E1340" s="5">
        <v>520000</v>
      </c>
      <c r="F1340" s="5">
        <v>337000</v>
      </c>
      <c r="G1340" s="5">
        <v>0</v>
      </c>
      <c r="H1340" s="5">
        <v>102000</v>
      </c>
      <c r="I1340" s="5">
        <v>0</v>
      </c>
      <c r="J1340" s="5">
        <v>1836000</v>
      </c>
      <c r="K1340" s="5">
        <v>0</v>
      </c>
      <c r="L1340" s="5"/>
      <c r="M1340" s="5">
        <f t="shared" si="511"/>
        <v>-940334</v>
      </c>
      <c r="N1340" s="5">
        <f t="shared" si="512"/>
        <v>0</v>
      </c>
      <c r="O1340" s="5" t="s">
        <v>1366</v>
      </c>
      <c r="P1340" s="5">
        <v>0</v>
      </c>
      <c r="Q1340" s="1770">
        <v>0</v>
      </c>
      <c r="R1340" s="1770">
        <v>200503</v>
      </c>
      <c r="S1340" s="1770">
        <v>1002497</v>
      </c>
      <c r="T1340" s="1770">
        <v>0</v>
      </c>
      <c r="U1340" s="1770">
        <v>0</v>
      </c>
      <c r="V1340" s="1770">
        <v>0</v>
      </c>
      <c r="W1340" s="23">
        <v>0.75</v>
      </c>
      <c r="X1340" s="1770">
        <v>4</v>
      </c>
    </row>
    <row r="1341" spans="1:24" ht="15" customHeight="1" x14ac:dyDescent="0.25">
      <c r="A1341" s="3" t="s">
        <v>41</v>
      </c>
      <c r="B1341" s="3" t="s">
        <v>2921</v>
      </c>
      <c r="C1341" s="5">
        <v>1650000</v>
      </c>
      <c r="D1341" s="5">
        <v>1000000</v>
      </c>
      <c r="E1341" s="5">
        <v>200000</v>
      </c>
      <c r="F1341" s="5">
        <v>12000</v>
      </c>
      <c r="G1341" s="5">
        <v>0</v>
      </c>
      <c r="H1341" s="5">
        <v>638000</v>
      </c>
      <c r="I1341" s="5">
        <v>0</v>
      </c>
      <c r="J1341" s="5">
        <v>0</v>
      </c>
      <c r="K1341" s="5">
        <v>0</v>
      </c>
      <c r="L1341" s="5"/>
      <c r="M1341" s="5">
        <f t="shared" si="511"/>
        <v>-302334</v>
      </c>
      <c r="N1341" s="5">
        <f t="shared" si="512"/>
        <v>0</v>
      </c>
      <c r="O1341" s="5" t="s">
        <v>2922</v>
      </c>
      <c r="P1341" s="5">
        <v>0</v>
      </c>
      <c r="Q1341" s="1772">
        <v>0</v>
      </c>
      <c r="R1341" s="1772">
        <v>275002</v>
      </c>
      <c r="S1341" s="1772">
        <v>1374998</v>
      </c>
      <c r="T1341" s="1772">
        <v>0</v>
      </c>
      <c r="U1341" s="1772">
        <v>0</v>
      </c>
      <c r="V1341" s="1772">
        <v>0</v>
      </c>
      <c r="W1341" s="23">
        <v>0.84</v>
      </c>
      <c r="X1341" s="1772">
        <v>1</v>
      </c>
    </row>
    <row r="1342" spans="1:24" ht="15" customHeight="1" x14ac:dyDescent="0.25">
      <c r="A1342" s="3" t="s">
        <v>41</v>
      </c>
      <c r="B1342" s="3" t="s">
        <v>2923</v>
      </c>
      <c r="C1342" s="5">
        <v>1093000</v>
      </c>
      <c r="D1342" s="5">
        <v>2000000</v>
      </c>
      <c r="E1342" s="5">
        <v>400000</v>
      </c>
      <c r="F1342" s="5">
        <v>12000</v>
      </c>
      <c r="G1342" s="5">
        <v>0</v>
      </c>
      <c r="H1342" s="5">
        <v>281000</v>
      </c>
      <c r="I1342" s="5">
        <v>0</v>
      </c>
      <c r="J1342" s="5">
        <v>1200000</v>
      </c>
      <c r="K1342" s="5">
        <v>0</v>
      </c>
      <c r="L1342" s="5"/>
      <c r="M1342" s="5">
        <f t="shared" si="511"/>
        <v>-1221334</v>
      </c>
      <c r="N1342" s="5">
        <f t="shared" si="512"/>
        <v>0</v>
      </c>
      <c r="O1342" s="5" t="s">
        <v>2924</v>
      </c>
      <c r="P1342" s="5">
        <v>0</v>
      </c>
      <c r="Q1342" s="1773">
        <v>0</v>
      </c>
      <c r="R1342" s="1773">
        <v>182169</v>
      </c>
      <c r="S1342" s="1773">
        <v>910831</v>
      </c>
      <c r="T1342" s="1773">
        <v>0</v>
      </c>
      <c r="U1342" s="1773">
        <v>0</v>
      </c>
      <c r="V1342" s="1773">
        <v>0</v>
      </c>
      <c r="W1342" s="23">
        <v>0.82</v>
      </c>
      <c r="X1342" s="1773">
        <v>1</v>
      </c>
    </row>
    <row r="1343" spans="1:24" ht="15" customHeight="1" x14ac:dyDescent="0.25">
      <c r="A1343" s="3" t="s">
        <v>41</v>
      </c>
      <c r="B1343" s="3" t="s">
        <v>2925</v>
      </c>
      <c r="C1343" s="5">
        <v>1293000</v>
      </c>
      <c r="D1343" s="5">
        <v>1200000</v>
      </c>
      <c r="E1343" s="5">
        <v>240000</v>
      </c>
      <c r="F1343" s="5">
        <v>27000</v>
      </c>
      <c r="G1343" s="5">
        <v>0</v>
      </c>
      <c r="H1343" s="5">
        <v>348000</v>
      </c>
      <c r="I1343" s="5">
        <v>0</v>
      </c>
      <c r="J1343" s="5">
        <v>281000</v>
      </c>
      <c r="K1343" s="5">
        <v>0</v>
      </c>
      <c r="L1343" s="5"/>
      <c r="M1343" s="5">
        <f t="shared" si="511"/>
        <v>-1154334</v>
      </c>
      <c r="N1343" s="5">
        <f t="shared" si="512"/>
        <v>1000</v>
      </c>
      <c r="O1343" s="5" t="s">
        <v>508</v>
      </c>
      <c r="P1343" s="5">
        <v>0</v>
      </c>
      <c r="Q1343" s="1776">
        <v>0</v>
      </c>
      <c r="R1343" s="1776">
        <v>215506</v>
      </c>
      <c r="S1343" s="1776">
        <v>1077494</v>
      </c>
      <c r="T1343" s="1776">
        <v>0</v>
      </c>
      <c r="U1343" s="1776">
        <v>0</v>
      </c>
      <c r="V1343" s="1776">
        <v>0</v>
      </c>
      <c r="W1343" s="23">
        <v>0.81</v>
      </c>
      <c r="X1343" s="1776">
        <v>3</v>
      </c>
    </row>
    <row r="1344" spans="1:24" ht="15" customHeight="1" x14ac:dyDescent="0.25">
      <c r="A1344" s="3" t="s">
        <v>41</v>
      </c>
      <c r="B1344" s="3" t="s">
        <v>2927</v>
      </c>
      <c r="C1344" s="5">
        <v>1306000</v>
      </c>
      <c r="D1344" s="5">
        <v>600000</v>
      </c>
      <c r="E1344" s="5">
        <v>120000</v>
      </c>
      <c r="F1344" s="5">
        <v>45000</v>
      </c>
      <c r="G1344" s="5">
        <v>0</v>
      </c>
      <c r="H1344" s="5">
        <v>661000</v>
      </c>
      <c r="I1344" s="5">
        <v>0</v>
      </c>
      <c r="J1344" s="5">
        <v>0</v>
      </c>
      <c r="K1344" s="5">
        <v>0</v>
      </c>
      <c r="L1344" s="5"/>
      <c r="M1344" s="5">
        <f t="shared" si="511"/>
        <v>-493334</v>
      </c>
      <c r="N1344" s="5">
        <f t="shared" si="512"/>
        <v>0</v>
      </c>
      <c r="O1344" s="5" t="s">
        <v>2928</v>
      </c>
      <c r="P1344" s="5">
        <v>0</v>
      </c>
      <c r="Q1344" s="1777">
        <v>0</v>
      </c>
      <c r="R1344" s="1777">
        <v>217669</v>
      </c>
      <c r="S1344" s="1777">
        <v>1088331</v>
      </c>
      <c r="T1344" s="1777">
        <v>0</v>
      </c>
      <c r="U1344" s="1777">
        <v>0</v>
      </c>
      <c r="V1344" s="1777">
        <v>0</v>
      </c>
      <c r="W1344" s="23">
        <v>0.87</v>
      </c>
      <c r="X1344" s="1777">
        <v>2</v>
      </c>
    </row>
    <row r="1345" spans="1:24" ht="15" customHeight="1" x14ac:dyDescent="0.25">
      <c r="A1345" s="3" t="s">
        <v>41</v>
      </c>
      <c r="B1345" s="3" t="s">
        <v>2930</v>
      </c>
      <c r="C1345" s="5">
        <v>1293000</v>
      </c>
      <c r="D1345" s="5">
        <v>1000000</v>
      </c>
      <c r="E1345" s="5">
        <v>200000</v>
      </c>
      <c r="F1345" s="5">
        <v>27000</v>
      </c>
      <c r="G1345" s="5">
        <v>0</v>
      </c>
      <c r="H1345" s="5">
        <v>267000</v>
      </c>
      <c r="I1345" s="5">
        <v>0</v>
      </c>
      <c r="J1345" s="5">
        <v>0</v>
      </c>
      <c r="K1345" s="5">
        <v>0</v>
      </c>
      <c r="L1345" s="5"/>
      <c r="M1345" s="5">
        <f xml:space="preserve"> M1344+H1345+ I1345- J1345- L1345+ Q1345</f>
        <v>-226334</v>
      </c>
      <c r="N1345" s="5">
        <f>(C1345-D1345 - F1345 - G1345 + J1345- K1345- H1345- I1345- P1345)*-1</f>
        <v>1000</v>
      </c>
      <c r="O1345" s="5" t="s">
        <v>2931</v>
      </c>
      <c r="P1345" s="5">
        <v>0</v>
      </c>
      <c r="Q1345" s="1779">
        <v>0</v>
      </c>
      <c r="R1345" s="1779">
        <v>215504</v>
      </c>
      <c r="S1345" s="1779">
        <v>1077496</v>
      </c>
      <c r="T1345" s="1779">
        <v>0</v>
      </c>
      <c r="U1345" s="1779">
        <v>0</v>
      </c>
      <c r="V1345" s="1779">
        <v>0</v>
      </c>
      <c r="W1345" s="23">
        <v>0.87</v>
      </c>
      <c r="X1345" s="1779">
        <v>3</v>
      </c>
    </row>
    <row r="1346" spans="1:24" ht="15" customHeight="1" x14ac:dyDescent="0.25">
      <c r="A1346" s="6" t="s">
        <v>18</v>
      </c>
      <c r="B1346" s="6" t="s">
        <v>15</v>
      </c>
      <c r="C1346" s="7">
        <f t="shared" ref="C1346:L1346" si="513">SUM(C1339:C1345)</f>
        <v>9261000</v>
      </c>
      <c r="D1346" s="7">
        <f t="shared" si="513"/>
        <v>9600000</v>
      </c>
      <c r="E1346" s="7">
        <f t="shared" si="513"/>
        <v>1920000</v>
      </c>
      <c r="F1346" s="7">
        <f t="shared" si="513"/>
        <v>487000</v>
      </c>
      <c r="G1346" s="7">
        <f t="shared" si="513"/>
        <v>0</v>
      </c>
      <c r="H1346" s="7">
        <f t="shared" si="513"/>
        <v>2964000</v>
      </c>
      <c r="I1346" s="7">
        <f t="shared" si="513"/>
        <v>0</v>
      </c>
      <c r="J1346" s="7">
        <f t="shared" si="513"/>
        <v>3817000</v>
      </c>
      <c r="K1346" s="7">
        <f t="shared" si="513"/>
        <v>0</v>
      </c>
      <c r="L1346" s="7">
        <f t="shared" si="513"/>
        <v>0</v>
      </c>
      <c r="M1346" s="7">
        <f>M1345</f>
        <v>-226334</v>
      </c>
      <c r="N1346" s="7">
        <f>SUM(N1339:N1345)</f>
        <v>-27000</v>
      </c>
      <c r="O1346" s="7"/>
      <c r="P1346" s="7">
        <f>SUM(P1339:P1345)</f>
        <v>0</v>
      </c>
      <c r="Q1346" s="8"/>
    </row>
    <row r="1347" spans="1:24" ht="15" customHeight="1" x14ac:dyDescent="0.25">
      <c r="A1347" s="3" t="s">
        <v>41</v>
      </c>
      <c r="B1347" s="3" t="s">
        <v>2932</v>
      </c>
      <c r="C1347" s="5">
        <v>1513000</v>
      </c>
      <c r="D1347" s="5">
        <v>1100000</v>
      </c>
      <c r="E1347" s="5">
        <v>220000</v>
      </c>
      <c r="F1347" s="5">
        <v>287000</v>
      </c>
      <c r="G1347" s="5">
        <v>0</v>
      </c>
      <c r="H1347" s="5">
        <v>393000</v>
      </c>
      <c r="I1347" s="5">
        <v>0</v>
      </c>
      <c r="J1347" s="5">
        <v>267000</v>
      </c>
      <c r="K1347" s="5">
        <v>0</v>
      </c>
      <c r="L1347" s="5"/>
      <c r="M1347" s="5">
        <f t="shared" ref="M1347:M1352" si="514" xml:space="preserve"> M1346+H1347+ I1347- J1347- L1347+ Q1347</f>
        <v>-100334</v>
      </c>
      <c r="N1347" s="5">
        <f t="shared" ref="N1347:N1352" si="515">(C1347-D1347 - F1347 - G1347 + J1347- K1347- H1347- I1347- P1347)*-1</f>
        <v>0</v>
      </c>
      <c r="O1347" s="5" t="s">
        <v>2566</v>
      </c>
      <c r="P1347" s="5">
        <v>0</v>
      </c>
      <c r="Q1347" s="1781">
        <v>0</v>
      </c>
      <c r="R1347" s="1781">
        <v>252167</v>
      </c>
      <c r="S1347" s="1781">
        <v>1260833</v>
      </c>
      <c r="T1347" s="1781">
        <v>0</v>
      </c>
      <c r="U1347" s="1781">
        <v>0</v>
      </c>
      <c r="V1347" s="1781">
        <v>0</v>
      </c>
      <c r="W1347" s="23">
        <v>0.75</v>
      </c>
      <c r="X1347" s="1781">
        <v>3</v>
      </c>
    </row>
    <row r="1348" spans="1:24" ht="15" customHeight="1" x14ac:dyDescent="0.25">
      <c r="A1348" s="3" t="s">
        <v>41</v>
      </c>
      <c r="B1348" s="3" t="s">
        <v>2933</v>
      </c>
      <c r="C1348" s="5">
        <v>2135000</v>
      </c>
      <c r="D1348" s="5">
        <v>1000000</v>
      </c>
      <c r="E1348" s="5">
        <v>200000</v>
      </c>
      <c r="F1348" s="5">
        <v>12000</v>
      </c>
      <c r="G1348" s="5">
        <v>0</v>
      </c>
      <c r="H1348" s="5">
        <v>1123000</v>
      </c>
      <c r="I1348" s="5">
        <v>0</v>
      </c>
      <c r="J1348" s="5">
        <v>0</v>
      </c>
      <c r="K1348" s="5">
        <v>0</v>
      </c>
      <c r="L1348" s="5"/>
      <c r="M1348" s="5">
        <f t="shared" si="514"/>
        <v>1022666</v>
      </c>
      <c r="N1348" s="5">
        <f t="shared" si="515"/>
        <v>0</v>
      </c>
      <c r="O1348" s="5" t="s">
        <v>2934</v>
      </c>
      <c r="P1348" s="5">
        <v>0</v>
      </c>
      <c r="Q1348" s="1783">
        <v>0</v>
      </c>
      <c r="R1348" s="1783">
        <v>355829</v>
      </c>
      <c r="S1348" s="1783">
        <v>1779171</v>
      </c>
      <c r="T1348" s="1783">
        <v>0</v>
      </c>
      <c r="U1348" s="1783">
        <v>0</v>
      </c>
      <c r="V1348" s="1783">
        <v>0</v>
      </c>
      <c r="W1348" s="23">
        <v>0.83</v>
      </c>
      <c r="X1348" s="1783">
        <v>1</v>
      </c>
    </row>
    <row r="1349" spans="1:24" ht="15" customHeight="1" x14ac:dyDescent="0.25">
      <c r="A1349" t="s">
        <v>41</v>
      </c>
      <c r="B1349" s="3" t="s">
        <v>2936</v>
      </c>
      <c r="C1349" s="5">
        <v>1150000</v>
      </c>
      <c r="D1349" s="5">
        <v>2000000</v>
      </c>
      <c r="E1349" s="5">
        <v>400000</v>
      </c>
      <c r="F1349" s="5">
        <v>12000</v>
      </c>
      <c r="G1349" s="5">
        <v>0</v>
      </c>
      <c r="H1349" s="5">
        <v>744000</v>
      </c>
      <c r="I1349" s="5">
        <v>0</v>
      </c>
      <c r="J1349" s="5">
        <v>1608000</v>
      </c>
      <c r="K1349" s="5">
        <v>0</v>
      </c>
      <c r="L1349" s="5"/>
      <c r="M1349" s="5">
        <f t="shared" si="514"/>
        <v>158666</v>
      </c>
      <c r="N1349" s="5">
        <f t="shared" si="515"/>
        <v>-2000</v>
      </c>
      <c r="O1349" s="5" t="s">
        <v>2066</v>
      </c>
      <c r="P1349" s="5">
        <v>0</v>
      </c>
      <c r="Q1349" s="1785">
        <v>0</v>
      </c>
      <c r="R1349" s="1785">
        <v>191666</v>
      </c>
      <c r="S1349" s="1785">
        <v>958334</v>
      </c>
      <c r="T1349" s="1785">
        <v>0</v>
      </c>
      <c r="U1349" s="1785">
        <v>0</v>
      </c>
      <c r="V1349" s="1785">
        <v>0</v>
      </c>
      <c r="W1349" s="23">
        <v>0.85</v>
      </c>
      <c r="X1349" s="1785">
        <v>1</v>
      </c>
    </row>
    <row r="1350" spans="1:24" ht="15" customHeight="1" x14ac:dyDescent="0.25">
      <c r="A1350" s="3" t="s">
        <v>41</v>
      </c>
      <c r="B1350" s="3" t="s">
        <v>2937</v>
      </c>
      <c r="C1350" s="5">
        <v>1019000</v>
      </c>
      <c r="D1350" s="5">
        <v>1200000</v>
      </c>
      <c r="E1350" s="5">
        <v>240000</v>
      </c>
      <c r="F1350" s="5">
        <v>27000</v>
      </c>
      <c r="G1350" s="5">
        <v>0</v>
      </c>
      <c r="H1350" s="5">
        <v>92000</v>
      </c>
      <c r="I1350" s="5">
        <v>0</v>
      </c>
      <c r="J1350" s="5">
        <v>300000</v>
      </c>
      <c r="K1350" s="5">
        <v>0</v>
      </c>
      <c r="L1350" s="5"/>
      <c r="M1350" s="5">
        <f t="shared" si="514"/>
        <v>-49334</v>
      </c>
      <c r="N1350" s="5">
        <f t="shared" si="515"/>
        <v>0</v>
      </c>
      <c r="O1350" s="5" t="s">
        <v>2938</v>
      </c>
      <c r="P1350" s="5">
        <v>0</v>
      </c>
      <c r="Q1350" s="1787">
        <v>0</v>
      </c>
      <c r="R1350" s="1787">
        <v>169834</v>
      </c>
      <c r="S1350" s="1787">
        <v>849166</v>
      </c>
      <c r="T1350" s="1787">
        <v>0</v>
      </c>
      <c r="U1350" s="1787">
        <v>0</v>
      </c>
      <c r="V1350" s="1787">
        <v>0</v>
      </c>
      <c r="W1350" s="23">
        <v>0.78</v>
      </c>
      <c r="X1350" s="1787">
        <v>5</v>
      </c>
    </row>
    <row r="1351" spans="1:24" ht="15" customHeight="1" x14ac:dyDescent="0.25">
      <c r="A1351" s="3" t="s">
        <v>41</v>
      </c>
      <c r="B1351" s="3" t="s">
        <v>2939</v>
      </c>
      <c r="C1351" s="5">
        <v>1159000</v>
      </c>
      <c r="D1351" s="5">
        <v>900000</v>
      </c>
      <c r="E1351" s="5">
        <v>180000</v>
      </c>
      <c r="F1351" s="5">
        <v>12000</v>
      </c>
      <c r="G1351" s="5">
        <v>0</v>
      </c>
      <c r="H1351" s="5">
        <v>247000</v>
      </c>
      <c r="I1351" s="5">
        <v>0</v>
      </c>
      <c r="J1351" s="5">
        <v>0</v>
      </c>
      <c r="K1351" s="5">
        <v>0</v>
      </c>
      <c r="L1351" s="5"/>
      <c r="M1351" s="5">
        <f t="shared" si="514"/>
        <v>197666</v>
      </c>
      <c r="N1351" s="5">
        <f t="shared" si="515"/>
        <v>0</v>
      </c>
      <c r="O1351" s="5" t="s">
        <v>2940</v>
      </c>
      <c r="P1351" s="5">
        <v>0</v>
      </c>
      <c r="Q1351" s="1790">
        <v>0</v>
      </c>
      <c r="R1351" s="1790">
        <v>193168</v>
      </c>
      <c r="S1351" s="1790">
        <v>965832</v>
      </c>
      <c r="T1351" s="1790">
        <v>0</v>
      </c>
      <c r="U1351" s="1790">
        <v>0</v>
      </c>
      <c r="V1351" s="1790">
        <v>0</v>
      </c>
      <c r="W1351" s="23">
        <v>0.91</v>
      </c>
      <c r="X1351" s="1790">
        <v>2</v>
      </c>
    </row>
    <row r="1352" spans="1:24" ht="15" customHeight="1" x14ac:dyDescent="0.25">
      <c r="A1352" s="3" t="s">
        <v>41</v>
      </c>
      <c r="B1352" s="3" t="s">
        <v>2941</v>
      </c>
      <c r="C1352" s="5">
        <v>1210000</v>
      </c>
      <c r="D1352" s="5">
        <v>700000</v>
      </c>
      <c r="E1352" s="5">
        <v>140000</v>
      </c>
      <c r="F1352" s="5">
        <v>27000</v>
      </c>
      <c r="G1352" s="5">
        <v>0</v>
      </c>
      <c r="H1352" s="5">
        <v>484000</v>
      </c>
      <c r="I1352" s="5">
        <v>0</v>
      </c>
      <c r="J1352" s="5">
        <v>0</v>
      </c>
      <c r="K1352" s="5">
        <v>0</v>
      </c>
      <c r="L1352" s="5"/>
      <c r="M1352" s="5">
        <f t="shared" si="514"/>
        <v>681666</v>
      </c>
      <c r="N1352" s="5">
        <f t="shared" si="515"/>
        <v>1000</v>
      </c>
      <c r="O1352" s="5" t="s">
        <v>2942</v>
      </c>
      <c r="P1352" s="5">
        <v>0</v>
      </c>
      <c r="Q1352" s="1792">
        <v>0</v>
      </c>
      <c r="R1352" s="1792">
        <v>201668</v>
      </c>
      <c r="S1352" s="1792">
        <v>1008332</v>
      </c>
      <c r="T1352" s="1792">
        <v>0</v>
      </c>
      <c r="U1352" s="1792">
        <v>0</v>
      </c>
      <c r="V1352" s="1792">
        <v>0</v>
      </c>
      <c r="W1352" s="23">
        <v>0.87</v>
      </c>
      <c r="X1352" s="1792">
        <v>2</v>
      </c>
    </row>
    <row r="1353" spans="1:24" ht="15" customHeight="1" x14ac:dyDescent="0.25">
      <c r="A1353" s="3" t="s">
        <v>41</v>
      </c>
      <c r="B1353" s="3" t="s">
        <v>2943</v>
      </c>
      <c r="C1353" s="5">
        <v>1256000</v>
      </c>
      <c r="D1353" s="5">
        <v>2000000</v>
      </c>
      <c r="E1353" s="5">
        <v>400000</v>
      </c>
      <c r="F1353" s="5">
        <v>387000</v>
      </c>
      <c r="G1353" s="5">
        <v>0</v>
      </c>
      <c r="H1353" s="5">
        <v>0</v>
      </c>
      <c r="I1353" s="5">
        <v>0</v>
      </c>
      <c r="J1353" s="5">
        <v>1131000</v>
      </c>
      <c r="K1353" s="5">
        <v>0</v>
      </c>
      <c r="L1353" s="5"/>
      <c r="M1353" s="5">
        <f xml:space="preserve"> M1352+H1353+ I1353- J1353- L1353+ Q1353</f>
        <v>-449334</v>
      </c>
      <c r="N1353" s="5">
        <f>(C1353-D1353 - F1353 - G1353 + J1353- K1353- H1353- I1353- P1353)*-1</f>
        <v>0</v>
      </c>
      <c r="O1353" s="5" t="s">
        <v>2944</v>
      </c>
      <c r="P1353" s="5">
        <v>0</v>
      </c>
      <c r="Q1353" s="1796">
        <v>0</v>
      </c>
      <c r="R1353" s="1796">
        <v>209331</v>
      </c>
      <c r="S1353" s="1796">
        <v>1046669</v>
      </c>
      <c r="T1353" s="1796">
        <v>0</v>
      </c>
      <c r="U1353" s="1796">
        <v>0</v>
      </c>
      <c r="V1353" s="1796">
        <v>0</v>
      </c>
      <c r="W1353" s="23">
        <v>0.82</v>
      </c>
      <c r="X1353" s="1796">
        <v>3</v>
      </c>
    </row>
    <row r="1354" spans="1:24" ht="15" customHeight="1" x14ac:dyDescent="0.25">
      <c r="A1354" s="6" t="s">
        <v>19</v>
      </c>
      <c r="B1354" s="6" t="s">
        <v>15</v>
      </c>
      <c r="C1354" s="7">
        <f t="shared" ref="C1354:L1354" si="516">SUM(C1347:C1353)</f>
        <v>9442000</v>
      </c>
      <c r="D1354" s="7">
        <f t="shared" si="516"/>
        <v>8900000</v>
      </c>
      <c r="E1354" s="7">
        <f t="shared" si="516"/>
        <v>1780000</v>
      </c>
      <c r="F1354" s="7">
        <f t="shared" si="516"/>
        <v>764000</v>
      </c>
      <c r="G1354" s="7">
        <f t="shared" si="516"/>
        <v>0</v>
      </c>
      <c r="H1354" s="7">
        <f t="shared" si="516"/>
        <v>3083000</v>
      </c>
      <c r="I1354" s="7">
        <f t="shared" si="516"/>
        <v>0</v>
      </c>
      <c r="J1354" s="7">
        <f t="shared" si="516"/>
        <v>3306000</v>
      </c>
      <c r="K1354" s="7">
        <f t="shared" si="516"/>
        <v>0</v>
      </c>
      <c r="L1354" s="7">
        <f t="shared" si="516"/>
        <v>0</v>
      </c>
      <c r="M1354" s="7">
        <f>M1353</f>
        <v>-449334</v>
      </c>
      <c r="N1354" s="7">
        <f>SUM(N1347:N1353)</f>
        <v>-1000</v>
      </c>
      <c r="O1354" s="7"/>
      <c r="P1354" s="7">
        <f>SUM(P1347:P1353)</f>
        <v>0</v>
      </c>
      <c r="Q1354" s="8"/>
    </row>
    <row r="1355" spans="1:24" x14ac:dyDescent="0.25">
      <c r="A1355" s="10" t="s">
        <v>15</v>
      </c>
      <c r="B1355" s="10" t="s">
        <v>20</v>
      </c>
      <c r="C1355" s="11">
        <f t="shared" ref="C1355:L1355" si="517">C1330+C1338+C1346+C1354</f>
        <v>38164000</v>
      </c>
      <c r="D1355" s="11">
        <f t="shared" si="517"/>
        <v>32695000</v>
      </c>
      <c r="E1355" s="11">
        <f t="shared" si="517"/>
        <v>6539000</v>
      </c>
      <c r="F1355" s="11">
        <f t="shared" si="517"/>
        <v>2585000</v>
      </c>
      <c r="G1355" s="11">
        <f t="shared" si="517"/>
        <v>0</v>
      </c>
      <c r="H1355" s="11">
        <f t="shared" si="517"/>
        <v>17945000</v>
      </c>
      <c r="I1355" s="11">
        <f t="shared" si="517"/>
        <v>0</v>
      </c>
      <c r="J1355" s="11">
        <f t="shared" si="517"/>
        <v>15162000</v>
      </c>
      <c r="K1355" s="11">
        <f t="shared" si="517"/>
        <v>220000</v>
      </c>
      <c r="L1355" s="11">
        <f t="shared" si="517"/>
        <v>0</v>
      </c>
      <c r="M1355" s="11">
        <f>M1354</f>
        <v>-449334</v>
      </c>
      <c r="N1355" s="11">
        <f>N1330+N1338+N1346+N1354</f>
        <v>9000</v>
      </c>
      <c r="O1355" s="11"/>
      <c r="P1355" s="11">
        <f>P1330+P1338+P1346+P1354</f>
        <v>0</v>
      </c>
      <c r="Q1355" s="9"/>
    </row>
    <row r="1356" spans="1:24" ht="15" customHeight="1" x14ac:dyDescent="0.25">
      <c r="A1356" t="s">
        <v>41</v>
      </c>
      <c r="B1356" s="27"/>
      <c r="C1356" s="27">
        <v>2115000</v>
      </c>
      <c r="D1356" s="27">
        <v>700000</v>
      </c>
      <c r="E1356" s="27">
        <v>140000</v>
      </c>
      <c r="F1356" s="27">
        <v>27000</v>
      </c>
      <c r="G1356" s="27">
        <v>0</v>
      </c>
      <c r="H1356" s="27">
        <v>1388000</v>
      </c>
      <c r="I1356" s="27">
        <v>0</v>
      </c>
      <c r="J1356" s="27">
        <v>0</v>
      </c>
      <c r="K1356" s="27">
        <v>0</v>
      </c>
      <c r="M1356" s="5">
        <f t="shared" ref="M1356:M1361" si="518" xml:space="preserve"> M1355+H1356+ I1356- J1356- L1356+ Q1356</f>
        <v>938666</v>
      </c>
      <c r="N1356">
        <f t="shared" ref="N1356:N1361" si="519">(C1356-D1356 - F1356 - G1356 + J1356- K1356- H1356- I1356- P1356)*-1</f>
        <v>0</v>
      </c>
      <c r="O1356" t="s">
        <v>2946</v>
      </c>
      <c r="P1356" s="1798">
        <v>0</v>
      </c>
      <c r="Q1356" s="1798">
        <v>0</v>
      </c>
      <c r="R1356" s="1798">
        <v>352505</v>
      </c>
      <c r="S1356" s="1798">
        <v>1762495</v>
      </c>
      <c r="T1356" s="1798">
        <v>0</v>
      </c>
      <c r="U1356" s="1798">
        <v>0</v>
      </c>
      <c r="V1356" s="1798">
        <v>0</v>
      </c>
      <c r="W1356" s="23">
        <v>0.91</v>
      </c>
      <c r="X1356" s="1798">
        <v>2</v>
      </c>
    </row>
    <row r="1357" spans="1:24" ht="15" customHeight="1" x14ac:dyDescent="0.25">
      <c r="A1357" t="s">
        <v>41</v>
      </c>
      <c r="B1357" s="27"/>
      <c r="C1357" s="27">
        <v>1103000</v>
      </c>
      <c r="D1357" s="27">
        <v>700000</v>
      </c>
      <c r="E1357" s="27">
        <v>140000</v>
      </c>
      <c r="F1357" s="27">
        <v>12000</v>
      </c>
      <c r="G1357" s="27">
        <v>0</v>
      </c>
      <c r="H1357" s="27">
        <v>391000</v>
      </c>
      <c r="I1357" s="27">
        <v>0</v>
      </c>
      <c r="J1357" s="27">
        <v>0</v>
      </c>
      <c r="K1357" s="27">
        <v>0</v>
      </c>
      <c r="M1357" s="5">
        <f t="shared" si="518"/>
        <v>1329666</v>
      </c>
      <c r="N1357">
        <f t="shared" si="519"/>
        <v>0</v>
      </c>
      <c r="O1357" t="s">
        <v>1399</v>
      </c>
      <c r="P1357" s="1800">
        <v>0</v>
      </c>
      <c r="Q1357" s="1800">
        <v>0</v>
      </c>
      <c r="R1357" s="1800">
        <v>183833</v>
      </c>
      <c r="S1357" s="1800">
        <v>919167</v>
      </c>
      <c r="T1357" s="1800">
        <v>0</v>
      </c>
      <c r="U1357" s="1800">
        <v>0</v>
      </c>
      <c r="V1357" s="1800">
        <v>0</v>
      </c>
      <c r="W1357" s="23">
        <v>0.84</v>
      </c>
      <c r="X1357" s="1800">
        <v>2</v>
      </c>
    </row>
    <row r="1358" spans="1:24" ht="15" customHeight="1" x14ac:dyDescent="0.25">
      <c r="A1358" s="3" t="s">
        <v>41</v>
      </c>
      <c r="B1358" s="3" t="s">
        <v>2950</v>
      </c>
      <c r="C1358" s="5">
        <v>2033000</v>
      </c>
      <c r="D1358" s="5">
        <v>600000</v>
      </c>
      <c r="E1358" s="5">
        <v>120000</v>
      </c>
      <c r="F1358" s="5">
        <v>12000</v>
      </c>
      <c r="G1358" s="5">
        <v>0</v>
      </c>
      <c r="H1358" s="5">
        <v>1421000</v>
      </c>
      <c r="I1358" s="5">
        <v>0</v>
      </c>
      <c r="J1358" s="5">
        <v>0</v>
      </c>
      <c r="K1358" s="5">
        <v>0</v>
      </c>
      <c r="L1358" s="5"/>
      <c r="M1358" s="5">
        <f t="shared" si="518"/>
        <v>2750666</v>
      </c>
      <c r="N1358" s="5">
        <f t="shared" si="519"/>
        <v>0</v>
      </c>
      <c r="O1358" s="5" t="s">
        <v>2032</v>
      </c>
      <c r="P1358" s="5">
        <v>0</v>
      </c>
      <c r="Q1358" s="1802">
        <v>0</v>
      </c>
      <c r="R1358" s="1802">
        <v>338831</v>
      </c>
      <c r="S1358" s="1802">
        <v>1694169</v>
      </c>
      <c r="T1358" s="1802">
        <v>0</v>
      </c>
      <c r="U1358" s="1802">
        <v>0</v>
      </c>
      <c r="V1358" s="1802">
        <v>0</v>
      </c>
      <c r="W1358" s="23">
        <v>0.87</v>
      </c>
      <c r="X1358" s="1802">
        <v>1</v>
      </c>
    </row>
    <row r="1359" spans="1:24" ht="15" customHeight="1" x14ac:dyDescent="0.25">
      <c r="A1359" s="3" t="s">
        <v>41</v>
      </c>
      <c r="B1359" s="3" t="s">
        <v>2950</v>
      </c>
      <c r="C1359" s="5">
        <v>1086000</v>
      </c>
      <c r="D1359" s="5">
        <v>1000000</v>
      </c>
      <c r="E1359" s="5">
        <v>200000</v>
      </c>
      <c r="F1359" s="5">
        <v>45000</v>
      </c>
      <c r="G1359" s="5">
        <v>0</v>
      </c>
      <c r="H1359" s="5">
        <v>837000</v>
      </c>
      <c r="I1359" s="5">
        <v>0</v>
      </c>
      <c r="J1359" s="5">
        <v>800000</v>
      </c>
      <c r="K1359" s="5">
        <v>0</v>
      </c>
      <c r="L1359" s="5"/>
      <c r="M1359" s="5">
        <f t="shared" si="518"/>
        <v>2787666</v>
      </c>
      <c r="N1359" s="5">
        <f t="shared" si="519"/>
        <v>-4000</v>
      </c>
      <c r="O1359" s="5" t="s">
        <v>2951</v>
      </c>
      <c r="P1359" s="5">
        <v>0</v>
      </c>
      <c r="Q1359" s="1803">
        <v>0</v>
      </c>
      <c r="R1359" s="1803">
        <v>180999</v>
      </c>
      <c r="S1359" s="1803">
        <v>905001</v>
      </c>
      <c r="T1359" s="1803">
        <v>0</v>
      </c>
      <c r="U1359" s="1803">
        <v>0</v>
      </c>
      <c r="V1359" s="1803">
        <v>0</v>
      </c>
      <c r="W1359" s="23">
        <v>0.93</v>
      </c>
      <c r="X1359" s="1803">
        <v>1</v>
      </c>
    </row>
    <row r="1360" spans="1:24" ht="15" customHeight="1" x14ac:dyDescent="0.25">
      <c r="A1360" s="3" t="s">
        <v>41</v>
      </c>
      <c r="B1360" s="3" t="s">
        <v>2952</v>
      </c>
      <c r="C1360" s="5">
        <v>1292000</v>
      </c>
      <c r="D1360" s="5">
        <v>1000000</v>
      </c>
      <c r="E1360" s="5">
        <v>200000</v>
      </c>
      <c r="F1360" s="5">
        <v>27000</v>
      </c>
      <c r="G1360" s="5">
        <v>0</v>
      </c>
      <c r="H1360" s="5">
        <v>740000</v>
      </c>
      <c r="I1360" s="5">
        <v>0</v>
      </c>
      <c r="J1360" s="5">
        <v>500000</v>
      </c>
      <c r="K1360" s="5">
        <v>25000</v>
      </c>
      <c r="L1360" s="5"/>
      <c r="M1360" s="5">
        <f t="shared" si="518"/>
        <v>3027666</v>
      </c>
      <c r="N1360" s="5">
        <f t="shared" si="519"/>
        <v>0</v>
      </c>
      <c r="O1360" s="5" t="s">
        <v>2953</v>
      </c>
      <c r="P1360" s="5">
        <v>0</v>
      </c>
      <c r="Q1360" s="1805">
        <v>0</v>
      </c>
      <c r="R1360" s="1805">
        <v>215331</v>
      </c>
      <c r="S1360" s="1805">
        <v>1076669</v>
      </c>
      <c r="T1360" s="1805">
        <v>0</v>
      </c>
      <c r="U1360" s="1805">
        <v>0</v>
      </c>
      <c r="V1360" s="1805">
        <v>0</v>
      </c>
      <c r="W1360" s="23">
        <v>0.91</v>
      </c>
      <c r="X1360" s="1805">
        <v>2</v>
      </c>
    </row>
    <row r="1361" spans="1:24" ht="15" customHeight="1" x14ac:dyDescent="0.25">
      <c r="A1361" s="3" t="s">
        <v>41</v>
      </c>
      <c r="B1361" s="3" t="s">
        <v>2955</v>
      </c>
      <c r="C1361" s="5">
        <v>1218000</v>
      </c>
      <c r="D1361" s="5">
        <v>500000</v>
      </c>
      <c r="E1361" s="5">
        <v>100000</v>
      </c>
      <c r="F1361" s="5">
        <v>532000</v>
      </c>
      <c r="G1361" s="5">
        <v>0</v>
      </c>
      <c r="H1361" s="5">
        <v>416000</v>
      </c>
      <c r="I1361" s="5">
        <v>0</v>
      </c>
      <c r="J1361" s="5">
        <v>230000</v>
      </c>
      <c r="K1361" s="5">
        <v>0</v>
      </c>
      <c r="L1361" s="5"/>
      <c r="M1361" s="5">
        <f t="shared" si="518"/>
        <v>3213666</v>
      </c>
      <c r="N1361" s="5">
        <f t="shared" si="519"/>
        <v>0</v>
      </c>
      <c r="O1361" s="5" t="s">
        <v>2956</v>
      </c>
      <c r="P1361" s="5">
        <v>0</v>
      </c>
      <c r="Q1361" s="1808">
        <v>0</v>
      </c>
      <c r="R1361" s="1808">
        <v>203002</v>
      </c>
      <c r="S1361" s="1808">
        <v>1014998</v>
      </c>
      <c r="T1361" s="1808">
        <v>0</v>
      </c>
      <c r="U1361" s="1808">
        <v>0</v>
      </c>
      <c r="V1361" s="1808">
        <v>0</v>
      </c>
      <c r="W1361" s="23">
        <v>0.82</v>
      </c>
      <c r="X1361" s="1808">
        <v>1</v>
      </c>
    </row>
    <row r="1362" spans="1:24" ht="15" customHeight="1" x14ac:dyDescent="0.25">
      <c r="A1362" s="3" t="s">
        <v>41</v>
      </c>
      <c r="B1362" s="3" t="s">
        <v>2957</v>
      </c>
      <c r="C1362" s="5">
        <v>2842000</v>
      </c>
      <c r="D1362" s="5">
        <v>250000</v>
      </c>
      <c r="E1362" s="5">
        <v>50000</v>
      </c>
      <c r="F1362" s="5">
        <v>12000</v>
      </c>
      <c r="G1362" s="5">
        <v>0</v>
      </c>
      <c r="H1362" s="5">
        <v>2580000</v>
      </c>
      <c r="I1362" s="5">
        <v>0</v>
      </c>
      <c r="J1362" s="5">
        <v>0</v>
      </c>
      <c r="K1362" s="5">
        <v>0</v>
      </c>
      <c r="L1362" s="5"/>
      <c r="M1362" s="5">
        <f xml:space="preserve"> M1361+H1362+ I1362- J1362- L1362+ Q1362</f>
        <v>5793666</v>
      </c>
      <c r="N1362" s="5">
        <f>(C1362-D1362 - F1362 - G1362 + J1362- K1362- H1362- I1362- P1362)*-1</f>
        <v>0</v>
      </c>
      <c r="O1362" s="5" t="s">
        <v>2958</v>
      </c>
      <c r="P1362" s="5">
        <v>0</v>
      </c>
      <c r="Q1362" s="1809">
        <v>0</v>
      </c>
      <c r="R1362" s="1809">
        <v>473660</v>
      </c>
      <c r="S1362" s="1809">
        <v>2368340</v>
      </c>
      <c r="T1362" s="1809">
        <v>0</v>
      </c>
      <c r="U1362" s="1809">
        <v>0</v>
      </c>
      <c r="V1362" s="1809">
        <v>0</v>
      </c>
      <c r="W1362" s="23">
        <v>0.97</v>
      </c>
      <c r="X1362" s="1809">
        <v>1</v>
      </c>
    </row>
    <row r="1363" spans="1:24" ht="15" customHeight="1" x14ac:dyDescent="0.25">
      <c r="A1363" s="6" t="s">
        <v>16</v>
      </c>
      <c r="B1363" s="6" t="s">
        <v>15</v>
      </c>
      <c r="C1363" s="7">
        <f>SUM(C1356:C1362)</f>
        <v>11689000</v>
      </c>
      <c r="D1363" s="7">
        <f>SUM(D1356:D1362)</f>
        <v>4750000</v>
      </c>
      <c r="E1363" s="7">
        <f>SUM(E1356:E1362)</f>
        <v>950000</v>
      </c>
      <c r="F1363" s="7">
        <f>SUM(F1356:F1362)</f>
        <v>667000</v>
      </c>
      <c r="G1363" s="7">
        <f t="shared" ref="G1363:L1363" si="520">SUM(G1349:G1362)</f>
        <v>0</v>
      </c>
      <c r="H1363" s="7">
        <f>SUM(H1356:H1362)</f>
        <v>7773000</v>
      </c>
      <c r="I1363" s="7">
        <f t="shared" si="520"/>
        <v>0</v>
      </c>
      <c r="J1363" s="7">
        <f>SUM(J1356:J1362)</f>
        <v>1530000</v>
      </c>
      <c r="K1363" s="7">
        <f>SUM(K1356:K1362)</f>
        <v>25000</v>
      </c>
      <c r="L1363" s="7">
        <f t="shared" si="520"/>
        <v>0</v>
      </c>
      <c r="M1363" s="7">
        <f>M1362</f>
        <v>5793666</v>
      </c>
      <c r="N1363" s="7">
        <f>SUM(N1349:N1362)</f>
        <v>3000</v>
      </c>
      <c r="O1363" s="7"/>
      <c r="P1363" s="7">
        <f>SUM(P1349:P1362)</f>
        <v>0</v>
      </c>
      <c r="Q1363" s="8"/>
    </row>
    <row r="1364" spans="1:24" ht="15" customHeight="1" x14ac:dyDescent="0.25">
      <c r="A1364" s="3" t="s">
        <v>41</v>
      </c>
      <c r="B1364" s="3" t="s">
        <v>2959</v>
      </c>
      <c r="C1364" s="5">
        <v>1395000</v>
      </c>
      <c r="D1364" s="5">
        <v>2650000</v>
      </c>
      <c r="E1364" s="5">
        <v>530000</v>
      </c>
      <c r="F1364" s="5">
        <v>27000</v>
      </c>
      <c r="G1364" s="5">
        <v>0</v>
      </c>
      <c r="H1364" s="5">
        <v>719000</v>
      </c>
      <c r="I1364" s="5">
        <v>0</v>
      </c>
      <c r="J1364" s="5">
        <v>2000000</v>
      </c>
      <c r="K1364" s="5">
        <v>0</v>
      </c>
      <c r="L1364" s="5">
        <v>6500000</v>
      </c>
      <c r="M1364" s="5">
        <f t="shared" ref="M1364:M1369" si="521" xml:space="preserve"> M1363+H1364+ I1364- J1364- L1364+ Q1364</f>
        <v>-1987334</v>
      </c>
      <c r="N1364" s="5">
        <f t="shared" ref="N1364:N1369" si="522">(C1364-D1364 - F1364 - G1364 + J1364- K1364- H1364- I1364- P1364)*-1</f>
        <v>1000</v>
      </c>
      <c r="O1364" s="5" t="s">
        <v>2960</v>
      </c>
      <c r="P1364" s="5">
        <v>0</v>
      </c>
      <c r="Q1364" s="1812">
        <v>0</v>
      </c>
      <c r="R1364" s="1812">
        <v>232507</v>
      </c>
      <c r="S1364" s="1812">
        <v>1162493</v>
      </c>
      <c r="T1364" s="1812">
        <v>0</v>
      </c>
      <c r="U1364" s="1812">
        <v>0</v>
      </c>
      <c r="V1364" s="1812">
        <v>0</v>
      </c>
      <c r="W1364" s="23">
        <v>0.92</v>
      </c>
      <c r="X1364" s="1812">
        <v>3</v>
      </c>
    </row>
    <row r="1365" spans="1:24" ht="15" customHeight="1" x14ac:dyDescent="0.25">
      <c r="A1365" s="3" t="s">
        <v>41</v>
      </c>
      <c r="B1365" s="3" t="s">
        <v>2961</v>
      </c>
      <c r="C1365" s="5">
        <v>1100000</v>
      </c>
      <c r="D1365" s="5">
        <v>1500000</v>
      </c>
      <c r="E1365" s="5">
        <v>300000</v>
      </c>
      <c r="F1365" s="5">
        <v>92000</v>
      </c>
      <c r="G1365" s="5">
        <v>0</v>
      </c>
      <c r="H1365" s="5">
        <v>508000</v>
      </c>
      <c r="I1365" s="5">
        <v>0</v>
      </c>
      <c r="J1365" s="5">
        <v>1000000</v>
      </c>
      <c r="K1365" s="5">
        <v>0</v>
      </c>
      <c r="L1365" s="5"/>
      <c r="M1365" s="5">
        <f xml:space="preserve"> +M1364+H1365+ I1365- J1365- L1365+ Q1365</f>
        <v>-2479334</v>
      </c>
      <c r="N1365" s="5">
        <f t="shared" si="522"/>
        <v>0</v>
      </c>
      <c r="O1365" s="5" t="s">
        <v>2962</v>
      </c>
      <c r="P1365" s="5">
        <v>0</v>
      </c>
      <c r="Q1365" s="1814">
        <v>0</v>
      </c>
      <c r="R1365" s="1814">
        <v>183332</v>
      </c>
      <c r="S1365" s="1814">
        <v>916668</v>
      </c>
      <c r="T1365" s="1814">
        <v>0</v>
      </c>
      <c r="U1365" s="1814">
        <v>0</v>
      </c>
      <c r="V1365" s="1814">
        <v>0</v>
      </c>
      <c r="W1365" s="23">
        <v>0.89</v>
      </c>
      <c r="X1365" s="1814">
        <v>2</v>
      </c>
    </row>
    <row r="1366" spans="1:24" ht="15" customHeight="1" x14ac:dyDescent="0.25">
      <c r="A1366" s="3" t="s">
        <v>41</v>
      </c>
      <c r="B1366" s="3" t="s">
        <v>2963</v>
      </c>
      <c r="C1366" s="5">
        <v>1153000</v>
      </c>
      <c r="D1366" s="5">
        <v>1000000</v>
      </c>
      <c r="E1366" s="5">
        <v>200000</v>
      </c>
      <c r="F1366" s="5">
        <v>27000</v>
      </c>
      <c r="G1366" s="5">
        <v>0</v>
      </c>
      <c r="H1366" s="5">
        <v>426000</v>
      </c>
      <c r="I1366" s="5">
        <v>0</v>
      </c>
      <c r="J1366" s="5">
        <v>300000</v>
      </c>
      <c r="K1366" s="5">
        <v>0</v>
      </c>
      <c r="L1366" s="5"/>
      <c r="M1366" s="5">
        <f t="shared" si="521"/>
        <v>-2353334</v>
      </c>
      <c r="N1366" s="5">
        <f t="shared" si="522"/>
        <v>0</v>
      </c>
      <c r="O1366" s="5" t="s">
        <v>2964</v>
      </c>
      <c r="P1366" s="5">
        <v>0</v>
      </c>
      <c r="Q1366" s="1816">
        <v>0</v>
      </c>
      <c r="R1366" s="1816">
        <v>192165</v>
      </c>
      <c r="S1366" s="1816">
        <v>960835</v>
      </c>
      <c r="T1366" s="1816">
        <v>0</v>
      </c>
      <c r="U1366" s="1816">
        <v>0</v>
      </c>
      <c r="V1366" s="1816">
        <v>0</v>
      </c>
      <c r="W1366" s="23">
        <v>0.95</v>
      </c>
      <c r="X1366" s="1816">
        <v>1</v>
      </c>
    </row>
    <row r="1367" spans="1:24" ht="15" customHeight="1" x14ac:dyDescent="0.25">
      <c r="A1367" s="3" t="s">
        <v>41</v>
      </c>
      <c r="B1367" s="3" t="s">
        <v>2965</v>
      </c>
      <c r="C1367" s="5">
        <v>1301000</v>
      </c>
      <c r="D1367" s="5">
        <v>500000</v>
      </c>
      <c r="E1367" s="5">
        <v>100000</v>
      </c>
      <c r="F1367" s="5">
        <v>27000</v>
      </c>
      <c r="G1367" s="5">
        <v>0</v>
      </c>
      <c r="H1367" s="5">
        <v>1264000</v>
      </c>
      <c r="I1367" s="5">
        <v>0</v>
      </c>
      <c r="J1367" s="5">
        <v>491000</v>
      </c>
      <c r="K1367" s="5">
        <v>0</v>
      </c>
      <c r="L1367" s="5"/>
      <c r="M1367" s="5">
        <f t="shared" si="521"/>
        <v>-1580334</v>
      </c>
      <c r="N1367" s="5">
        <f t="shared" si="522"/>
        <v>-1000</v>
      </c>
      <c r="O1367" s="5" t="s">
        <v>1906</v>
      </c>
      <c r="P1367" s="5">
        <v>0</v>
      </c>
      <c r="Q1367" s="1818">
        <v>0</v>
      </c>
      <c r="R1367" s="1818">
        <v>216832</v>
      </c>
      <c r="S1367" s="1818">
        <v>1084168</v>
      </c>
      <c r="T1367" s="1818">
        <v>0</v>
      </c>
      <c r="U1367" s="1818">
        <v>0</v>
      </c>
      <c r="V1367" s="1818">
        <v>0</v>
      </c>
      <c r="W1367" s="23">
        <v>0.87</v>
      </c>
      <c r="X1367" s="1818">
        <v>1</v>
      </c>
    </row>
    <row r="1368" spans="1:24" ht="15" customHeight="1" x14ac:dyDescent="0.25">
      <c r="A1368" s="3" t="s">
        <v>41</v>
      </c>
      <c r="B1368" s="3" t="s">
        <v>2966</v>
      </c>
      <c r="C1368" s="5">
        <v>890000</v>
      </c>
      <c r="D1368" s="5">
        <v>800000</v>
      </c>
      <c r="E1368" s="5">
        <v>160000</v>
      </c>
      <c r="F1368" s="5">
        <v>242000</v>
      </c>
      <c r="G1368" s="5">
        <v>0</v>
      </c>
      <c r="H1368" s="5">
        <v>200000</v>
      </c>
      <c r="I1368" s="5">
        <v>0</v>
      </c>
      <c r="J1368" s="5">
        <v>352000</v>
      </c>
      <c r="K1368" s="5">
        <v>0</v>
      </c>
      <c r="L1368" s="5"/>
      <c r="M1368" s="5">
        <f t="shared" si="521"/>
        <v>-1732334</v>
      </c>
      <c r="N1368" s="5">
        <f t="shared" si="522"/>
        <v>0</v>
      </c>
      <c r="O1368" s="5" t="s">
        <v>2968</v>
      </c>
      <c r="P1368" s="5">
        <v>0</v>
      </c>
      <c r="Q1368" s="1820">
        <v>0</v>
      </c>
      <c r="R1368" s="1820">
        <v>148334</v>
      </c>
      <c r="S1368" s="1820">
        <v>741666</v>
      </c>
      <c r="T1368" s="1820">
        <v>0</v>
      </c>
      <c r="U1368" s="1820">
        <v>0</v>
      </c>
      <c r="V1368" s="1820">
        <v>0</v>
      </c>
      <c r="W1368" s="23">
        <v>0.81</v>
      </c>
      <c r="X1368" s="1820">
        <v>3</v>
      </c>
    </row>
    <row r="1369" spans="1:24" ht="15" customHeight="1" x14ac:dyDescent="0.25">
      <c r="A1369" s="3" t="s">
        <v>41</v>
      </c>
      <c r="B1369" s="3" t="s">
        <v>2969</v>
      </c>
      <c r="C1369" s="5">
        <v>1569000</v>
      </c>
      <c r="D1369" s="5">
        <v>0</v>
      </c>
      <c r="E1369" s="5">
        <v>0</v>
      </c>
      <c r="F1369" s="5">
        <v>27000</v>
      </c>
      <c r="G1369" s="5">
        <v>0</v>
      </c>
      <c r="H1369" s="5">
        <v>1542000</v>
      </c>
      <c r="I1369" s="5">
        <v>0</v>
      </c>
      <c r="J1369" s="5">
        <v>0</v>
      </c>
      <c r="K1369" s="5">
        <v>0</v>
      </c>
      <c r="L1369" s="5"/>
      <c r="M1369" s="5">
        <f t="shared" si="521"/>
        <v>-190334</v>
      </c>
      <c r="N1369" s="5">
        <f t="shared" si="522"/>
        <v>0</v>
      </c>
      <c r="O1369" s="5" t="s">
        <v>1891</v>
      </c>
      <c r="P1369" s="5">
        <v>0</v>
      </c>
      <c r="Q1369" s="1822">
        <v>0</v>
      </c>
      <c r="R1369" s="1822">
        <v>261502</v>
      </c>
      <c r="S1369" s="1822">
        <v>1307498.5</v>
      </c>
      <c r="T1369" s="1822">
        <v>0</v>
      </c>
      <c r="U1369" s="1822">
        <v>0</v>
      </c>
      <c r="V1369" s="1822">
        <v>0</v>
      </c>
      <c r="W1369" s="23">
        <v>0.8</v>
      </c>
      <c r="X1369" s="1822">
        <v>0</v>
      </c>
    </row>
    <row r="1370" spans="1:24" ht="15" customHeight="1" x14ac:dyDescent="0.25">
      <c r="A1370" s="3" t="s">
        <v>41</v>
      </c>
      <c r="B1370" s="3" t="s">
        <v>2970</v>
      </c>
      <c r="C1370" s="5">
        <v>1224000</v>
      </c>
      <c r="D1370" s="5">
        <v>5000000</v>
      </c>
      <c r="E1370" s="5">
        <v>1000000</v>
      </c>
      <c r="F1370" s="5">
        <v>12000</v>
      </c>
      <c r="G1370" s="5">
        <v>0</v>
      </c>
      <c r="H1370" s="5">
        <v>426000</v>
      </c>
      <c r="I1370" s="5">
        <v>0</v>
      </c>
      <c r="J1370" s="5">
        <v>4214000</v>
      </c>
      <c r="K1370" s="5">
        <v>0</v>
      </c>
      <c r="L1370" s="5"/>
      <c r="M1370" s="5">
        <f xml:space="preserve"> M1369+H1370+ I1370- J1370- L1370+ Q1370</f>
        <v>-3978334</v>
      </c>
      <c r="N1370" s="5">
        <f>(C1370-D1370 - F1370 - G1370 + J1370- K1370- H1370- I1370- P1370)*-1</f>
        <v>0</v>
      </c>
      <c r="O1370" s="5" t="s">
        <v>2971</v>
      </c>
      <c r="P1370" s="5">
        <v>0</v>
      </c>
      <c r="Q1370" s="1824">
        <v>0</v>
      </c>
      <c r="R1370" s="1824">
        <v>204004</v>
      </c>
      <c r="S1370" s="1824">
        <v>1019996</v>
      </c>
      <c r="T1370" s="1824">
        <v>0</v>
      </c>
      <c r="U1370" s="1824">
        <v>0</v>
      </c>
      <c r="V1370" s="1824">
        <v>0</v>
      </c>
      <c r="W1370" s="23">
        <v>0.89</v>
      </c>
      <c r="X1370" s="1824">
        <v>1</v>
      </c>
    </row>
    <row r="1371" spans="1:24" ht="15" customHeight="1" x14ac:dyDescent="0.25">
      <c r="A1371" s="6" t="s">
        <v>17</v>
      </c>
      <c r="B1371" s="6" t="s">
        <v>15</v>
      </c>
      <c r="C1371" s="7">
        <f t="shared" ref="C1371:L1371" si="523">SUM(C1364:C1370)</f>
        <v>8632000</v>
      </c>
      <c r="D1371" s="7">
        <f t="shared" si="523"/>
        <v>11450000</v>
      </c>
      <c r="E1371" s="7">
        <f t="shared" si="523"/>
        <v>2290000</v>
      </c>
      <c r="F1371" s="7">
        <f t="shared" si="523"/>
        <v>454000</v>
      </c>
      <c r="G1371" s="7">
        <f t="shared" si="523"/>
        <v>0</v>
      </c>
      <c r="H1371" s="7">
        <f t="shared" si="523"/>
        <v>5085000</v>
      </c>
      <c r="I1371" s="7">
        <f t="shared" si="523"/>
        <v>0</v>
      </c>
      <c r="J1371" s="7">
        <f t="shared" si="523"/>
        <v>8357000</v>
      </c>
      <c r="K1371" s="7">
        <f t="shared" si="523"/>
        <v>0</v>
      </c>
      <c r="L1371" s="7">
        <f t="shared" si="523"/>
        <v>6500000</v>
      </c>
      <c r="M1371" s="7">
        <f>M1370</f>
        <v>-3978334</v>
      </c>
      <c r="N1371" s="7">
        <f>SUM(N1364:N1370)</f>
        <v>0</v>
      </c>
      <c r="O1371" s="7"/>
      <c r="P1371" s="7">
        <f>SUM(P1364:P1370)</f>
        <v>0</v>
      </c>
      <c r="Q1371" s="8"/>
    </row>
    <row r="1372" spans="1:24" ht="15" customHeight="1" x14ac:dyDescent="0.25">
      <c r="A1372" s="3" t="s">
        <v>41</v>
      </c>
      <c r="B1372" s="3" t="s">
        <v>2972</v>
      </c>
      <c r="C1372" s="5">
        <v>1159000</v>
      </c>
      <c r="D1372" s="5">
        <v>1000000</v>
      </c>
      <c r="E1372" s="5">
        <v>200000</v>
      </c>
      <c r="F1372" s="5">
        <v>37000</v>
      </c>
      <c r="G1372" s="5">
        <v>0</v>
      </c>
      <c r="H1372" s="5">
        <v>548000</v>
      </c>
      <c r="I1372" s="5">
        <v>0</v>
      </c>
      <c r="J1372" s="5">
        <v>426000</v>
      </c>
      <c r="K1372" s="5">
        <v>0</v>
      </c>
      <c r="L1372" s="5"/>
      <c r="M1372" s="5">
        <f t="shared" ref="M1372:M1377" si="524" xml:space="preserve"> M1371+H1372+ I1372- J1372- L1372+ Q1372</f>
        <v>-3856334</v>
      </c>
      <c r="N1372" s="5">
        <f t="shared" ref="N1372:N1377" si="525">(C1372-D1372 - F1372 - G1372 + J1372- K1372- H1372- I1372- P1372)*-1</f>
        <v>0</v>
      </c>
      <c r="O1372" s="5" t="s">
        <v>2694</v>
      </c>
      <c r="P1372" s="5">
        <v>0</v>
      </c>
      <c r="Q1372" s="1826">
        <v>0</v>
      </c>
      <c r="R1372" s="1826">
        <v>193169</v>
      </c>
      <c r="S1372" s="1826">
        <v>965831</v>
      </c>
      <c r="T1372" s="1826">
        <v>0</v>
      </c>
      <c r="U1372" s="1826">
        <v>0</v>
      </c>
      <c r="V1372" s="1826">
        <v>0</v>
      </c>
      <c r="W1372" s="23">
        <v>0.93</v>
      </c>
      <c r="X1372" s="1826">
        <v>1</v>
      </c>
    </row>
    <row r="1373" spans="1:24" ht="15" customHeight="1" x14ac:dyDescent="0.25">
      <c r="A1373" s="3" t="s">
        <v>41</v>
      </c>
      <c r="B1373" s="3" t="s">
        <v>2973</v>
      </c>
      <c r="C1373" s="5">
        <v>1770000</v>
      </c>
      <c r="D1373" s="5">
        <v>1300000</v>
      </c>
      <c r="E1373" s="5">
        <v>260000</v>
      </c>
      <c r="F1373" s="5">
        <v>12000</v>
      </c>
      <c r="G1373" s="5">
        <v>0</v>
      </c>
      <c r="H1373" s="5">
        <v>785000</v>
      </c>
      <c r="I1373" s="5">
        <v>0</v>
      </c>
      <c r="J1373" s="5">
        <v>387000</v>
      </c>
      <c r="K1373" s="5">
        <v>60000</v>
      </c>
      <c r="L1373" s="5"/>
      <c r="M1373" s="5">
        <f t="shared" si="524"/>
        <v>-3458334</v>
      </c>
      <c r="N1373" s="5">
        <f t="shared" si="525"/>
        <v>0</v>
      </c>
      <c r="O1373" s="5" t="s">
        <v>2896</v>
      </c>
      <c r="P1373" s="5">
        <v>0</v>
      </c>
      <c r="Q1373" s="1828">
        <v>0</v>
      </c>
      <c r="R1373" s="1828">
        <v>295003</v>
      </c>
      <c r="S1373" s="1828">
        <v>1474997</v>
      </c>
      <c r="T1373" s="1828">
        <v>0</v>
      </c>
      <c r="U1373" s="1828">
        <v>0</v>
      </c>
      <c r="V1373" s="1828">
        <v>0</v>
      </c>
      <c r="W1373" s="23">
        <v>0.96</v>
      </c>
      <c r="X1373" s="1828">
        <v>2</v>
      </c>
    </row>
    <row r="1374" spans="1:24" ht="15" customHeight="1" x14ac:dyDescent="0.25">
      <c r="A1374" s="3" t="s">
        <v>41</v>
      </c>
      <c r="B1374" s="3" t="s">
        <v>2975</v>
      </c>
      <c r="C1374" s="5">
        <v>1211000</v>
      </c>
      <c r="D1374" s="5">
        <v>1100000</v>
      </c>
      <c r="E1374" s="5">
        <v>220000</v>
      </c>
      <c r="F1374" s="5">
        <v>32000</v>
      </c>
      <c r="G1374" s="5">
        <v>0</v>
      </c>
      <c r="H1374" s="5">
        <v>79000</v>
      </c>
      <c r="I1374" s="5">
        <v>0</v>
      </c>
      <c r="J1374" s="5">
        <v>0</v>
      </c>
      <c r="K1374" s="5">
        <v>0</v>
      </c>
      <c r="L1374" s="5"/>
      <c r="M1374" s="5">
        <f t="shared" si="524"/>
        <v>-3379334</v>
      </c>
      <c r="N1374" s="5">
        <f t="shared" si="525"/>
        <v>0</v>
      </c>
      <c r="O1374" s="5" t="s">
        <v>1896</v>
      </c>
      <c r="P1374" s="5">
        <v>0</v>
      </c>
      <c r="Q1374" s="1830">
        <v>0</v>
      </c>
      <c r="R1374" s="1830">
        <v>201833</v>
      </c>
      <c r="S1374" s="1830">
        <v>1009167</v>
      </c>
      <c r="T1374" s="1830">
        <v>0</v>
      </c>
      <c r="U1374" s="1830">
        <v>0</v>
      </c>
      <c r="V1374" s="1830">
        <v>0</v>
      </c>
      <c r="W1374" s="23">
        <v>0.87</v>
      </c>
      <c r="X1374" s="1830">
        <v>3</v>
      </c>
    </row>
    <row r="1375" spans="1:24" ht="15" customHeight="1" x14ac:dyDescent="0.25">
      <c r="A1375" s="3" t="s">
        <v>41</v>
      </c>
      <c r="B1375" s="3" t="s">
        <v>2977</v>
      </c>
      <c r="C1375" s="5">
        <v>1084000</v>
      </c>
      <c r="D1375" s="5">
        <v>1800000</v>
      </c>
      <c r="E1375" s="5">
        <v>360000</v>
      </c>
      <c r="F1375" s="5">
        <v>237000</v>
      </c>
      <c r="G1375" s="5">
        <v>0</v>
      </c>
      <c r="H1375" s="5">
        <v>50000</v>
      </c>
      <c r="I1375" s="5">
        <v>0</v>
      </c>
      <c r="J1375" s="5">
        <v>1004000</v>
      </c>
      <c r="K1375" s="5">
        <v>0</v>
      </c>
      <c r="L1375" s="5"/>
      <c r="M1375" s="5">
        <f t="shared" si="524"/>
        <v>-4333334</v>
      </c>
      <c r="N1375" s="5">
        <f t="shared" si="525"/>
        <v>-1000</v>
      </c>
      <c r="O1375" s="5" t="s">
        <v>2080</v>
      </c>
      <c r="P1375" s="5">
        <v>0</v>
      </c>
      <c r="Q1375" s="1832">
        <v>0</v>
      </c>
      <c r="R1375" s="1832">
        <v>180669</v>
      </c>
      <c r="S1375" s="1832">
        <v>903331</v>
      </c>
      <c r="T1375" s="1832">
        <v>0</v>
      </c>
      <c r="U1375" s="1832">
        <v>0</v>
      </c>
      <c r="V1375" s="1832">
        <v>0</v>
      </c>
      <c r="W1375" s="23">
        <v>0.81</v>
      </c>
      <c r="X1375" s="1832">
        <v>3</v>
      </c>
    </row>
    <row r="1376" spans="1:24" ht="15" customHeight="1" x14ac:dyDescent="0.25">
      <c r="A1376" s="3" t="s">
        <v>41</v>
      </c>
      <c r="B1376" s="3" t="s">
        <v>2978</v>
      </c>
      <c r="C1376" s="5">
        <v>2024000</v>
      </c>
      <c r="D1376" s="5">
        <v>1250000</v>
      </c>
      <c r="E1376" s="5">
        <v>250000</v>
      </c>
      <c r="F1376" s="5">
        <v>12000</v>
      </c>
      <c r="G1376" s="5">
        <v>0</v>
      </c>
      <c r="H1376" s="5">
        <v>763000</v>
      </c>
      <c r="I1376" s="5">
        <v>0</v>
      </c>
      <c r="J1376" s="5">
        <v>0</v>
      </c>
      <c r="K1376" s="5">
        <v>0</v>
      </c>
      <c r="L1376" s="5"/>
      <c r="M1376" s="5">
        <f t="shared" si="524"/>
        <v>-3570334</v>
      </c>
      <c r="N1376" s="5">
        <f t="shared" si="525"/>
        <v>1000</v>
      </c>
      <c r="O1376" s="5" t="s">
        <v>2979</v>
      </c>
      <c r="P1376" s="5">
        <v>0</v>
      </c>
      <c r="Q1376" s="1834">
        <v>0</v>
      </c>
      <c r="R1376" s="1834">
        <v>337335</v>
      </c>
      <c r="S1376" s="1834">
        <v>1686664.7</v>
      </c>
      <c r="T1376" s="1834">
        <v>0</v>
      </c>
      <c r="U1376" s="1834">
        <v>0</v>
      </c>
      <c r="V1376" s="1834">
        <v>0</v>
      </c>
      <c r="W1376" s="23">
        <v>0.82</v>
      </c>
      <c r="X1376" s="1834">
        <v>3</v>
      </c>
    </row>
    <row r="1377" spans="1:24" ht="15" customHeight="1" x14ac:dyDescent="0.25">
      <c r="A1377" s="3" t="s">
        <v>41</v>
      </c>
      <c r="B1377" s="3" t="s">
        <v>2980</v>
      </c>
      <c r="C1377" s="5">
        <v>1076000</v>
      </c>
      <c r="D1377" s="5">
        <v>500000</v>
      </c>
      <c r="E1377" s="5">
        <v>100000</v>
      </c>
      <c r="F1377" s="5">
        <v>27000</v>
      </c>
      <c r="G1377" s="5">
        <v>0</v>
      </c>
      <c r="H1377" s="5">
        <v>547000</v>
      </c>
      <c r="I1377" s="5">
        <v>0</v>
      </c>
      <c r="J1377" s="5">
        <v>0</v>
      </c>
      <c r="K1377" s="5">
        <v>0</v>
      </c>
      <c r="L1377" s="5"/>
      <c r="M1377" s="5">
        <f t="shared" si="524"/>
        <v>-3023334</v>
      </c>
      <c r="N1377" s="5">
        <f t="shared" si="525"/>
        <v>-2000</v>
      </c>
      <c r="O1377" s="5" t="s">
        <v>2922</v>
      </c>
      <c r="P1377" s="5">
        <v>0</v>
      </c>
      <c r="Q1377" s="1836">
        <v>0</v>
      </c>
      <c r="R1377" s="1836">
        <v>179335</v>
      </c>
      <c r="S1377" s="1836">
        <v>896664.7</v>
      </c>
      <c r="T1377" s="1836">
        <v>0</v>
      </c>
      <c r="U1377" s="1836">
        <v>0</v>
      </c>
      <c r="V1377" s="1836">
        <v>0</v>
      </c>
      <c r="W1377" s="23">
        <v>0.84</v>
      </c>
      <c r="X1377" s="1836">
        <v>1</v>
      </c>
    </row>
    <row r="1378" spans="1:24" ht="15" customHeight="1" x14ac:dyDescent="0.25">
      <c r="A1378" s="3" t="s">
        <v>41</v>
      </c>
      <c r="B1378" s="3" t="s">
        <v>2981</v>
      </c>
      <c r="C1378" s="5">
        <v>1415000</v>
      </c>
      <c r="D1378" s="5">
        <v>200000</v>
      </c>
      <c r="E1378" s="5">
        <v>40000</v>
      </c>
      <c r="F1378" s="5">
        <v>27000</v>
      </c>
      <c r="G1378" s="5">
        <v>0</v>
      </c>
      <c r="H1378" s="5">
        <v>1188000</v>
      </c>
      <c r="I1378" s="5">
        <v>0</v>
      </c>
      <c r="J1378" s="5">
        <v>0</v>
      </c>
      <c r="K1378" s="5">
        <v>0</v>
      </c>
      <c r="L1378" s="5"/>
      <c r="M1378" s="5">
        <f xml:space="preserve"> M1377+H1378+ I1378- J1378- L1378+ Q1378</f>
        <v>-1835334</v>
      </c>
      <c r="N1378" s="5">
        <f>(C1378-D1378 - F1378 - G1378 + J1378- K1378- H1378- I1378- P1378)*-1</f>
        <v>0</v>
      </c>
      <c r="O1378" s="5" t="s">
        <v>1772</v>
      </c>
      <c r="P1378" s="5">
        <v>0</v>
      </c>
      <c r="Q1378" s="1837">
        <v>0</v>
      </c>
      <c r="R1378" s="1837">
        <v>235832</v>
      </c>
      <c r="S1378" s="1837">
        <v>1179168</v>
      </c>
      <c r="T1378" s="1837">
        <v>0</v>
      </c>
      <c r="U1378" s="1837">
        <v>0</v>
      </c>
      <c r="V1378" s="1837">
        <v>0</v>
      </c>
      <c r="W1378" s="23">
        <v>0.84</v>
      </c>
      <c r="X1378" s="1837">
        <v>1</v>
      </c>
    </row>
    <row r="1379" spans="1:24" ht="15" customHeight="1" x14ac:dyDescent="0.25">
      <c r="A1379" s="6" t="s">
        <v>18</v>
      </c>
      <c r="B1379" s="6" t="s">
        <v>15</v>
      </c>
      <c r="C1379" s="7">
        <f t="shared" ref="C1379:K1379" si="526">SUM(C1372:C1378)</f>
        <v>9739000</v>
      </c>
      <c r="D1379" s="7">
        <f t="shared" si="526"/>
        <v>7150000</v>
      </c>
      <c r="E1379" s="7">
        <f t="shared" si="526"/>
        <v>1430000</v>
      </c>
      <c r="F1379" s="7">
        <f t="shared" si="526"/>
        <v>384000</v>
      </c>
      <c r="G1379" s="7">
        <f t="shared" si="526"/>
        <v>0</v>
      </c>
      <c r="H1379" s="7">
        <f t="shared" si="526"/>
        <v>3960000</v>
      </c>
      <c r="I1379" s="7">
        <f t="shared" si="526"/>
        <v>0</v>
      </c>
      <c r="J1379" s="7">
        <f t="shared" si="526"/>
        <v>1817000</v>
      </c>
      <c r="K1379" s="7">
        <f t="shared" si="526"/>
        <v>60000</v>
      </c>
      <c r="L1379" s="7">
        <f>SUM(L1372:L1378)</f>
        <v>0</v>
      </c>
      <c r="M1379" s="7">
        <f>M1378</f>
        <v>-1835334</v>
      </c>
      <c r="N1379" s="7">
        <f>SUM(N1372:N1378)</f>
        <v>-2000</v>
      </c>
      <c r="O1379" s="7"/>
      <c r="P1379" s="7">
        <f>SUM(P1372:P1378)</f>
        <v>0</v>
      </c>
      <c r="Q1379" s="8"/>
    </row>
    <row r="1380" spans="1:24" ht="15" customHeight="1" x14ac:dyDescent="0.25">
      <c r="A1380" s="3" t="s">
        <v>41</v>
      </c>
      <c r="B1380" s="3" t="s">
        <v>2981</v>
      </c>
      <c r="C1380" s="5">
        <v>1267000</v>
      </c>
      <c r="D1380" s="5">
        <v>500000</v>
      </c>
      <c r="E1380" s="5">
        <v>100000</v>
      </c>
      <c r="F1380" s="5">
        <v>27000</v>
      </c>
      <c r="G1380" s="5">
        <v>0</v>
      </c>
      <c r="H1380" s="5">
        <v>740000</v>
      </c>
      <c r="I1380" s="5">
        <v>0</v>
      </c>
      <c r="J1380" s="5">
        <v>0</v>
      </c>
      <c r="K1380" s="5">
        <v>0</v>
      </c>
      <c r="L1380" s="5"/>
      <c r="M1380" s="5">
        <f t="shared" ref="M1380:M1385" si="527" xml:space="preserve"> M1379+H1380+ I1380- J1380- L1380+ Q1380</f>
        <v>-1095334</v>
      </c>
      <c r="N1380" s="5">
        <f t="shared" ref="N1380:N1385" si="528">(C1380-D1380 - F1380 - G1380 + J1380- K1380- H1380- I1380- P1380)*-1</f>
        <v>0</v>
      </c>
      <c r="O1380" s="5" t="s">
        <v>2984</v>
      </c>
      <c r="P1380" s="5">
        <v>0</v>
      </c>
      <c r="Q1380" s="1840">
        <v>0</v>
      </c>
      <c r="R1380" s="1840">
        <v>211162</v>
      </c>
      <c r="S1380" s="1840">
        <v>1055838</v>
      </c>
      <c r="T1380" s="1840">
        <v>0</v>
      </c>
      <c r="U1380" s="1840">
        <v>0</v>
      </c>
      <c r="V1380" s="1840">
        <v>0</v>
      </c>
      <c r="W1380" s="23">
        <v>0.84</v>
      </c>
      <c r="X1380" s="1840">
        <v>1</v>
      </c>
    </row>
    <row r="1381" spans="1:24" ht="15" customHeight="1" x14ac:dyDescent="0.25">
      <c r="A1381" s="3" t="s">
        <v>41</v>
      </c>
      <c r="B1381" s="3" t="s">
        <v>2985</v>
      </c>
      <c r="C1381" s="5">
        <v>1981000</v>
      </c>
      <c r="D1381" s="5">
        <v>2000000</v>
      </c>
      <c r="E1381" s="5">
        <v>400000</v>
      </c>
      <c r="F1381" s="5">
        <v>45000</v>
      </c>
      <c r="G1381" s="5">
        <v>0</v>
      </c>
      <c r="H1381" s="5">
        <v>1930000</v>
      </c>
      <c r="I1381" s="5">
        <v>0</v>
      </c>
      <c r="J1381" s="5">
        <v>2000000</v>
      </c>
      <c r="K1381" s="5">
        <v>0</v>
      </c>
      <c r="L1381" s="5"/>
      <c r="M1381" s="5">
        <f t="shared" si="527"/>
        <v>-1165334</v>
      </c>
      <c r="N1381" s="5">
        <f t="shared" si="528"/>
        <v>-6000</v>
      </c>
      <c r="O1381" s="5" t="s">
        <v>2986</v>
      </c>
      <c r="P1381" s="5">
        <v>0</v>
      </c>
      <c r="Q1381" s="1841">
        <v>0</v>
      </c>
      <c r="R1381" s="1841">
        <v>330161</v>
      </c>
      <c r="S1381" s="1841">
        <v>1650839</v>
      </c>
      <c r="T1381" s="1841">
        <v>0</v>
      </c>
      <c r="U1381" s="1841">
        <v>0</v>
      </c>
      <c r="V1381" s="1841">
        <v>0</v>
      </c>
      <c r="W1381" s="23">
        <v>0.82</v>
      </c>
      <c r="X1381" s="1841">
        <v>2</v>
      </c>
    </row>
    <row r="1382" spans="1:24" ht="15" customHeight="1" x14ac:dyDescent="0.25">
      <c r="A1382" s="3" t="s">
        <v>41</v>
      </c>
      <c r="B1382" s="3" t="s">
        <v>2988</v>
      </c>
      <c r="C1382" s="5">
        <v>921000</v>
      </c>
      <c r="D1382" s="5">
        <v>300000</v>
      </c>
      <c r="E1382" s="5">
        <v>60000</v>
      </c>
      <c r="F1382" s="5">
        <v>365000</v>
      </c>
      <c r="G1382" s="5">
        <v>0</v>
      </c>
      <c r="H1382" s="5">
        <v>605000</v>
      </c>
      <c r="I1382" s="5">
        <v>0</v>
      </c>
      <c r="J1382" s="5">
        <v>350000</v>
      </c>
      <c r="K1382" s="5">
        <v>0</v>
      </c>
      <c r="L1382" s="5"/>
      <c r="M1382" s="5">
        <f t="shared" si="527"/>
        <v>-910334</v>
      </c>
      <c r="N1382" s="5">
        <f t="shared" si="528"/>
        <v>-1000</v>
      </c>
      <c r="O1382" s="5" t="s">
        <v>2989</v>
      </c>
      <c r="P1382" s="5">
        <v>0</v>
      </c>
      <c r="Q1382" s="1844">
        <v>0</v>
      </c>
      <c r="R1382" s="1844">
        <v>153499</v>
      </c>
      <c r="S1382" s="1844">
        <v>767501</v>
      </c>
      <c r="T1382" s="1844">
        <v>0</v>
      </c>
      <c r="U1382" s="1844">
        <v>0</v>
      </c>
      <c r="V1382" s="1844">
        <v>0</v>
      </c>
      <c r="W1382" s="23">
        <v>0.69</v>
      </c>
      <c r="X1382" s="1844">
        <v>1</v>
      </c>
    </row>
    <row r="1383" spans="1:24" ht="15" customHeight="1" x14ac:dyDescent="0.25">
      <c r="A1383" s="3" t="s">
        <v>41</v>
      </c>
      <c r="B1383" s="3" t="s">
        <v>2990</v>
      </c>
      <c r="C1383" s="5">
        <v>2324000</v>
      </c>
      <c r="D1383" s="5">
        <v>2250000</v>
      </c>
      <c r="E1383" s="5">
        <v>450000</v>
      </c>
      <c r="F1383" s="5">
        <v>57000</v>
      </c>
      <c r="G1383" s="5">
        <v>0</v>
      </c>
      <c r="H1383" s="5">
        <v>400000</v>
      </c>
      <c r="I1383" s="5">
        <v>0</v>
      </c>
      <c r="J1383" s="5">
        <v>384000</v>
      </c>
      <c r="K1383" s="5">
        <v>0</v>
      </c>
      <c r="L1383" s="5"/>
      <c r="M1383" s="5">
        <f t="shared" si="527"/>
        <v>-894334</v>
      </c>
      <c r="N1383" s="5">
        <f t="shared" si="528"/>
        <v>-1000</v>
      </c>
      <c r="O1383" s="5" t="s">
        <v>2991</v>
      </c>
      <c r="P1383" s="5">
        <v>0</v>
      </c>
      <c r="Q1383" s="1845">
        <v>0</v>
      </c>
      <c r="R1383" s="1845">
        <v>387344</v>
      </c>
      <c r="S1383" s="1845">
        <v>1936656</v>
      </c>
      <c r="T1383" s="1845">
        <v>0</v>
      </c>
      <c r="U1383" s="1845">
        <v>0</v>
      </c>
      <c r="V1383" s="1845">
        <v>0</v>
      </c>
      <c r="W1383" s="23">
        <v>0.83</v>
      </c>
      <c r="X1383" s="1845">
        <v>3</v>
      </c>
    </row>
    <row r="1384" spans="1:24" ht="15" customHeight="1" x14ac:dyDescent="0.25">
      <c r="A1384" s="3" t="s">
        <v>41</v>
      </c>
      <c r="B1384" s="3" t="s">
        <v>2992</v>
      </c>
      <c r="C1384" s="5">
        <v>1264000</v>
      </c>
      <c r="D1384" s="5">
        <v>2500000</v>
      </c>
      <c r="E1384" s="5">
        <v>500000</v>
      </c>
      <c r="F1384" s="5">
        <v>27000</v>
      </c>
      <c r="G1384" s="5">
        <v>0</v>
      </c>
      <c r="H1384" s="5">
        <v>738000</v>
      </c>
      <c r="I1384" s="5">
        <v>0</v>
      </c>
      <c r="J1384" s="5">
        <v>2000000</v>
      </c>
      <c r="K1384" s="5">
        <v>0</v>
      </c>
      <c r="L1384" s="5"/>
      <c r="M1384" s="5">
        <f t="shared" si="527"/>
        <v>-2156334</v>
      </c>
      <c r="N1384" s="5">
        <f t="shared" si="528"/>
        <v>1000</v>
      </c>
      <c r="O1384" s="5" t="s">
        <v>2650</v>
      </c>
      <c r="P1384" s="5">
        <v>0</v>
      </c>
      <c r="Q1384" s="1847">
        <v>0</v>
      </c>
      <c r="R1384" s="1847">
        <v>210669</v>
      </c>
      <c r="S1384" s="1847">
        <v>1053331</v>
      </c>
      <c r="T1384" s="1847">
        <v>0</v>
      </c>
      <c r="U1384" s="1847">
        <v>0</v>
      </c>
      <c r="V1384" s="1847">
        <v>0</v>
      </c>
      <c r="W1384" s="23">
        <v>0.86</v>
      </c>
      <c r="X1384" s="1847">
        <v>2</v>
      </c>
    </row>
    <row r="1385" spans="1:24" ht="15" customHeight="1" x14ac:dyDescent="0.25">
      <c r="A1385" s="3" t="s">
        <v>41</v>
      </c>
      <c r="B1385" s="3" t="s">
        <v>2993</v>
      </c>
      <c r="C1385" s="5">
        <v>1058000</v>
      </c>
      <c r="D1385" s="5">
        <v>2800000</v>
      </c>
      <c r="E1385" s="5">
        <v>560000</v>
      </c>
      <c r="F1385" s="5">
        <v>33000</v>
      </c>
      <c r="G1385" s="5">
        <v>0</v>
      </c>
      <c r="H1385" s="5">
        <v>225000</v>
      </c>
      <c r="I1385" s="5">
        <v>0</v>
      </c>
      <c r="J1385" s="5">
        <v>2000000</v>
      </c>
      <c r="K1385" s="5">
        <v>0</v>
      </c>
      <c r="L1385" s="5"/>
      <c r="M1385" s="5">
        <f t="shared" si="527"/>
        <v>-3931334</v>
      </c>
      <c r="N1385" s="5">
        <f t="shared" si="528"/>
        <v>0</v>
      </c>
      <c r="O1385" s="5" t="s">
        <v>2994</v>
      </c>
      <c r="P1385" s="5">
        <v>0</v>
      </c>
      <c r="Q1385" s="1850">
        <v>0</v>
      </c>
      <c r="R1385" s="1850">
        <v>176338</v>
      </c>
      <c r="S1385" s="1850">
        <v>881662</v>
      </c>
      <c r="T1385" s="1850">
        <v>0</v>
      </c>
      <c r="U1385" s="1850">
        <v>0</v>
      </c>
      <c r="V1385" s="1850">
        <v>0</v>
      </c>
      <c r="W1385" s="23">
        <v>0.88</v>
      </c>
      <c r="X1385" s="1850">
        <v>3</v>
      </c>
    </row>
    <row r="1386" spans="1:24" ht="15" customHeight="1" x14ac:dyDescent="0.25">
      <c r="A1386" s="3" t="s">
        <v>41</v>
      </c>
      <c r="B1386" s="3" t="s">
        <v>2995</v>
      </c>
      <c r="C1386" s="5">
        <v>1295000</v>
      </c>
      <c r="D1386" s="5">
        <v>300000</v>
      </c>
      <c r="E1386" s="5">
        <v>60000</v>
      </c>
      <c r="F1386" s="5">
        <v>25000</v>
      </c>
      <c r="G1386" s="5">
        <v>0</v>
      </c>
      <c r="H1386" s="5">
        <v>971000</v>
      </c>
      <c r="I1386" s="5">
        <v>0</v>
      </c>
      <c r="J1386" s="5">
        <v>0</v>
      </c>
      <c r="K1386" s="5">
        <v>0</v>
      </c>
      <c r="L1386" s="5">
        <v>1500000</v>
      </c>
      <c r="M1386" s="5">
        <f xml:space="preserve"> M1385+H1386+ I1386- J1386- L1386+ Q1386</f>
        <v>-4460334</v>
      </c>
      <c r="N1386" s="5">
        <f>(C1386-D1386 - F1386 - G1386 + J1386- K1386- H1386- I1386- P1386)*-1</f>
        <v>1000</v>
      </c>
      <c r="O1386" s="5" t="s">
        <v>1934</v>
      </c>
      <c r="P1386" s="5">
        <v>0</v>
      </c>
      <c r="Q1386" s="1852">
        <v>0</v>
      </c>
      <c r="R1386" s="1852">
        <v>215833</v>
      </c>
      <c r="S1386" s="1852">
        <v>1079166.7</v>
      </c>
      <c r="T1386" s="1852">
        <v>0</v>
      </c>
      <c r="U1386" s="1852">
        <v>0</v>
      </c>
      <c r="V1386" s="1852">
        <v>0</v>
      </c>
      <c r="W1386" s="23">
        <v>0.85</v>
      </c>
      <c r="X1386" s="1852">
        <v>1</v>
      </c>
    </row>
    <row r="1387" spans="1:24" ht="15" customHeight="1" x14ac:dyDescent="0.25">
      <c r="A1387" s="6" t="s">
        <v>19</v>
      </c>
      <c r="B1387" s="6" t="s">
        <v>15</v>
      </c>
      <c r="C1387" s="7">
        <f t="shared" ref="C1387:K1387" si="529">SUM(C1380:C1386)</f>
        <v>10110000</v>
      </c>
      <c r="D1387" s="7">
        <f t="shared" si="529"/>
        <v>10650000</v>
      </c>
      <c r="E1387" s="7">
        <f t="shared" si="529"/>
        <v>2130000</v>
      </c>
      <c r="F1387" s="7">
        <f t="shared" si="529"/>
        <v>579000</v>
      </c>
      <c r="G1387" s="7">
        <f t="shared" si="529"/>
        <v>0</v>
      </c>
      <c r="H1387" s="7">
        <f t="shared" si="529"/>
        <v>5609000</v>
      </c>
      <c r="I1387" s="7">
        <f t="shared" si="529"/>
        <v>0</v>
      </c>
      <c r="J1387" s="7">
        <f t="shared" si="529"/>
        <v>6734000</v>
      </c>
      <c r="K1387" s="7">
        <f t="shared" si="529"/>
        <v>0</v>
      </c>
      <c r="L1387" s="7">
        <v>1500000</v>
      </c>
      <c r="M1387" s="7">
        <f>M1386</f>
        <v>-4460334</v>
      </c>
      <c r="N1387" s="7">
        <f>SUM(N1380:N1386)</f>
        <v>-6000</v>
      </c>
      <c r="O1387" s="7"/>
      <c r="P1387" s="7">
        <f>SUM(P1380:P1386)</f>
        <v>0</v>
      </c>
      <c r="Q1387" s="8"/>
    </row>
    <row r="1388" spans="1:24" x14ac:dyDescent="0.25">
      <c r="A1388" s="10" t="s">
        <v>15</v>
      </c>
      <c r="B1388" s="10" t="s">
        <v>20</v>
      </c>
      <c r="C1388" s="11">
        <f t="shared" ref="C1388:K1388" si="530">C1363+C1371+C1379+C1387</f>
        <v>40170000</v>
      </c>
      <c r="D1388" s="11">
        <f t="shared" si="530"/>
        <v>34000000</v>
      </c>
      <c r="E1388" s="11">
        <f t="shared" si="530"/>
        <v>6800000</v>
      </c>
      <c r="F1388" s="11">
        <f t="shared" si="530"/>
        <v>2084000</v>
      </c>
      <c r="G1388" s="11">
        <f t="shared" si="530"/>
        <v>0</v>
      </c>
      <c r="H1388" s="11">
        <f t="shared" si="530"/>
        <v>22427000</v>
      </c>
      <c r="I1388" s="11">
        <f t="shared" si="530"/>
        <v>0</v>
      </c>
      <c r="J1388" s="11">
        <f t="shared" si="530"/>
        <v>18438000</v>
      </c>
      <c r="K1388" s="11">
        <f t="shared" si="530"/>
        <v>85000</v>
      </c>
      <c r="L1388" s="11">
        <f>L1363+L1371+L1379+L1387</f>
        <v>8000000</v>
      </c>
      <c r="M1388" s="11">
        <f>M1387</f>
        <v>-4460334</v>
      </c>
      <c r="N1388" s="11">
        <f>N1363+N1371+N1379+N1387</f>
        <v>-5000</v>
      </c>
      <c r="O1388" s="11"/>
      <c r="P1388" s="11">
        <f>P1363+P1371+P1379+P1387</f>
        <v>0</v>
      </c>
      <c r="Q1388" s="9"/>
    </row>
    <row r="1389" spans="1:24" ht="15" customHeight="1" x14ac:dyDescent="0.25">
      <c r="A1389" t="s">
        <v>41</v>
      </c>
      <c r="B1389" s="3" t="s">
        <v>2997</v>
      </c>
      <c r="C1389" s="5">
        <v>1030000</v>
      </c>
      <c r="D1389" s="5">
        <v>800000</v>
      </c>
      <c r="E1389" s="5">
        <v>160000</v>
      </c>
      <c r="F1389" s="5">
        <v>25000</v>
      </c>
      <c r="G1389" s="5">
        <v>0</v>
      </c>
      <c r="H1389" s="5">
        <v>205000</v>
      </c>
      <c r="I1389" s="5">
        <v>0</v>
      </c>
      <c r="J1389" s="5">
        <v>0</v>
      </c>
      <c r="K1389" s="5">
        <v>0</v>
      </c>
      <c r="L1389" s="5"/>
      <c r="M1389" s="5">
        <f t="shared" ref="M1389:M1394" si="531" xml:space="preserve"> M1388+H1389+ I1389- J1389- L1389+ Q1389</f>
        <v>-4255334</v>
      </c>
      <c r="N1389" s="5">
        <f t="shared" ref="N1389:N1394" si="532">(C1389-D1389 - F1389 - G1389 + J1389- K1389- H1389- I1389- P1389)*-1</f>
        <v>0</v>
      </c>
      <c r="O1389" s="5" t="s">
        <v>2998</v>
      </c>
      <c r="P1389" s="5">
        <v>0</v>
      </c>
      <c r="Q1389" s="1854">
        <v>0</v>
      </c>
      <c r="R1389" s="1854">
        <v>171668</v>
      </c>
      <c r="S1389" s="1854">
        <v>858331.7</v>
      </c>
      <c r="T1389" s="1854">
        <v>0</v>
      </c>
      <c r="U1389" s="1854">
        <v>0</v>
      </c>
      <c r="V1389" s="1854">
        <v>0</v>
      </c>
      <c r="W1389" s="23">
        <v>0.88</v>
      </c>
      <c r="X1389" s="1854">
        <v>2</v>
      </c>
    </row>
    <row r="1390" spans="1:24" ht="15" customHeight="1" x14ac:dyDescent="0.25">
      <c r="A1390" s="3" t="s">
        <v>41</v>
      </c>
      <c r="B1390" s="3" t="s">
        <v>2999</v>
      </c>
      <c r="C1390" s="5">
        <v>1058000</v>
      </c>
      <c r="D1390" s="5">
        <v>1850000</v>
      </c>
      <c r="E1390" s="5">
        <v>370000</v>
      </c>
      <c r="F1390" s="5">
        <v>308000</v>
      </c>
      <c r="G1390" s="5">
        <v>0</v>
      </c>
      <c r="H1390" s="5">
        <v>0</v>
      </c>
      <c r="I1390" s="5">
        <v>0</v>
      </c>
      <c r="J1390" s="5">
        <v>1100000</v>
      </c>
      <c r="K1390" s="5">
        <v>0</v>
      </c>
      <c r="L1390" s="5"/>
      <c r="M1390" s="5">
        <f t="shared" si="531"/>
        <v>-5355334</v>
      </c>
      <c r="N1390" s="5">
        <f t="shared" si="532"/>
        <v>0</v>
      </c>
      <c r="O1390" s="5" t="s">
        <v>3000</v>
      </c>
      <c r="P1390" s="5">
        <v>0</v>
      </c>
      <c r="Q1390" s="1855">
        <v>0</v>
      </c>
      <c r="R1390" s="1855">
        <v>176334</v>
      </c>
      <c r="S1390" s="1855">
        <v>881666</v>
      </c>
      <c r="T1390" s="1855">
        <v>0</v>
      </c>
      <c r="U1390" s="1855">
        <v>0</v>
      </c>
      <c r="V1390" s="1855">
        <v>0</v>
      </c>
      <c r="W1390" s="23">
        <v>0.75</v>
      </c>
      <c r="X1390" s="1855">
        <v>4</v>
      </c>
    </row>
    <row r="1391" spans="1:24" ht="15" customHeight="1" x14ac:dyDescent="0.25">
      <c r="A1391" s="3" t="s">
        <v>41</v>
      </c>
      <c r="B1391" s="3" t="s">
        <v>3001</v>
      </c>
      <c r="C1391" s="5">
        <v>2067000</v>
      </c>
      <c r="D1391" s="5">
        <v>250000</v>
      </c>
      <c r="E1391" s="5">
        <v>50000</v>
      </c>
      <c r="F1391" s="5">
        <v>40000</v>
      </c>
      <c r="G1391" s="5">
        <v>0</v>
      </c>
      <c r="H1391" s="5">
        <v>1777000</v>
      </c>
      <c r="I1391" s="5">
        <v>0</v>
      </c>
      <c r="J1391" s="5">
        <v>0</v>
      </c>
      <c r="K1391" s="5">
        <v>0</v>
      </c>
      <c r="L1391" s="5"/>
      <c r="M1391" s="5">
        <f t="shared" si="531"/>
        <v>-3578334</v>
      </c>
      <c r="N1391" s="5">
        <f t="shared" si="532"/>
        <v>0</v>
      </c>
      <c r="O1391" s="5" t="s">
        <v>3002</v>
      </c>
      <c r="P1391" s="5">
        <v>0</v>
      </c>
      <c r="Q1391" s="1858">
        <v>0</v>
      </c>
      <c r="R1391" s="1858">
        <v>344500</v>
      </c>
      <c r="S1391" s="1858">
        <v>1722500.3</v>
      </c>
      <c r="T1391" s="1858">
        <v>0</v>
      </c>
      <c r="U1391" s="1858">
        <v>0</v>
      </c>
      <c r="V1391" s="1858">
        <v>0</v>
      </c>
      <c r="W1391" s="23">
        <v>0.91</v>
      </c>
      <c r="X1391" s="1858">
        <v>1</v>
      </c>
    </row>
    <row r="1392" spans="1:24" ht="15" customHeight="1" x14ac:dyDescent="0.25">
      <c r="A1392" s="3" t="s">
        <v>41</v>
      </c>
      <c r="B1392" s="3" t="s">
        <v>3005</v>
      </c>
      <c r="C1392" s="5">
        <v>1181000</v>
      </c>
      <c r="D1392" s="5">
        <v>500000</v>
      </c>
      <c r="E1392" s="5">
        <v>100000</v>
      </c>
      <c r="F1392" s="5">
        <v>255000</v>
      </c>
      <c r="G1392" s="5">
        <v>0</v>
      </c>
      <c r="H1392" s="5">
        <v>426000</v>
      </c>
      <c r="I1392" s="5">
        <v>0</v>
      </c>
      <c r="J1392" s="5">
        <v>0</v>
      </c>
      <c r="K1392" s="5">
        <v>0</v>
      </c>
      <c r="L1392" s="5"/>
      <c r="M1392" s="5">
        <f t="shared" si="531"/>
        <v>-3152334</v>
      </c>
      <c r="N1392" s="5">
        <f t="shared" si="532"/>
        <v>0</v>
      </c>
      <c r="O1392" s="5" t="s">
        <v>3003</v>
      </c>
      <c r="P1392" s="5">
        <v>0</v>
      </c>
      <c r="Q1392" s="1859">
        <v>0</v>
      </c>
      <c r="R1392" s="1859">
        <v>196833</v>
      </c>
      <c r="S1392" s="1859">
        <v>984166.7</v>
      </c>
      <c r="T1392" s="1859">
        <v>0</v>
      </c>
      <c r="U1392" s="1859">
        <v>0</v>
      </c>
      <c r="V1392" s="1859">
        <v>0</v>
      </c>
      <c r="W1392" s="23">
        <v>0.88</v>
      </c>
      <c r="X1392" s="1859">
        <v>1</v>
      </c>
    </row>
    <row r="1393" spans="1:24" ht="15" customHeight="1" x14ac:dyDescent="0.25">
      <c r="A1393" s="3" t="s">
        <v>41</v>
      </c>
      <c r="B1393" s="3" t="s">
        <v>3006</v>
      </c>
      <c r="C1393" s="5">
        <v>961000</v>
      </c>
      <c r="D1393" s="5">
        <v>0</v>
      </c>
      <c r="E1393" s="5">
        <v>0</v>
      </c>
      <c r="F1393" s="5">
        <v>31000</v>
      </c>
      <c r="G1393" s="5">
        <v>0</v>
      </c>
      <c r="H1393" s="5">
        <v>930000</v>
      </c>
      <c r="I1393" s="5">
        <v>0</v>
      </c>
      <c r="J1393" s="5">
        <v>0</v>
      </c>
      <c r="K1393" s="5">
        <v>0</v>
      </c>
      <c r="L1393" s="5"/>
      <c r="M1393" s="5">
        <f t="shared" si="531"/>
        <v>-2222334</v>
      </c>
      <c r="N1393" s="5">
        <f t="shared" si="532"/>
        <v>0</v>
      </c>
      <c r="O1393" s="5" t="s">
        <v>1107</v>
      </c>
      <c r="P1393" s="5">
        <v>0</v>
      </c>
      <c r="Q1393" s="1864">
        <v>0</v>
      </c>
      <c r="R1393" s="1864">
        <v>160166</v>
      </c>
      <c r="S1393" s="1864">
        <v>800834</v>
      </c>
      <c r="T1393" s="1864">
        <v>0</v>
      </c>
      <c r="U1393" s="1864">
        <v>0</v>
      </c>
      <c r="V1393" s="1864">
        <v>0</v>
      </c>
      <c r="W1393" s="23">
        <v>0.79</v>
      </c>
      <c r="X1393" s="1864">
        <v>0</v>
      </c>
    </row>
    <row r="1394" spans="1:24" ht="15" customHeight="1" x14ac:dyDescent="0.25">
      <c r="A1394" s="3" t="s">
        <v>41</v>
      </c>
      <c r="B1394" s="3" t="s">
        <v>3008</v>
      </c>
      <c r="C1394" s="5">
        <v>1557000</v>
      </c>
      <c r="D1394" s="5">
        <v>500000</v>
      </c>
      <c r="E1394" s="5">
        <v>100000</v>
      </c>
      <c r="F1394" s="5">
        <v>37000</v>
      </c>
      <c r="G1394" s="5">
        <v>0</v>
      </c>
      <c r="H1394" s="5">
        <v>998000</v>
      </c>
      <c r="I1394" s="5">
        <v>0</v>
      </c>
      <c r="J1394" s="5">
        <v>50000</v>
      </c>
      <c r="K1394" s="5">
        <v>72000</v>
      </c>
      <c r="L1394" s="5"/>
      <c r="M1394" s="5">
        <f t="shared" si="531"/>
        <v>-1274334</v>
      </c>
      <c r="N1394" s="5">
        <f t="shared" si="532"/>
        <v>0</v>
      </c>
      <c r="O1394" s="5" t="s">
        <v>3009</v>
      </c>
      <c r="P1394" s="5">
        <v>0</v>
      </c>
      <c r="Q1394" s="1865">
        <v>0</v>
      </c>
      <c r="R1394" s="1865">
        <v>259500</v>
      </c>
      <c r="S1394" s="1865">
        <v>1297500</v>
      </c>
      <c r="T1394" s="1865">
        <v>0</v>
      </c>
      <c r="U1394" s="1865">
        <v>0</v>
      </c>
      <c r="V1394" s="1865">
        <v>0</v>
      </c>
      <c r="W1394" s="23">
        <v>0.94</v>
      </c>
      <c r="X1394" s="1865">
        <v>1</v>
      </c>
    </row>
    <row r="1395" spans="1:24" ht="15" customHeight="1" x14ac:dyDescent="0.25">
      <c r="A1395" s="3" t="s">
        <v>41</v>
      </c>
      <c r="B1395" s="3" t="s">
        <v>3010</v>
      </c>
      <c r="C1395" s="5">
        <v>846000</v>
      </c>
      <c r="D1395" s="5">
        <v>1300000</v>
      </c>
      <c r="E1395" s="5">
        <v>260000</v>
      </c>
      <c r="F1395" s="5">
        <v>25000</v>
      </c>
      <c r="G1395" s="5">
        <v>0</v>
      </c>
      <c r="H1395" s="5">
        <v>121000</v>
      </c>
      <c r="I1395" s="5">
        <v>0</v>
      </c>
      <c r="J1395" s="5">
        <v>600000</v>
      </c>
      <c r="K1395" s="5">
        <v>0</v>
      </c>
      <c r="L1395" s="5"/>
      <c r="M1395" s="5">
        <f xml:space="preserve"> M1394+H1395+ I1395- J1395- L1395+ Q1395</f>
        <v>-1753334</v>
      </c>
      <c r="N1395" s="5">
        <f>(C1395-D1395 - F1395 - G1395 + J1395- K1395- H1395- I1395- P1395)*-1</f>
        <v>0</v>
      </c>
      <c r="O1395" s="5" t="s">
        <v>1466</v>
      </c>
      <c r="P1395" s="5">
        <v>0</v>
      </c>
      <c r="Q1395" s="1867">
        <v>0</v>
      </c>
      <c r="R1395" s="1867">
        <v>140999</v>
      </c>
      <c r="S1395" s="1867">
        <v>705000.7</v>
      </c>
      <c r="T1395" s="1867">
        <v>0</v>
      </c>
      <c r="U1395" s="1867">
        <v>0</v>
      </c>
      <c r="V1395" s="1867">
        <v>0</v>
      </c>
      <c r="W1395" s="23">
        <v>0.8</v>
      </c>
      <c r="X1395" s="1867">
        <v>2</v>
      </c>
    </row>
    <row r="1396" spans="1:24" ht="15" customHeight="1" x14ac:dyDescent="0.25">
      <c r="A1396" s="6" t="s">
        <v>16</v>
      </c>
      <c r="B1396" s="6" t="s">
        <v>15</v>
      </c>
      <c r="C1396" s="7">
        <f t="shared" ref="C1396:L1396" si="533">SUM(C1389:C1395)</f>
        <v>8700000</v>
      </c>
      <c r="D1396" s="7">
        <f t="shared" si="533"/>
        <v>5200000</v>
      </c>
      <c r="E1396" s="7">
        <f t="shared" si="533"/>
        <v>1040000</v>
      </c>
      <c r="F1396" s="7">
        <f t="shared" si="533"/>
        <v>721000</v>
      </c>
      <c r="G1396" s="7">
        <f t="shared" si="533"/>
        <v>0</v>
      </c>
      <c r="H1396" s="7">
        <f t="shared" si="533"/>
        <v>4457000</v>
      </c>
      <c r="I1396" s="7">
        <f t="shared" si="533"/>
        <v>0</v>
      </c>
      <c r="J1396" s="7">
        <f t="shared" si="533"/>
        <v>1750000</v>
      </c>
      <c r="K1396" s="7">
        <f t="shared" si="533"/>
        <v>72000</v>
      </c>
      <c r="L1396" s="7">
        <f t="shared" si="533"/>
        <v>0</v>
      </c>
      <c r="M1396" s="7">
        <f>M1395</f>
        <v>-1753334</v>
      </c>
      <c r="N1396" s="7">
        <f>SUM(N1389:N1395)</f>
        <v>0</v>
      </c>
      <c r="O1396" s="7"/>
      <c r="P1396" s="7">
        <f>SUM(P1389:P1395)</f>
        <v>0</v>
      </c>
      <c r="Q1396" s="8"/>
    </row>
    <row r="1397" spans="1:24" ht="15" customHeight="1" x14ac:dyDescent="0.25">
      <c r="A1397" s="3" t="s">
        <v>41</v>
      </c>
      <c r="B1397" s="3" t="s">
        <v>3011</v>
      </c>
      <c r="C1397" s="5">
        <v>1027000</v>
      </c>
      <c r="D1397" s="5">
        <v>500000</v>
      </c>
      <c r="E1397" s="5">
        <v>100000</v>
      </c>
      <c r="F1397" s="5">
        <v>306000</v>
      </c>
      <c r="G1397" s="5">
        <v>0</v>
      </c>
      <c r="H1397" s="5">
        <v>221000</v>
      </c>
      <c r="I1397" s="5">
        <v>0</v>
      </c>
      <c r="J1397" s="5">
        <v>0</v>
      </c>
      <c r="K1397" s="5">
        <v>0</v>
      </c>
      <c r="L1397" s="5"/>
      <c r="M1397" s="5">
        <f t="shared" ref="M1397:M1402" si="534" xml:space="preserve"> M1396+H1397+ I1397- J1397- L1397+ Q1397</f>
        <v>-1532334</v>
      </c>
      <c r="N1397" s="5">
        <f t="shared" ref="N1397:N1402" si="535">(C1397-D1397 - F1397 - G1397 + J1397- K1397- H1397- I1397- P1397)*-1</f>
        <v>0</v>
      </c>
      <c r="O1397" s="5" t="s">
        <v>1464</v>
      </c>
      <c r="P1397" s="5">
        <v>0</v>
      </c>
      <c r="Q1397" s="1869">
        <v>0</v>
      </c>
      <c r="R1397" s="1869">
        <v>171168</v>
      </c>
      <c r="S1397" s="1869">
        <v>855832.3</v>
      </c>
      <c r="T1397" s="1869">
        <v>0</v>
      </c>
      <c r="U1397" s="1869">
        <v>0</v>
      </c>
      <c r="V1397" s="1869">
        <v>0</v>
      </c>
      <c r="W1397" s="23">
        <v>0.79</v>
      </c>
      <c r="X1397" s="1869">
        <v>1</v>
      </c>
    </row>
    <row r="1398" spans="1:24" ht="15" customHeight="1" x14ac:dyDescent="0.25">
      <c r="A1398" s="3" t="s">
        <v>41</v>
      </c>
      <c r="B1398" s="3" t="s">
        <v>3012</v>
      </c>
      <c r="C1398" s="5">
        <v>1769000</v>
      </c>
      <c r="D1398" s="5">
        <v>0</v>
      </c>
      <c r="E1398" s="5">
        <v>0</v>
      </c>
      <c r="F1398" s="5">
        <v>83000</v>
      </c>
      <c r="G1398" s="5">
        <v>0</v>
      </c>
      <c r="H1398" s="5">
        <v>1685000</v>
      </c>
      <c r="I1398" s="5">
        <v>0</v>
      </c>
      <c r="J1398" s="5">
        <v>0</v>
      </c>
      <c r="K1398" s="5">
        <v>0</v>
      </c>
      <c r="L1398" s="5"/>
      <c r="M1398" s="5">
        <f t="shared" si="534"/>
        <v>152666</v>
      </c>
      <c r="N1398" s="5">
        <f t="shared" si="535"/>
        <v>-1000</v>
      </c>
      <c r="O1398" s="5" t="s">
        <v>2748</v>
      </c>
      <c r="P1398" s="5">
        <v>0</v>
      </c>
      <c r="Q1398" s="1871">
        <v>0</v>
      </c>
      <c r="R1398" s="1871">
        <v>294831</v>
      </c>
      <c r="S1398" s="1871">
        <v>1474169</v>
      </c>
      <c r="T1398" s="1871">
        <v>0</v>
      </c>
      <c r="U1398" s="1871">
        <v>0</v>
      </c>
      <c r="V1398" s="1871">
        <v>0</v>
      </c>
      <c r="W1398" s="23">
        <v>0.87</v>
      </c>
      <c r="X1398" s="1871">
        <v>0</v>
      </c>
    </row>
    <row r="1399" spans="1:24" ht="15" customHeight="1" x14ac:dyDescent="0.25">
      <c r="A1399" s="3" t="s">
        <v>41</v>
      </c>
      <c r="B1399" s="3" t="s">
        <v>3013</v>
      </c>
      <c r="C1399" s="5">
        <v>1699000</v>
      </c>
      <c r="D1399" s="5">
        <v>3000000</v>
      </c>
      <c r="E1399" s="5">
        <v>600000</v>
      </c>
      <c r="F1399" s="5">
        <v>25000</v>
      </c>
      <c r="G1399" s="5">
        <v>0</v>
      </c>
      <c r="H1399" s="5">
        <v>474000</v>
      </c>
      <c r="I1399" s="5">
        <v>0</v>
      </c>
      <c r="J1399" s="5">
        <v>1800000</v>
      </c>
      <c r="K1399" s="5">
        <v>0</v>
      </c>
      <c r="L1399" s="5"/>
      <c r="M1399" s="5">
        <f t="shared" si="534"/>
        <v>-1173334</v>
      </c>
      <c r="N1399" s="5">
        <f t="shared" si="535"/>
        <v>0</v>
      </c>
      <c r="O1399" s="5" t="s">
        <v>2806</v>
      </c>
      <c r="P1399" s="5">
        <v>0</v>
      </c>
      <c r="Q1399" s="1874">
        <v>0</v>
      </c>
      <c r="R1399" s="1874">
        <v>283168</v>
      </c>
      <c r="S1399" s="1874">
        <v>1415831.7</v>
      </c>
      <c r="T1399" s="1874">
        <v>0</v>
      </c>
      <c r="U1399" s="1874">
        <v>0</v>
      </c>
      <c r="V1399" s="1874">
        <v>0</v>
      </c>
      <c r="W1399" s="23">
        <v>0.9</v>
      </c>
      <c r="X1399" s="1874">
        <v>1</v>
      </c>
    </row>
    <row r="1400" spans="1:24" ht="15" customHeight="1" x14ac:dyDescent="0.25">
      <c r="A1400" s="3" t="s">
        <v>41</v>
      </c>
      <c r="B1400" s="3" t="s">
        <v>3014</v>
      </c>
      <c r="C1400" s="5">
        <v>896000</v>
      </c>
      <c r="D1400" s="5">
        <v>1900000</v>
      </c>
      <c r="E1400" s="5">
        <v>380000</v>
      </c>
      <c r="F1400" s="5">
        <v>97000</v>
      </c>
      <c r="G1400" s="5">
        <v>0</v>
      </c>
      <c r="H1400" s="5">
        <v>0</v>
      </c>
      <c r="I1400" s="5">
        <v>0</v>
      </c>
      <c r="J1400" s="5">
        <v>1101000</v>
      </c>
      <c r="K1400" s="5">
        <v>0</v>
      </c>
      <c r="L1400" s="5"/>
      <c r="M1400" s="5">
        <f t="shared" si="534"/>
        <v>-2274334</v>
      </c>
      <c r="N1400" s="5">
        <f t="shared" si="535"/>
        <v>0</v>
      </c>
      <c r="O1400" s="5" t="s">
        <v>3015</v>
      </c>
      <c r="P1400" s="5">
        <v>0</v>
      </c>
      <c r="Q1400" s="1876">
        <v>0</v>
      </c>
      <c r="R1400" s="1876">
        <v>149333</v>
      </c>
      <c r="S1400" s="1876">
        <v>746667</v>
      </c>
      <c r="T1400" s="1876">
        <v>0</v>
      </c>
      <c r="U1400" s="1876">
        <v>0</v>
      </c>
      <c r="V1400" s="1876">
        <v>0</v>
      </c>
      <c r="W1400" s="23">
        <v>0.74</v>
      </c>
      <c r="X1400" s="1876">
        <v>4</v>
      </c>
    </row>
    <row r="1401" spans="1:24" ht="15" customHeight="1" x14ac:dyDescent="0.25">
      <c r="A1401" s="3" t="s">
        <v>41</v>
      </c>
      <c r="B1401" s="3" t="s">
        <v>3017</v>
      </c>
      <c r="C1401" s="5">
        <v>1449000</v>
      </c>
      <c r="D1401" s="5">
        <v>0</v>
      </c>
      <c r="E1401" s="5">
        <v>0</v>
      </c>
      <c r="F1401" s="5">
        <v>25000</v>
      </c>
      <c r="G1401" s="5">
        <v>0</v>
      </c>
      <c r="H1401" s="5">
        <v>1424000</v>
      </c>
      <c r="I1401" s="5">
        <v>0</v>
      </c>
      <c r="J1401" s="5">
        <v>0</v>
      </c>
      <c r="K1401" s="5">
        <v>0</v>
      </c>
      <c r="L1401" s="5"/>
      <c r="M1401" s="5">
        <f t="shared" si="534"/>
        <v>-850334</v>
      </c>
      <c r="N1401" s="5">
        <f t="shared" si="535"/>
        <v>0</v>
      </c>
      <c r="O1401" s="5" t="s">
        <v>3018</v>
      </c>
      <c r="P1401" s="5">
        <v>0</v>
      </c>
      <c r="Q1401" s="1877">
        <v>0</v>
      </c>
      <c r="R1401" s="1877">
        <v>241500</v>
      </c>
      <c r="S1401" s="1877">
        <v>1207500</v>
      </c>
      <c r="T1401" s="1877">
        <v>0</v>
      </c>
      <c r="U1401" s="1877">
        <v>0</v>
      </c>
      <c r="V1401" s="1877">
        <v>0</v>
      </c>
      <c r="W1401" s="23">
        <v>0.92</v>
      </c>
      <c r="X1401" s="1877">
        <v>0</v>
      </c>
    </row>
    <row r="1402" spans="1:24" ht="15" customHeight="1" x14ac:dyDescent="0.25">
      <c r="A1402" s="3" t="s">
        <v>41</v>
      </c>
      <c r="B1402" s="3" t="s">
        <v>3019</v>
      </c>
      <c r="C1402" s="5">
        <v>1085000</v>
      </c>
      <c r="D1402" s="5">
        <v>0</v>
      </c>
      <c r="E1402" s="5">
        <v>0</v>
      </c>
      <c r="F1402" s="5">
        <v>32000</v>
      </c>
      <c r="G1402" s="5">
        <v>0</v>
      </c>
      <c r="H1402" s="5">
        <v>1053000</v>
      </c>
      <c r="I1402" s="5">
        <v>0</v>
      </c>
      <c r="J1402" s="5">
        <v>0</v>
      </c>
      <c r="K1402" s="5">
        <v>0</v>
      </c>
      <c r="L1402" s="5"/>
      <c r="M1402" s="5">
        <f t="shared" si="534"/>
        <v>202666</v>
      </c>
      <c r="N1402" s="5">
        <f t="shared" si="535"/>
        <v>0</v>
      </c>
      <c r="O1402" s="5" t="s">
        <v>3020</v>
      </c>
      <c r="P1402" s="5">
        <v>0</v>
      </c>
      <c r="Q1402" s="1879">
        <v>0</v>
      </c>
      <c r="R1402" s="1879">
        <v>180832</v>
      </c>
      <c r="S1402" s="1879">
        <v>904168</v>
      </c>
      <c r="T1402" s="1879">
        <v>0</v>
      </c>
      <c r="U1402" s="1879">
        <v>0</v>
      </c>
      <c r="V1402" s="1879">
        <v>0</v>
      </c>
      <c r="W1402" s="23">
        <v>0.85</v>
      </c>
      <c r="X1402" s="1879">
        <v>0</v>
      </c>
    </row>
    <row r="1403" spans="1:24" ht="15" customHeight="1" x14ac:dyDescent="0.25">
      <c r="A1403" s="3" t="s">
        <v>41</v>
      </c>
      <c r="B1403" s="3" t="s">
        <v>3021</v>
      </c>
      <c r="C1403" s="5">
        <v>1238000</v>
      </c>
      <c r="D1403" s="5">
        <v>600000</v>
      </c>
      <c r="E1403" s="5">
        <v>120000</v>
      </c>
      <c r="F1403" s="5">
        <v>306000</v>
      </c>
      <c r="G1403" s="5">
        <v>0</v>
      </c>
      <c r="H1403" s="5">
        <v>332000</v>
      </c>
      <c r="I1403" s="5">
        <v>0</v>
      </c>
      <c r="J1403" s="5">
        <v>0</v>
      </c>
      <c r="K1403" s="5">
        <v>0</v>
      </c>
      <c r="L1403" s="5"/>
      <c r="M1403" s="5">
        <f xml:space="preserve"> M1402+H1403+ I1403- J1403- L1403+ Q1403</f>
        <v>534666</v>
      </c>
      <c r="N1403" s="5">
        <f>(C1403-D1403 - F1403 - G1403 + J1403- K1403- H1403- I1403- P1403)*-1</f>
        <v>0</v>
      </c>
      <c r="O1403" s="5" t="s">
        <v>3022</v>
      </c>
      <c r="P1403" s="5">
        <v>0</v>
      </c>
      <c r="Q1403" s="1882">
        <v>0</v>
      </c>
      <c r="R1403" s="1882">
        <v>206330</v>
      </c>
      <c r="S1403" s="1882">
        <v>1031670</v>
      </c>
      <c r="T1403" s="1882">
        <v>0</v>
      </c>
      <c r="U1403" s="1882">
        <v>0</v>
      </c>
      <c r="V1403" s="1882">
        <v>0</v>
      </c>
      <c r="W1403" s="23">
        <v>0.75</v>
      </c>
      <c r="X1403" s="1882">
        <v>1</v>
      </c>
    </row>
    <row r="1404" spans="1:24" ht="15" customHeight="1" x14ac:dyDescent="0.25">
      <c r="A1404" s="6" t="s">
        <v>17</v>
      </c>
      <c r="B1404" s="6" t="s">
        <v>15</v>
      </c>
      <c r="C1404" s="7">
        <f t="shared" ref="C1404:L1404" si="536">SUM(C1397:C1403)</f>
        <v>9163000</v>
      </c>
      <c r="D1404" s="7">
        <f t="shared" si="536"/>
        <v>6000000</v>
      </c>
      <c r="E1404" s="7">
        <f t="shared" si="536"/>
        <v>1200000</v>
      </c>
      <c r="F1404" s="7">
        <f t="shared" si="536"/>
        <v>874000</v>
      </c>
      <c r="G1404" s="7">
        <f t="shared" si="536"/>
        <v>0</v>
      </c>
      <c r="H1404" s="7">
        <f t="shared" si="536"/>
        <v>5189000</v>
      </c>
      <c r="I1404" s="7">
        <f t="shared" si="536"/>
        <v>0</v>
      </c>
      <c r="J1404" s="7">
        <f t="shared" si="536"/>
        <v>2901000</v>
      </c>
      <c r="K1404" s="7">
        <f t="shared" si="536"/>
        <v>0</v>
      </c>
      <c r="L1404" s="7">
        <f t="shared" si="536"/>
        <v>0</v>
      </c>
      <c r="M1404" s="7">
        <f>M1403</f>
        <v>534666</v>
      </c>
      <c r="N1404" s="7">
        <f>SUM(N1397:N1403)</f>
        <v>-1000</v>
      </c>
      <c r="O1404" s="7"/>
      <c r="P1404" s="7">
        <f>SUM(P1397:P1403)</f>
        <v>0</v>
      </c>
      <c r="Q1404" s="8"/>
    </row>
    <row r="1405" spans="1:24" ht="15" customHeight="1" x14ac:dyDescent="0.25">
      <c r="A1405" s="3" t="s">
        <v>41</v>
      </c>
      <c r="B1405" s="3" t="s">
        <v>3023</v>
      </c>
      <c r="C1405" s="5">
        <v>1970000</v>
      </c>
      <c r="D1405" s="5">
        <v>1150000</v>
      </c>
      <c r="E1405" s="5">
        <v>230000</v>
      </c>
      <c r="F1405" s="5">
        <v>25000</v>
      </c>
      <c r="G1405" s="5">
        <v>0</v>
      </c>
      <c r="H1405" s="5">
        <v>795000</v>
      </c>
      <c r="I1405" s="5">
        <v>0</v>
      </c>
      <c r="J1405" s="5">
        <v>0</v>
      </c>
      <c r="K1405" s="5">
        <v>0</v>
      </c>
      <c r="L1405" s="5"/>
      <c r="M1405" s="5">
        <f t="shared" ref="M1405:M1410" si="537" xml:space="preserve"> M1404+H1405+ I1405- J1405- L1405+ Q1405</f>
        <v>1329666</v>
      </c>
      <c r="N1405" s="5">
        <f t="shared" ref="N1405:N1410" si="538">(C1405-D1405 - F1405 - G1405 + J1405- K1405- H1405- I1405- P1405)*-1</f>
        <v>0</v>
      </c>
      <c r="O1405" s="5" t="s">
        <v>3024</v>
      </c>
      <c r="P1405" s="5">
        <v>0</v>
      </c>
      <c r="Q1405" s="1883">
        <v>0</v>
      </c>
      <c r="R1405" s="1883">
        <v>328340</v>
      </c>
      <c r="S1405" s="1883">
        <v>1641660</v>
      </c>
      <c r="T1405" s="1883">
        <v>0</v>
      </c>
      <c r="U1405" s="1883">
        <v>0</v>
      </c>
      <c r="V1405" s="1883">
        <v>0</v>
      </c>
      <c r="W1405" s="23">
        <v>0.9</v>
      </c>
      <c r="X1405" s="1883">
        <v>2</v>
      </c>
    </row>
    <row r="1406" spans="1:24" ht="15" customHeight="1" x14ac:dyDescent="0.25">
      <c r="A1406" s="3" t="s">
        <v>41</v>
      </c>
      <c r="B1406" s="3" t="s">
        <v>3026</v>
      </c>
      <c r="C1406" s="5">
        <v>1345000</v>
      </c>
      <c r="D1406" s="5">
        <v>1050000</v>
      </c>
      <c r="E1406" s="5">
        <v>210000</v>
      </c>
      <c r="F1406" s="5">
        <v>25000</v>
      </c>
      <c r="G1406" s="5">
        <v>0</v>
      </c>
      <c r="H1406" s="5">
        <v>270000</v>
      </c>
      <c r="I1406" s="5">
        <v>0</v>
      </c>
      <c r="J1406" s="5">
        <v>0</v>
      </c>
      <c r="K1406" s="1862">
        <v>0</v>
      </c>
      <c r="L1406" s="5"/>
      <c r="M1406" s="5">
        <f t="shared" si="537"/>
        <v>1599666</v>
      </c>
      <c r="N1406" s="5">
        <f t="shared" si="538"/>
        <v>0</v>
      </c>
      <c r="O1406" s="5" t="s">
        <v>2817</v>
      </c>
      <c r="P1406" s="5">
        <v>0</v>
      </c>
      <c r="Q1406" s="1886">
        <v>0</v>
      </c>
      <c r="R1406" s="1886">
        <v>224168</v>
      </c>
      <c r="S1406" s="1886">
        <v>1120832</v>
      </c>
      <c r="T1406" s="1886">
        <v>0</v>
      </c>
      <c r="U1406" s="1886">
        <v>0</v>
      </c>
      <c r="V1406" s="1886">
        <v>0</v>
      </c>
      <c r="W1406" s="23">
        <v>0.85</v>
      </c>
      <c r="X1406" s="1886">
        <v>4</v>
      </c>
    </row>
    <row r="1407" spans="1:24" ht="15" customHeight="1" x14ac:dyDescent="0.25">
      <c r="A1407" s="3" t="s">
        <v>41</v>
      </c>
      <c r="B1407" s="3" t="s">
        <v>3028</v>
      </c>
      <c r="C1407" s="5">
        <v>1062000</v>
      </c>
      <c r="D1407" s="5">
        <v>1900000</v>
      </c>
      <c r="E1407" s="5">
        <v>380000</v>
      </c>
      <c r="F1407" s="5">
        <v>25000</v>
      </c>
      <c r="G1407" s="5">
        <v>0</v>
      </c>
      <c r="H1407" s="5">
        <v>108000</v>
      </c>
      <c r="I1407" s="5">
        <v>0</v>
      </c>
      <c r="J1407" s="5">
        <v>970000</v>
      </c>
      <c r="K1407" s="1862">
        <v>0</v>
      </c>
      <c r="L1407" s="5"/>
      <c r="M1407" s="5">
        <f t="shared" si="537"/>
        <v>737666</v>
      </c>
      <c r="N1407" s="5">
        <f t="shared" si="538"/>
        <v>1000</v>
      </c>
      <c r="O1407" s="5" t="s">
        <v>1464</v>
      </c>
      <c r="P1407" s="5">
        <v>0</v>
      </c>
      <c r="Q1407" s="1888">
        <v>0</v>
      </c>
      <c r="R1407" s="1888">
        <v>176999</v>
      </c>
      <c r="S1407" s="1888">
        <v>885001</v>
      </c>
      <c r="T1407" s="1888">
        <v>0</v>
      </c>
      <c r="U1407" s="1888">
        <v>0</v>
      </c>
      <c r="V1407" s="1888">
        <v>0</v>
      </c>
      <c r="W1407" s="23">
        <v>0.82</v>
      </c>
      <c r="X1407" s="1888">
        <v>3</v>
      </c>
    </row>
    <row r="1408" spans="1:24" ht="15" customHeight="1" x14ac:dyDescent="0.25">
      <c r="A1408" s="3" t="s">
        <v>41</v>
      </c>
      <c r="B1408" s="3" t="s">
        <v>3030</v>
      </c>
      <c r="C1408" s="5">
        <v>1434000</v>
      </c>
      <c r="D1408" s="5">
        <v>100000</v>
      </c>
      <c r="E1408" s="5">
        <v>20000</v>
      </c>
      <c r="F1408" s="5">
        <v>25000</v>
      </c>
      <c r="G1408" s="5">
        <v>0</v>
      </c>
      <c r="H1408" s="5">
        <v>1309000</v>
      </c>
      <c r="I1408" s="5">
        <v>0</v>
      </c>
      <c r="J1408" s="5">
        <v>0</v>
      </c>
      <c r="K1408" s="1862">
        <v>0</v>
      </c>
      <c r="L1408" s="5"/>
      <c r="M1408" s="5">
        <f t="shared" si="537"/>
        <v>2046666</v>
      </c>
      <c r="N1408" s="5">
        <f t="shared" si="538"/>
        <v>0</v>
      </c>
      <c r="O1408" s="5" t="s">
        <v>2774</v>
      </c>
      <c r="P1408" s="5">
        <v>0</v>
      </c>
      <c r="Q1408" s="1889">
        <v>0</v>
      </c>
      <c r="R1408" s="1889">
        <v>239000</v>
      </c>
      <c r="S1408" s="1889">
        <v>1195000</v>
      </c>
      <c r="T1408" s="1889">
        <v>0</v>
      </c>
      <c r="U1408" s="1889">
        <v>0</v>
      </c>
      <c r="V1408" s="1889">
        <v>0</v>
      </c>
      <c r="W1408" s="23">
        <v>0.88</v>
      </c>
      <c r="X1408" s="1889">
        <v>1</v>
      </c>
    </row>
    <row r="1409" spans="1:24" ht="15" customHeight="1" x14ac:dyDescent="0.25">
      <c r="A1409" s="3" t="s">
        <v>41</v>
      </c>
      <c r="B1409" s="3" t="s">
        <v>3032</v>
      </c>
      <c r="C1409" s="5">
        <v>1385000</v>
      </c>
      <c r="D1409" s="5">
        <v>1600000</v>
      </c>
      <c r="E1409" s="5">
        <v>320000</v>
      </c>
      <c r="F1409" s="5">
        <v>25000</v>
      </c>
      <c r="G1409" s="5">
        <v>0</v>
      </c>
      <c r="H1409" s="5">
        <v>68000</v>
      </c>
      <c r="I1409" s="5">
        <v>0</v>
      </c>
      <c r="J1409" s="5">
        <v>309000</v>
      </c>
      <c r="K1409" s="5">
        <v>0</v>
      </c>
      <c r="L1409" s="5"/>
      <c r="M1409" s="1861">
        <f t="shared" si="537"/>
        <v>1805666</v>
      </c>
      <c r="N1409" s="5">
        <f t="shared" si="538"/>
        <v>-1000</v>
      </c>
      <c r="O1409" s="5" t="s">
        <v>3033</v>
      </c>
      <c r="P1409" s="5">
        <v>0</v>
      </c>
      <c r="Q1409" s="1892">
        <v>0</v>
      </c>
      <c r="R1409" s="1892">
        <v>230834</v>
      </c>
      <c r="S1409" s="1892">
        <v>1154166</v>
      </c>
      <c r="T1409" s="1892">
        <v>0</v>
      </c>
      <c r="U1409" s="1892">
        <v>0</v>
      </c>
      <c r="V1409" s="1892">
        <v>0</v>
      </c>
      <c r="W1409" s="23">
        <v>0.84</v>
      </c>
      <c r="X1409" s="1892">
        <v>2</v>
      </c>
    </row>
    <row r="1410" spans="1:24" ht="15" customHeight="1" x14ac:dyDescent="0.25">
      <c r="A1410" s="3" t="s">
        <v>41</v>
      </c>
      <c r="B1410" s="3" t="s">
        <v>3034</v>
      </c>
      <c r="C1410" s="5">
        <v>822000</v>
      </c>
      <c r="D1410" s="5">
        <v>800000</v>
      </c>
      <c r="E1410" s="5">
        <v>160000</v>
      </c>
      <c r="F1410" s="5">
        <v>306000</v>
      </c>
      <c r="G1410" s="5">
        <v>0</v>
      </c>
      <c r="H1410" s="5">
        <v>56000</v>
      </c>
      <c r="I1410" s="5">
        <v>0</v>
      </c>
      <c r="J1410" s="5">
        <v>340000</v>
      </c>
      <c r="K1410" s="5">
        <v>0</v>
      </c>
      <c r="L1410" s="5"/>
      <c r="M1410" s="5">
        <f t="shared" si="537"/>
        <v>1521666</v>
      </c>
      <c r="N1410" s="5">
        <f t="shared" si="538"/>
        <v>0</v>
      </c>
      <c r="O1410" s="5" t="s">
        <v>1510</v>
      </c>
      <c r="P1410" s="5">
        <v>0</v>
      </c>
      <c r="Q1410" s="1893">
        <v>0</v>
      </c>
      <c r="R1410" s="1893">
        <v>137003</v>
      </c>
      <c r="S1410" s="1893">
        <v>684997</v>
      </c>
      <c r="T1410" s="1893">
        <v>0</v>
      </c>
      <c r="U1410" s="1893">
        <v>0</v>
      </c>
      <c r="V1410" s="1893">
        <v>0</v>
      </c>
      <c r="W1410" s="23">
        <v>0.73</v>
      </c>
      <c r="X1410" s="1893">
        <v>2</v>
      </c>
    </row>
    <row r="1411" spans="1:24" ht="15" customHeight="1" x14ac:dyDescent="0.25">
      <c r="A1411" s="3" t="s">
        <v>41</v>
      </c>
      <c r="B1411" s="3" t="s">
        <v>3035</v>
      </c>
      <c r="C1411" s="5">
        <v>2065000</v>
      </c>
      <c r="D1411" s="5">
        <v>0</v>
      </c>
      <c r="E1411" s="5">
        <v>0</v>
      </c>
      <c r="F1411" s="5">
        <v>37000</v>
      </c>
      <c r="G1411" s="5">
        <v>0</v>
      </c>
      <c r="H1411" s="5">
        <v>2078000</v>
      </c>
      <c r="I1411" s="5">
        <v>0</v>
      </c>
      <c r="J1411" s="5">
        <v>50000</v>
      </c>
      <c r="K1411" s="1861">
        <v>0</v>
      </c>
      <c r="L1411" s="5"/>
      <c r="M1411" s="5">
        <f xml:space="preserve"> M1410+H1411+ I1411- J1411- L1411+ Q1411</f>
        <v>3549666</v>
      </c>
      <c r="N1411" s="5">
        <f>(C1411-D1411 - F1411 - G1411 + J1411- K1411- H1411- I1411- P1411)*-1</f>
        <v>0</v>
      </c>
      <c r="O1411" s="5" t="s">
        <v>1969</v>
      </c>
      <c r="P1411" s="5">
        <v>0</v>
      </c>
      <c r="Q1411" s="1895">
        <v>0</v>
      </c>
      <c r="R1411" s="1895">
        <v>344170</v>
      </c>
      <c r="S1411" s="1895">
        <v>1720830</v>
      </c>
      <c r="T1411" s="1895">
        <v>0</v>
      </c>
      <c r="U1411" s="1895">
        <v>0</v>
      </c>
      <c r="V1411" s="1895">
        <v>0</v>
      </c>
      <c r="W1411" s="23">
        <v>0.86</v>
      </c>
      <c r="X1411" s="1895">
        <v>0</v>
      </c>
    </row>
    <row r="1412" spans="1:24" ht="15" customHeight="1" x14ac:dyDescent="0.25">
      <c r="A1412" s="6" t="s">
        <v>18</v>
      </c>
      <c r="B1412" s="6" t="s">
        <v>15</v>
      </c>
      <c r="C1412" s="7">
        <f t="shared" ref="C1412:L1412" si="539">SUM(C1405:C1411)</f>
        <v>10083000</v>
      </c>
      <c r="D1412" s="7">
        <f t="shared" si="539"/>
        <v>6600000</v>
      </c>
      <c r="E1412" s="7">
        <f t="shared" si="539"/>
        <v>1320000</v>
      </c>
      <c r="F1412" s="7">
        <f t="shared" si="539"/>
        <v>468000</v>
      </c>
      <c r="G1412" s="7">
        <f t="shared" si="539"/>
        <v>0</v>
      </c>
      <c r="H1412" s="7">
        <f t="shared" si="539"/>
        <v>4684000</v>
      </c>
      <c r="I1412" s="7">
        <f t="shared" si="539"/>
        <v>0</v>
      </c>
      <c r="J1412" s="7">
        <f t="shared" si="539"/>
        <v>1669000</v>
      </c>
      <c r="K1412" s="7">
        <f t="shared" si="539"/>
        <v>0</v>
      </c>
      <c r="L1412" s="7">
        <f t="shared" si="539"/>
        <v>0</v>
      </c>
      <c r="M1412" s="7">
        <f>M1411</f>
        <v>3549666</v>
      </c>
      <c r="N1412" s="7">
        <f>SUM(N1405:N1411)</f>
        <v>0</v>
      </c>
      <c r="O1412" s="7"/>
      <c r="P1412" s="7">
        <f>SUM(P1405:P1411)</f>
        <v>0</v>
      </c>
      <c r="Q1412" s="8"/>
    </row>
    <row r="1413" spans="1:24" ht="15" customHeight="1" x14ac:dyDescent="0.25">
      <c r="A1413" s="3" t="s">
        <v>41</v>
      </c>
      <c r="B1413" s="3" t="s">
        <v>3036</v>
      </c>
      <c r="C1413" s="5">
        <v>924000</v>
      </c>
      <c r="D1413" s="5">
        <v>2850000</v>
      </c>
      <c r="E1413" s="5">
        <v>570000</v>
      </c>
      <c r="F1413" s="5">
        <v>25000</v>
      </c>
      <c r="G1413" s="5">
        <v>0</v>
      </c>
      <c r="H1413" s="5">
        <v>127000</v>
      </c>
      <c r="I1413" s="5">
        <v>0</v>
      </c>
      <c r="J1413" s="5">
        <v>2078000</v>
      </c>
      <c r="K1413" s="5">
        <v>0</v>
      </c>
      <c r="L1413" s="5"/>
      <c r="M1413" s="5">
        <f t="shared" ref="M1413:M1418" si="540" xml:space="preserve"> M1412+H1413+ I1413- J1413- L1413+ Q1413</f>
        <v>1598666</v>
      </c>
      <c r="N1413" s="5">
        <f t="shared" ref="N1413:N1418" si="541">(C1413-D1413 - F1413 - G1413 + J1413- K1413- H1413- I1413- P1413)*-1</f>
        <v>0</v>
      </c>
      <c r="O1413" s="5" t="s">
        <v>3037</v>
      </c>
      <c r="P1413" s="5">
        <v>0</v>
      </c>
      <c r="Q1413" s="1898">
        <v>0</v>
      </c>
      <c r="R1413" s="1898">
        <v>154002</v>
      </c>
      <c r="S1413" s="1898">
        <v>769998</v>
      </c>
      <c r="T1413" s="1898">
        <v>0</v>
      </c>
      <c r="U1413" s="1898">
        <v>0</v>
      </c>
      <c r="V1413" s="1898">
        <v>0</v>
      </c>
      <c r="W1413" s="23">
        <v>0.75</v>
      </c>
      <c r="X1413" s="1898">
        <v>3</v>
      </c>
    </row>
    <row r="1414" spans="1:24" ht="15" customHeight="1" x14ac:dyDescent="0.25">
      <c r="A1414" s="3" t="s">
        <v>41</v>
      </c>
      <c r="B1414" s="3" t="s">
        <v>3038</v>
      </c>
      <c r="C1414" s="5">
        <v>1281000</v>
      </c>
      <c r="D1414" s="5">
        <v>800000</v>
      </c>
      <c r="E1414" s="5">
        <v>160000</v>
      </c>
      <c r="F1414" s="5">
        <v>25000</v>
      </c>
      <c r="G1414" s="5">
        <v>0</v>
      </c>
      <c r="H1414" s="5">
        <v>456000</v>
      </c>
      <c r="I1414" s="5">
        <v>0</v>
      </c>
      <c r="J1414" s="5">
        <v>0</v>
      </c>
      <c r="K1414" s="5">
        <v>0</v>
      </c>
      <c r="L1414" s="5"/>
      <c r="M1414" s="5">
        <f t="shared" si="540"/>
        <v>2054666</v>
      </c>
      <c r="N1414" s="5">
        <f t="shared" si="541"/>
        <v>0</v>
      </c>
      <c r="O1414" s="5" t="s">
        <v>3039</v>
      </c>
      <c r="P1414" s="5">
        <v>0</v>
      </c>
      <c r="Q1414" s="1900">
        <v>0</v>
      </c>
      <c r="R1414" s="1900">
        <v>213502</v>
      </c>
      <c r="S1414" s="1900">
        <v>1067497.7</v>
      </c>
      <c r="T1414" s="1900">
        <v>0</v>
      </c>
      <c r="U1414" s="1900">
        <v>0</v>
      </c>
      <c r="V1414" s="1900">
        <v>0</v>
      </c>
      <c r="W1414" s="23">
        <v>0.78</v>
      </c>
      <c r="X1414" s="1900">
        <v>2</v>
      </c>
    </row>
    <row r="1415" spans="1:24" ht="15" customHeight="1" x14ac:dyDescent="0.25">
      <c r="A1415" s="3" t="s">
        <v>41</v>
      </c>
      <c r="B1415" s="3" t="s">
        <v>3040</v>
      </c>
      <c r="C1415" s="5">
        <v>1183000</v>
      </c>
      <c r="D1415" s="5">
        <v>300000</v>
      </c>
      <c r="E1415" s="5">
        <v>60000</v>
      </c>
      <c r="F1415" s="5">
        <v>25000</v>
      </c>
      <c r="G1415" s="5">
        <v>0</v>
      </c>
      <c r="H1415" s="5">
        <v>858000</v>
      </c>
      <c r="I1415" s="5">
        <v>0</v>
      </c>
      <c r="J1415" s="5">
        <v>0</v>
      </c>
      <c r="K1415" s="5">
        <v>0</v>
      </c>
      <c r="L1415" s="5"/>
      <c r="M1415" s="5">
        <f t="shared" si="540"/>
        <v>2912666</v>
      </c>
      <c r="N1415" s="5">
        <f t="shared" si="541"/>
        <v>0</v>
      </c>
      <c r="O1415" s="5" t="s">
        <v>2616</v>
      </c>
      <c r="P1415" s="5">
        <v>0</v>
      </c>
      <c r="Q1415" s="1901">
        <v>0</v>
      </c>
      <c r="R1415" s="1901">
        <v>197170</v>
      </c>
      <c r="S1415" s="1901">
        <v>985830.3</v>
      </c>
      <c r="T1415" s="1901">
        <v>0</v>
      </c>
      <c r="U1415" s="1901">
        <v>0</v>
      </c>
      <c r="V1415" s="1901">
        <v>0</v>
      </c>
      <c r="W1415" s="23">
        <v>0.84</v>
      </c>
      <c r="X1415" s="1901">
        <v>1</v>
      </c>
    </row>
    <row r="1416" spans="1:24" ht="15" customHeight="1" x14ac:dyDescent="0.25">
      <c r="A1416" s="3" t="s">
        <v>41</v>
      </c>
      <c r="B1416" s="3" t="s">
        <v>3041</v>
      </c>
      <c r="C1416" s="5">
        <v>1406000</v>
      </c>
      <c r="D1416" s="5">
        <v>800000</v>
      </c>
      <c r="E1416" s="5">
        <v>160000</v>
      </c>
      <c r="F1416" s="5">
        <v>25000</v>
      </c>
      <c r="G1416" s="5">
        <v>0</v>
      </c>
      <c r="H1416" s="5">
        <v>520000</v>
      </c>
      <c r="I1416" s="5">
        <v>0</v>
      </c>
      <c r="J1416" s="5">
        <v>0</v>
      </c>
      <c r="K1416" s="5">
        <v>60000</v>
      </c>
      <c r="L1416" s="5"/>
      <c r="M1416" s="5">
        <f t="shared" si="540"/>
        <v>3432666</v>
      </c>
      <c r="N1416" s="5">
        <f t="shared" si="541"/>
        <v>-1000</v>
      </c>
      <c r="O1416" s="5" t="s">
        <v>3042</v>
      </c>
      <c r="P1416" s="5">
        <v>0</v>
      </c>
      <c r="Q1416" s="1903">
        <v>0</v>
      </c>
      <c r="R1416" s="1903">
        <v>234332</v>
      </c>
      <c r="S1416" s="1903">
        <v>1171668</v>
      </c>
      <c r="T1416" s="1903">
        <v>0</v>
      </c>
      <c r="U1416" s="1903">
        <v>0</v>
      </c>
      <c r="V1416" s="1903">
        <v>0</v>
      </c>
      <c r="W1416" s="23">
        <v>0.9</v>
      </c>
      <c r="X1416" s="1903">
        <v>2</v>
      </c>
    </row>
    <row r="1417" spans="1:24" ht="15" customHeight="1" x14ac:dyDescent="0.25">
      <c r="A1417" s="3" t="s">
        <v>41</v>
      </c>
      <c r="B1417" s="3" t="s">
        <v>3043</v>
      </c>
      <c r="C1417" s="5">
        <v>1082000</v>
      </c>
      <c r="D1417" s="5">
        <v>2900000</v>
      </c>
      <c r="E1417" s="5">
        <v>580000</v>
      </c>
      <c r="F1417" s="5">
        <v>307000</v>
      </c>
      <c r="G1417" s="5">
        <v>0</v>
      </c>
      <c r="H1417" s="5">
        <v>276000</v>
      </c>
      <c r="I1417" s="5">
        <v>0</v>
      </c>
      <c r="J1417" s="5">
        <v>2400000</v>
      </c>
      <c r="K1417" s="5">
        <v>0</v>
      </c>
      <c r="L1417" s="5"/>
      <c r="M1417" s="5">
        <f t="shared" si="540"/>
        <v>1308666</v>
      </c>
      <c r="N1417" s="5">
        <f t="shared" si="541"/>
        <v>1000</v>
      </c>
      <c r="O1417" s="5" t="s">
        <v>3044</v>
      </c>
      <c r="P1417" s="5">
        <v>0</v>
      </c>
      <c r="Q1417" s="1905">
        <v>0</v>
      </c>
      <c r="R1417" s="1905">
        <v>180336</v>
      </c>
      <c r="S1417" s="1905">
        <v>901664</v>
      </c>
      <c r="T1417" s="1905">
        <v>0</v>
      </c>
      <c r="U1417" s="1905">
        <v>0</v>
      </c>
      <c r="V1417" s="1905">
        <v>0</v>
      </c>
      <c r="W1417" s="23">
        <v>0.8</v>
      </c>
      <c r="X1417" s="1905">
        <v>5</v>
      </c>
    </row>
    <row r="1418" spans="1:24" ht="15" customHeight="1" x14ac:dyDescent="0.25">
      <c r="A1418" s="3" t="s">
        <v>41</v>
      </c>
      <c r="B1418" s="3" t="s">
        <v>3045</v>
      </c>
      <c r="C1418" s="5">
        <v>1485000</v>
      </c>
      <c r="D1418" s="5">
        <v>150000</v>
      </c>
      <c r="E1418" s="5">
        <v>30000</v>
      </c>
      <c r="F1418" s="5">
        <v>28000</v>
      </c>
      <c r="G1418" s="5">
        <v>0</v>
      </c>
      <c r="H1418" s="5">
        <v>1310000</v>
      </c>
      <c r="I1418" s="5">
        <v>0</v>
      </c>
      <c r="J1418" s="5">
        <v>0</v>
      </c>
      <c r="K1418" s="5">
        <v>0</v>
      </c>
      <c r="L1418" s="5"/>
      <c r="M1418" s="5">
        <f t="shared" si="540"/>
        <v>2618666</v>
      </c>
      <c r="N1418" s="5">
        <f t="shared" si="541"/>
        <v>3000</v>
      </c>
      <c r="O1418" s="5" t="s">
        <v>3046</v>
      </c>
      <c r="P1418" s="5">
        <v>0</v>
      </c>
      <c r="Q1418" s="1908">
        <v>0</v>
      </c>
      <c r="R1418" s="1908">
        <v>247502</v>
      </c>
      <c r="S1418" s="1908">
        <v>1237498</v>
      </c>
      <c r="T1418" s="1908">
        <v>0</v>
      </c>
      <c r="U1418" s="1908">
        <v>0</v>
      </c>
      <c r="V1418" s="1908">
        <v>0</v>
      </c>
      <c r="W1418" s="23">
        <v>0.79</v>
      </c>
      <c r="X1418" s="1908">
        <v>1</v>
      </c>
    </row>
    <row r="1419" spans="1:24" ht="15" customHeight="1" x14ac:dyDescent="0.25">
      <c r="A1419" s="3" t="s">
        <v>41</v>
      </c>
      <c r="B1419" s="3" t="s">
        <v>3047</v>
      </c>
      <c r="C1419" s="5">
        <v>1206000</v>
      </c>
      <c r="D1419" s="5">
        <v>500000</v>
      </c>
      <c r="E1419" s="5">
        <v>100000</v>
      </c>
      <c r="F1419" s="5">
        <v>90000</v>
      </c>
      <c r="G1419" s="5">
        <v>0</v>
      </c>
      <c r="H1419" s="5">
        <v>617000</v>
      </c>
      <c r="I1419" s="5">
        <v>0</v>
      </c>
      <c r="J1419" s="5">
        <v>0</v>
      </c>
      <c r="K1419" s="5">
        <v>0</v>
      </c>
      <c r="L1419" s="5">
        <v>3200000</v>
      </c>
      <c r="M1419" s="5">
        <f xml:space="preserve"> M1418+H1419+ I1419- J1419- L1419+ Q1419</f>
        <v>35666</v>
      </c>
      <c r="N1419" s="5">
        <f>(C1419-D1419 - F1419 - G1419 + J1419- K1419- H1419- I1419- P1419)*-1</f>
        <v>1000</v>
      </c>
      <c r="O1419" s="5" t="s">
        <v>1952</v>
      </c>
      <c r="P1419" s="5">
        <v>0</v>
      </c>
      <c r="Q1419" s="1910">
        <v>0</v>
      </c>
      <c r="R1419" s="1910">
        <v>201000</v>
      </c>
      <c r="S1419" s="1910">
        <v>1005000.3</v>
      </c>
      <c r="T1419" s="1910">
        <v>0</v>
      </c>
      <c r="U1419" s="1910">
        <v>0</v>
      </c>
      <c r="V1419" s="1910">
        <v>0</v>
      </c>
      <c r="W1419" s="23">
        <v>0.78</v>
      </c>
      <c r="X1419" s="1910">
        <v>1</v>
      </c>
    </row>
    <row r="1420" spans="1:24" ht="15" customHeight="1" x14ac:dyDescent="0.25">
      <c r="A1420" s="6" t="s">
        <v>19</v>
      </c>
      <c r="B1420" s="6" t="s">
        <v>15</v>
      </c>
      <c r="C1420" s="7">
        <f t="shared" ref="C1420:L1420" si="542">SUM(C1413:C1419)</f>
        <v>8567000</v>
      </c>
      <c r="D1420" s="7">
        <f t="shared" si="542"/>
        <v>8300000</v>
      </c>
      <c r="E1420" s="7">
        <f t="shared" si="542"/>
        <v>1660000</v>
      </c>
      <c r="F1420" s="7">
        <f t="shared" si="542"/>
        <v>525000</v>
      </c>
      <c r="G1420" s="7">
        <f t="shared" si="542"/>
        <v>0</v>
      </c>
      <c r="H1420" s="7">
        <f t="shared" si="542"/>
        <v>4164000</v>
      </c>
      <c r="I1420" s="7">
        <f t="shared" si="542"/>
        <v>0</v>
      </c>
      <c r="J1420" s="7">
        <f t="shared" si="542"/>
        <v>4478000</v>
      </c>
      <c r="K1420" s="7">
        <f t="shared" si="542"/>
        <v>60000</v>
      </c>
      <c r="L1420" s="7">
        <f t="shared" si="542"/>
        <v>3200000</v>
      </c>
      <c r="M1420" s="7">
        <f>M1419</f>
        <v>35666</v>
      </c>
      <c r="N1420" s="7">
        <f>SUM(N1413:N1419)</f>
        <v>4000</v>
      </c>
      <c r="O1420" s="7"/>
      <c r="P1420" s="7">
        <f>SUM(P1413:P1419)</f>
        <v>0</v>
      </c>
      <c r="Q1420" s="8"/>
    </row>
    <row r="1421" spans="1:24" x14ac:dyDescent="0.25">
      <c r="A1421" s="10" t="s">
        <v>15</v>
      </c>
      <c r="B1421" s="10" t="s">
        <v>20</v>
      </c>
      <c r="C1421" s="11">
        <f t="shared" ref="C1421:L1421" si="543">C1396+C1404+C1412+C1420</f>
        <v>36513000</v>
      </c>
      <c r="D1421" s="11">
        <f t="shared" si="543"/>
        <v>26100000</v>
      </c>
      <c r="E1421" s="11">
        <f t="shared" si="543"/>
        <v>5220000</v>
      </c>
      <c r="F1421" s="11">
        <f t="shared" si="543"/>
        <v>2588000</v>
      </c>
      <c r="G1421" s="11">
        <f t="shared" si="543"/>
        <v>0</v>
      </c>
      <c r="H1421" s="11">
        <f t="shared" si="543"/>
        <v>18494000</v>
      </c>
      <c r="I1421" s="11">
        <f t="shared" si="543"/>
        <v>0</v>
      </c>
      <c r="J1421" s="11">
        <f t="shared" si="543"/>
        <v>10798000</v>
      </c>
      <c r="K1421" s="11">
        <f t="shared" si="543"/>
        <v>132000</v>
      </c>
      <c r="L1421" s="11">
        <f t="shared" si="543"/>
        <v>3200000</v>
      </c>
      <c r="M1421" s="11">
        <f>M1420</f>
        <v>35666</v>
      </c>
      <c r="N1421" s="11">
        <f>N1396+N1404+N1412+N1420</f>
        <v>3000</v>
      </c>
      <c r="O1421" s="11"/>
      <c r="P1421" s="11">
        <f>P1396+P1404+P1412+P1420</f>
        <v>0</v>
      </c>
      <c r="Q1421" s="9"/>
    </row>
    <row r="1422" spans="1:24" ht="15" customHeight="1" x14ac:dyDescent="0.25">
      <c r="A1422" t="s">
        <v>41</v>
      </c>
      <c r="B1422" s="3" t="s">
        <v>3049</v>
      </c>
      <c r="C1422" s="5">
        <v>1063000</v>
      </c>
      <c r="D1422" s="5">
        <v>0</v>
      </c>
      <c r="E1422" s="5">
        <v>0</v>
      </c>
      <c r="F1422" s="5">
        <v>25000</v>
      </c>
      <c r="G1422" s="5">
        <v>0</v>
      </c>
      <c r="H1422" s="5">
        <v>1038000</v>
      </c>
      <c r="I1422" s="5">
        <v>0</v>
      </c>
      <c r="J1422" s="5">
        <v>0</v>
      </c>
      <c r="K1422" s="5">
        <v>0</v>
      </c>
      <c r="L1422" s="5"/>
      <c r="M1422" s="5">
        <f xml:space="preserve"> M1421+H1422+ I1422- J1422- L1422+ Q1422</f>
        <v>1073666</v>
      </c>
      <c r="N1422" s="5">
        <f t="shared" ref="N1422:N1427" si="544">(C1422-D1422 - F1422 - G1422 + J1422- K1422- H1422- I1422- P1422)*-1</f>
        <v>0</v>
      </c>
      <c r="O1422" s="5" t="s">
        <v>2452</v>
      </c>
      <c r="P1422" s="5">
        <v>0</v>
      </c>
      <c r="Q1422" s="1911">
        <v>0</v>
      </c>
      <c r="R1422" s="1911">
        <v>177167</v>
      </c>
      <c r="S1422" s="1911">
        <v>885833</v>
      </c>
      <c r="T1422" s="1911">
        <v>0</v>
      </c>
      <c r="U1422" s="1911">
        <v>0</v>
      </c>
      <c r="V1422" s="1911">
        <v>0</v>
      </c>
      <c r="W1422" s="23">
        <v>0.71</v>
      </c>
      <c r="X1422" s="1911">
        <v>0</v>
      </c>
    </row>
    <row r="1423" spans="1:24" ht="15" customHeight="1" x14ac:dyDescent="0.25">
      <c r="A1423" s="3" t="s">
        <v>41</v>
      </c>
      <c r="B1423" s="3" t="s">
        <v>3051</v>
      </c>
      <c r="C1423" s="5">
        <v>1231000</v>
      </c>
      <c r="D1423" s="5">
        <v>300000</v>
      </c>
      <c r="E1423" s="5">
        <v>60000</v>
      </c>
      <c r="F1423" s="5">
        <v>25000</v>
      </c>
      <c r="G1423" s="5">
        <v>0</v>
      </c>
      <c r="H1423" s="5">
        <v>905000</v>
      </c>
      <c r="I1423" s="5">
        <v>0</v>
      </c>
      <c r="J1423" s="5">
        <v>0</v>
      </c>
      <c r="K1423" s="5">
        <v>0</v>
      </c>
      <c r="L1423" s="5"/>
      <c r="M1423" s="5">
        <f xml:space="preserve"> M1422+H1423+ I1423- J1423- L1423+ Q1423</f>
        <v>1978666</v>
      </c>
      <c r="N1423" s="5">
        <f t="shared" si="544"/>
        <v>-1000</v>
      </c>
      <c r="O1423" s="5" t="s">
        <v>1939</v>
      </c>
      <c r="P1423" s="5">
        <v>0</v>
      </c>
      <c r="Q1423" s="1913">
        <v>0</v>
      </c>
      <c r="R1423" s="1913">
        <v>205167</v>
      </c>
      <c r="S1423" s="1913">
        <v>1025832.7</v>
      </c>
      <c r="T1423" s="1913">
        <v>0</v>
      </c>
      <c r="U1423" s="1913">
        <v>0</v>
      </c>
      <c r="V1423" s="1913">
        <v>0</v>
      </c>
      <c r="W1423" s="23">
        <v>0.84</v>
      </c>
      <c r="X1423" s="1913">
        <v>1</v>
      </c>
    </row>
    <row r="1424" spans="1:24" ht="15" customHeight="1" x14ac:dyDescent="0.25">
      <c r="A1424" s="3" t="s">
        <v>41</v>
      </c>
      <c r="B1424" s="3" t="s">
        <v>3053</v>
      </c>
      <c r="C1424" s="5">
        <v>1100000</v>
      </c>
      <c r="D1424" s="5">
        <v>900000</v>
      </c>
      <c r="E1424" s="5">
        <v>180000</v>
      </c>
      <c r="F1424" s="5">
        <v>25000</v>
      </c>
      <c r="G1424" s="5">
        <v>0</v>
      </c>
      <c r="H1424" s="5">
        <v>169000</v>
      </c>
      <c r="I1424" s="5">
        <v>0</v>
      </c>
      <c r="J1424" s="5">
        <v>0</v>
      </c>
      <c r="K1424" s="5">
        <v>0</v>
      </c>
      <c r="L1424" s="5"/>
      <c r="M1424" s="5">
        <f xml:space="preserve"> M1423+H1424+ I1424- J1424- L1424+ Q1424</f>
        <v>2147666</v>
      </c>
      <c r="N1424" s="5">
        <f t="shared" si="544"/>
        <v>-6000</v>
      </c>
      <c r="O1424" s="5" t="s">
        <v>1464</v>
      </c>
      <c r="P1424" s="5">
        <v>0</v>
      </c>
      <c r="Q1424" s="1916">
        <v>0</v>
      </c>
      <c r="R1424" s="1916">
        <v>183335</v>
      </c>
      <c r="S1424" s="1916">
        <v>916665</v>
      </c>
      <c r="T1424" s="1916">
        <v>0</v>
      </c>
      <c r="U1424" s="1916">
        <v>0</v>
      </c>
      <c r="V1424" s="1916">
        <v>0</v>
      </c>
      <c r="W1424" s="23">
        <v>0.8</v>
      </c>
      <c r="X1424" s="1916">
        <v>2</v>
      </c>
    </row>
    <row r="1425" spans="1:24" ht="15" customHeight="1" x14ac:dyDescent="0.25">
      <c r="A1425" s="3" t="s">
        <v>41</v>
      </c>
      <c r="B1425" s="3" t="s">
        <v>3054</v>
      </c>
      <c r="C1425" s="5">
        <v>1188000</v>
      </c>
      <c r="D1425" s="5">
        <v>1000000</v>
      </c>
      <c r="E1425" s="5">
        <v>200000</v>
      </c>
      <c r="F1425" s="5">
        <v>559000</v>
      </c>
      <c r="G1425" s="5">
        <v>0</v>
      </c>
      <c r="H1425" s="5">
        <v>65000</v>
      </c>
      <c r="I1425" s="5">
        <v>0</v>
      </c>
      <c r="J1425" s="5">
        <v>430000</v>
      </c>
      <c r="K1425" s="5">
        <v>0</v>
      </c>
      <c r="L1425" s="5"/>
      <c r="M1425" s="5">
        <f>M1424+ H1425+ I1425- J1425- L1425+ Q1425</f>
        <v>1782666</v>
      </c>
      <c r="N1425" s="5">
        <f t="shared" si="544"/>
        <v>6000</v>
      </c>
      <c r="O1425" s="5" t="s">
        <v>3055</v>
      </c>
      <c r="P1425" s="5">
        <v>0</v>
      </c>
      <c r="Q1425" s="1918">
        <v>0</v>
      </c>
      <c r="R1425" s="1918">
        <v>198001</v>
      </c>
      <c r="S1425" s="1918">
        <v>989999</v>
      </c>
      <c r="T1425" s="1918">
        <v>0</v>
      </c>
      <c r="U1425" s="1918">
        <v>0</v>
      </c>
      <c r="V1425" s="1918">
        <v>0</v>
      </c>
      <c r="W1425" s="23">
        <v>0.84</v>
      </c>
      <c r="X1425" s="1918">
        <v>1</v>
      </c>
    </row>
    <row r="1426" spans="1:24" ht="15" customHeight="1" x14ac:dyDescent="0.25">
      <c r="A1426" s="3" t="s">
        <v>41</v>
      </c>
      <c r="B1426" s="3" t="s">
        <v>3056</v>
      </c>
      <c r="C1426" s="5">
        <v>1615000</v>
      </c>
      <c r="D1426" s="5">
        <v>300000</v>
      </c>
      <c r="E1426" s="5">
        <v>60000</v>
      </c>
      <c r="F1426" s="5">
        <v>25000</v>
      </c>
      <c r="G1426" s="5">
        <v>0</v>
      </c>
      <c r="H1426" s="5">
        <v>1290000</v>
      </c>
      <c r="I1426" s="5">
        <v>0</v>
      </c>
      <c r="J1426" s="5">
        <v>0</v>
      </c>
      <c r="K1426" s="5">
        <v>0</v>
      </c>
      <c r="L1426" s="5"/>
      <c r="M1426" s="5">
        <f xml:space="preserve"> M1425+H1426+ I1426- J1426- L1426+ Q1426</f>
        <v>3072666</v>
      </c>
      <c r="N1426" s="5">
        <f t="shared" si="544"/>
        <v>0</v>
      </c>
      <c r="O1426" s="5" t="s">
        <v>3022</v>
      </c>
      <c r="P1426" s="5">
        <v>0</v>
      </c>
      <c r="Q1426" s="1920">
        <v>0</v>
      </c>
      <c r="R1426" s="1920">
        <v>269167</v>
      </c>
      <c r="S1426" s="1920">
        <v>1345833</v>
      </c>
      <c r="T1426" s="1920">
        <v>0</v>
      </c>
      <c r="U1426" s="1920">
        <v>0</v>
      </c>
      <c r="V1426" s="1920">
        <v>0</v>
      </c>
      <c r="W1426" s="23">
        <v>0.75</v>
      </c>
      <c r="X1426" s="1920">
        <v>1</v>
      </c>
    </row>
    <row r="1427" spans="1:24" ht="15" customHeight="1" x14ac:dyDescent="0.25">
      <c r="A1427" s="3" t="s">
        <v>41</v>
      </c>
      <c r="B1427" s="3" t="s">
        <v>3058</v>
      </c>
      <c r="C1427" s="5">
        <v>1069000</v>
      </c>
      <c r="D1427" s="5">
        <v>0</v>
      </c>
      <c r="E1427" s="5">
        <v>0</v>
      </c>
      <c r="F1427" s="5">
        <v>25000</v>
      </c>
      <c r="G1427" s="5">
        <v>0</v>
      </c>
      <c r="H1427" s="5">
        <v>1044000</v>
      </c>
      <c r="I1427" s="5">
        <v>0</v>
      </c>
      <c r="J1427" s="5">
        <v>0</v>
      </c>
      <c r="K1427" s="5">
        <v>0</v>
      </c>
      <c r="L1427" s="5"/>
      <c r="M1427" s="5">
        <f xml:space="preserve"> M1426+H1427+ I1427- J1427- L1427+ Q1427</f>
        <v>4116666</v>
      </c>
      <c r="N1427" s="5">
        <f t="shared" si="544"/>
        <v>0</v>
      </c>
      <c r="O1427" s="5" t="s">
        <v>1941</v>
      </c>
      <c r="P1427" s="5">
        <v>0</v>
      </c>
      <c r="Q1427" s="1922">
        <v>0</v>
      </c>
      <c r="R1427" s="1922">
        <v>178168</v>
      </c>
      <c r="S1427" s="1922">
        <v>890832</v>
      </c>
      <c r="T1427" s="1922">
        <v>0</v>
      </c>
      <c r="U1427" s="1922">
        <v>0</v>
      </c>
      <c r="V1427" s="1922">
        <v>0</v>
      </c>
      <c r="W1427" s="23">
        <v>0.78</v>
      </c>
      <c r="X1427" s="1922">
        <v>0</v>
      </c>
    </row>
    <row r="1428" spans="1:24" ht="15" customHeight="1" x14ac:dyDescent="0.25">
      <c r="A1428" t="s">
        <v>41</v>
      </c>
      <c r="B1428" t="s">
        <v>3059</v>
      </c>
      <c r="C1428" s="27">
        <v>1139000</v>
      </c>
      <c r="D1428" s="27">
        <v>5500000</v>
      </c>
      <c r="E1428" s="27">
        <v>1100000</v>
      </c>
      <c r="F1428" s="27">
        <v>25000</v>
      </c>
      <c r="G1428" s="27">
        <v>0</v>
      </c>
      <c r="H1428" s="27">
        <v>609000</v>
      </c>
      <c r="I1428" s="27">
        <v>0</v>
      </c>
      <c r="J1428" s="27">
        <v>5005000</v>
      </c>
      <c r="K1428" s="27">
        <v>0</v>
      </c>
      <c r="L1428" s="27"/>
      <c r="M1428" s="27">
        <f xml:space="preserve"> M1427+H1428+ I1428- J1428- L1428+ Q1428</f>
        <v>-279334</v>
      </c>
      <c r="N1428" s="27">
        <f>(C1428-D1428 - F1428 - G1428 + J1428- K1428- H1428- I1428- P1428)*-1</f>
        <v>-10000</v>
      </c>
      <c r="O1428" s="27" t="s">
        <v>3060</v>
      </c>
      <c r="P1428" s="27">
        <v>0</v>
      </c>
      <c r="Q1428" s="27">
        <v>0</v>
      </c>
      <c r="R1428" s="1923">
        <v>189835</v>
      </c>
      <c r="S1428" s="1923">
        <v>949165</v>
      </c>
      <c r="T1428" s="1923">
        <v>0</v>
      </c>
      <c r="U1428" s="1923">
        <v>0</v>
      </c>
      <c r="V1428" s="1923">
        <v>0</v>
      </c>
      <c r="W1428" s="23">
        <v>0.9</v>
      </c>
      <c r="X1428" s="1923">
        <v>2</v>
      </c>
    </row>
    <row r="1429" spans="1:24" ht="15" customHeight="1" x14ac:dyDescent="0.25">
      <c r="A1429" s="6" t="s">
        <v>16</v>
      </c>
      <c r="B1429" s="6" t="s">
        <v>15</v>
      </c>
      <c r="C1429" s="7">
        <f>SUM(C1422:C1428)</f>
        <v>8405000</v>
      </c>
      <c r="D1429" s="7">
        <f>SUM(D1422:D1428)</f>
        <v>8000000</v>
      </c>
      <c r="E1429" s="7">
        <f>SUM(E1422:E1428)</f>
        <v>1600000</v>
      </c>
      <c r="F1429" s="7">
        <f>SUM(F1422:F1428)</f>
        <v>709000</v>
      </c>
      <c r="G1429" s="7">
        <f t="shared" ref="G1429:L1429" si="545">SUM(G1422:G1427)</f>
        <v>0</v>
      </c>
      <c r="H1429" s="7">
        <f>SUM(H1422:H1428)</f>
        <v>5120000</v>
      </c>
      <c r="I1429" s="7">
        <f t="shared" si="545"/>
        <v>0</v>
      </c>
      <c r="J1429" s="7">
        <f>SUM(J1422:J1428)</f>
        <v>5435000</v>
      </c>
      <c r="K1429" s="7">
        <f t="shared" si="545"/>
        <v>0</v>
      </c>
      <c r="L1429" s="7">
        <f t="shared" si="545"/>
        <v>0</v>
      </c>
      <c r="M1429" s="7">
        <f>M1428</f>
        <v>-279334</v>
      </c>
      <c r="N1429" s="7">
        <f>SUM(N1422:N1427)</f>
        <v>-1000</v>
      </c>
      <c r="O1429" s="7"/>
      <c r="P1429" s="7">
        <f>SUM(P1422:P1427)</f>
        <v>0</v>
      </c>
      <c r="Q1429" s="8"/>
    </row>
    <row r="1430" spans="1:24" ht="15" customHeight="1" x14ac:dyDescent="0.25">
      <c r="A1430" s="3" t="s">
        <v>41</v>
      </c>
      <c r="B1430" s="3" t="s">
        <v>3061</v>
      </c>
      <c r="C1430" s="5">
        <v>2126000</v>
      </c>
      <c r="D1430" s="5">
        <v>2600000</v>
      </c>
      <c r="E1430" s="5">
        <v>520000</v>
      </c>
      <c r="F1430" s="5">
        <v>37000</v>
      </c>
      <c r="G1430" s="5">
        <v>0</v>
      </c>
      <c r="H1430" s="5">
        <v>1394000</v>
      </c>
      <c r="I1430" s="5">
        <v>0</v>
      </c>
      <c r="J1430" s="5">
        <v>1900000</v>
      </c>
      <c r="K1430" s="5">
        <v>0</v>
      </c>
      <c r="L1430" s="5"/>
      <c r="M1430" s="5">
        <f t="shared" ref="M1430:M1435" si="546" xml:space="preserve"> M1429+H1430+ I1430- J1430- L1430+ Q1430</f>
        <v>-785334</v>
      </c>
      <c r="N1430" s="5">
        <f t="shared" ref="N1430:N1435" si="547">(C1430-D1430 - F1430 - G1430 + J1430- K1430- H1430- I1430- P1430)*-1</f>
        <v>5000</v>
      </c>
      <c r="O1430" s="5" t="s">
        <v>3062</v>
      </c>
      <c r="P1430" s="5">
        <v>0</v>
      </c>
      <c r="Q1430" s="1926">
        <v>0</v>
      </c>
      <c r="R1430" s="1926">
        <v>354334</v>
      </c>
      <c r="S1430" s="1926">
        <v>1771666</v>
      </c>
      <c r="T1430" s="1926">
        <v>0</v>
      </c>
      <c r="U1430" s="1926">
        <v>0</v>
      </c>
      <c r="V1430" s="1926">
        <v>0</v>
      </c>
      <c r="W1430" s="23">
        <v>0.8</v>
      </c>
      <c r="X1430" s="1926">
        <v>3</v>
      </c>
    </row>
    <row r="1431" spans="1:24" ht="15" customHeight="1" x14ac:dyDescent="0.25">
      <c r="A1431" s="3" t="s">
        <v>41</v>
      </c>
      <c r="B1431" s="3" t="s">
        <v>3063</v>
      </c>
      <c r="C1431" s="5">
        <v>1247000</v>
      </c>
      <c r="D1431" s="5">
        <v>4700000</v>
      </c>
      <c r="E1431" s="5">
        <v>940000</v>
      </c>
      <c r="F1431" s="5">
        <v>25000</v>
      </c>
      <c r="G1431" s="5">
        <v>0</v>
      </c>
      <c r="H1431" s="5">
        <v>63000</v>
      </c>
      <c r="I1431" s="5">
        <v>0</v>
      </c>
      <c r="J1431" s="5">
        <v>3542000</v>
      </c>
      <c r="K1431" s="5">
        <v>0</v>
      </c>
      <c r="L1431" s="5"/>
      <c r="M1431" s="5">
        <f t="shared" si="546"/>
        <v>-4264334</v>
      </c>
      <c r="N1431" s="5">
        <f t="shared" si="547"/>
        <v>-1000</v>
      </c>
      <c r="O1431" s="5" t="s">
        <v>1528</v>
      </c>
      <c r="P1431" s="5">
        <v>0</v>
      </c>
      <c r="Q1431" s="1927">
        <v>0</v>
      </c>
      <c r="R1431" s="1927">
        <v>207839</v>
      </c>
      <c r="S1431" s="1927">
        <v>1039161</v>
      </c>
      <c r="T1431" s="1927">
        <v>0</v>
      </c>
      <c r="U1431" s="1927">
        <v>0</v>
      </c>
      <c r="V1431" s="1927">
        <v>0</v>
      </c>
      <c r="W1431" s="23">
        <v>0.88</v>
      </c>
      <c r="X1431" s="1927">
        <v>4</v>
      </c>
    </row>
    <row r="1432" spans="1:24" ht="15" customHeight="1" x14ac:dyDescent="0.25">
      <c r="A1432" s="3" t="s">
        <v>41</v>
      </c>
      <c r="B1432" s="3" t="s">
        <v>3064</v>
      </c>
      <c r="C1432" s="5">
        <v>1132000</v>
      </c>
      <c r="D1432" s="5">
        <v>500000</v>
      </c>
      <c r="E1432" s="5">
        <v>100000</v>
      </c>
      <c r="F1432" s="5">
        <v>306000</v>
      </c>
      <c r="G1432" s="5">
        <v>0</v>
      </c>
      <c r="H1432" s="5">
        <v>326000</v>
      </c>
      <c r="I1432" s="5">
        <v>0</v>
      </c>
      <c r="J1432" s="5">
        <v>0</v>
      </c>
      <c r="K1432" s="5">
        <v>0</v>
      </c>
      <c r="L1432" s="5"/>
      <c r="M1432" s="5">
        <f t="shared" si="546"/>
        <v>-3938334</v>
      </c>
      <c r="N1432" s="5">
        <f t="shared" si="547"/>
        <v>0</v>
      </c>
      <c r="O1432" s="5" t="s">
        <v>2750</v>
      </c>
      <c r="P1432" s="5">
        <v>0</v>
      </c>
      <c r="Q1432" s="1930">
        <v>0</v>
      </c>
      <c r="R1432" s="1930">
        <v>188671</v>
      </c>
      <c r="S1432" s="1930">
        <v>943329</v>
      </c>
      <c r="T1432" s="1930">
        <v>0</v>
      </c>
      <c r="U1432" s="1930">
        <v>0</v>
      </c>
      <c r="V1432" s="1930">
        <v>0</v>
      </c>
      <c r="W1432" s="23">
        <v>0.86</v>
      </c>
      <c r="X1432" s="1930">
        <v>1</v>
      </c>
    </row>
    <row r="1433" spans="1:24" ht="15" customHeight="1" x14ac:dyDescent="0.25">
      <c r="A1433" s="3" t="s">
        <v>41</v>
      </c>
      <c r="B1433" s="3" t="s">
        <v>3066</v>
      </c>
      <c r="C1433" s="5">
        <v>2191000</v>
      </c>
      <c r="D1433" s="5">
        <v>700000</v>
      </c>
      <c r="E1433" s="5">
        <v>140000</v>
      </c>
      <c r="F1433" s="5">
        <v>25000</v>
      </c>
      <c r="G1433" s="5">
        <v>0</v>
      </c>
      <c r="H1433" s="5">
        <v>1467000</v>
      </c>
      <c r="I1433" s="5">
        <v>0</v>
      </c>
      <c r="J1433" s="5">
        <v>0</v>
      </c>
      <c r="K1433" s="5">
        <v>0</v>
      </c>
      <c r="L1433" s="5"/>
      <c r="M1433" s="5">
        <f t="shared" si="546"/>
        <v>-2471334</v>
      </c>
      <c r="N1433" s="5">
        <f t="shared" si="547"/>
        <v>1000</v>
      </c>
      <c r="O1433" s="5" t="s">
        <v>3067</v>
      </c>
      <c r="P1433" s="5">
        <v>0</v>
      </c>
      <c r="Q1433" s="1931">
        <v>0</v>
      </c>
      <c r="R1433" s="1931">
        <v>365167</v>
      </c>
      <c r="S1433" s="1931">
        <v>1825833</v>
      </c>
      <c r="T1433" s="1931">
        <v>0</v>
      </c>
      <c r="U1433" s="1931">
        <v>0</v>
      </c>
      <c r="V1433" s="1931">
        <v>0</v>
      </c>
      <c r="W1433" s="23">
        <v>0.9</v>
      </c>
      <c r="X1433" s="1931">
        <v>3</v>
      </c>
    </row>
    <row r="1434" spans="1:24" ht="15" customHeight="1" x14ac:dyDescent="0.25">
      <c r="A1434" s="3" t="s">
        <v>41</v>
      </c>
      <c r="B1434" s="3" t="s">
        <v>3069</v>
      </c>
      <c r="C1434" s="5">
        <v>1585000</v>
      </c>
      <c r="D1434" s="5">
        <v>3400000</v>
      </c>
      <c r="E1434" s="5">
        <v>680000</v>
      </c>
      <c r="F1434" s="5">
        <v>25000</v>
      </c>
      <c r="G1434" s="5">
        <v>0</v>
      </c>
      <c r="H1434" s="5">
        <v>560000</v>
      </c>
      <c r="I1434" s="5">
        <v>0</v>
      </c>
      <c r="J1434" s="5">
        <v>2400000</v>
      </c>
      <c r="K1434" s="5">
        <v>0</v>
      </c>
      <c r="L1434" s="5"/>
      <c r="M1434" s="5">
        <f t="shared" si="546"/>
        <v>-4311334</v>
      </c>
      <c r="N1434" s="5">
        <f t="shared" si="547"/>
        <v>0</v>
      </c>
      <c r="O1434" s="5" t="s">
        <v>3070</v>
      </c>
      <c r="P1434" s="5">
        <v>0</v>
      </c>
      <c r="Q1434" s="1933">
        <v>0</v>
      </c>
      <c r="R1434" s="1933">
        <v>264172</v>
      </c>
      <c r="S1434" s="1933">
        <v>1320828.3</v>
      </c>
      <c r="T1434" s="1933">
        <v>0</v>
      </c>
      <c r="U1434" s="1933">
        <v>0</v>
      </c>
      <c r="V1434" s="1933">
        <v>0</v>
      </c>
      <c r="W1434" s="23">
        <v>0.88</v>
      </c>
      <c r="X1434" s="1933">
        <v>4</v>
      </c>
    </row>
    <row r="1435" spans="1:24" ht="15" customHeight="1" x14ac:dyDescent="0.25">
      <c r="A1435" s="3" t="s">
        <v>41</v>
      </c>
      <c r="B1435" s="3" t="s">
        <v>3071</v>
      </c>
      <c r="C1435" s="5">
        <v>1102000</v>
      </c>
      <c r="D1435" s="5">
        <v>1600000</v>
      </c>
      <c r="E1435" s="5">
        <v>320000</v>
      </c>
      <c r="F1435" s="5">
        <v>25000</v>
      </c>
      <c r="G1435" s="5">
        <v>0</v>
      </c>
      <c r="H1435" s="5">
        <v>77000</v>
      </c>
      <c r="I1435" s="5">
        <v>0</v>
      </c>
      <c r="J1435" s="5">
        <v>600000</v>
      </c>
      <c r="K1435" s="5">
        <v>0</v>
      </c>
      <c r="L1435" s="5"/>
      <c r="M1435" s="5">
        <f t="shared" si="546"/>
        <v>-4834334</v>
      </c>
      <c r="N1435" s="5">
        <f t="shared" si="547"/>
        <v>0</v>
      </c>
      <c r="O1435" s="5" t="s">
        <v>3072</v>
      </c>
      <c r="P1435" s="5">
        <v>0</v>
      </c>
      <c r="Q1435" s="1935">
        <v>0</v>
      </c>
      <c r="R1435" s="1935">
        <v>183665</v>
      </c>
      <c r="S1435" s="1935">
        <v>918335</v>
      </c>
      <c r="T1435" s="1935">
        <v>0</v>
      </c>
      <c r="U1435" s="1935">
        <v>0</v>
      </c>
      <c r="V1435" s="1935">
        <v>0</v>
      </c>
      <c r="W1435" s="23">
        <v>0.86</v>
      </c>
      <c r="X1435" s="1935">
        <v>3</v>
      </c>
    </row>
    <row r="1436" spans="1:24" ht="15" customHeight="1" x14ac:dyDescent="0.25">
      <c r="A1436" s="3" t="s">
        <v>41</v>
      </c>
      <c r="B1436" s="3" t="s">
        <v>3074</v>
      </c>
      <c r="C1436" s="5">
        <v>983000</v>
      </c>
      <c r="D1436" s="5">
        <v>800000</v>
      </c>
      <c r="E1436" s="5">
        <v>160000</v>
      </c>
      <c r="F1436" s="5">
        <v>29000</v>
      </c>
      <c r="G1436" s="5">
        <v>0</v>
      </c>
      <c r="H1436" s="5">
        <v>154000</v>
      </c>
      <c r="I1436" s="5">
        <v>0</v>
      </c>
      <c r="J1436" s="5">
        <v>0</v>
      </c>
      <c r="K1436" s="5">
        <v>0</v>
      </c>
      <c r="L1436" s="5"/>
      <c r="M1436" s="5">
        <f xml:space="preserve"> M1435+H1436+ I1436- J1436- L1436+ Q1436</f>
        <v>-4680334</v>
      </c>
      <c r="N1436" s="5">
        <f>(C1436-D1436 - F1436 - G1436 + J1436- K1436- H1436- I1436- P1436)*-1</f>
        <v>0</v>
      </c>
      <c r="O1436" s="5" t="s">
        <v>3076</v>
      </c>
      <c r="P1436" s="5">
        <v>0</v>
      </c>
      <c r="Q1436" s="1938">
        <v>0</v>
      </c>
      <c r="R1436" s="1938">
        <v>163833</v>
      </c>
      <c r="S1436" s="1938">
        <v>819167</v>
      </c>
      <c r="T1436" s="1938">
        <v>0</v>
      </c>
      <c r="U1436" s="1938">
        <v>0</v>
      </c>
      <c r="V1436" s="1938">
        <v>0</v>
      </c>
      <c r="W1436" s="23">
        <v>0.76</v>
      </c>
      <c r="X1436" s="1938">
        <v>1</v>
      </c>
    </row>
    <row r="1437" spans="1:24" ht="15" customHeight="1" x14ac:dyDescent="0.25">
      <c r="A1437" s="6" t="s">
        <v>17</v>
      </c>
      <c r="B1437" s="6" t="s">
        <v>15</v>
      </c>
      <c r="C1437" s="7">
        <f t="shared" ref="C1437:L1437" si="548">SUM(C1430:C1436)</f>
        <v>10366000</v>
      </c>
      <c r="D1437" s="7">
        <f t="shared" si="548"/>
        <v>14300000</v>
      </c>
      <c r="E1437" s="7">
        <f t="shared" si="548"/>
        <v>2860000</v>
      </c>
      <c r="F1437" s="7">
        <f t="shared" si="548"/>
        <v>472000</v>
      </c>
      <c r="G1437" s="7">
        <f t="shared" si="548"/>
        <v>0</v>
      </c>
      <c r="H1437" s="7">
        <f t="shared" si="548"/>
        <v>4041000</v>
      </c>
      <c r="I1437" s="7">
        <f t="shared" si="548"/>
        <v>0</v>
      </c>
      <c r="J1437" s="7">
        <f t="shared" si="548"/>
        <v>8442000</v>
      </c>
      <c r="K1437" s="7">
        <f t="shared" si="548"/>
        <v>0</v>
      </c>
      <c r="L1437" s="7">
        <f t="shared" si="548"/>
        <v>0</v>
      </c>
      <c r="M1437" s="7">
        <f>M1436</f>
        <v>-4680334</v>
      </c>
      <c r="N1437" s="7">
        <f>SUM(N1430:N1436)</f>
        <v>5000</v>
      </c>
      <c r="O1437" s="7"/>
      <c r="P1437" s="7">
        <f>SUM(P1430:P1436)</f>
        <v>0</v>
      </c>
      <c r="Q1437" s="8"/>
    </row>
    <row r="1438" spans="1:24" ht="15" customHeight="1" x14ac:dyDescent="0.25">
      <c r="A1438" s="3" t="s">
        <v>41</v>
      </c>
      <c r="B1438" s="3" t="s">
        <v>3077</v>
      </c>
      <c r="C1438" s="5">
        <v>1596000</v>
      </c>
      <c r="D1438" s="5">
        <v>500000</v>
      </c>
      <c r="E1438" s="5">
        <v>100000</v>
      </c>
      <c r="F1438" s="5">
        <v>55000</v>
      </c>
      <c r="G1438" s="5">
        <v>0</v>
      </c>
      <c r="H1438" s="5">
        <v>1041000</v>
      </c>
      <c r="I1438" s="5">
        <v>0</v>
      </c>
      <c r="J1438" s="5">
        <v>0</v>
      </c>
      <c r="K1438" s="5">
        <v>0</v>
      </c>
      <c r="L1438" s="5"/>
      <c r="M1438" s="5">
        <f t="shared" ref="M1438:M1443" si="549" xml:space="preserve"> M1437+H1438+ I1438- J1438- L1438+ Q1438</f>
        <v>-3639334</v>
      </c>
      <c r="N1438" s="5">
        <f t="shared" ref="N1438:N1443" si="550">(C1438-D1438 - F1438 - G1438 + J1438- K1438- H1438- I1438- P1438)*-1</f>
        <v>0</v>
      </c>
      <c r="O1438" s="5" t="s">
        <v>3078</v>
      </c>
      <c r="P1438" s="5">
        <v>0</v>
      </c>
      <c r="Q1438" s="1939">
        <v>0</v>
      </c>
      <c r="R1438" s="1939">
        <v>265999</v>
      </c>
      <c r="S1438" s="1939">
        <v>1330001</v>
      </c>
      <c r="T1438" s="1939">
        <v>0</v>
      </c>
      <c r="U1438" s="1939">
        <v>0</v>
      </c>
      <c r="V1438" s="1939">
        <v>0</v>
      </c>
      <c r="W1438" s="23">
        <v>0.91</v>
      </c>
      <c r="X1438" s="1939">
        <v>1</v>
      </c>
    </row>
    <row r="1439" spans="1:24" ht="15" customHeight="1" x14ac:dyDescent="0.25">
      <c r="A1439" s="3" t="s">
        <v>41</v>
      </c>
      <c r="B1439" s="3" t="s">
        <v>3080</v>
      </c>
      <c r="C1439" s="5">
        <v>1052000</v>
      </c>
      <c r="D1439" s="5">
        <v>500000</v>
      </c>
      <c r="E1439" s="5">
        <v>100000</v>
      </c>
      <c r="F1439" s="5">
        <v>306000</v>
      </c>
      <c r="G1439" s="5">
        <v>0</v>
      </c>
      <c r="H1439" s="5">
        <v>247000</v>
      </c>
      <c r="I1439" s="5">
        <v>0</v>
      </c>
      <c r="J1439" s="5">
        <v>0</v>
      </c>
      <c r="K1439" s="5">
        <v>0</v>
      </c>
      <c r="L1439" s="5"/>
      <c r="M1439" s="5">
        <f t="shared" si="549"/>
        <v>-3392334</v>
      </c>
      <c r="N1439" s="5">
        <f t="shared" si="550"/>
        <v>1000</v>
      </c>
      <c r="O1439" s="5" t="s">
        <v>1528</v>
      </c>
      <c r="P1439" s="5">
        <v>0</v>
      </c>
      <c r="Q1439" s="1941">
        <v>0</v>
      </c>
      <c r="R1439" s="1941">
        <v>175333</v>
      </c>
      <c r="S1439" s="1941">
        <v>876667</v>
      </c>
      <c r="T1439" s="1941">
        <v>0</v>
      </c>
      <c r="U1439" s="1941">
        <v>0</v>
      </c>
      <c r="V1439" s="1941">
        <v>0</v>
      </c>
      <c r="W1439" s="23">
        <v>0.83</v>
      </c>
      <c r="X1439" s="1941">
        <v>1</v>
      </c>
    </row>
    <row r="1440" spans="1:24" ht="15" customHeight="1" x14ac:dyDescent="0.25">
      <c r="A1440" s="3" t="s">
        <v>41</v>
      </c>
      <c r="B1440" s="3" t="s">
        <v>3082</v>
      </c>
      <c r="C1440" s="5">
        <v>1776000</v>
      </c>
      <c r="D1440" s="5">
        <v>300000</v>
      </c>
      <c r="E1440" s="5">
        <v>60000</v>
      </c>
      <c r="F1440" s="5">
        <v>147000</v>
      </c>
      <c r="G1440" s="5">
        <v>0</v>
      </c>
      <c r="H1440" s="5">
        <v>1329000</v>
      </c>
      <c r="I1440" s="5">
        <v>0</v>
      </c>
      <c r="J1440" s="5">
        <v>0</v>
      </c>
      <c r="K1440" s="5">
        <v>0</v>
      </c>
      <c r="L1440" s="5"/>
      <c r="M1440" s="5">
        <f t="shared" si="549"/>
        <v>-2063334</v>
      </c>
      <c r="N1440" s="5">
        <f t="shared" si="550"/>
        <v>0</v>
      </c>
      <c r="O1440" s="5" t="s">
        <v>3084</v>
      </c>
      <c r="P1440" s="5">
        <v>0</v>
      </c>
      <c r="Q1440" s="1944">
        <v>0</v>
      </c>
      <c r="R1440" s="1944">
        <v>296002</v>
      </c>
      <c r="S1440" s="1944">
        <v>0</v>
      </c>
      <c r="T1440" s="1944">
        <v>0</v>
      </c>
      <c r="U1440" s="1944">
        <v>0</v>
      </c>
      <c r="V1440" s="1944">
        <v>0</v>
      </c>
      <c r="X1440" s="1944">
        <v>1</v>
      </c>
    </row>
    <row r="1441" spans="1:24" ht="15" customHeight="1" x14ac:dyDescent="0.25">
      <c r="A1441" s="3" t="s">
        <v>41</v>
      </c>
      <c r="B1441" s="3" t="s">
        <v>3085</v>
      </c>
      <c r="C1441" s="5">
        <v>1194000</v>
      </c>
      <c r="D1441" s="5">
        <v>300000</v>
      </c>
      <c r="E1441" s="5">
        <v>60000</v>
      </c>
      <c r="F1441" s="5">
        <v>42000</v>
      </c>
      <c r="G1441" s="5">
        <v>0</v>
      </c>
      <c r="H1441" s="5">
        <v>900000</v>
      </c>
      <c r="I1441" s="5">
        <v>0</v>
      </c>
      <c r="J1441" s="5">
        <v>50000</v>
      </c>
      <c r="K1441" s="5">
        <v>0</v>
      </c>
      <c r="L1441" s="5"/>
      <c r="M1441" s="5">
        <f t="shared" si="549"/>
        <v>-1213334</v>
      </c>
      <c r="N1441" s="5">
        <f t="shared" si="550"/>
        <v>-2000</v>
      </c>
      <c r="O1441" s="5" t="s">
        <v>3086</v>
      </c>
      <c r="P1441" s="5">
        <v>0</v>
      </c>
      <c r="Q1441" s="1945">
        <v>0</v>
      </c>
      <c r="R1441" s="1945">
        <v>199000</v>
      </c>
      <c r="S1441" s="1945">
        <v>994999.7</v>
      </c>
      <c r="T1441" s="1945">
        <v>0</v>
      </c>
      <c r="U1441" s="1945">
        <v>0</v>
      </c>
      <c r="V1441" s="1945">
        <v>0</v>
      </c>
      <c r="W1441" s="23">
        <v>0.88</v>
      </c>
      <c r="X1441" s="1945">
        <v>1</v>
      </c>
    </row>
    <row r="1442" spans="1:24" ht="15" customHeight="1" x14ac:dyDescent="0.25">
      <c r="A1442" s="3" t="s">
        <v>41</v>
      </c>
      <c r="B1442" s="3" t="s">
        <v>3088</v>
      </c>
      <c r="C1442" s="5">
        <v>1021000</v>
      </c>
      <c r="D1442" s="5">
        <v>700000</v>
      </c>
      <c r="E1442" s="5">
        <v>140000</v>
      </c>
      <c r="F1442" s="5">
        <v>25000</v>
      </c>
      <c r="G1442" s="5">
        <v>0</v>
      </c>
      <c r="H1442" s="5">
        <v>296000</v>
      </c>
      <c r="I1442" s="5">
        <v>0</v>
      </c>
      <c r="J1442" s="5">
        <v>0</v>
      </c>
      <c r="K1442" s="5">
        <v>0</v>
      </c>
      <c r="L1442" s="5"/>
      <c r="M1442" s="5">
        <f t="shared" si="549"/>
        <v>-917334</v>
      </c>
      <c r="N1442" s="5">
        <f t="shared" si="550"/>
        <v>0</v>
      </c>
      <c r="O1442" s="5" t="s">
        <v>3089</v>
      </c>
      <c r="P1442" s="5">
        <v>0</v>
      </c>
      <c r="Q1442" s="1948">
        <v>0</v>
      </c>
      <c r="R1442" s="1948">
        <v>170166</v>
      </c>
      <c r="S1442" s="1948">
        <v>850834</v>
      </c>
      <c r="T1442" s="1948">
        <v>0</v>
      </c>
      <c r="U1442" s="1948">
        <v>0</v>
      </c>
      <c r="V1442" s="1948">
        <v>0</v>
      </c>
      <c r="W1442" s="23">
        <v>0.92</v>
      </c>
      <c r="X1442" s="1948">
        <v>3</v>
      </c>
    </row>
    <row r="1443" spans="1:24" ht="15" customHeight="1" x14ac:dyDescent="0.25">
      <c r="A1443" s="3" t="s">
        <v>41</v>
      </c>
      <c r="B1443" s="3" t="s">
        <v>3090</v>
      </c>
      <c r="C1443" s="5">
        <v>1159000</v>
      </c>
      <c r="D1443" s="5">
        <v>0</v>
      </c>
      <c r="E1443" s="5">
        <v>0</v>
      </c>
      <c r="F1443" s="5">
        <v>25000</v>
      </c>
      <c r="G1443" s="5">
        <v>0</v>
      </c>
      <c r="H1443" s="5">
        <v>1136000</v>
      </c>
      <c r="I1443" s="5">
        <v>0</v>
      </c>
      <c r="J1443" s="5">
        <v>0</v>
      </c>
      <c r="K1443" s="5">
        <v>0</v>
      </c>
      <c r="L1443" s="5"/>
      <c r="M1443" s="5">
        <f t="shared" si="549"/>
        <v>218666</v>
      </c>
      <c r="N1443" s="5">
        <f t="shared" si="550"/>
        <v>2000</v>
      </c>
      <c r="O1443" s="5" t="s">
        <v>1983</v>
      </c>
      <c r="P1443" s="5">
        <v>0</v>
      </c>
      <c r="Q1443" s="1949">
        <v>0</v>
      </c>
      <c r="R1443" s="1949">
        <v>193166</v>
      </c>
      <c r="S1443" s="1949">
        <v>965834</v>
      </c>
      <c r="T1443" s="1949">
        <v>0</v>
      </c>
      <c r="U1443" s="1949">
        <v>0</v>
      </c>
      <c r="V1443" s="1949">
        <v>0</v>
      </c>
      <c r="W1443" s="23">
        <v>0.79</v>
      </c>
      <c r="X1443" s="1949">
        <v>0</v>
      </c>
    </row>
    <row r="1444" spans="1:24" ht="15" customHeight="1" x14ac:dyDescent="0.25">
      <c r="A1444" s="3" t="s">
        <v>41</v>
      </c>
      <c r="B1444" s="3" t="s">
        <v>3091</v>
      </c>
      <c r="C1444" s="5">
        <v>1334000</v>
      </c>
      <c r="D1444" s="5">
        <v>1600000</v>
      </c>
      <c r="E1444" s="5">
        <v>320000</v>
      </c>
      <c r="F1444" s="5">
        <v>25000</v>
      </c>
      <c r="G1444" s="5">
        <v>0</v>
      </c>
      <c r="H1444" s="5">
        <v>709000</v>
      </c>
      <c r="I1444" s="5">
        <v>0</v>
      </c>
      <c r="J1444" s="5">
        <v>1000000</v>
      </c>
      <c r="K1444" s="5">
        <v>0</v>
      </c>
      <c r="L1444" s="5"/>
      <c r="M1444" s="5">
        <f xml:space="preserve"> M1443+H1444+ I1444- J1444- L1444+ Q1444</f>
        <v>-72334</v>
      </c>
      <c r="N1444" s="5">
        <f>(C1444-D1444 - F1444 - G1444 + J1444- K1444- H1444- I1444- P1444)*-1</f>
        <v>0</v>
      </c>
      <c r="O1444" s="5" t="s">
        <v>2826</v>
      </c>
      <c r="P1444" s="5">
        <v>0</v>
      </c>
      <c r="Q1444" s="1951">
        <v>0</v>
      </c>
      <c r="R1444" s="1951">
        <v>222337</v>
      </c>
      <c r="S1444" s="1951">
        <v>1111663</v>
      </c>
      <c r="T1444" s="1951">
        <v>0</v>
      </c>
      <c r="U1444" s="1951">
        <v>0</v>
      </c>
      <c r="V1444" s="1951">
        <v>0</v>
      </c>
      <c r="W1444" s="23">
        <v>0.88</v>
      </c>
      <c r="X1444" s="1951">
        <v>2</v>
      </c>
    </row>
    <row r="1445" spans="1:24" ht="15" customHeight="1" x14ac:dyDescent="0.25">
      <c r="A1445" s="6" t="s">
        <v>18</v>
      </c>
      <c r="B1445" s="6" t="s">
        <v>15</v>
      </c>
      <c r="C1445" s="7">
        <f t="shared" ref="C1445:L1445" si="551">SUM(C1438:C1444)</f>
        <v>9132000</v>
      </c>
      <c r="D1445" s="7">
        <f t="shared" si="551"/>
        <v>3900000</v>
      </c>
      <c r="E1445" s="7">
        <f t="shared" si="551"/>
        <v>780000</v>
      </c>
      <c r="F1445" s="7">
        <f t="shared" si="551"/>
        <v>625000</v>
      </c>
      <c r="G1445" s="7">
        <f t="shared" si="551"/>
        <v>0</v>
      </c>
      <c r="H1445" s="7">
        <f t="shared" si="551"/>
        <v>5658000</v>
      </c>
      <c r="I1445" s="7">
        <f t="shared" si="551"/>
        <v>0</v>
      </c>
      <c r="J1445" s="7">
        <f t="shared" si="551"/>
        <v>1050000</v>
      </c>
      <c r="K1445" s="7">
        <f t="shared" si="551"/>
        <v>0</v>
      </c>
      <c r="L1445" s="7">
        <f t="shared" si="551"/>
        <v>0</v>
      </c>
      <c r="M1445" s="7">
        <f>M1444</f>
        <v>-72334</v>
      </c>
      <c r="N1445" s="7">
        <f>SUM(N1438:N1444)</f>
        <v>1000</v>
      </c>
      <c r="O1445" s="7"/>
      <c r="P1445" s="7">
        <f>SUM(P1438:P1444)</f>
        <v>0</v>
      </c>
      <c r="Q1445" s="8"/>
    </row>
    <row r="1446" spans="1:24" ht="15" customHeight="1" x14ac:dyDescent="0.25">
      <c r="A1446" s="3" t="s">
        <v>41</v>
      </c>
      <c r="B1446" s="3" t="s">
        <v>3093</v>
      </c>
      <c r="C1446" s="5">
        <v>878000</v>
      </c>
      <c r="D1446" s="5">
        <v>700000</v>
      </c>
      <c r="E1446" s="5">
        <v>140000</v>
      </c>
      <c r="F1446" s="5">
        <v>306000</v>
      </c>
      <c r="G1446" s="5">
        <v>0</v>
      </c>
      <c r="H1446" s="5">
        <v>0</v>
      </c>
      <c r="I1446" s="5">
        <v>0</v>
      </c>
      <c r="J1446" s="5">
        <v>128000</v>
      </c>
      <c r="K1446" s="5">
        <v>0</v>
      </c>
      <c r="L1446" s="5"/>
      <c r="M1446" s="5">
        <f t="shared" ref="M1446:M1451" si="552" xml:space="preserve"> M1445+H1446+ I1446- J1446- L1446+ Q1446</f>
        <v>-200334</v>
      </c>
      <c r="N1446" s="5">
        <f t="shared" ref="N1446:N1451" si="553">(C1446-D1446 - F1446 - G1446 + J1446- K1446- H1446- I1446- P1446)*-1</f>
        <v>0</v>
      </c>
      <c r="O1446" s="5" t="s">
        <v>3095</v>
      </c>
      <c r="P1446" s="5">
        <v>0</v>
      </c>
      <c r="Q1446" s="1954">
        <v>0</v>
      </c>
      <c r="R1446" s="1954">
        <v>146335</v>
      </c>
      <c r="S1446" s="1954">
        <v>731665</v>
      </c>
      <c r="T1446" s="1954">
        <v>0</v>
      </c>
      <c r="U1446" s="1954">
        <v>0</v>
      </c>
      <c r="V1446" s="1954">
        <v>0</v>
      </c>
      <c r="W1446" s="23">
        <v>0.78</v>
      </c>
      <c r="X1446" s="1954">
        <v>2</v>
      </c>
    </row>
    <row r="1447" spans="1:24" ht="15" customHeight="1" x14ac:dyDescent="0.25">
      <c r="A1447" s="3" t="s">
        <v>41</v>
      </c>
      <c r="B1447" s="3" t="s">
        <v>3096</v>
      </c>
      <c r="C1447" s="5">
        <v>1820000</v>
      </c>
      <c r="D1447" s="5">
        <v>0</v>
      </c>
      <c r="E1447" s="5">
        <v>0</v>
      </c>
      <c r="F1447" s="5">
        <v>25000</v>
      </c>
      <c r="G1447" s="5">
        <v>0</v>
      </c>
      <c r="H1447" s="5">
        <v>1795000</v>
      </c>
      <c r="I1447" s="5">
        <v>0</v>
      </c>
      <c r="J1447" s="5">
        <v>0</v>
      </c>
      <c r="K1447" s="5">
        <v>0</v>
      </c>
      <c r="L1447" s="5"/>
      <c r="M1447" s="5">
        <f t="shared" si="552"/>
        <v>1594666</v>
      </c>
      <c r="N1447" s="5">
        <f t="shared" si="553"/>
        <v>0</v>
      </c>
      <c r="O1447" s="5" t="s">
        <v>3097</v>
      </c>
      <c r="P1447" s="5">
        <v>0</v>
      </c>
      <c r="Q1447" s="1955">
        <v>0</v>
      </c>
      <c r="R1447" s="1955">
        <v>303333</v>
      </c>
      <c r="S1447" s="1955">
        <v>1516667</v>
      </c>
      <c r="T1447" s="1955">
        <v>0</v>
      </c>
      <c r="U1447" s="1955">
        <v>0</v>
      </c>
      <c r="V1447" s="1955">
        <v>0</v>
      </c>
      <c r="W1447" s="23">
        <v>0.85</v>
      </c>
      <c r="X1447" s="1955">
        <v>0</v>
      </c>
    </row>
    <row r="1448" spans="1:24" ht="15" customHeight="1" x14ac:dyDescent="0.25">
      <c r="A1448" s="3" t="s">
        <v>41</v>
      </c>
      <c r="B1448" s="3" t="s">
        <v>3099</v>
      </c>
      <c r="C1448" s="5">
        <v>1052000</v>
      </c>
      <c r="D1448" s="5">
        <v>800000</v>
      </c>
      <c r="E1448" s="5">
        <v>160000</v>
      </c>
      <c r="F1448" s="5">
        <v>25000</v>
      </c>
      <c r="G1448" s="5">
        <v>0</v>
      </c>
      <c r="H1448" s="5">
        <v>227000</v>
      </c>
      <c r="I1448" s="5">
        <v>0</v>
      </c>
      <c r="J1448" s="5">
        <v>0</v>
      </c>
      <c r="K1448" s="5">
        <v>0</v>
      </c>
      <c r="L1448" s="5"/>
      <c r="M1448" s="5">
        <f t="shared" si="552"/>
        <v>1821666</v>
      </c>
      <c r="N1448" s="5">
        <f t="shared" si="553"/>
        <v>0</v>
      </c>
      <c r="O1448" s="5" t="s">
        <v>3100</v>
      </c>
      <c r="P1448" s="5">
        <v>0</v>
      </c>
      <c r="Q1448" s="1957">
        <v>0</v>
      </c>
      <c r="R1448" s="1957">
        <v>175334</v>
      </c>
      <c r="S1448" s="1957">
        <v>876666</v>
      </c>
      <c r="T1448" s="1957">
        <v>0</v>
      </c>
      <c r="U1448" s="1957">
        <v>0</v>
      </c>
      <c r="V1448" s="1957">
        <v>0</v>
      </c>
      <c r="W1448" s="23">
        <v>0.8</v>
      </c>
      <c r="X1448" s="1957">
        <v>2</v>
      </c>
    </row>
    <row r="1449" spans="1:24" ht="15" customHeight="1" x14ac:dyDescent="0.25">
      <c r="A1449" s="3" t="s">
        <v>41</v>
      </c>
      <c r="B1449" s="3" t="s">
        <v>3101</v>
      </c>
      <c r="C1449" s="5">
        <v>1143000</v>
      </c>
      <c r="D1449" s="5">
        <v>900000</v>
      </c>
      <c r="E1449" s="5">
        <v>180000</v>
      </c>
      <c r="F1449" s="5">
        <v>69000</v>
      </c>
      <c r="G1449" s="5">
        <v>0</v>
      </c>
      <c r="H1449" s="5">
        <v>401000</v>
      </c>
      <c r="I1449" s="5">
        <v>0</v>
      </c>
      <c r="J1449" s="5">
        <v>227000</v>
      </c>
      <c r="K1449" s="5">
        <v>0</v>
      </c>
      <c r="L1449" s="5"/>
      <c r="M1449" s="5">
        <f t="shared" si="552"/>
        <v>1995666</v>
      </c>
      <c r="N1449" s="5">
        <f t="shared" si="553"/>
        <v>0</v>
      </c>
      <c r="O1449" s="5" t="s">
        <v>3102</v>
      </c>
      <c r="P1449" s="5">
        <v>0</v>
      </c>
      <c r="Q1449" s="1960">
        <v>0</v>
      </c>
      <c r="R1449" s="1960">
        <v>190500</v>
      </c>
      <c r="S1449" s="1960">
        <v>952500</v>
      </c>
      <c r="T1449" s="1960">
        <v>0</v>
      </c>
      <c r="U1449" s="1960">
        <v>0</v>
      </c>
      <c r="V1449" s="1960">
        <v>0</v>
      </c>
      <c r="W1449" s="23">
        <v>0.84</v>
      </c>
      <c r="X1449" s="1960">
        <v>2</v>
      </c>
    </row>
    <row r="1450" spans="1:24" ht="15" customHeight="1" x14ac:dyDescent="0.25">
      <c r="A1450" s="3" t="s">
        <v>41</v>
      </c>
      <c r="B1450" s="3" t="s">
        <v>3103</v>
      </c>
      <c r="C1450" s="5">
        <v>1264000</v>
      </c>
      <c r="D1450" s="5">
        <v>0</v>
      </c>
      <c r="E1450" s="5">
        <v>0</v>
      </c>
      <c r="F1450" s="5">
        <v>25000</v>
      </c>
      <c r="G1450" s="5">
        <v>0</v>
      </c>
      <c r="H1450" s="5">
        <v>1239000</v>
      </c>
      <c r="I1450" s="5">
        <v>0</v>
      </c>
      <c r="J1450" s="5">
        <v>0</v>
      </c>
      <c r="K1450" s="5">
        <v>0</v>
      </c>
      <c r="L1450" s="5"/>
      <c r="M1450" s="5">
        <f t="shared" si="552"/>
        <v>3234666</v>
      </c>
      <c r="N1450" s="5">
        <f t="shared" si="553"/>
        <v>0</v>
      </c>
      <c r="O1450" s="5" t="s">
        <v>3104</v>
      </c>
      <c r="P1450" s="5">
        <v>0</v>
      </c>
      <c r="Q1450" s="1962">
        <v>0</v>
      </c>
      <c r="R1450" s="1962">
        <v>210665</v>
      </c>
      <c r="S1450" s="1962">
        <v>1053335</v>
      </c>
      <c r="T1450" s="1962">
        <v>0</v>
      </c>
      <c r="U1450" s="1962">
        <v>0</v>
      </c>
      <c r="V1450" s="1962">
        <v>0</v>
      </c>
      <c r="W1450" s="23">
        <v>0.75</v>
      </c>
      <c r="X1450" s="1962">
        <v>0</v>
      </c>
    </row>
    <row r="1451" spans="1:24" ht="15" customHeight="1" x14ac:dyDescent="0.25">
      <c r="A1451" s="3" t="s">
        <v>41</v>
      </c>
      <c r="B1451" s="3" t="s">
        <v>3105</v>
      </c>
      <c r="C1451" s="5">
        <v>1726000</v>
      </c>
      <c r="D1451" s="5">
        <v>3350000</v>
      </c>
      <c r="E1451" s="5">
        <v>670000</v>
      </c>
      <c r="F1451" s="5">
        <v>25000</v>
      </c>
      <c r="G1451" s="5">
        <v>0</v>
      </c>
      <c r="H1451" s="5">
        <v>388000</v>
      </c>
      <c r="I1451" s="5">
        <v>0</v>
      </c>
      <c r="J1451" s="5">
        <v>2037000</v>
      </c>
      <c r="K1451" s="5">
        <v>0</v>
      </c>
      <c r="L1451" s="5"/>
      <c r="M1451" s="5">
        <f t="shared" si="552"/>
        <v>1585666</v>
      </c>
      <c r="N1451" s="5">
        <f t="shared" si="553"/>
        <v>0</v>
      </c>
      <c r="O1451" s="5" t="s">
        <v>3072</v>
      </c>
      <c r="P1451" s="5">
        <v>0</v>
      </c>
      <c r="Q1451" s="1963">
        <v>0</v>
      </c>
      <c r="R1451" s="1963">
        <v>287667</v>
      </c>
      <c r="S1451" s="1963">
        <v>1438333</v>
      </c>
      <c r="T1451" s="1963">
        <v>0</v>
      </c>
      <c r="U1451" s="1963">
        <v>0</v>
      </c>
      <c r="V1451" s="1963">
        <v>0</v>
      </c>
      <c r="W1451" s="23">
        <v>0.9</v>
      </c>
      <c r="X1451" s="1963">
        <v>5</v>
      </c>
    </row>
    <row r="1452" spans="1:24" ht="15" customHeight="1" x14ac:dyDescent="0.25">
      <c r="A1452" s="3" t="s">
        <v>41</v>
      </c>
      <c r="B1452" s="3" t="s">
        <v>3107</v>
      </c>
      <c r="C1452" s="5">
        <v>1456000</v>
      </c>
      <c r="D1452" s="5">
        <v>3600000</v>
      </c>
      <c r="E1452" s="5">
        <v>720000</v>
      </c>
      <c r="F1452" s="5">
        <v>548000</v>
      </c>
      <c r="G1452" s="5">
        <v>0</v>
      </c>
      <c r="H1452" s="5">
        <v>0</v>
      </c>
      <c r="I1452" s="5">
        <v>0</v>
      </c>
      <c r="J1452" s="5">
        <v>2692000</v>
      </c>
      <c r="K1452" s="5">
        <v>0</v>
      </c>
      <c r="L1452" s="5"/>
      <c r="M1452" s="5">
        <f xml:space="preserve"> M1451+H1452+ I1452- J1452- L1452+ Q1452</f>
        <v>-1106334</v>
      </c>
      <c r="N1452" s="5">
        <f>(C1452-D1452 - F1452 - G1452 + J1452- K1452- H1452- I1452- P1452)*-1</f>
        <v>0</v>
      </c>
      <c r="O1452" s="5" t="s">
        <v>1790</v>
      </c>
      <c r="P1452" s="5">
        <v>0</v>
      </c>
      <c r="Q1452" s="1965">
        <v>0</v>
      </c>
      <c r="R1452" s="1965">
        <v>242670</v>
      </c>
      <c r="S1452" s="1965">
        <v>1213330</v>
      </c>
      <c r="T1452" s="1965">
        <v>0</v>
      </c>
      <c r="U1452" s="1965">
        <v>0</v>
      </c>
      <c r="V1452" s="1965">
        <v>0</v>
      </c>
      <c r="W1452" s="23">
        <v>0.88</v>
      </c>
      <c r="X1452" s="1965">
        <v>5</v>
      </c>
    </row>
    <row r="1453" spans="1:24" ht="15" customHeight="1" x14ac:dyDescent="0.25">
      <c r="A1453" s="6" t="s">
        <v>19</v>
      </c>
      <c r="B1453" s="6" t="s">
        <v>15</v>
      </c>
      <c r="C1453" s="7">
        <f t="shared" ref="C1453:L1453" si="554">SUM(C1446:C1452)</f>
        <v>9339000</v>
      </c>
      <c r="D1453" s="7">
        <f t="shared" si="554"/>
        <v>9350000</v>
      </c>
      <c r="E1453" s="7">
        <f t="shared" si="554"/>
        <v>1870000</v>
      </c>
      <c r="F1453" s="7">
        <f t="shared" si="554"/>
        <v>1023000</v>
      </c>
      <c r="G1453" s="7">
        <f t="shared" si="554"/>
        <v>0</v>
      </c>
      <c r="H1453" s="7">
        <f t="shared" si="554"/>
        <v>4050000</v>
      </c>
      <c r="I1453" s="7">
        <f t="shared" si="554"/>
        <v>0</v>
      </c>
      <c r="J1453" s="7">
        <f t="shared" si="554"/>
        <v>5084000</v>
      </c>
      <c r="K1453" s="7">
        <f t="shared" si="554"/>
        <v>0</v>
      </c>
      <c r="L1453" s="7">
        <f t="shared" si="554"/>
        <v>0</v>
      </c>
      <c r="M1453" s="7">
        <f>M1452</f>
        <v>-1106334</v>
      </c>
      <c r="N1453" s="7">
        <f>SUM(N1446:N1452)</f>
        <v>0</v>
      </c>
      <c r="O1453" s="7"/>
      <c r="P1453" s="7">
        <f>SUM(P1446:P1452)</f>
        <v>0</v>
      </c>
      <c r="Q1453" s="8"/>
    </row>
    <row r="1454" spans="1:24" x14ac:dyDescent="0.25">
      <c r="A1454" s="10" t="s">
        <v>15</v>
      </c>
      <c r="B1454" s="10" t="s">
        <v>20</v>
      </c>
      <c r="C1454" s="11">
        <f t="shared" ref="C1454:L1454" si="555">C1429+C1437+C1445+C1453</f>
        <v>37242000</v>
      </c>
      <c r="D1454" s="11">
        <f t="shared" si="555"/>
        <v>35550000</v>
      </c>
      <c r="E1454" s="11">
        <f t="shared" si="555"/>
        <v>7110000</v>
      </c>
      <c r="F1454" s="11">
        <f t="shared" si="555"/>
        <v>2829000</v>
      </c>
      <c r="G1454" s="11">
        <f t="shared" si="555"/>
        <v>0</v>
      </c>
      <c r="H1454" s="11">
        <f t="shared" si="555"/>
        <v>18869000</v>
      </c>
      <c r="I1454" s="11">
        <f t="shared" si="555"/>
        <v>0</v>
      </c>
      <c r="J1454" s="11">
        <f t="shared" si="555"/>
        <v>20011000</v>
      </c>
      <c r="K1454" s="11">
        <f t="shared" si="555"/>
        <v>0</v>
      </c>
      <c r="L1454" s="11">
        <f t="shared" si="555"/>
        <v>0</v>
      </c>
      <c r="M1454" s="11">
        <f>M1453</f>
        <v>-1106334</v>
      </c>
      <c r="N1454" s="11">
        <f>N1429+N1437+N1445+N1453</f>
        <v>5000</v>
      </c>
      <c r="O1454" s="11"/>
      <c r="P1454" s="11">
        <f>P1429+P1437+P1445+P1453</f>
        <v>0</v>
      </c>
      <c r="Q1454" s="9"/>
    </row>
    <row r="1455" spans="1:24" ht="15" customHeight="1" x14ac:dyDescent="0.25">
      <c r="A1455" t="s">
        <v>41</v>
      </c>
      <c r="B1455" s="3" t="s">
        <v>3108</v>
      </c>
      <c r="C1455" s="5">
        <v>1830000</v>
      </c>
      <c r="D1455" s="5">
        <v>1800000</v>
      </c>
      <c r="E1455" s="5">
        <v>360000</v>
      </c>
      <c r="F1455" s="5">
        <v>80000</v>
      </c>
      <c r="G1455" s="5">
        <v>0</v>
      </c>
      <c r="H1455" s="5">
        <v>1450000</v>
      </c>
      <c r="I1455" s="5">
        <v>0</v>
      </c>
      <c r="J1455" s="5">
        <v>1500000</v>
      </c>
      <c r="K1455" s="5">
        <v>0</v>
      </c>
      <c r="L1455" s="5"/>
      <c r="M1455" s="5">
        <f t="shared" ref="M1455:M1460" si="556" xml:space="preserve"> M1454+H1455+ I1455- J1455- L1455+ Q1455</f>
        <v>-1156334</v>
      </c>
      <c r="N1455" s="5">
        <f t="shared" ref="N1455:N1460" si="557">(C1455-D1455 - F1455 - G1455 + J1455- K1455- H1455- I1455- P1455)*-1</f>
        <v>0</v>
      </c>
      <c r="O1455" s="5" t="s">
        <v>2928</v>
      </c>
      <c r="P1455" s="5">
        <v>0</v>
      </c>
      <c r="Q1455" s="1968">
        <v>0</v>
      </c>
      <c r="R1455" s="1968">
        <v>304998</v>
      </c>
      <c r="S1455" s="1968">
        <v>1525002</v>
      </c>
      <c r="T1455" s="1968">
        <v>0</v>
      </c>
      <c r="U1455" s="1968">
        <v>0</v>
      </c>
      <c r="V1455" s="1968">
        <v>0</v>
      </c>
      <c r="W1455" s="23">
        <v>0.87</v>
      </c>
      <c r="X1455" s="1968">
        <v>2</v>
      </c>
    </row>
    <row r="1456" spans="1:24" ht="15" customHeight="1" x14ac:dyDescent="0.25">
      <c r="A1456" s="3" t="s">
        <v>41</v>
      </c>
      <c r="B1456" s="3" t="s">
        <v>3110</v>
      </c>
      <c r="C1456" s="5">
        <v>1276000</v>
      </c>
      <c r="D1456" s="5">
        <v>600000</v>
      </c>
      <c r="E1456" s="5">
        <v>120000</v>
      </c>
      <c r="F1456" s="5">
        <v>25000</v>
      </c>
      <c r="G1456" s="5">
        <v>0</v>
      </c>
      <c r="H1456" s="5">
        <v>631000</v>
      </c>
      <c r="I1456" s="5">
        <v>0</v>
      </c>
      <c r="J1456" s="5">
        <v>0</v>
      </c>
      <c r="K1456" s="5">
        <v>0</v>
      </c>
      <c r="L1456" s="5"/>
      <c r="M1456" s="5">
        <f t="shared" si="556"/>
        <v>-525334</v>
      </c>
      <c r="N1456" s="5">
        <f t="shared" si="557"/>
        <v>-20000</v>
      </c>
      <c r="O1456" s="5" t="s">
        <v>3111</v>
      </c>
      <c r="P1456" s="5">
        <v>0</v>
      </c>
      <c r="Q1456" s="1969">
        <v>0</v>
      </c>
      <c r="R1456" s="1969">
        <v>212665</v>
      </c>
      <c r="S1456" s="1969">
        <v>1063334.7</v>
      </c>
      <c r="T1456" s="1969">
        <v>0</v>
      </c>
      <c r="U1456" s="1969">
        <v>0</v>
      </c>
      <c r="V1456" s="1969">
        <v>0</v>
      </c>
      <c r="W1456" s="23">
        <v>0.96</v>
      </c>
      <c r="X1456" s="1969">
        <v>2</v>
      </c>
    </row>
    <row r="1457" spans="1:24" ht="15" customHeight="1" x14ac:dyDescent="0.25">
      <c r="A1457" s="3" t="s">
        <v>41</v>
      </c>
      <c r="B1457" s="3" t="s">
        <v>3112</v>
      </c>
      <c r="C1457" s="5">
        <v>1009000</v>
      </c>
      <c r="D1457" s="5">
        <v>0</v>
      </c>
      <c r="E1457" s="5">
        <v>0</v>
      </c>
      <c r="F1457" s="5">
        <v>25000</v>
      </c>
      <c r="G1457" s="5">
        <v>0</v>
      </c>
      <c r="H1457" s="5">
        <v>984000</v>
      </c>
      <c r="I1457" s="5">
        <v>0</v>
      </c>
      <c r="J1457" s="5">
        <v>0</v>
      </c>
      <c r="K1457" s="5">
        <v>0</v>
      </c>
      <c r="L1457" s="5"/>
      <c r="M1457" s="5">
        <f t="shared" si="556"/>
        <v>458666</v>
      </c>
      <c r="N1457" s="5">
        <f t="shared" si="557"/>
        <v>0</v>
      </c>
      <c r="O1457" s="5" t="s">
        <v>3114</v>
      </c>
      <c r="P1457" s="5">
        <v>0</v>
      </c>
      <c r="Q1457" s="1972">
        <v>0</v>
      </c>
      <c r="R1457" s="1972">
        <v>168168</v>
      </c>
      <c r="S1457" s="1972">
        <v>840832.3</v>
      </c>
      <c r="T1457" s="1972">
        <v>0</v>
      </c>
      <c r="U1457" s="1972">
        <v>0</v>
      </c>
      <c r="V1457" s="1972">
        <v>0</v>
      </c>
      <c r="W1457" s="23">
        <v>0.84</v>
      </c>
      <c r="X1457" s="1972">
        <v>0</v>
      </c>
    </row>
    <row r="1458" spans="1:24" ht="15" customHeight="1" x14ac:dyDescent="0.25">
      <c r="A1458" s="3" t="s">
        <v>41</v>
      </c>
      <c r="B1458" s="3" t="s">
        <v>3115</v>
      </c>
      <c r="C1458" s="5">
        <v>1250000</v>
      </c>
      <c r="D1458" s="5">
        <v>300000</v>
      </c>
      <c r="E1458" s="5">
        <v>60000</v>
      </c>
      <c r="F1458" s="5">
        <v>51000</v>
      </c>
      <c r="G1458" s="5">
        <v>0</v>
      </c>
      <c r="H1458" s="5">
        <v>899000</v>
      </c>
      <c r="I1458" s="5">
        <v>0</v>
      </c>
      <c r="J1458" s="5">
        <v>0</v>
      </c>
      <c r="K1458" s="5">
        <v>0</v>
      </c>
      <c r="L1458" s="5"/>
      <c r="M1458" s="5">
        <f t="shared" si="556"/>
        <v>1357666</v>
      </c>
      <c r="N1458" s="5">
        <f t="shared" si="557"/>
        <v>0</v>
      </c>
      <c r="O1458" s="5" t="s">
        <v>1359</v>
      </c>
      <c r="P1458" s="5">
        <v>0</v>
      </c>
      <c r="Q1458" s="1973">
        <v>0</v>
      </c>
      <c r="R1458" s="1973">
        <v>208334</v>
      </c>
      <c r="S1458" s="1973">
        <v>1041666</v>
      </c>
      <c r="T1458" s="1973">
        <v>0</v>
      </c>
      <c r="U1458" s="1973">
        <v>0</v>
      </c>
      <c r="V1458" s="1973">
        <v>0</v>
      </c>
      <c r="W1458" s="23">
        <v>0.83</v>
      </c>
      <c r="X1458" s="1973">
        <v>1</v>
      </c>
    </row>
    <row r="1459" spans="1:24" ht="15" customHeight="1" x14ac:dyDescent="0.25">
      <c r="A1459" s="3" t="s">
        <v>41</v>
      </c>
      <c r="B1459" s="3" t="s">
        <v>3116</v>
      </c>
      <c r="C1459" s="5">
        <v>970000</v>
      </c>
      <c r="D1459" s="5">
        <v>500000</v>
      </c>
      <c r="E1459" s="5">
        <v>100000</v>
      </c>
      <c r="F1459" s="5">
        <v>25000</v>
      </c>
      <c r="G1459" s="5">
        <v>0</v>
      </c>
      <c r="H1459" s="5">
        <v>445000</v>
      </c>
      <c r="I1459" s="5">
        <v>0</v>
      </c>
      <c r="J1459" s="5">
        <v>0</v>
      </c>
      <c r="K1459" s="5">
        <v>0</v>
      </c>
      <c r="L1459" s="5">
        <v>3000000</v>
      </c>
      <c r="M1459" s="5">
        <f t="shared" si="556"/>
        <v>-1197334</v>
      </c>
      <c r="N1459" s="5">
        <f t="shared" si="557"/>
        <v>0</v>
      </c>
      <c r="O1459" s="5" t="s">
        <v>3117</v>
      </c>
      <c r="P1459" s="5">
        <v>0</v>
      </c>
      <c r="Q1459" s="1976">
        <v>0</v>
      </c>
      <c r="R1459" s="1976">
        <v>161668</v>
      </c>
      <c r="S1459" s="1976">
        <v>808332</v>
      </c>
      <c r="T1459" s="1976">
        <v>0</v>
      </c>
      <c r="U1459" s="1976">
        <v>0</v>
      </c>
      <c r="V1459" s="1976">
        <v>0</v>
      </c>
      <c r="W1459" s="23">
        <v>0.83</v>
      </c>
      <c r="X1459" s="1976">
        <v>1</v>
      </c>
    </row>
    <row r="1460" spans="1:24" ht="15" customHeight="1" x14ac:dyDescent="0.25">
      <c r="A1460" s="3" t="s">
        <v>41</v>
      </c>
      <c r="B1460" s="3" t="s">
        <v>3118</v>
      </c>
      <c r="C1460" s="5">
        <v>1466000</v>
      </c>
      <c r="D1460" s="5">
        <v>0</v>
      </c>
      <c r="E1460" s="5">
        <v>0</v>
      </c>
      <c r="F1460" s="5">
        <v>311000</v>
      </c>
      <c r="G1460" s="5">
        <v>0</v>
      </c>
      <c r="H1460" s="5">
        <v>1156000</v>
      </c>
      <c r="I1460" s="5">
        <v>0</v>
      </c>
      <c r="J1460" s="5">
        <v>1000</v>
      </c>
      <c r="K1460" s="5">
        <v>0</v>
      </c>
      <c r="L1460" s="5"/>
      <c r="M1460" s="5">
        <f t="shared" si="556"/>
        <v>-42334</v>
      </c>
      <c r="N1460" s="5">
        <f t="shared" si="557"/>
        <v>0</v>
      </c>
      <c r="O1460" s="5" t="s">
        <v>3119</v>
      </c>
      <c r="P1460" s="5">
        <v>0</v>
      </c>
      <c r="Q1460" s="1977">
        <v>0</v>
      </c>
      <c r="R1460" s="1977">
        <v>244328</v>
      </c>
      <c r="S1460" s="1977">
        <v>1221672</v>
      </c>
      <c r="T1460" s="1977">
        <v>0</v>
      </c>
      <c r="U1460" s="1977">
        <v>0</v>
      </c>
      <c r="V1460" s="1977">
        <v>0</v>
      </c>
      <c r="W1460" s="23">
        <v>0.87</v>
      </c>
      <c r="X1460" s="1977">
        <v>0</v>
      </c>
    </row>
    <row r="1461" spans="1:24" ht="15" customHeight="1" x14ac:dyDescent="0.25">
      <c r="A1461" s="3" t="s">
        <v>41</v>
      </c>
      <c r="B1461" s="3" t="s">
        <v>3120</v>
      </c>
      <c r="C1461" s="5">
        <v>2420000</v>
      </c>
      <c r="D1461" s="5">
        <v>350000</v>
      </c>
      <c r="E1461" s="5">
        <v>70000</v>
      </c>
      <c r="F1461" s="5">
        <v>25000</v>
      </c>
      <c r="G1461" s="5">
        <v>0</v>
      </c>
      <c r="H1461" s="5">
        <v>2045000</v>
      </c>
      <c r="I1461" s="5">
        <v>0</v>
      </c>
      <c r="J1461" s="5">
        <v>0</v>
      </c>
      <c r="K1461" s="5">
        <v>0</v>
      </c>
      <c r="L1461" s="5"/>
      <c r="M1461" s="5">
        <f xml:space="preserve"> M1460+H1461+ I1461- J1461- L1461+ Q1461</f>
        <v>2002666</v>
      </c>
      <c r="N1461" s="5">
        <f>(C1461-D1461 - F1461 - G1461 + J1461- K1461- H1461- I1461- P1461)*-1</f>
        <v>0</v>
      </c>
      <c r="O1461" s="5" t="s">
        <v>1783</v>
      </c>
      <c r="P1461" s="5">
        <v>0</v>
      </c>
      <c r="Q1461" s="1980">
        <v>0</v>
      </c>
      <c r="R1461" s="1980">
        <v>403334</v>
      </c>
      <c r="S1461" s="1980">
        <v>2016666</v>
      </c>
      <c r="T1461" s="1980">
        <v>0</v>
      </c>
      <c r="U1461" s="1980">
        <v>0</v>
      </c>
      <c r="V1461" s="1980">
        <v>0</v>
      </c>
      <c r="W1461" s="23">
        <v>0.85</v>
      </c>
      <c r="X1461" s="1980">
        <v>2</v>
      </c>
    </row>
    <row r="1462" spans="1:24" ht="15" customHeight="1" x14ac:dyDescent="0.25">
      <c r="A1462" s="6" t="s">
        <v>16</v>
      </c>
      <c r="B1462" s="6" t="s">
        <v>15</v>
      </c>
      <c r="C1462" s="7">
        <f t="shared" ref="C1462:L1462" si="558">SUM(C1455:C1461)</f>
        <v>10221000</v>
      </c>
      <c r="D1462" s="7">
        <f t="shared" si="558"/>
        <v>3550000</v>
      </c>
      <c r="E1462" s="7">
        <f t="shared" si="558"/>
        <v>710000</v>
      </c>
      <c r="F1462" s="7">
        <f t="shared" si="558"/>
        <v>542000</v>
      </c>
      <c r="G1462" s="7">
        <f t="shared" si="558"/>
        <v>0</v>
      </c>
      <c r="H1462" s="7">
        <f t="shared" si="558"/>
        <v>7610000</v>
      </c>
      <c r="I1462" s="7">
        <f t="shared" si="558"/>
        <v>0</v>
      </c>
      <c r="J1462" s="7">
        <f t="shared" si="558"/>
        <v>1501000</v>
      </c>
      <c r="K1462" s="7">
        <f t="shared" si="558"/>
        <v>0</v>
      </c>
      <c r="L1462" s="7">
        <f t="shared" si="558"/>
        <v>3000000</v>
      </c>
      <c r="M1462" s="7">
        <f>M1461</f>
        <v>2002666</v>
      </c>
      <c r="N1462" s="7">
        <f>SUM(N1455:N1461)</f>
        <v>-20000</v>
      </c>
      <c r="O1462" s="7"/>
      <c r="P1462" s="7">
        <f>SUM(P1455:P1461)</f>
        <v>0</v>
      </c>
      <c r="Q1462" s="8"/>
    </row>
    <row r="1463" spans="1:24" ht="15" customHeight="1" x14ac:dyDescent="0.25">
      <c r="A1463" s="3" t="s">
        <v>41</v>
      </c>
      <c r="B1463" s="3" t="s">
        <v>3122</v>
      </c>
      <c r="C1463" s="5">
        <v>1575000</v>
      </c>
      <c r="D1463" s="5">
        <v>3000000</v>
      </c>
      <c r="E1463" s="5">
        <v>600000</v>
      </c>
      <c r="F1463" s="5">
        <v>37000</v>
      </c>
      <c r="G1463" s="5">
        <v>0</v>
      </c>
      <c r="H1463" s="5">
        <v>1039000</v>
      </c>
      <c r="I1463" s="5">
        <v>0</v>
      </c>
      <c r="J1463" s="5">
        <v>2501000</v>
      </c>
      <c r="K1463" s="5">
        <v>0</v>
      </c>
      <c r="L1463" s="5"/>
      <c r="M1463" s="5">
        <f t="shared" ref="M1463:M1468" si="559" xml:space="preserve"> M1462+H1463+ I1463- J1463- L1463+ Q1463</f>
        <v>540666</v>
      </c>
      <c r="N1463" s="5">
        <f t="shared" ref="N1463:N1468" si="560">(C1463-D1463 - F1463 - G1463 + J1463- K1463- H1463- I1463- P1463)*-1</f>
        <v>0</v>
      </c>
      <c r="O1463" s="5" t="s">
        <v>3123</v>
      </c>
      <c r="P1463" s="5">
        <v>0</v>
      </c>
      <c r="Q1463" s="1981">
        <v>0</v>
      </c>
      <c r="R1463" s="1981">
        <v>262500</v>
      </c>
      <c r="S1463" s="1981">
        <v>1312500</v>
      </c>
      <c r="T1463" s="1981">
        <v>0</v>
      </c>
      <c r="U1463" s="1981">
        <v>0</v>
      </c>
      <c r="V1463" s="1981">
        <v>0</v>
      </c>
      <c r="W1463" s="23">
        <v>0.91</v>
      </c>
      <c r="X1463" s="1981">
        <v>1</v>
      </c>
    </row>
    <row r="1464" spans="1:24" ht="15" customHeight="1" x14ac:dyDescent="0.25">
      <c r="A1464" s="3" t="s">
        <v>41</v>
      </c>
      <c r="B1464" s="3" t="s">
        <v>3124</v>
      </c>
      <c r="C1464" s="5">
        <v>1276000</v>
      </c>
      <c r="D1464" s="5">
        <v>1950000</v>
      </c>
      <c r="E1464" s="5">
        <v>390000</v>
      </c>
      <c r="F1464" s="5">
        <v>25000</v>
      </c>
      <c r="G1464" s="5">
        <v>0</v>
      </c>
      <c r="H1464" s="5">
        <v>305000</v>
      </c>
      <c r="I1464" s="5">
        <v>0</v>
      </c>
      <c r="J1464" s="5">
        <v>1000000</v>
      </c>
      <c r="K1464" s="5">
        <v>0</v>
      </c>
      <c r="L1464" s="5"/>
      <c r="M1464" s="5">
        <f t="shared" si="559"/>
        <v>-154334</v>
      </c>
      <c r="N1464" s="5">
        <f t="shared" si="560"/>
        <v>4000</v>
      </c>
      <c r="O1464" s="5" t="s">
        <v>1135</v>
      </c>
      <c r="P1464" s="5">
        <v>0</v>
      </c>
      <c r="Q1464" s="1984">
        <v>0</v>
      </c>
      <c r="R1464" s="1984">
        <v>212667</v>
      </c>
      <c r="S1464" s="1984">
        <v>1063333</v>
      </c>
      <c r="T1464" s="1984">
        <v>0</v>
      </c>
      <c r="U1464" s="1984">
        <v>0</v>
      </c>
      <c r="V1464" s="1984">
        <v>0</v>
      </c>
      <c r="W1464" s="23">
        <v>0.83</v>
      </c>
      <c r="X1464" s="1984">
        <v>4</v>
      </c>
    </row>
    <row r="1465" spans="1:24" ht="15" customHeight="1" x14ac:dyDescent="0.25">
      <c r="A1465" s="3" t="s">
        <v>41</v>
      </c>
      <c r="B1465" s="3" t="s">
        <v>3125</v>
      </c>
      <c r="C1465" s="5">
        <v>1081000</v>
      </c>
      <c r="D1465" s="5">
        <v>1900000</v>
      </c>
      <c r="E1465" s="5">
        <v>380000</v>
      </c>
      <c r="F1465" s="5">
        <v>25000</v>
      </c>
      <c r="G1465" s="5">
        <v>0</v>
      </c>
      <c r="H1465" s="5">
        <v>253000</v>
      </c>
      <c r="I1465" s="5">
        <v>0</v>
      </c>
      <c r="J1465" s="5">
        <v>1106000</v>
      </c>
      <c r="K1465" s="5">
        <v>0</v>
      </c>
      <c r="L1465" s="5"/>
      <c r="M1465" s="5">
        <f t="shared" si="559"/>
        <v>-1007334</v>
      </c>
      <c r="N1465" s="5">
        <f t="shared" si="560"/>
        <v>-9000</v>
      </c>
      <c r="O1465" s="5" t="s">
        <v>2691</v>
      </c>
      <c r="P1465" s="5">
        <v>0</v>
      </c>
      <c r="Q1465" s="1985">
        <v>0</v>
      </c>
      <c r="R1465" s="1985">
        <v>180167</v>
      </c>
      <c r="S1465" s="1985">
        <v>900833</v>
      </c>
      <c r="T1465" s="1985">
        <v>0</v>
      </c>
      <c r="U1465" s="1985">
        <v>0</v>
      </c>
      <c r="V1465" s="1985">
        <v>0</v>
      </c>
      <c r="W1465" s="23">
        <v>0.87</v>
      </c>
      <c r="X1465" s="1985">
        <v>4</v>
      </c>
    </row>
    <row r="1466" spans="1:24" ht="15" customHeight="1" x14ac:dyDescent="0.25">
      <c r="A1466" s="3" t="s">
        <v>41</v>
      </c>
      <c r="B1466" s="3" t="s">
        <v>3126</v>
      </c>
      <c r="C1466" s="5">
        <v>1044000</v>
      </c>
      <c r="D1466" s="5">
        <v>600000</v>
      </c>
      <c r="E1466" s="5">
        <v>120000</v>
      </c>
      <c r="F1466" s="5">
        <v>25000</v>
      </c>
      <c r="G1466" s="5">
        <v>0</v>
      </c>
      <c r="H1466" s="5">
        <v>421000</v>
      </c>
      <c r="I1466" s="5">
        <v>0</v>
      </c>
      <c r="J1466" s="5">
        <v>0</v>
      </c>
      <c r="K1466" s="5">
        <v>0</v>
      </c>
      <c r="L1466" s="5"/>
      <c r="M1466" s="5">
        <f t="shared" si="559"/>
        <v>-586334</v>
      </c>
      <c r="N1466" s="5">
        <f t="shared" si="560"/>
        <v>2000</v>
      </c>
      <c r="O1466" s="5" t="s">
        <v>1834</v>
      </c>
      <c r="P1466" s="5">
        <v>0</v>
      </c>
      <c r="Q1466" s="1988">
        <v>0</v>
      </c>
      <c r="R1466" s="1988">
        <v>174000</v>
      </c>
      <c r="S1466" s="1988">
        <v>870000</v>
      </c>
      <c r="T1466" s="1988">
        <v>0</v>
      </c>
      <c r="U1466" s="1988">
        <v>0</v>
      </c>
      <c r="V1466" s="1988">
        <v>0</v>
      </c>
      <c r="W1466" s="23">
        <v>0.75</v>
      </c>
      <c r="X1466" s="1988">
        <v>2</v>
      </c>
    </row>
    <row r="1467" spans="1:24" ht="15" customHeight="1" x14ac:dyDescent="0.25">
      <c r="A1467" s="3" t="s">
        <v>41</v>
      </c>
      <c r="B1467" s="3" t="s">
        <v>3128</v>
      </c>
      <c r="C1467" s="5">
        <v>3359000</v>
      </c>
      <c r="D1467" s="5">
        <v>2200000</v>
      </c>
      <c r="E1467" s="5">
        <v>440000</v>
      </c>
      <c r="F1467" s="5">
        <v>500000</v>
      </c>
      <c r="G1467" s="5">
        <v>0</v>
      </c>
      <c r="H1467" s="5">
        <v>665000</v>
      </c>
      <c r="I1467" s="5">
        <v>0</v>
      </c>
      <c r="J1467" s="5">
        <v>0</v>
      </c>
      <c r="K1467" s="5">
        <v>0</v>
      </c>
      <c r="L1467" s="5"/>
      <c r="M1467" s="5">
        <f t="shared" si="559"/>
        <v>78666</v>
      </c>
      <c r="N1467" s="5">
        <f t="shared" si="560"/>
        <v>6000</v>
      </c>
      <c r="O1467" s="5" t="s">
        <v>3129</v>
      </c>
      <c r="P1467" s="5">
        <v>0</v>
      </c>
      <c r="Q1467" s="1989">
        <v>0</v>
      </c>
      <c r="R1467" s="1989">
        <v>559828</v>
      </c>
      <c r="S1467" s="1989">
        <v>2799172</v>
      </c>
      <c r="T1467" s="1989">
        <v>0</v>
      </c>
      <c r="U1467" s="1989">
        <v>0</v>
      </c>
      <c r="V1467" s="1989">
        <v>0</v>
      </c>
      <c r="W1467" s="23">
        <v>0.78</v>
      </c>
      <c r="X1467" s="1989">
        <v>5</v>
      </c>
    </row>
    <row r="1468" spans="1:24" ht="15" customHeight="1" x14ac:dyDescent="0.25">
      <c r="A1468" s="3" t="s">
        <v>41</v>
      </c>
      <c r="B1468" s="3" t="s">
        <v>3130</v>
      </c>
      <c r="C1468" s="5">
        <v>1710000</v>
      </c>
      <c r="D1468" s="5">
        <v>300000</v>
      </c>
      <c r="E1468" s="5">
        <v>60000</v>
      </c>
      <c r="F1468" s="5">
        <v>25000</v>
      </c>
      <c r="G1468" s="5">
        <v>0</v>
      </c>
      <c r="H1468" s="5">
        <v>1385000</v>
      </c>
      <c r="I1468" s="5">
        <v>0</v>
      </c>
      <c r="J1468" s="5">
        <v>0</v>
      </c>
      <c r="K1468" s="5">
        <v>0</v>
      </c>
      <c r="L1468" s="5"/>
      <c r="M1468" s="5">
        <f t="shared" si="559"/>
        <v>1463666</v>
      </c>
      <c r="N1468" s="5">
        <f t="shared" si="560"/>
        <v>0</v>
      </c>
      <c r="O1468" s="5" t="s">
        <v>3131</v>
      </c>
      <c r="P1468" s="5">
        <v>0</v>
      </c>
      <c r="Q1468" s="1991">
        <v>0</v>
      </c>
      <c r="R1468" s="1991">
        <v>285005</v>
      </c>
      <c r="S1468" s="1991">
        <v>1424995</v>
      </c>
      <c r="T1468" s="1991">
        <v>0</v>
      </c>
      <c r="U1468" s="1991">
        <v>0</v>
      </c>
      <c r="V1468" s="1991">
        <v>0</v>
      </c>
      <c r="W1468" s="23">
        <v>0.82</v>
      </c>
      <c r="X1468" s="1991">
        <v>1</v>
      </c>
    </row>
    <row r="1469" spans="1:24" ht="15" customHeight="1" x14ac:dyDescent="0.25">
      <c r="A1469" s="3" t="s">
        <v>41</v>
      </c>
      <c r="B1469" s="3" t="s">
        <v>3132</v>
      </c>
      <c r="C1469" s="5">
        <v>1150000</v>
      </c>
      <c r="D1469" s="5">
        <v>5500000</v>
      </c>
      <c r="E1469" s="5">
        <v>1100000</v>
      </c>
      <c r="F1469" s="5">
        <v>25000</v>
      </c>
      <c r="G1469" s="5">
        <v>0</v>
      </c>
      <c r="H1469" s="5">
        <v>119000</v>
      </c>
      <c r="I1469" s="5">
        <v>0</v>
      </c>
      <c r="J1469" s="5">
        <v>4500000</v>
      </c>
      <c r="K1469" s="5">
        <v>0</v>
      </c>
      <c r="L1469" s="5"/>
      <c r="M1469" s="5">
        <f xml:space="preserve"> M1468+H1469+ I1469- J1469- L1469+ Q1469</f>
        <v>-2917334</v>
      </c>
      <c r="N1469" s="5">
        <f>(C1469-D1469 - F1469 - G1469 + J1469- K1469- H1469- I1469- P1469)*-1</f>
        <v>-6000</v>
      </c>
      <c r="O1469" s="5" t="s">
        <v>121</v>
      </c>
      <c r="P1469" s="5">
        <v>0</v>
      </c>
      <c r="Q1469" s="1993">
        <v>0</v>
      </c>
      <c r="R1469" s="1993">
        <v>191669</v>
      </c>
      <c r="S1469" s="1993">
        <v>958331</v>
      </c>
      <c r="T1469" s="1993">
        <v>0</v>
      </c>
      <c r="U1469" s="1993">
        <v>0</v>
      </c>
      <c r="V1469" s="1993">
        <v>0</v>
      </c>
      <c r="W1469" s="23">
        <v>0.78</v>
      </c>
      <c r="X1469" s="1993">
        <v>2</v>
      </c>
    </row>
    <row r="1470" spans="1:24" ht="15" customHeight="1" x14ac:dyDescent="0.25">
      <c r="A1470" s="6" t="s">
        <v>17</v>
      </c>
      <c r="B1470" s="6" t="s">
        <v>15</v>
      </c>
      <c r="C1470" s="7">
        <f t="shared" ref="C1470:L1470" si="561">SUM(C1463:C1469)</f>
        <v>11195000</v>
      </c>
      <c r="D1470" s="7">
        <f t="shared" si="561"/>
        <v>15450000</v>
      </c>
      <c r="E1470" s="7">
        <f t="shared" si="561"/>
        <v>3090000</v>
      </c>
      <c r="F1470" s="7">
        <f t="shared" si="561"/>
        <v>662000</v>
      </c>
      <c r="G1470" s="7">
        <f t="shared" si="561"/>
        <v>0</v>
      </c>
      <c r="H1470" s="7">
        <f t="shared" si="561"/>
        <v>4187000</v>
      </c>
      <c r="I1470" s="7">
        <f t="shared" si="561"/>
        <v>0</v>
      </c>
      <c r="J1470" s="7">
        <f t="shared" si="561"/>
        <v>9107000</v>
      </c>
      <c r="K1470" s="7">
        <f t="shared" si="561"/>
        <v>0</v>
      </c>
      <c r="L1470" s="7">
        <f t="shared" si="561"/>
        <v>0</v>
      </c>
      <c r="M1470" s="7">
        <f>M1469</f>
        <v>-2917334</v>
      </c>
      <c r="N1470" s="7">
        <f>SUM(N1463:N1469)</f>
        <v>-3000</v>
      </c>
      <c r="O1470" s="7"/>
      <c r="P1470" s="7">
        <f>SUM(P1463:P1469)</f>
        <v>0</v>
      </c>
      <c r="Q1470" s="8"/>
    </row>
    <row r="1471" spans="1:24" ht="15" customHeight="1" x14ac:dyDescent="0.25">
      <c r="A1471" s="3" t="s">
        <v>41</v>
      </c>
      <c r="B1471" s="3" t="s">
        <v>3133</v>
      </c>
      <c r="C1471" s="5">
        <v>1521000</v>
      </c>
      <c r="D1471" s="5">
        <v>0</v>
      </c>
      <c r="E1471" s="5">
        <v>0</v>
      </c>
      <c r="F1471" s="5">
        <v>50000</v>
      </c>
      <c r="G1471" s="5">
        <v>0</v>
      </c>
      <c r="H1471" s="5">
        <v>1471000</v>
      </c>
      <c r="I1471" s="5">
        <v>0</v>
      </c>
      <c r="J1471" s="5">
        <v>0</v>
      </c>
      <c r="K1471" s="5">
        <v>0</v>
      </c>
      <c r="L1471" s="5"/>
      <c r="M1471" s="5">
        <f t="shared" ref="M1471:M1476" si="562" xml:space="preserve"> M1470+H1471+ I1471- J1471- L1471+ Q1471</f>
        <v>-1446334</v>
      </c>
      <c r="N1471" s="5">
        <f t="shared" ref="N1471:N1476" si="563">(C1471-D1471 - F1471 - G1471 + J1471- K1471- H1471- I1471- P1471)*-1</f>
        <v>0</v>
      </c>
      <c r="O1471" s="5" t="s">
        <v>3134</v>
      </c>
      <c r="P1471" s="5">
        <v>0</v>
      </c>
      <c r="Q1471" s="1996">
        <v>0</v>
      </c>
      <c r="R1471" s="1996">
        <v>253501</v>
      </c>
      <c r="S1471" s="1996">
        <v>1267499</v>
      </c>
      <c r="T1471" s="1996">
        <v>0</v>
      </c>
      <c r="U1471" s="1996">
        <v>0</v>
      </c>
      <c r="V1471" s="1996">
        <v>0</v>
      </c>
      <c r="W1471" s="23">
        <v>0.89</v>
      </c>
      <c r="X1471" s="1996">
        <v>0</v>
      </c>
    </row>
    <row r="1472" spans="1:24" ht="15" customHeight="1" x14ac:dyDescent="0.25">
      <c r="A1472" s="3" t="s">
        <v>41</v>
      </c>
      <c r="B1472" s="3" t="s">
        <v>3135</v>
      </c>
      <c r="C1472" s="5">
        <v>794000</v>
      </c>
      <c r="D1472" s="5">
        <v>1750000</v>
      </c>
      <c r="E1472" s="5">
        <v>350000</v>
      </c>
      <c r="F1472" s="5">
        <v>51000</v>
      </c>
      <c r="G1472" s="5">
        <v>0</v>
      </c>
      <c r="H1472" s="5">
        <v>0</v>
      </c>
      <c r="I1472" s="5">
        <v>0</v>
      </c>
      <c r="J1472" s="5">
        <v>1007000</v>
      </c>
      <c r="K1472" s="5">
        <v>0</v>
      </c>
      <c r="L1472" s="5"/>
      <c r="M1472" s="5">
        <f t="shared" si="562"/>
        <v>-2453334</v>
      </c>
      <c r="N1472" s="5">
        <f t="shared" si="563"/>
        <v>0</v>
      </c>
      <c r="O1472" s="5" t="s">
        <v>2589</v>
      </c>
      <c r="P1472" s="5">
        <v>0</v>
      </c>
      <c r="Q1472" s="1998">
        <v>0</v>
      </c>
      <c r="R1472" s="1998">
        <v>132334</v>
      </c>
      <c r="S1472" s="1998">
        <v>661666</v>
      </c>
      <c r="T1472" s="1998">
        <v>0</v>
      </c>
      <c r="U1472" s="1998">
        <v>0</v>
      </c>
      <c r="V1472" s="1998">
        <v>0</v>
      </c>
      <c r="W1472" s="23">
        <v>0.71</v>
      </c>
      <c r="X1472" s="1998">
        <v>4</v>
      </c>
    </row>
    <row r="1473" spans="1:24" ht="15" customHeight="1" x14ac:dyDescent="0.25">
      <c r="A1473" s="3" t="s">
        <v>41</v>
      </c>
      <c r="B1473" s="3" t="s">
        <v>3137</v>
      </c>
      <c r="C1473" s="5">
        <v>1198000</v>
      </c>
      <c r="D1473" s="5">
        <v>150000</v>
      </c>
      <c r="E1473" s="5">
        <v>30000</v>
      </c>
      <c r="F1473" s="5">
        <v>25000</v>
      </c>
      <c r="G1473" s="5">
        <v>0</v>
      </c>
      <c r="H1473" s="5">
        <v>1023000</v>
      </c>
      <c r="I1473" s="5">
        <v>0</v>
      </c>
      <c r="J1473" s="5">
        <v>0</v>
      </c>
      <c r="K1473" s="5">
        <v>0</v>
      </c>
      <c r="L1473" s="5"/>
      <c r="M1473" s="5">
        <f t="shared" si="562"/>
        <v>-1430334</v>
      </c>
      <c r="N1473" s="5">
        <f t="shared" si="563"/>
        <v>0</v>
      </c>
      <c r="O1473" s="5" t="s">
        <v>3139</v>
      </c>
      <c r="P1473" s="5">
        <v>0</v>
      </c>
      <c r="Q1473" s="2000">
        <v>0</v>
      </c>
      <c r="R1473" s="2000">
        <v>199665</v>
      </c>
      <c r="S1473" s="2000">
        <v>998335</v>
      </c>
      <c r="T1473" s="2000">
        <v>0</v>
      </c>
      <c r="U1473" s="2000">
        <v>0</v>
      </c>
      <c r="V1473" s="2000">
        <v>0</v>
      </c>
      <c r="W1473" s="23">
        <v>0.86</v>
      </c>
      <c r="X1473" s="2000">
        <v>1</v>
      </c>
    </row>
    <row r="1474" spans="1:24" ht="15" customHeight="1" x14ac:dyDescent="0.25">
      <c r="A1474" s="3" t="s">
        <v>41</v>
      </c>
      <c r="B1474" s="3" t="s">
        <v>3140</v>
      </c>
      <c r="C1474" s="5">
        <v>1159000</v>
      </c>
      <c r="D1474" s="5">
        <v>0</v>
      </c>
      <c r="E1474" s="5">
        <v>0</v>
      </c>
      <c r="F1474" s="5">
        <v>306000</v>
      </c>
      <c r="G1474" s="5">
        <v>0</v>
      </c>
      <c r="H1474" s="5">
        <v>852000</v>
      </c>
      <c r="I1474" s="5">
        <v>0</v>
      </c>
      <c r="J1474" s="5">
        <v>0</v>
      </c>
      <c r="K1474" s="5">
        <v>0</v>
      </c>
      <c r="L1474" s="5"/>
      <c r="M1474" s="5">
        <f t="shared" si="562"/>
        <v>-578334</v>
      </c>
      <c r="N1474" s="5">
        <f t="shared" si="563"/>
        <v>-1000</v>
      </c>
      <c r="O1474" s="5" t="s">
        <v>153</v>
      </c>
      <c r="P1474" s="5">
        <v>0</v>
      </c>
      <c r="Q1474" s="2001">
        <v>0</v>
      </c>
      <c r="R1474" s="2001">
        <v>193167</v>
      </c>
      <c r="S1474" s="2001">
        <v>965833</v>
      </c>
      <c r="T1474" s="2001">
        <v>0</v>
      </c>
      <c r="U1474" s="2001">
        <v>0</v>
      </c>
      <c r="V1474" s="2001">
        <v>0</v>
      </c>
      <c r="W1474" s="23">
        <v>0.61</v>
      </c>
      <c r="X1474" s="2001">
        <v>0</v>
      </c>
    </row>
    <row r="1475" spans="1:24" ht="15" customHeight="1" x14ac:dyDescent="0.25">
      <c r="A1475" s="3" t="s">
        <v>41</v>
      </c>
      <c r="B1475" s="3" t="s">
        <v>3141</v>
      </c>
      <c r="C1475" s="5">
        <v>1712000</v>
      </c>
      <c r="D1475" s="5">
        <v>500000</v>
      </c>
      <c r="E1475" s="5">
        <v>100000</v>
      </c>
      <c r="F1475" s="5">
        <v>25000</v>
      </c>
      <c r="G1475" s="5">
        <v>0</v>
      </c>
      <c r="H1475" s="5">
        <v>1188000</v>
      </c>
      <c r="I1475" s="5">
        <v>0</v>
      </c>
      <c r="J1475" s="5">
        <v>0</v>
      </c>
      <c r="K1475" s="5">
        <v>0</v>
      </c>
      <c r="L1475" s="5"/>
      <c r="M1475" s="5">
        <f t="shared" si="562"/>
        <v>609666</v>
      </c>
      <c r="N1475" s="5">
        <f t="shared" si="563"/>
        <v>1000</v>
      </c>
      <c r="O1475" s="5" t="s">
        <v>3142</v>
      </c>
      <c r="P1475" s="5">
        <v>0</v>
      </c>
      <c r="Q1475" s="2004">
        <v>0</v>
      </c>
      <c r="R1475" s="2004">
        <v>285337</v>
      </c>
      <c r="S1475" s="2004">
        <v>1426663</v>
      </c>
      <c r="T1475" s="2004">
        <v>0</v>
      </c>
      <c r="U1475" s="2004">
        <v>0</v>
      </c>
      <c r="V1475" s="2004">
        <v>0</v>
      </c>
      <c r="W1475" s="23">
        <v>0.72</v>
      </c>
      <c r="X1475" s="2004">
        <v>1</v>
      </c>
    </row>
    <row r="1476" spans="1:24" ht="15" customHeight="1" x14ac:dyDescent="0.25">
      <c r="A1476" s="3" t="s">
        <v>41</v>
      </c>
      <c r="B1476" s="3" t="s">
        <v>3143</v>
      </c>
      <c r="C1476" s="5">
        <v>1077000</v>
      </c>
      <c r="D1476" s="5">
        <v>0</v>
      </c>
      <c r="E1476" s="5">
        <v>0</v>
      </c>
      <c r="F1476" s="5">
        <v>25000</v>
      </c>
      <c r="G1476" s="5">
        <v>0</v>
      </c>
      <c r="H1476" s="5">
        <v>1051000</v>
      </c>
      <c r="I1476" s="5">
        <v>0</v>
      </c>
      <c r="J1476" s="5">
        <v>0</v>
      </c>
      <c r="K1476" s="5">
        <v>0</v>
      </c>
      <c r="L1476" s="5"/>
      <c r="M1476" s="5">
        <f t="shared" si="562"/>
        <v>1660666</v>
      </c>
      <c r="N1476" s="5">
        <f t="shared" si="563"/>
        <v>-1000</v>
      </c>
      <c r="O1476" s="5" t="s">
        <v>1143</v>
      </c>
      <c r="P1476" s="5">
        <v>0</v>
      </c>
      <c r="Q1476" s="2006">
        <v>0</v>
      </c>
      <c r="R1476" s="2006">
        <v>179499</v>
      </c>
      <c r="S1476" s="2006">
        <v>897501</v>
      </c>
      <c r="T1476" s="2006">
        <v>0</v>
      </c>
      <c r="U1476" s="2006">
        <v>0</v>
      </c>
      <c r="V1476" s="2006">
        <v>0</v>
      </c>
      <c r="W1476" s="23">
        <v>0.72</v>
      </c>
      <c r="X1476" s="2006">
        <v>0</v>
      </c>
    </row>
    <row r="1477" spans="1:24" ht="15" customHeight="1" x14ac:dyDescent="0.25">
      <c r="A1477" s="3" t="s">
        <v>41</v>
      </c>
      <c r="B1477" s="3" t="s">
        <v>3144</v>
      </c>
      <c r="C1477" s="5">
        <v>1227000</v>
      </c>
      <c r="D1477" s="5">
        <v>0</v>
      </c>
      <c r="E1477" s="5">
        <v>0</v>
      </c>
      <c r="F1477" s="5">
        <v>37000</v>
      </c>
      <c r="G1477" s="5">
        <v>0</v>
      </c>
      <c r="H1477" s="5">
        <v>1240000</v>
      </c>
      <c r="I1477" s="5">
        <v>0</v>
      </c>
      <c r="J1477" s="5">
        <v>50000</v>
      </c>
      <c r="K1477" s="5">
        <v>0</v>
      </c>
      <c r="L1477" s="5"/>
      <c r="M1477" s="5">
        <f xml:space="preserve"> M1476+H1477+ I1477- J1477- L1477+ Q1477</f>
        <v>2850666</v>
      </c>
      <c r="N1477" s="5">
        <f>(C1477-D1477 - F1477 - G1477 + J1477- K1477- H1477- I1477- P1477)*-1</f>
        <v>0</v>
      </c>
      <c r="O1477" s="5" t="s">
        <v>3145</v>
      </c>
      <c r="P1477" s="5">
        <v>0</v>
      </c>
      <c r="Q1477" s="2007">
        <v>0</v>
      </c>
      <c r="R1477" s="2007">
        <v>204503</v>
      </c>
      <c r="S1477" s="2007">
        <v>1022496.7</v>
      </c>
      <c r="T1477" s="2007">
        <v>0</v>
      </c>
      <c r="U1477" s="2007">
        <v>0</v>
      </c>
      <c r="V1477" s="2007">
        <v>0</v>
      </c>
      <c r="W1477" s="23">
        <v>0.88</v>
      </c>
      <c r="X1477" s="2007">
        <v>0</v>
      </c>
    </row>
    <row r="1478" spans="1:24" ht="15" customHeight="1" x14ac:dyDescent="0.25">
      <c r="A1478" s="6" t="s">
        <v>18</v>
      </c>
      <c r="B1478" s="6" t="s">
        <v>15</v>
      </c>
      <c r="C1478" s="7">
        <f t="shared" ref="C1478:L1478" si="564">SUM(C1471:C1477)</f>
        <v>8688000</v>
      </c>
      <c r="D1478" s="7">
        <f t="shared" si="564"/>
        <v>2400000</v>
      </c>
      <c r="E1478" s="7">
        <f t="shared" si="564"/>
        <v>480000</v>
      </c>
      <c r="F1478" s="7">
        <f t="shared" si="564"/>
        <v>519000</v>
      </c>
      <c r="G1478" s="7">
        <f t="shared" si="564"/>
        <v>0</v>
      </c>
      <c r="H1478" s="7">
        <f t="shared" si="564"/>
        <v>6825000</v>
      </c>
      <c r="I1478" s="7">
        <f t="shared" si="564"/>
        <v>0</v>
      </c>
      <c r="J1478" s="7">
        <f t="shared" si="564"/>
        <v>1057000</v>
      </c>
      <c r="K1478" s="7">
        <f t="shared" si="564"/>
        <v>0</v>
      </c>
      <c r="L1478" s="7">
        <f t="shared" si="564"/>
        <v>0</v>
      </c>
      <c r="M1478" s="7">
        <f>M1477</f>
        <v>2850666</v>
      </c>
      <c r="N1478" s="7">
        <f>SUM(N1471:N1477)</f>
        <v>-1000</v>
      </c>
      <c r="O1478" s="7"/>
      <c r="P1478" s="7">
        <f>SUM(P1471:P1477)</f>
        <v>0</v>
      </c>
      <c r="Q1478" s="8"/>
    </row>
    <row r="1479" spans="1:24" ht="15" customHeight="1" x14ac:dyDescent="0.25">
      <c r="A1479" s="3" t="s">
        <v>41</v>
      </c>
      <c r="B1479" s="3" t="s">
        <v>3146</v>
      </c>
      <c r="C1479" s="5">
        <v>1396000</v>
      </c>
      <c r="D1479" s="5">
        <v>600000</v>
      </c>
      <c r="E1479" s="5">
        <v>120000</v>
      </c>
      <c r="F1479" s="5">
        <v>50000</v>
      </c>
      <c r="G1479" s="5">
        <v>0</v>
      </c>
      <c r="H1479" s="5">
        <v>746000</v>
      </c>
      <c r="I1479" s="5">
        <v>0</v>
      </c>
      <c r="J1479" s="5">
        <v>0</v>
      </c>
      <c r="K1479" s="5">
        <v>0</v>
      </c>
      <c r="L1479" s="5"/>
      <c r="M1479" s="5">
        <f t="shared" ref="M1479:M1482" si="565" xml:space="preserve"> M1478+H1479+ I1479- J1479- L1479+ Q1479</f>
        <v>3596666</v>
      </c>
      <c r="N1479" s="5">
        <f t="shared" ref="N1479:N1482" si="566">(C1479-D1479 - F1479 - G1479 + J1479- K1479- H1479- I1479- P1479)*-1</f>
        <v>0</v>
      </c>
      <c r="O1479" s="5" t="s">
        <v>3147</v>
      </c>
      <c r="P1479" s="5">
        <v>0</v>
      </c>
      <c r="Q1479" s="2010">
        <v>0</v>
      </c>
      <c r="R1479" s="2010">
        <v>232668</v>
      </c>
      <c r="S1479" s="2010">
        <v>1163332.3</v>
      </c>
      <c r="T1479" s="2010">
        <v>0</v>
      </c>
      <c r="U1479" s="2010">
        <v>0</v>
      </c>
      <c r="V1479" s="2010">
        <v>0</v>
      </c>
      <c r="W1479" s="23">
        <v>0.77</v>
      </c>
      <c r="X1479" s="2010">
        <v>2</v>
      </c>
    </row>
    <row r="1480" spans="1:24" ht="15" customHeight="1" x14ac:dyDescent="0.25">
      <c r="A1480" s="3" t="s">
        <v>41</v>
      </c>
      <c r="B1480" s="3" t="s">
        <v>3148</v>
      </c>
      <c r="C1480" s="5">
        <v>1197000</v>
      </c>
      <c r="D1480" s="5">
        <v>1000000</v>
      </c>
      <c r="E1480" s="5">
        <v>200000</v>
      </c>
      <c r="F1480" s="5">
        <v>25000</v>
      </c>
      <c r="G1480" s="5">
        <v>0</v>
      </c>
      <c r="H1480" s="5">
        <v>472000</v>
      </c>
      <c r="I1480" s="5">
        <v>0</v>
      </c>
      <c r="J1480" s="5">
        <v>300000</v>
      </c>
      <c r="K1480" s="5">
        <v>0</v>
      </c>
      <c r="L1480" s="5"/>
      <c r="M1480" s="5">
        <f t="shared" si="565"/>
        <v>3768666</v>
      </c>
      <c r="N1480" s="5">
        <f t="shared" si="566"/>
        <v>0</v>
      </c>
      <c r="O1480" s="5" t="s">
        <v>2550</v>
      </c>
      <c r="P1480" s="5">
        <v>0</v>
      </c>
      <c r="Q1480" s="2011">
        <v>0</v>
      </c>
      <c r="R1480" s="2011">
        <v>199506</v>
      </c>
      <c r="S1480" s="2011">
        <v>997494.3</v>
      </c>
      <c r="T1480" s="2011">
        <v>0</v>
      </c>
      <c r="U1480" s="2011">
        <v>0</v>
      </c>
      <c r="V1480" s="2011">
        <v>0</v>
      </c>
      <c r="W1480" s="23">
        <v>0.72</v>
      </c>
      <c r="X1480" s="2011">
        <v>1</v>
      </c>
    </row>
    <row r="1481" spans="1:24" ht="15" customHeight="1" x14ac:dyDescent="0.25">
      <c r="A1481" s="3" t="s">
        <v>41</v>
      </c>
      <c r="B1481" s="3" t="s">
        <v>3150</v>
      </c>
      <c r="C1481" s="5">
        <v>1396000</v>
      </c>
      <c r="D1481" s="5">
        <v>3000000</v>
      </c>
      <c r="E1481" s="5">
        <v>600000</v>
      </c>
      <c r="F1481" s="5">
        <v>307000</v>
      </c>
      <c r="G1481" s="5">
        <v>0</v>
      </c>
      <c r="H1481" s="5">
        <v>290000</v>
      </c>
      <c r="I1481" s="5">
        <v>0</v>
      </c>
      <c r="J1481" s="5">
        <v>2200000</v>
      </c>
      <c r="K1481" s="5">
        <v>0</v>
      </c>
      <c r="L1481" s="5"/>
      <c r="M1481" s="5">
        <f t="shared" si="565"/>
        <v>1858666</v>
      </c>
      <c r="N1481" s="5">
        <f t="shared" si="566"/>
        <v>1000</v>
      </c>
      <c r="O1481" s="5" t="s">
        <v>3081</v>
      </c>
      <c r="P1481" s="5">
        <v>0</v>
      </c>
      <c r="Q1481" s="2014">
        <v>0</v>
      </c>
      <c r="R1481" s="2014">
        <v>232666</v>
      </c>
      <c r="S1481" s="2014">
        <v>1163333.7</v>
      </c>
      <c r="T1481" s="2014">
        <v>0</v>
      </c>
      <c r="U1481" s="2014">
        <v>0</v>
      </c>
      <c r="V1481" s="2014">
        <v>0</v>
      </c>
      <c r="W1481" s="23">
        <v>0.77</v>
      </c>
      <c r="X1481" s="2014">
        <v>2</v>
      </c>
    </row>
    <row r="1482" spans="1:24" ht="15" customHeight="1" x14ac:dyDescent="0.25">
      <c r="A1482" s="3" t="s">
        <v>41</v>
      </c>
      <c r="B1482" s="3" t="s">
        <v>3151</v>
      </c>
      <c r="C1482" s="5">
        <v>1835000</v>
      </c>
      <c r="D1482" s="5">
        <v>1400000</v>
      </c>
      <c r="E1482" s="5">
        <v>280000</v>
      </c>
      <c r="F1482" s="5">
        <v>25000</v>
      </c>
      <c r="G1482" s="5">
        <v>0</v>
      </c>
      <c r="H1482" s="5">
        <v>890000</v>
      </c>
      <c r="I1482" s="5">
        <v>0</v>
      </c>
      <c r="J1482" s="5">
        <v>500000</v>
      </c>
      <c r="K1482" s="5">
        <v>0</v>
      </c>
      <c r="L1482" s="5"/>
      <c r="M1482" s="5">
        <f t="shared" si="565"/>
        <v>2248666</v>
      </c>
      <c r="N1482" s="5">
        <f t="shared" si="566"/>
        <v>-20000</v>
      </c>
      <c r="O1482" s="5" t="s">
        <v>3152</v>
      </c>
      <c r="P1482" s="5">
        <v>0</v>
      </c>
      <c r="Q1482" s="2015">
        <v>0</v>
      </c>
      <c r="R1482" s="2015">
        <v>305838</v>
      </c>
      <c r="S1482" s="2015">
        <v>1529162</v>
      </c>
      <c r="T1482" s="2015">
        <v>0</v>
      </c>
      <c r="U1482" s="2015">
        <v>0</v>
      </c>
      <c r="V1482" s="2015">
        <v>0</v>
      </c>
      <c r="W1482" s="23">
        <v>0.91</v>
      </c>
      <c r="X1482" s="2015">
        <v>4</v>
      </c>
    </row>
    <row r="1483" spans="1:24" ht="15" customHeight="1" x14ac:dyDescent="0.25">
      <c r="A1483" s="3" t="s">
        <v>41</v>
      </c>
      <c r="B1483" s="3" t="s">
        <v>3154</v>
      </c>
      <c r="C1483" s="5">
        <v>1153000</v>
      </c>
      <c r="D1483" s="5">
        <v>2500000</v>
      </c>
      <c r="E1483" s="5">
        <v>500000</v>
      </c>
      <c r="F1483" s="5">
        <v>278000</v>
      </c>
      <c r="G1483" s="5">
        <v>0</v>
      </c>
      <c r="H1483" s="5">
        <v>210000</v>
      </c>
      <c r="I1483" s="5">
        <v>0</v>
      </c>
      <c r="J1483" s="5">
        <v>1815000</v>
      </c>
      <c r="K1483" s="5">
        <v>0</v>
      </c>
      <c r="L1483" s="5"/>
      <c r="M1483" s="5">
        <f>M1482+ H1483+ I1483- J1483- L1483+ Q1483</f>
        <v>643666</v>
      </c>
      <c r="N1483" s="5">
        <f>(C1483-D1483 - F1483 - G1483 + J1483- K1483- H1483- I1483- P1483)*-1</f>
        <v>20000</v>
      </c>
      <c r="O1483" s="5" t="s">
        <v>1787</v>
      </c>
      <c r="P1483" s="5">
        <v>0</v>
      </c>
      <c r="Q1483" s="2017">
        <v>0</v>
      </c>
      <c r="R1483" s="2017">
        <v>192162</v>
      </c>
      <c r="S1483" s="2017">
        <v>960838</v>
      </c>
      <c r="T1483" s="2017">
        <v>0</v>
      </c>
      <c r="U1483" s="2017">
        <v>0</v>
      </c>
      <c r="V1483" s="2017">
        <v>0</v>
      </c>
      <c r="W1483" s="23">
        <v>0.82</v>
      </c>
      <c r="X1483" s="2017">
        <v>2</v>
      </c>
    </row>
    <row r="1484" spans="1:24" ht="15" customHeight="1" x14ac:dyDescent="0.25">
      <c r="A1484" s="3" t="s">
        <v>41</v>
      </c>
      <c r="B1484" s="3" t="s">
        <v>3156</v>
      </c>
      <c r="C1484" s="5">
        <v>1440000</v>
      </c>
      <c r="D1484" s="5">
        <v>0</v>
      </c>
      <c r="E1484" s="5">
        <v>0</v>
      </c>
      <c r="F1484" s="5">
        <v>25000</v>
      </c>
      <c r="G1484" s="5">
        <v>0</v>
      </c>
      <c r="H1484" s="5">
        <v>1415000</v>
      </c>
      <c r="I1484" s="5">
        <v>0</v>
      </c>
      <c r="J1484" s="5">
        <v>0</v>
      </c>
      <c r="K1484" s="5">
        <v>0</v>
      </c>
      <c r="L1484" s="5"/>
      <c r="M1484" s="5">
        <f xml:space="preserve"> M1483+H1484+ I1484- J1484- L1484+ Q1484</f>
        <v>2058666</v>
      </c>
      <c r="N1484" s="5">
        <f>(C1484-D1484 - F1484 - G1484 + J1484- K1484- H1484- I1484- P1484)*-1</f>
        <v>0</v>
      </c>
      <c r="O1484" s="5" t="s">
        <v>3157</v>
      </c>
      <c r="P1484" s="5">
        <v>0</v>
      </c>
      <c r="Q1484" s="2020">
        <v>0</v>
      </c>
      <c r="R1484" s="2020">
        <v>240001</v>
      </c>
      <c r="S1484" s="2020">
        <v>1199999</v>
      </c>
      <c r="T1484" s="2020">
        <v>0</v>
      </c>
      <c r="U1484" s="2020">
        <v>0</v>
      </c>
      <c r="V1484" s="2020">
        <v>0</v>
      </c>
      <c r="W1484" s="23">
        <v>0.8</v>
      </c>
      <c r="X1484" s="2020">
        <v>0</v>
      </c>
    </row>
    <row r="1485" spans="1:24" ht="15" customHeight="1" x14ac:dyDescent="0.25">
      <c r="A1485" t="s">
        <v>41</v>
      </c>
      <c r="B1485" s="21">
        <v>44451</v>
      </c>
      <c r="C1485" s="2022">
        <v>860000</v>
      </c>
      <c r="D1485" s="2022">
        <v>2000000</v>
      </c>
      <c r="E1485" s="2022">
        <v>400000</v>
      </c>
      <c r="F1485" s="2022">
        <v>25000</v>
      </c>
      <c r="G1485" s="2022">
        <v>0</v>
      </c>
      <c r="H1485" s="2022">
        <v>248000</v>
      </c>
      <c r="I1485" s="2022">
        <v>0</v>
      </c>
      <c r="J1485" s="2022">
        <v>1413000</v>
      </c>
      <c r="K1485" s="2022">
        <v>0</v>
      </c>
      <c r="M1485" s="5">
        <f xml:space="preserve"> M1484+H1485+ I1485- J1485- L1485+ Q1485</f>
        <v>893666</v>
      </c>
      <c r="N1485">
        <f>(C1485-D1485 - F1485 - G1485 + J1485- K1485- H1485- I1485- P1485)*-1</f>
        <v>0</v>
      </c>
      <c r="O1485" t="s">
        <v>2823</v>
      </c>
      <c r="P1485" s="2022">
        <v>0</v>
      </c>
      <c r="Q1485" s="2022">
        <v>0</v>
      </c>
      <c r="R1485" s="2022">
        <v>143333</v>
      </c>
      <c r="S1485" s="2022">
        <v>716667</v>
      </c>
      <c r="T1485" s="2022">
        <v>0</v>
      </c>
      <c r="U1485" s="2022">
        <v>0</v>
      </c>
      <c r="V1485" s="2022">
        <v>0</v>
      </c>
      <c r="W1485" s="23">
        <v>0.79</v>
      </c>
      <c r="X1485" s="2022">
        <v>2</v>
      </c>
    </row>
    <row r="1486" spans="1:24" ht="15" customHeight="1" x14ac:dyDescent="0.25">
      <c r="A1486" s="6" t="s">
        <v>19</v>
      </c>
      <c r="B1486" s="6" t="s">
        <v>15</v>
      </c>
      <c r="C1486" s="7">
        <f t="shared" ref="C1486:L1486" si="567">SUM(C1479:C1484)</f>
        <v>8417000</v>
      </c>
      <c r="D1486" s="7">
        <f t="shared" si="567"/>
        <v>8500000</v>
      </c>
      <c r="E1486" s="7">
        <f t="shared" si="567"/>
        <v>1700000</v>
      </c>
      <c r="F1486" s="7">
        <f t="shared" si="567"/>
        <v>710000</v>
      </c>
      <c r="G1486" s="7">
        <f t="shared" si="567"/>
        <v>0</v>
      </c>
      <c r="H1486" s="7">
        <f t="shared" si="567"/>
        <v>4023000</v>
      </c>
      <c r="I1486" s="7">
        <f t="shared" si="567"/>
        <v>0</v>
      </c>
      <c r="J1486" s="7">
        <f t="shared" si="567"/>
        <v>4815000</v>
      </c>
      <c r="K1486" s="7">
        <f t="shared" si="567"/>
        <v>0</v>
      </c>
      <c r="L1486" s="7">
        <f t="shared" si="567"/>
        <v>0</v>
      </c>
      <c r="M1486" s="7">
        <f>M1485</f>
        <v>893666</v>
      </c>
      <c r="N1486" s="7">
        <f>SUM(N1479:N1484)</f>
        <v>1000</v>
      </c>
      <c r="O1486" s="7"/>
      <c r="P1486" s="7">
        <f>SUM(P1479:P1484)</f>
        <v>0</v>
      </c>
      <c r="Q1486" s="8"/>
    </row>
    <row r="1487" spans="1:24" x14ac:dyDescent="0.25">
      <c r="A1487" s="10" t="s">
        <v>15</v>
      </c>
      <c r="B1487" s="10" t="s">
        <v>20</v>
      </c>
      <c r="C1487" s="11">
        <f t="shared" ref="C1487:L1487" si="568">C1462+C1470+C1478+C1486</f>
        <v>38521000</v>
      </c>
      <c r="D1487" s="11">
        <f t="shared" si="568"/>
        <v>29900000</v>
      </c>
      <c r="E1487" s="11">
        <f t="shared" si="568"/>
        <v>5980000</v>
      </c>
      <c r="F1487" s="11">
        <f t="shared" si="568"/>
        <v>2433000</v>
      </c>
      <c r="G1487" s="11">
        <f t="shared" si="568"/>
        <v>0</v>
      </c>
      <c r="H1487" s="11">
        <f t="shared" si="568"/>
        <v>22645000</v>
      </c>
      <c r="I1487" s="11">
        <f t="shared" si="568"/>
        <v>0</v>
      </c>
      <c r="J1487" s="11">
        <f t="shared" si="568"/>
        <v>16480000</v>
      </c>
      <c r="K1487" s="11">
        <f t="shared" si="568"/>
        <v>0</v>
      </c>
      <c r="L1487" s="11">
        <f t="shared" si="568"/>
        <v>3000000</v>
      </c>
      <c r="M1487" s="11">
        <f>M1486</f>
        <v>893666</v>
      </c>
      <c r="N1487" s="11">
        <f>N1462+N1470+N1478+N1486</f>
        <v>-23000</v>
      </c>
      <c r="O1487" s="11"/>
      <c r="P1487" s="11">
        <f>P1462+P1470+P1478+P1486</f>
        <v>0</v>
      </c>
      <c r="Q1487" s="9"/>
    </row>
    <row r="1488" spans="1:24" ht="15" customHeight="1" x14ac:dyDescent="0.25">
      <c r="A1488" t="s">
        <v>41</v>
      </c>
      <c r="B1488" s="3" t="s">
        <v>3159</v>
      </c>
      <c r="C1488" s="5">
        <v>1313000</v>
      </c>
      <c r="D1488" s="5">
        <v>500000</v>
      </c>
      <c r="E1488" s="5">
        <v>100000</v>
      </c>
      <c r="F1488" s="5">
        <v>25000</v>
      </c>
      <c r="G1488" s="5">
        <v>0</v>
      </c>
      <c r="H1488" s="5">
        <v>788000</v>
      </c>
      <c r="I1488" s="5">
        <v>0</v>
      </c>
      <c r="J1488" s="5">
        <v>0</v>
      </c>
      <c r="K1488" s="5">
        <v>0</v>
      </c>
      <c r="L1488" s="5"/>
      <c r="M1488" s="5">
        <f t="shared" ref="M1488:M1493" si="569" xml:space="preserve"> M1487+H1488+ I1488- J1488- L1488+ Q1488</f>
        <v>1681666</v>
      </c>
      <c r="N1488" s="5">
        <f t="shared" ref="N1488:N1493" si="570">(C1488-D1488 - F1488 - G1488 + J1488- K1488- H1488- I1488- P1488)*-1</f>
        <v>0</v>
      </c>
      <c r="O1488" s="5" t="s">
        <v>3160</v>
      </c>
      <c r="P1488" s="5">
        <v>0</v>
      </c>
      <c r="Q1488" s="2024">
        <v>0</v>
      </c>
      <c r="R1488" s="2024">
        <v>218835</v>
      </c>
      <c r="S1488" s="2024">
        <v>1094165</v>
      </c>
      <c r="T1488" s="2024">
        <v>0</v>
      </c>
      <c r="U1488" s="2024">
        <v>0</v>
      </c>
      <c r="V1488" s="2024">
        <v>0</v>
      </c>
      <c r="W1488" s="23">
        <v>0.87</v>
      </c>
      <c r="X1488" s="2024">
        <v>1</v>
      </c>
    </row>
    <row r="1489" spans="1:24" ht="15" customHeight="1" x14ac:dyDescent="0.25">
      <c r="A1489" s="3" t="s">
        <v>41</v>
      </c>
      <c r="B1489" s="3" t="s">
        <v>3161</v>
      </c>
      <c r="C1489" s="5">
        <v>1223000</v>
      </c>
      <c r="D1489" s="5">
        <v>1300000</v>
      </c>
      <c r="E1489" s="5">
        <v>260000</v>
      </c>
      <c r="F1489" s="5">
        <v>1518000</v>
      </c>
      <c r="G1489" s="5">
        <v>0</v>
      </c>
      <c r="H1489" s="5">
        <v>680000</v>
      </c>
      <c r="I1489" s="5">
        <v>0</v>
      </c>
      <c r="J1489" s="5">
        <v>2275000</v>
      </c>
      <c r="K1489" s="5">
        <v>0</v>
      </c>
      <c r="L1489" s="5"/>
      <c r="M1489" s="5">
        <f t="shared" si="569"/>
        <v>86666</v>
      </c>
      <c r="N1489" s="5">
        <f t="shared" si="570"/>
        <v>0</v>
      </c>
      <c r="O1489" s="5" t="s">
        <v>3162</v>
      </c>
      <c r="P1489" s="5">
        <v>0</v>
      </c>
      <c r="Q1489" s="2026">
        <v>0</v>
      </c>
      <c r="R1489" s="2026">
        <v>203834</v>
      </c>
      <c r="S1489" s="2026">
        <v>1019166</v>
      </c>
      <c r="T1489" s="2026">
        <v>0</v>
      </c>
      <c r="U1489" s="2026">
        <v>0</v>
      </c>
      <c r="V1489" s="2026">
        <v>0</v>
      </c>
      <c r="W1489" s="23">
        <v>0.81</v>
      </c>
      <c r="X1489" s="2026">
        <v>2</v>
      </c>
    </row>
    <row r="1490" spans="1:24" ht="15" customHeight="1" x14ac:dyDescent="0.25">
      <c r="A1490" s="3" t="s">
        <v>41</v>
      </c>
      <c r="B1490" s="3" t="s">
        <v>3163</v>
      </c>
      <c r="C1490" s="5">
        <v>1814000</v>
      </c>
      <c r="D1490" s="5">
        <v>0</v>
      </c>
      <c r="E1490" s="5">
        <v>0</v>
      </c>
      <c r="F1490" s="5">
        <v>29000</v>
      </c>
      <c r="G1490" s="5">
        <v>0</v>
      </c>
      <c r="H1490" s="5">
        <v>1958000</v>
      </c>
      <c r="I1490" s="5">
        <v>0</v>
      </c>
      <c r="J1490" s="5">
        <v>170000</v>
      </c>
      <c r="K1490" s="5">
        <v>0</v>
      </c>
      <c r="L1490" s="5"/>
      <c r="M1490" s="5">
        <f t="shared" si="569"/>
        <v>1874666</v>
      </c>
      <c r="N1490" s="5">
        <f t="shared" si="570"/>
        <v>3000</v>
      </c>
      <c r="O1490" s="5" t="s">
        <v>1108</v>
      </c>
      <c r="P1490" s="5">
        <v>0</v>
      </c>
      <c r="Q1490" s="2028">
        <v>0</v>
      </c>
      <c r="R1490" s="2028">
        <v>302334</v>
      </c>
      <c r="S1490" s="2028">
        <v>1511666</v>
      </c>
      <c r="T1490" s="2028">
        <v>0</v>
      </c>
      <c r="U1490" s="2028">
        <v>0</v>
      </c>
      <c r="V1490" s="2028">
        <v>0</v>
      </c>
      <c r="W1490" s="23">
        <v>0.85</v>
      </c>
      <c r="X1490" s="2028">
        <v>0</v>
      </c>
    </row>
    <row r="1491" spans="1:24" ht="15" customHeight="1" x14ac:dyDescent="0.25">
      <c r="A1491" s="3" t="s">
        <v>41</v>
      </c>
      <c r="B1491" s="3" t="s">
        <v>3164</v>
      </c>
      <c r="C1491" s="5">
        <v>1264000</v>
      </c>
      <c r="D1491" s="5">
        <v>300000</v>
      </c>
      <c r="E1491" s="5">
        <v>60000</v>
      </c>
      <c r="F1491" s="5">
        <v>27000</v>
      </c>
      <c r="G1491" s="5">
        <v>0</v>
      </c>
      <c r="H1491" s="5">
        <v>1021000</v>
      </c>
      <c r="I1491" s="5">
        <v>0</v>
      </c>
      <c r="J1491" s="5">
        <v>100000</v>
      </c>
      <c r="K1491" s="5">
        <v>0</v>
      </c>
      <c r="L1491" s="5">
        <v>3000000</v>
      </c>
      <c r="M1491" s="5">
        <f t="shared" si="569"/>
        <v>-204334</v>
      </c>
      <c r="N1491" s="5">
        <f t="shared" si="570"/>
        <v>-16000</v>
      </c>
      <c r="O1491" s="5" t="s">
        <v>1989</v>
      </c>
      <c r="P1491" s="5">
        <v>0</v>
      </c>
      <c r="Q1491" s="2030">
        <v>0</v>
      </c>
      <c r="R1491" s="2030">
        <v>210667</v>
      </c>
      <c r="S1491" s="2030">
        <v>1053333</v>
      </c>
      <c r="T1491" s="2030">
        <v>0</v>
      </c>
      <c r="U1491" s="2030">
        <v>0</v>
      </c>
      <c r="V1491" s="2030">
        <v>0</v>
      </c>
      <c r="W1491" s="23">
        <v>0.88</v>
      </c>
      <c r="X1491" s="2030">
        <v>1</v>
      </c>
    </row>
    <row r="1492" spans="1:24" ht="15" customHeight="1" x14ac:dyDescent="0.25">
      <c r="A1492" s="3" t="s">
        <v>41</v>
      </c>
      <c r="B1492" s="3" t="s">
        <v>3166</v>
      </c>
      <c r="C1492" s="5">
        <v>1154000</v>
      </c>
      <c r="D1492" s="5">
        <v>2700000</v>
      </c>
      <c r="E1492" s="5">
        <v>540000</v>
      </c>
      <c r="F1492" s="5">
        <v>27000</v>
      </c>
      <c r="G1492" s="5">
        <v>0</v>
      </c>
      <c r="H1492" s="5">
        <v>339000</v>
      </c>
      <c r="I1492" s="5">
        <v>0</v>
      </c>
      <c r="J1492" s="5">
        <v>1950000</v>
      </c>
      <c r="K1492" s="5">
        <v>38000</v>
      </c>
      <c r="L1492" s="5"/>
      <c r="M1492" s="5">
        <f t="shared" si="569"/>
        <v>-1815334</v>
      </c>
      <c r="N1492" s="5">
        <f t="shared" si="570"/>
        <v>0</v>
      </c>
      <c r="O1492" s="5" t="s">
        <v>3003</v>
      </c>
      <c r="P1492" s="5">
        <v>0</v>
      </c>
      <c r="Q1492" s="2032">
        <v>0</v>
      </c>
      <c r="R1492" s="2032">
        <v>192335</v>
      </c>
      <c r="S1492" s="2032">
        <v>961665</v>
      </c>
      <c r="T1492" s="2032">
        <v>0</v>
      </c>
      <c r="U1492" s="2032">
        <v>0</v>
      </c>
      <c r="V1492" s="2032">
        <v>0</v>
      </c>
      <c r="W1492" s="23">
        <v>0.9</v>
      </c>
      <c r="X1492" s="2032">
        <v>2</v>
      </c>
    </row>
    <row r="1493" spans="1:24" ht="15" customHeight="1" x14ac:dyDescent="0.25">
      <c r="A1493" s="3" t="s">
        <v>41</v>
      </c>
      <c r="B1493" s="3" t="s">
        <v>3167</v>
      </c>
      <c r="C1493" s="5">
        <v>1276000</v>
      </c>
      <c r="D1493" s="5">
        <v>600000</v>
      </c>
      <c r="E1493" s="5">
        <v>120000</v>
      </c>
      <c r="F1493" s="5">
        <v>25000</v>
      </c>
      <c r="G1493" s="5">
        <v>0</v>
      </c>
      <c r="H1493" s="5">
        <v>1366000</v>
      </c>
      <c r="I1493" s="5">
        <v>0</v>
      </c>
      <c r="J1493" s="5">
        <v>707000</v>
      </c>
      <c r="K1493" s="5">
        <v>0</v>
      </c>
      <c r="L1493" s="5"/>
      <c r="M1493" s="5">
        <f t="shared" si="569"/>
        <v>-1156334</v>
      </c>
      <c r="N1493" s="5">
        <f t="shared" si="570"/>
        <v>8000</v>
      </c>
      <c r="O1493" s="5" t="s">
        <v>3168</v>
      </c>
      <c r="P1493" s="5">
        <v>0</v>
      </c>
      <c r="Q1493" s="2033">
        <v>0</v>
      </c>
      <c r="R1493" s="2033">
        <v>212667</v>
      </c>
      <c r="S1493" s="2033">
        <v>1063333</v>
      </c>
      <c r="T1493" s="2033">
        <v>0</v>
      </c>
      <c r="U1493" s="2033">
        <v>0</v>
      </c>
      <c r="V1493" s="2033">
        <v>0</v>
      </c>
      <c r="W1493" s="23">
        <v>0.86</v>
      </c>
      <c r="X1493" s="2033">
        <v>2</v>
      </c>
    </row>
    <row r="1494" spans="1:24" ht="15" customHeight="1" x14ac:dyDescent="0.25">
      <c r="A1494" s="3" t="s">
        <v>41</v>
      </c>
      <c r="B1494" s="3" t="s">
        <v>3169</v>
      </c>
      <c r="C1494" s="5">
        <v>1389000</v>
      </c>
      <c r="D1494" s="5">
        <v>2250000</v>
      </c>
      <c r="E1494" s="5">
        <v>450000</v>
      </c>
      <c r="F1494" s="5">
        <v>27000</v>
      </c>
      <c r="G1494" s="5">
        <v>0</v>
      </c>
      <c r="H1494" s="5">
        <v>391000</v>
      </c>
      <c r="I1494" s="5">
        <v>0</v>
      </c>
      <c r="J1494" s="5">
        <v>1279000</v>
      </c>
      <c r="K1494" s="5">
        <v>0</v>
      </c>
      <c r="L1494" s="5"/>
      <c r="M1494" s="5">
        <f xml:space="preserve"> M1493+H1494+ I1494- J1494- L1494+ Q1494</f>
        <v>-2044334</v>
      </c>
      <c r="N1494" s="5">
        <f>(C1494-D1494 - F1494 - G1494 + J1494- K1494- H1494- I1494- P1494)*-1</f>
        <v>0</v>
      </c>
      <c r="O1494" s="5" t="s">
        <v>2752</v>
      </c>
      <c r="P1494" s="5">
        <v>0</v>
      </c>
      <c r="Q1494" s="2036">
        <v>0</v>
      </c>
      <c r="R1494" s="2036">
        <v>231500</v>
      </c>
      <c r="S1494" s="2036">
        <v>1157500</v>
      </c>
      <c r="T1494" s="2036">
        <v>0</v>
      </c>
      <c r="U1494" s="2036">
        <v>0</v>
      </c>
      <c r="V1494" s="2036">
        <v>0</v>
      </c>
      <c r="W1494" s="23">
        <v>0.98</v>
      </c>
      <c r="X1494" s="2036">
        <v>4</v>
      </c>
    </row>
    <row r="1495" spans="1:24" ht="15" customHeight="1" x14ac:dyDescent="0.25">
      <c r="A1495" s="6" t="s">
        <v>16</v>
      </c>
      <c r="B1495" s="6" t="s">
        <v>15</v>
      </c>
      <c r="C1495" s="7">
        <f t="shared" ref="C1495:L1495" si="571">SUM(C1488:C1494)</f>
        <v>9433000</v>
      </c>
      <c r="D1495" s="7">
        <f t="shared" si="571"/>
        <v>7650000</v>
      </c>
      <c r="E1495" s="7">
        <f t="shared" si="571"/>
        <v>1530000</v>
      </c>
      <c r="F1495" s="7">
        <f t="shared" si="571"/>
        <v>1678000</v>
      </c>
      <c r="G1495" s="7">
        <f t="shared" si="571"/>
        <v>0</v>
      </c>
      <c r="H1495" s="7">
        <f t="shared" si="571"/>
        <v>6543000</v>
      </c>
      <c r="I1495" s="7">
        <f t="shared" si="571"/>
        <v>0</v>
      </c>
      <c r="J1495" s="7">
        <f t="shared" si="571"/>
        <v>6481000</v>
      </c>
      <c r="K1495" s="7">
        <f t="shared" si="571"/>
        <v>38000</v>
      </c>
      <c r="L1495" s="7">
        <f t="shared" si="571"/>
        <v>3000000</v>
      </c>
      <c r="M1495" s="7">
        <f>M1494</f>
        <v>-2044334</v>
      </c>
      <c r="N1495" s="7">
        <f>SUM(N1488:N1494)</f>
        <v>-5000</v>
      </c>
      <c r="O1495" s="7"/>
      <c r="P1495" s="7">
        <f>SUM(P1488:P1494)</f>
        <v>0</v>
      </c>
      <c r="Q1495" s="8"/>
    </row>
    <row r="1496" spans="1:24" ht="15" customHeight="1" x14ac:dyDescent="0.25">
      <c r="A1496" s="3" t="s">
        <v>41</v>
      </c>
      <c r="B1496" s="3" t="s">
        <v>3170</v>
      </c>
      <c r="C1496" s="5">
        <v>1122000</v>
      </c>
      <c r="D1496" s="5">
        <v>1350000</v>
      </c>
      <c r="E1496" s="5">
        <v>270000</v>
      </c>
      <c r="F1496" s="5">
        <v>282000</v>
      </c>
      <c r="G1496" s="5">
        <v>0</v>
      </c>
      <c r="H1496" s="5">
        <v>798000</v>
      </c>
      <c r="I1496" s="5">
        <v>0</v>
      </c>
      <c r="J1496" s="5">
        <v>1308000</v>
      </c>
      <c r="K1496" s="5">
        <v>0</v>
      </c>
      <c r="L1496" s="5"/>
      <c r="M1496" s="5">
        <f t="shared" ref="M1496:M1501" si="572" xml:space="preserve"> M1495+H1496+ I1496- J1496- L1496+ Q1496</f>
        <v>-2554334</v>
      </c>
      <c r="N1496" s="5">
        <f t="shared" ref="N1496:N1501" si="573">(C1496-D1496 - F1496 - G1496 + J1496- K1496- H1496- I1496- P1496)*-1</f>
        <v>0</v>
      </c>
      <c r="O1496" s="5" t="s">
        <v>1591</v>
      </c>
      <c r="P1496" s="5">
        <v>0</v>
      </c>
      <c r="Q1496" s="2038">
        <v>0</v>
      </c>
      <c r="R1496" s="2038">
        <v>186998</v>
      </c>
      <c r="S1496" s="2038">
        <v>935001.7</v>
      </c>
      <c r="T1496" s="2038">
        <v>0</v>
      </c>
      <c r="U1496" s="2038">
        <v>0</v>
      </c>
      <c r="V1496" s="2038">
        <v>0</v>
      </c>
      <c r="W1496" s="23">
        <v>0.74</v>
      </c>
      <c r="X1496" s="2038">
        <v>3</v>
      </c>
    </row>
    <row r="1497" spans="1:24" ht="15" customHeight="1" x14ac:dyDescent="0.25">
      <c r="A1497" s="3" t="s">
        <v>41</v>
      </c>
      <c r="B1497" s="3" t="s">
        <v>3171</v>
      </c>
      <c r="C1497" s="5">
        <v>2439000</v>
      </c>
      <c r="D1497" s="5">
        <v>900000</v>
      </c>
      <c r="E1497" s="5">
        <v>180000</v>
      </c>
      <c r="F1497" s="5">
        <v>27000</v>
      </c>
      <c r="G1497" s="5">
        <v>0</v>
      </c>
      <c r="H1497" s="5">
        <v>2231000</v>
      </c>
      <c r="I1497" s="5">
        <v>0</v>
      </c>
      <c r="J1497" s="5">
        <v>718000</v>
      </c>
      <c r="K1497" s="5">
        <v>0</v>
      </c>
      <c r="L1497" s="5"/>
      <c r="M1497" s="5">
        <f t="shared" si="572"/>
        <v>-1041334</v>
      </c>
      <c r="N1497" s="5">
        <f t="shared" si="573"/>
        <v>1000</v>
      </c>
      <c r="O1497" s="5" t="s">
        <v>3172</v>
      </c>
      <c r="P1497" s="5">
        <v>0</v>
      </c>
      <c r="Q1497" s="2040">
        <v>0</v>
      </c>
      <c r="R1497" s="2040">
        <v>406512</v>
      </c>
      <c r="S1497" s="2040">
        <v>2032488</v>
      </c>
      <c r="T1497" s="2040">
        <v>0</v>
      </c>
      <c r="U1497" s="2040">
        <v>0</v>
      </c>
      <c r="V1497" s="2040">
        <v>0</v>
      </c>
      <c r="W1497" s="23">
        <v>0.85</v>
      </c>
      <c r="X1497" s="2040">
        <v>2</v>
      </c>
    </row>
    <row r="1498" spans="1:24" ht="15" customHeight="1" x14ac:dyDescent="0.25">
      <c r="A1498" s="3" t="s">
        <v>41</v>
      </c>
      <c r="B1498" s="3" t="s">
        <v>3171</v>
      </c>
      <c r="C1498" s="5">
        <v>1897000</v>
      </c>
      <c r="D1498" s="5">
        <v>1600000</v>
      </c>
      <c r="E1498" s="5">
        <v>320000</v>
      </c>
      <c r="F1498" s="5">
        <v>27000</v>
      </c>
      <c r="G1498" s="5">
        <v>0</v>
      </c>
      <c r="H1498" s="5">
        <v>1262000</v>
      </c>
      <c r="I1498" s="5">
        <v>0</v>
      </c>
      <c r="J1498" s="5">
        <v>992000</v>
      </c>
      <c r="K1498" s="5">
        <v>0</v>
      </c>
      <c r="L1498" s="5"/>
      <c r="M1498" s="5">
        <f t="shared" si="572"/>
        <v>-771334</v>
      </c>
      <c r="N1498" s="5">
        <f t="shared" si="573"/>
        <v>0</v>
      </c>
      <c r="O1498" s="5" t="s">
        <v>3173</v>
      </c>
      <c r="P1498" s="5">
        <v>0</v>
      </c>
      <c r="Q1498" s="2042">
        <v>0</v>
      </c>
      <c r="R1498" s="2042">
        <v>316168</v>
      </c>
      <c r="S1498" s="2042">
        <v>1580832</v>
      </c>
      <c r="T1498" s="2042">
        <v>0</v>
      </c>
      <c r="U1498" s="2042">
        <v>0</v>
      </c>
      <c r="V1498" s="2042">
        <v>0</v>
      </c>
      <c r="W1498" s="23">
        <v>0.96</v>
      </c>
      <c r="X1498" s="2042">
        <v>2</v>
      </c>
    </row>
    <row r="1499" spans="1:24" ht="15" customHeight="1" x14ac:dyDescent="0.25">
      <c r="A1499" s="3" t="s">
        <v>41</v>
      </c>
      <c r="B1499" s="3" t="s">
        <v>3174</v>
      </c>
      <c r="C1499" s="5">
        <v>1061000</v>
      </c>
      <c r="D1499" s="5">
        <v>4500000</v>
      </c>
      <c r="E1499" s="5">
        <v>900000</v>
      </c>
      <c r="F1499" s="5">
        <v>29000</v>
      </c>
      <c r="G1499" s="5">
        <v>0</v>
      </c>
      <c r="H1499" s="5">
        <v>216000</v>
      </c>
      <c r="I1499" s="5">
        <v>0</v>
      </c>
      <c r="J1499" s="5">
        <v>3671000</v>
      </c>
      <c r="K1499" s="5">
        <v>0</v>
      </c>
      <c r="L1499" s="5"/>
      <c r="M1499" s="5">
        <f t="shared" si="572"/>
        <v>-4226334</v>
      </c>
      <c r="N1499" s="5">
        <f t="shared" si="573"/>
        <v>13000</v>
      </c>
      <c r="O1499" s="5" t="s">
        <v>3176</v>
      </c>
      <c r="P1499" s="5">
        <v>0</v>
      </c>
      <c r="Q1499" s="2044">
        <v>0</v>
      </c>
      <c r="R1499" s="2044">
        <v>176832</v>
      </c>
      <c r="S1499" s="2044">
        <v>884168</v>
      </c>
      <c r="T1499" s="2044">
        <v>0</v>
      </c>
      <c r="U1499" s="2044">
        <v>0</v>
      </c>
      <c r="V1499" s="2044">
        <v>0</v>
      </c>
      <c r="W1499" s="23">
        <v>0.88</v>
      </c>
      <c r="X1499" s="2044">
        <v>3</v>
      </c>
    </row>
    <row r="1500" spans="1:24" ht="15" customHeight="1" x14ac:dyDescent="0.25">
      <c r="A1500" s="3" t="s">
        <v>41</v>
      </c>
      <c r="B1500" s="3" t="s">
        <v>3177</v>
      </c>
      <c r="C1500" s="5">
        <v>2156000</v>
      </c>
      <c r="D1500" s="5">
        <v>1400000</v>
      </c>
      <c r="E1500" s="5">
        <v>280000</v>
      </c>
      <c r="F1500" s="5">
        <v>67000</v>
      </c>
      <c r="G1500" s="5">
        <v>0</v>
      </c>
      <c r="H1500" s="5">
        <v>996000</v>
      </c>
      <c r="I1500" s="5">
        <v>0</v>
      </c>
      <c r="J1500" s="5">
        <v>323000</v>
      </c>
      <c r="K1500" s="5">
        <v>0</v>
      </c>
      <c r="L1500" s="5"/>
      <c r="M1500" s="5">
        <f t="shared" si="572"/>
        <v>-3553334</v>
      </c>
      <c r="N1500" s="5">
        <f t="shared" si="573"/>
        <v>-16000</v>
      </c>
      <c r="O1500" s="5" t="s">
        <v>3179</v>
      </c>
      <c r="P1500" s="5">
        <v>0</v>
      </c>
      <c r="Q1500" s="2046">
        <v>0</v>
      </c>
      <c r="R1500" s="2046">
        <v>359330</v>
      </c>
      <c r="S1500" s="2046">
        <v>1796670.3</v>
      </c>
      <c r="T1500" s="2046">
        <v>0</v>
      </c>
      <c r="U1500" s="2046">
        <v>0</v>
      </c>
      <c r="V1500" s="2046">
        <v>0</v>
      </c>
      <c r="W1500" s="23">
        <v>0.94</v>
      </c>
      <c r="X1500" s="2046">
        <v>3</v>
      </c>
    </row>
    <row r="1501" spans="1:24" ht="15" customHeight="1" x14ac:dyDescent="0.25">
      <c r="A1501" s="3" t="s">
        <v>41</v>
      </c>
      <c r="B1501" s="3" t="s">
        <v>3180</v>
      </c>
      <c r="C1501" s="5">
        <v>1154000</v>
      </c>
      <c r="D1501" s="5">
        <v>950000</v>
      </c>
      <c r="E1501" s="5">
        <v>190000</v>
      </c>
      <c r="F1501" s="5">
        <v>278000</v>
      </c>
      <c r="G1501" s="5">
        <v>0</v>
      </c>
      <c r="H1501" s="5">
        <v>764000</v>
      </c>
      <c r="I1501" s="5">
        <v>0</v>
      </c>
      <c r="J1501" s="5">
        <v>838000</v>
      </c>
      <c r="K1501" s="5">
        <v>0</v>
      </c>
      <c r="L1501" s="5"/>
      <c r="M1501" s="5">
        <f t="shared" si="572"/>
        <v>-3627334</v>
      </c>
      <c r="N1501" s="5">
        <f t="shared" si="573"/>
        <v>0</v>
      </c>
      <c r="O1501" s="5" t="s">
        <v>3182</v>
      </c>
      <c r="P1501" s="5">
        <v>0</v>
      </c>
      <c r="Q1501" s="2048">
        <v>0</v>
      </c>
      <c r="R1501" s="2048">
        <v>192333</v>
      </c>
      <c r="S1501" s="2048">
        <v>961667</v>
      </c>
      <c r="T1501" s="2048">
        <v>0</v>
      </c>
      <c r="U1501" s="2048">
        <v>0</v>
      </c>
      <c r="V1501" s="2048">
        <v>0</v>
      </c>
      <c r="W1501" s="23">
        <v>0.94</v>
      </c>
      <c r="X1501" s="2048">
        <v>3</v>
      </c>
    </row>
    <row r="1502" spans="1:24" ht="15" customHeight="1" x14ac:dyDescent="0.25">
      <c r="A1502" s="3" t="s">
        <v>41</v>
      </c>
      <c r="B1502" s="3" t="s">
        <v>3183</v>
      </c>
      <c r="C1502" s="5">
        <v>2079000</v>
      </c>
      <c r="D1502" s="5">
        <v>0</v>
      </c>
      <c r="E1502" s="5">
        <v>0</v>
      </c>
      <c r="F1502" s="5">
        <v>30000</v>
      </c>
      <c r="G1502" s="5">
        <v>0</v>
      </c>
      <c r="H1502" s="5">
        <v>2049000</v>
      </c>
      <c r="I1502" s="5">
        <v>0</v>
      </c>
      <c r="J1502" s="5">
        <v>0</v>
      </c>
      <c r="K1502" s="5">
        <v>0</v>
      </c>
      <c r="L1502" s="5"/>
      <c r="M1502" s="5">
        <f xml:space="preserve"> M1501+H1502+ I1502- J1502- L1502+ Q1502</f>
        <v>-1578334</v>
      </c>
      <c r="N1502" s="5">
        <f>(C1502-D1502 - F1502 - G1502 + J1502- K1502- H1502- I1502- P1502)*-1</f>
        <v>0</v>
      </c>
      <c r="O1502" s="5" t="s">
        <v>3185</v>
      </c>
      <c r="P1502" s="5">
        <v>0</v>
      </c>
      <c r="Q1502" s="2050">
        <v>0</v>
      </c>
      <c r="R1502" s="2050">
        <v>346505</v>
      </c>
      <c r="S1502" s="2050">
        <v>1732495</v>
      </c>
      <c r="T1502" s="2050">
        <v>0</v>
      </c>
      <c r="U1502" s="2050">
        <v>0</v>
      </c>
      <c r="V1502" s="2050">
        <v>0</v>
      </c>
      <c r="W1502" s="23">
        <v>0.8</v>
      </c>
      <c r="X1502" s="2050">
        <v>0</v>
      </c>
    </row>
    <row r="1503" spans="1:24" ht="15" customHeight="1" x14ac:dyDescent="0.25">
      <c r="A1503" s="6" t="s">
        <v>17</v>
      </c>
      <c r="B1503" s="6" t="s">
        <v>15</v>
      </c>
      <c r="C1503" s="7">
        <f t="shared" ref="C1503:L1503" si="574">SUM(C1496:C1502)</f>
        <v>11908000</v>
      </c>
      <c r="D1503" s="7">
        <f t="shared" si="574"/>
        <v>10700000</v>
      </c>
      <c r="E1503" s="7">
        <f t="shared" si="574"/>
        <v>2140000</v>
      </c>
      <c r="F1503" s="7">
        <f t="shared" si="574"/>
        <v>740000</v>
      </c>
      <c r="G1503" s="7">
        <f t="shared" si="574"/>
        <v>0</v>
      </c>
      <c r="H1503" s="7">
        <f t="shared" si="574"/>
        <v>8316000</v>
      </c>
      <c r="I1503" s="7">
        <f t="shared" si="574"/>
        <v>0</v>
      </c>
      <c r="J1503" s="7">
        <f t="shared" si="574"/>
        <v>7850000</v>
      </c>
      <c r="K1503" s="7">
        <f t="shared" si="574"/>
        <v>0</v>
      </c>
      <c r="L1503" s="7">
        <f t="shared" si="574"/>
        <v>0</v>
      </c>
      <c r="M1503" s="7">
        <f>M1502</f>
        <v>-1578334</v>
      </c>
      <c r="N1503" s="7">
        <f>SUM(N1496:N1502)</f>
        <v>-2000</v>
      </c>
      <c r="O1503" s="7"/>
      <c r="P1503" s="7">
        <f>SUM(P1496:P1502)</f>
        <v>0</v>
      </c>
      <c r="Q1503" s="8"/>
    </row>
    <row r="1504" spans="1:24" ht="15" customHeight="1" x14ac:dyDescent="0.25">
      <c r="A1504" s="3" t="s">
        <v>41</v>
      </c>
      <c r="B1504" s="3" t="s">
        <v>3186</v>
      </c>
      <c r="C1504" s="5">
        <v>1087000</v>
      </c>
      <c r="D1504" s="5">
        <v>250000</v>
      </c>
      <c r="E1504" s="5">
        <v>50000</v>
      </c>
      <c r="F1504" s="5">
        <v>30000</v>
      </c>
      <c r="G1504" s="5">
        <v>0</v>
      </c>
      <c r="H1504" s="5">
        <v>803000</v>
      </c>
      <c r="I1504" s="5">
        <v>0</v>
      </c>
      <c r="J1504" s="5">
        <v>0</v>
      </c>
      <c r="K1504" s="5">
        <v>0</v>
      </c>
      <c r="L1504" s="5"/>
      <c r="M1504" s="5">
        <f t="shared" ref="M1504:M1509" si="575" xml:space="preserve"> M1503+H1504+ I1504- J1504- L1504+ Q1504</f>
        <v>-775334</v>
      </c>
      <c r="N1504" s="5">
        <f t="shared" ref="N1504:N1509" si="576">(C1504-D1504 - F1504 - G1504 + J1504- K1504- H1504- I1504- P1504)*-1</f>
        <v>-4000</v>
      </c>
      <c r="O1504" s="5" t="s">
        <v>3187</v>
      </c>
      <c r="P1504" s="5">
        <v>0</v>
      </c>
      <c r="Q1504" s="2051">
        <v>0</v>
      </c>
      <c r="R1504" s="2051">
        <v>181165</v>
      </c>
      <c r="S1504" s="2051">
        <v>905835</v>
      </c>
      <c r="T1504" s="2051">
        <v>0</v>
      </c>
      <c r="U1504" s="2051">
        <v>0</v>
      </c>
      <c r="V1504" s="2051">
        <v>0</v>
      </c>
      <c r="W1504" s="23">
        <v>0.82</v>
      </c>
      <c r="X1504" s="2051">
        <v>1</v>
      </c>
    </row>
    <row r="1505" spans="1:24" ht="15" customHeight="1" x14ac:dyDescent="0.25">
      <c r="A1505" s="3" t="s">
        <v>41</v>
      </c>
      <c r="B1505" s="3" t="s">
        <v>3188</v>
      </c>
      <c r="C1505" s="5">
        <v>1242000</v>
      </c>
      <c r="D1505" s="5">
        <v>0</v>
      </c>
      <c r="E1505" s="5">
        <v>0</v>
      </c>
      <c r="F1505" s="5">
        <v>30000</v>
      </c>
      <c r="G1505" s="5">
        <v>0</v>
      </c>
      <c r="H1505" s="5">
        <v>1212000</v>
      </c>
      <c r="I1505" s="5">
        <v>0</v>
      </c>
      <c r="J1505" s="5">
        <v>0</v>
      </c>
      <c r="K1505" s="5">
        <v>0</v>
      </c>
      <c r="M1505" s="5">
        <f t="shared" si="575"/>
        <v>436666</v>
      </c>
      <c r="N1505" s="5">
        <f t="shared" si="576"/>
        <v>0</v>
      </c>
      <c r="O1505" s="5" t="s">
        <v>2794</v>
      </c>
      <c r="P1505" s="5">
        <v>0</v>
      </c>
      <c r="Q1505" s="2053">
        <v>0</v>
      </c>
      <c r="R1505" s="2053">
        <v>207001</v>
      </c>
      <c r="S1505" s="2053">
        <v>1034999</v>
      </c>
      <c r="T1505" s="2053">
        <v>0</v>
      </c>
      <c r="U1505" s="2053">
        <v>0</v>
      </c>
      <c r="V1505" s="2053">
        <v>0</v>
      </c>
      <c r="W1505" s="23">
        <v>0.82</v>
      </c>
      <c r="X1505" s="2053">
        <v>0</v>
      </c>
    </row>
    <row r="1506" spans="1:24" ht="15" customHeight="1" x14ac:dyDescent="0.25">
      <c r="A1506" s="3" t="s">
        <v>41</v>
      </c>
      <c r="B1506" s="3" t="s">
        <v>3190</v>
      </c>
      <c r="C1506" s="5">
        <v>1315000</v>
      </c>
      <c r="D1506" s="5">
        <v>650000</v>
      </c>
      <c r="E1506" s="5">
        <v>130000</v>
      </c>
      <c r="F1506" s="5">
        <v>25000</v>
      </c>
      <c r="G1506" s="5">
        <v>0</v>
      </c>
      <c r="H1506" s="5">
        <v>640000</v>
      </c>
      <c r="I1506" s="5">
        <v>0</v>
      </c>
      <c r="J1506" s="5">
        <v>0</v>
      </c>
      <c r="K1506" s="5">
        <v>0</v>
      </c>
      <c r="L1506" s="5"/>
      <c r="M1506" s="5">
        <f t="shared" si="575"/>
        <v>1076666</v>
      </c>
      <c r="N1506" s="5">
        <f t="shared" si="576"/>
        <v>0</v>
      </c>
      <c r="O1506" s="5" t="s">
        <v>2790</v>
      </c>
      <c r="P1506" s="5">
        <v>0</v>
      </c>
      <c r="Q1506" s="2056">
        <v>0</v>
      </c>
      <c r="R1506" s="2056">
        <v>219167</v>
      </c>
      <c r="S1506" s="2056">
        <v>1095833</v>
      </c>
      <c r="T1506" s="2056">
        <v>0</v>
      </c>
      <c r="U1506" s="2056">
        <v>0</v>
      </c>
      <c r="V1506" s="2056">
        <v>0</v>
      </c>
      <c r="W1506" s="23">
        <v>0.84</v>
      </c>
      <c r="X1506" s="2056">
        <v>2</v>
      </c>
    </row>
    <row r="1507" spans="1:24" ht="15" customHeight="1" x14ac:dyDescent="0.25">
      <c r="A1507" s="3" t="s">
        <v>41</v>
      </c>
      <c r="B1507" s="3" t="s">
        <v>3192</v>
      </c>
      <c r="C1507" s="5">
        <v>906000</v>
      </c>
      <c r="D1507" s="5">
        <v>2100000</v>
      </c>
      <c r="E1507" s="5">
        <v>420000</v>
      </c>
      <c r="F1507" s="5">
        <v>311000</v>
      </c>
      <c r="G1507" s="5">
        <v>0</v>
      </c>
      <c r="H1507" s="5">
        <v>0</v>
      </c>
      <c r="I1507" s="5">
        <v>0</v>
      </c>
      <c r="J1507" s="5">
        <v>1505000</v>
      </c>
      <c r="K1507" s="5">
        <v>0</v>
      </c>
      <c r="L1507" s="5"/>
      <c r="M1507" s="5">
        <f t="shared" si="575"/>
        <v>-428334</v>
      </c>
      <c r="N1507" s="5">
        <f t="shared" si="576"/>
        <v>0</v>
      </c>
      <c r="O1507" s="5" t="s">
        <v>1817</v>
      </c>
      <c r="P1507" s="5">
        <v>0</v>
      </c>
      <c r="Q1507" s="2058">
        <v>0</v>
      </c>
      <c r="R1507" s="2058">
        <v>150999</v>
      </c>
      <c r="S1507" s="2058">
        <v>755001</v>
      </c>
      <c r="T1507" s="2058">
        <v>0</v>
      </c>
      <c r="U1507" s="2058">
        <v>0</v>
      </c>
      <c r="V1507" s="2058">
        <v>0</v>
      </c>
      <c r="W1507" s="23">
        <v>0.86</v>
      </c>
      <c r="X1507" s="2058">
        <v>4</v>
      </c>
    </row>
    <row r="1508" spans="1:24" ht="15" customHeight="1" x14ac:dyDescent="0.25">
      <c r="A1508" s="3" t="s">
        <v>41</v>
      </c>
      <c r="B1508" s="3" t="s">
        <v>3193</v>
      </c>
      <c r="C1508" s="5">
        <v>2151000</v>
      </c>
      <c r="D1508" s="5">
        <v>600000</v>
      </c>
      <c r="E1508" s="5">
        <v>120000</v>
      </c>
      <c r="F1508" s="5">
        <v>25000</v>
      </c>
      <c r="G1508" s="5">
        <v>0</v>
      </c>
      <c r="H1508" s="5">
        <v>1526000</v>
      </c>
      <c r="I1508" s="5">
        <v>0</v>
      </c>
      <c r="J1508" s="5">
        <v>0</v>
      </c>
      <c r="K1508" s="5">
        <v>0</v>
      </c>
      <c r="L1508" s="5"/>
      <c r="M1508" s="5">
        <f t="shared" si="575"/>
        <v>1097666</v>
      </c>
      <c r="N1508" s="5">
        <f t="shared" si="576"/>
        <v>0</v>
      </c>
      <c r="O1508" s="5" t="s">
        <v>1557</v>
      </c>
      <c r="P1508" s="5">
        <v>0</v>
      </c>
      <c r="Q1508" s="2059">
        <v>0</v>
      </c>
      <c r="R1508" s="2059">
        <v>358504</v>
      </c>
      <c r="S1508" s="2059">
        <v>1792496</v>
      </c>
      <c r="T1508" s="2059">
        <v>0</v>
      </c>
      <c r="U1508" s="2059">
        <v>0</v>
      </c>
      <c r="V1508" s="2059">
        <v>0</v>
      </c>
      <c r="W1508" s="23">
        <v>0.77</v>
      </c>
      <c r="X1508" s="2059">
        <v>2</v>
      </c>
    </row>
    <row r="1509" spans="1:24" ht="15" customHeight="1" x14ac:dyDescent="0.25">
      <c r="A1509" s="3" t="s">
        <v>41</v>
      </c>
      <c r="B1509" s="3" t="s">
        <v>3194</v>
      </c>
      <c r="C1509" s="5">
        <v>1121000</v>
      </c>
      <c r="D1509" s="5">
        <v>300000</v>
      </c>
      <c r="E1509" s="5">
        <v>60000</v>
      </c>
      <c r="F1509" s="5">
        <v>50000</v>
      </c>
      <c r="G1509" s="5">
        <v>0</v>
      </c>
      <c r="H1509" s="5">
        <v>771000</v>
      </c>
      <c r="I1509" s="5">
        <v>0</v>
      </c>
      <c r="J1509" s="5">
        <v>0</v>
      </c>
      <c r="K1509" s="5">
        <v>0</v>
      </c>
      <c r="L1509" s="5"/>
      <c r="M1509" s="5">
        <f t="shared" si="575"/>
        <v>1868666</v>
      </c>
      <c r="N1509" s="5">
        <f t="shared" si="576"/>
        <v>0</v>
      </c>
      <c r="O1509" s="5" t="s">
        <v>3195</v>
      </c>
      <c r="P1509" s="5">
        <v>0</v>
      </c>
      <c r="Q1509" s="2061">
        <v>0</v>
      </c>
      <c r="R1509" s="2061">
        <v>186832</v>
      </c>
      <c r="S1509" s="2061">
        <v>934168</v>
      </c>
      <c r="T1509" s="2061">
        <v>0</v>
      </c>
      <c r="U1509" s="2061">
        <v>0</v>
      </c>
      <c r="V1509" s="2061">
        <v>0</v>
      </c>
      <c r="W1509" s="23">
        <v>0.75</v>
      </c>
      <c r="X1509" s="2061">
        <v>1</v>
      </c>
    </row>
    <row r="1510" spans="1:24" ht="15" customHeight="1" x14ac:dyDescent="0.25">
      <c r="A1510" s="3" t="s">
        <v>41</v>
      </c>
      <c r="B1510" s="3" t="s">
        <v>3196</v>
      </c>
      <c r="C1510" s="5">
        <v>1419000</v>
      </c>
      <c r="D1510" s="5">
        <v>300000</v>
      </c>
      <c r="E1510" s="5">
        <v>60000</v>
      </c>
      <c r="F1510" s="5">
        <v>25000</v>
      </c>
      <c r="G1510" s="5">
        <v>0</v>
      </c>
      <c r="H1510" s="5">
        <v>1094000</v>
      </c>
      <c r="I1510" s="5">
        <v>0</v>
      </c>
      <c r="J1510" s="5">
        <v>0</v>
      </c>
      <c r="K1510" s="5">
        <v>0</v>
      </c>
      <c r="L1510" s="5"/>
      <c r="M1510" s="5">
        <f xml:space="preserve"> M1509+H1510+ I1510- J1510- L1510+ Q1510</f>
        <v>2962666</v>
      </c>
      <c r="N1510" s="5">
        <f>(C1510-D1510 - F1510 - G1510 + J1510- K1510- H1510- I1510- P1510)*-1</f>
        <v>0</v>
      </c>
      <c r="O1510" s="5" t="s">
        <v>3198</v>
      </c>
      <c r="P1510" s="5">
        <v>0</v>
      </c>
      <c r="Q1510" s="2064">
        <v>0</v>
      </c>
      <c r="R1510" s="2064">
        <v>236501</v>
      </c>
      <c r="S1510" s="2064">
        <v>1182499</v>
      </c>
      <c r="T1510" s="2064">
        <v>0</v>
      </c>
      <c r="U1510" s="2064">
        <v>0</v>
      </c>
      <c r="V1510" s="2064">
        <v>0</v>
      </c>
      <c r="W1510" s="23">
        <v>0.8</v>
      </c>
      <c r="X1510" s="2064">
        <v>1</v>
      </c>
    </row>
    <row r="1511" spans="1:24" ht="15" customHeight="1" x14ac:dyDescent="0.25">
      <c r="A1511" s="6" t="s">
        <v>18</v>
      </c>
      <c r="B1511" s="6" t="s">
        <v>15</v>
      </c>
      <c r="C1511" s="7">
        <f t="shared" ref="C1511:K1511" si="577">SUM(C1504:C1510)</f>
        <v>9241000</v>
      </c>
      <c r="D1511" s="7">
        <f t="shared" si="577"/>
        <v>4200000</v>
      </c>
      <c r="E1511" s="7">
        <f t="shared" si="577"/>
        <v>840000</v>
      </c>
      <c r="F1511" s="7">
        <f t="shared" si="577"/>
        <v>496000</v>
      </c>
      <c r="G1511" s="7">
        <f t="shared" si="577"/>
        <v>0</v>
      </c>
      <c r="H1511" s="7">
        <f t="shared" si="577"/>
        <v>6046000</v>
      </c>
      <c r="I1511" s="7">
        <f t="shared" si="577"/>
        <v>0</v>
      </c>
      <c r="J1511" s="7">
        <f t="shared" si="577"/>
        <v>1505000</v>
      </c>
      <c r="K1511" s="7">
        <f t="shared" si="577"/>
        <v>0</v>
      </c>
      <c r="L1511" s="7">
        <f>SUM(L1504:L1510)</f>
        <v>0</v>
      </c>
      <c r="M1511" s="7">
        <f>M1510</f>
        <v>2962666</v>
      </c>
      <c r="N1511" s="7">
        <f>SUM(N1504:N1510)</f>
        <v>-4000</v>
      </c>
      <c r="O1511" s="7"/>
      <c r="P1511" s="7">
        <f>SUM(P1504:P1510)</f>
        <v>0</v>
      </c>
      <c r="Q1511" s="8"/>
    </row>
    <row r="1512" spans="1:24" ht="15" customHeight="1" x14ac:dyDescent="0.25">
      <c r="A1512" s="3" t="s">
        <v>41</v>
      </c>
      <c r="B1512" s="3" t="s">
        <v>3199</v>
      </c>
      <c r="C1512" s="5">
        <v>862000</v>
      </c>
      <c r="D1512" s="5">
        <v>800000</v>
      </c>
      <c r="E1512" s="5">
        <v>160000</v>
      </c>
      <c r="F1512" s="5">
        <v>127000</v>
      </c>
      <c r="G1512" s="5">
        <v>0</v>
      </c>
      <c r="H1512" s="5">
        <v>35000</v>
      </c>
      <c r="I1512" s="5">
        <v>0</v>
      </c>
      <c r="J1512" s="5">
        <v>100000</v>
      </c>
      <c r="K1512" s="5">
        <v>0</v>
      </c>
      <c r="L1512" s="5"/>
      <c r="M1512" s="5">
        <f t="shared" ref="M1512:M1517" si="578" xml:space="preserve"> M1511+H1512+ I1512- J1512- L1512+ Q1512</f>
        <v>2897666</v>
      </c>
      <c r="N1512" s="5">
        <f t="shared" ref="N1512:N1517" si="579">(C1512-D1512 - F1512 - G1512 + J1512- K1512- H1512- I1512- P1512)*-1</f>
        <v>0</v>
      </c>
      <c r="O1512" s="5" t="s">
        <v>3015</v>
      </c>
      <c r="P1512" s="5">
        <v>0</v>
      </c>
      <c r="Q1512" s="2066">
        <v>0</v>
      </c>
      <c r="R1512" s="2066">
        <v>143666</v>
      </c>
      <c r="S1512" s="2066">
        <v>718333.7</v>
      </c>
      <c r="T1512" s="2066">
        <v>0</v>
      </c>
      <c r="U1512" s="2066">
        <v>0</v>
      </c>
      <c r="V1512" s="2066">
        <v>0</v>
      </c>
      <c r="W1512" s="23">
        <v>0.71</v>
      </c>
      <c r="X1512" s="2066">
        <v>2</v>
      </c>
    </row>
    <row r="1513" spans="1:24" ht="15" customHeight="1" x14ac:dyDescent="0.25">
      <c r="A1513" s="3" t="s">
        <v>41</v>
      </c>
      <c r="B1513" s="3" t="s">
        <v>3200</v>
      </c>
      <c r="C1513" s="5">
        <v>1886000</v>
      </c>
      <c r="D1513" s="5">
        <v>300000</v>
      </c>
      <c r="E1513" s="5">
        <v>60000</v>
      </c>
      <c r="F1513" s="5">
        <v>25000</v>
      </c>
      <c r="G1513" s="5">
        <v>0</v>
      </c>
      <c r="H1513" s="5">
        <v>1561000</v>
      </c>
      <c r="I1513" s="5">
        <v>0</v>
      </c>
      <c r="J1513" s="5">
        <v>0</v>
      </c>
      <c r="K1513" s="5">
        <v>0</v>
      </c>
      <c r="L1513" s="5"/>
      <c r="M1513" s="5">
        <f t="shared" si="578"/>
        <v>4458666</v>
      </c>
      <c r="N1513" s="5">
        <f t="shared" si="579"/>
        <v>0</v>
      </c>
      <c r="O1513" s="5" t="s">
        <v>2823</v>
      </c>
      <c r="P1513" s="5">
        <v>0</v>
      </c>
      <c r="Q1513" s="2068">
        <v>0</v>
      </c>
      <c r="R1513" s="2068">
        <v>314332</v>
      </c>
      <c r="S1513" s="2068">
        <v>1571668</v>
      </c>
      <c r="T1513" s="2068">
        <v>0</v>
      </c>
      <c r="U1513" s="2068">
        <v>0</v>
      </c>
      <c r="V1513" s="2068">
        <v>0</v>
      </c>
      <c r="W1513" s="23">
        <v>0.77</v>
      </c>
      <c r="X1513" s="2068">
        <v>1</v>
      </c>
    </row>
    <row r="1514" spans="1:24" ht="15" customHeight="1" x14ac:dyDescent="0.25">
      <c r="A1514" s="3" t="s">
        <v>41</v>
      </c>
      <c r="B1514" s="3" t="s">
        <v>3202</v>
      </c>
      <c r="C1514" s="5">
        <v>1160000</v>
      </c>
      <c r="D1514" s="5">
        <v>200000</v>
      </c>
      <c r="E1514" s="5">
        <v>40000</v>
      </c>
      <c r="F1514" s="5">
        <v>256000</v>
      </c>
      <c r="G1514" s="5">
        <v>0</v>
      </c>
      <c r="H1514" s="5">
        <v>704000</v>
      </c>
      <c r="I1514" s="5">
        <v>0</v>
      </c>
      <c r="J1514" s="5">
        <v>0</v>
      </c>
      <c r="K1514" s="5">
        <v>0</v>
      </c>
      <c r="L1514" s="5"/>
      <c r="M1514" s="5">
        <f t="shared" si="578"/>
        <v>5162666</v>
      </c>
      <c r="N1514" s="5">
        <f t="shared" si="579"/>
        <v>0</v>
      </c>
      <c r="O1514" s="5" t="s">
        <v>3094</v>
      </c>
      <c r="P1514" s="5">
        <v>0</v>
      </c>
      <c r="Q1514" s="2070">
        <v>0</v>
      </c>
      <c r="R1514" s="2070">
        <v>193333</v>
      </c>
      <c r="S1514" s="2070">
        <v>966667</v>
      </c>
      <c r="T1514" s="2070">
        <v>0</v>
      </c>
      <c r="U1514" s="2070">
        <v>0</v>
      </c>
      <c r="V1514" s="2070">
        <v>0</v>
      </c>
      <c r="W1514" s="23">
        <v>0.7</v>
      </c>
      <c r="X1514" s="2070">
        <v>1</v>
      </c>
    </row>
    <row r="1515" spans="1:24" ht="15" customHeight="1" x14ac:dyDescent="0.25">
      <c r="A1515" s="3" t="s">
        <v>41</v>
      </c>
      <c r="B1515" s="3" t="s">
        <v>3204</v>
      </c>
      <c r="C1515" s="5">
        <v>1741000</v>
      </c>
      <c r="D1515" s="5">
        <v>0</v>
      </c>
      <c r="E1515" s="5">
        <v>0</v>
      </c>
      <c r="F1515" s="5">
        <v>285000</v>
      </c>
      <c r="G1515" s="5">
        <v>0</v>
      </c>
      <c r="H1515" s="5">
        <v>1686000</v>
      </c>
      <c r="I1515" s="5">
        <v>0</v>
      </c>
      <c r="J1515" s="5">
        <v>230000</v>
      </c>
      <c r="K1515" s="5">
        <v>0</v>
      </c>
      <c r="L1515" s="5"/>
      <c r="M1515" s="5">
        <f t="shared" si="578"/>
        <v>6618666</v>
      </c>
      <c r="N1515" s="5">
        <f t="shared" si="579"/>
        <v>0</v>
      </c>
      <c r="O1515" s="5" t="s">
        <v>3205</v>
      </c>
      <c r="P1515" s="5">
        <v>0</v>
      </c>
      <c r="Q1515" s="2071">
        <v>0</v>
      </c>
      <c r="R1515" s="2071">
        <v>290167</v>
      </c>
      <c r="S1515" s="2071">
        <v>1450833</v>
      </c>
      <c r="T1515" s="2071">
        <v>0</v>
      </c>
      <c r="U1515" s="2071">
        <v>0</v>
      </c>
      <c r="V1515" s="2071">
        <v>0</v>
      </c>
      <c r="W1515" s="23">
        <v>0.8</v>
      </c>
      <c r="X1515" s="2071">
        <v>0</v>
      </c>
    </row>
    <row r="1516" spans="1:24" ht="15" customHeight="1" x14ac:dyDescent="0.25">
      <c r="A1516" s="3" t="s">
        <v>41</v>
      </c>
      <c r="B1516" s="3" t="s">
        <v>3207</v>
      </c>
      <c r="C1516" s="5">
        <v>1081000</v>
      </c>
      <c r="D1516" s="5">
        <v>1500000</v>
      </c>
      <c r="E1516" s="5">
        <v>300000</v>
      </c>
      <c r="F1516" s="5">
        <v>25000</v>
      </c>
      <c r="G1516" s="5">
        <v>0</v>
      </c>
      <c r="H1516" s="5">
        <v>956000</v>
      </c>
      <c r="I1516" s="5">
        <v>0</v>
      </c>
      <c r="J1516" s="5">
        <v>1400000</v>
      </c>
      <c r="K1516" s="5">
        <v>0</v>
      </c>
      <c r="L1516" s="5"/>
      <c r="M1516" s="5">
        <f t="shared" si="578"/>
        <v>6174666</v>
      </c>
      <c r="N1516" s="5">
        <f t="shared" si="579"/>
        <v>0</v>
      </c>
      <c r="O1516" s="5" t="s">
        <v>3208</v>
      </c>
      <c r="P1516" s="5">
        <v>0</v>
      </c>
      <c r="Q1516" s="2073">
        <v>0</v>
      </c>
      <c r="R1516" s="2073">
        <v>180167</v>
      </c>
      <c r="S1516" s="2073">
        <v>900833</v>
      </c>
      <c r="T1516" s="2073">
        <v>0</v>
      </c>
      <c r="U1516" s="2073">
        <v>0</v>
      </c>
      <c r="V1516" s="2073">
        <v>0</v>
      </c>
      <c r="W1516" s="23">
        <v>0.75</v>
      </c>
      <c r="X1516" s="2073">
        <v>1</v>
      </c>
    </row>
    <row r="1517" spans="1:24" ht="15" customHeight="1" x14ac:dyDescent="0.25">
      <c r="A1517" s="3" t="s">
        <v>41</v>
      </c>
      <c r="B1517" s="3" t="s">
        <v>3209</v>
      </c>
      <c r="C1517" s="5">
        <v>1637000</v>
      </c>
      <c r="D1517" s="5">
        <v>0</v>
      </c>
      <c r="E1517" s="5">
        <v>0</v>
      </c>
      <c r="F1517" s="5">
        <v>25000</v>
      </c>
      <c r="G1517" s="5">
        <v>0</v>
      </c>
      <c r="H1517" s="5">
        <v>1612000</v>
      </c>
      <c r="I1517" s="5">
        <v>0</v>
      </c>
      <c r="J1517" s="5">
        <v>0</v>
      </c>
      <c r="K1517" s="5">
        <v>0</v>
      </c>
      <c r="L1517" s="5"/>
      <c r="M1517" s="5">
        <f t="shared" si="578"/>
        <v>7786666</v>
      </c>
      <c r="N1517" s="5">
        <f t="shared" si="579"/>
        <v>0</v>
      </c>
      <c r="O1517" s="5" t="s">
        <v>3210</v>
      </c>
      <c r="P1517" s="5">
        <v>0</v>
      </c>
      <c r="Q1517" s="2076">
        <v>0</v>
      </c>
      <c r="R1517" s="2076">
        <v>272831</v>
      </c>
      <c r="S1517" s="2076">
        <v>1364169</v>
      </c>
      <c r="T1517" s="2076">
        <v>0</v>
      </c>
      <c r="U1517" s="2076">
        <v>0</v>
      </c>
      <c r="V1517" s="2076">
        <v>0</v>
      </c>
      <c r="W1517" s="23">
        <v>0.75</v>
      </c>
      <c r="X1517" s="2076">
        <v>0</v>
      </c>
    </row>
    <row r="1518" spans="1:24" ht="15" customHeight="1" x14ac:dyDescent="0.25">
      <c r="A1518" s="3" t="s">
        <v>41</v>
      </c>
      <c r="B1518" s="3" t="s">
        <v>3211</v>
      </c>
      <c r="C1518" s="5">
        <v>1029000</v>
      </c>
      <c r="D1518" s="5">
        <v>5400000</v>
      </c>
      <c r="E1518" s="5">
        <v>1080000</v>
      </c>
      <c r="F1518" s="5">
        <v>37000</v>
      </c>
      <c r="G1518" s="5">
        <v>0</v>
      </c>
      <c r="H1518" s="5">
        <v>692000</v>
      </c>
      <c r="I1518" s="5">
        <v>0</v>
      </c>
      <c r="J1518" s="5">
        <v>5100000</v>
      </c>
      <c r="K1518" s="5">
        <v>0</v>
      </c>
      <c r="L1518" s="5"/>
      <c r="M1518" s="5">
        <f xml:space="preserve"> M1517+H1518+ I1518- J1518- L1518+ Q1518</f>
        <v>3378666</v>
      </c>
      <c r="N1518" s="5">
        <f>(C1518-D1518 - F1518 - G1518 + J1518- K1518- H1518- I1518- P1518)*-1</f>
        <v>0</v>
      </c>
      <c r="O1518" s="5" t="s">
        <v>3106</v>
      </c>
      <c r="P1518" s="5">
        <v>0</v>
      </c>
      <c r="Q1518" s="2077">
        <v>0</v>
      </c>
      <c r="R1518" s="2077">
        <v>171499</v>
      </c>
      <c r="S1518" s="2077">
        <v>857501</v>
      </c>
      <c r="T1518" s="2077">
        <v>0</v>
      </c>
      <c r="U1518" s="2077">
        <v>0</v>
      </c>
      <c r="V1518" s="2077">
        <v>0</v>
      </c>
      <c r="W1518" s="23">
        <v>0.81</v>
      </c>
      <c r="X1518" s="2077">
        <v>3</v>
      </c>
    </row>
    <row r="1519" spans="1:24" ht="15" customHeight="1" x14ac:dyDescent="0.25">
      <c r="A1519" s="6" t="s">
        <v>19</v>
      </c>
      <c r="B1519" s="6" t="s">
        <v>15</v>
      </c>
      <c r="C1519" s="7">
        <f t="shared" ref="C1519:L1519" si="580">SUM(C1512:C1518)</f>
        <v>9396000</v>
      </c>
      <c r="D1519" s="7">
        <f t="shared" si="580"/>
        <v>8200000</v>
      </c>
      <c r="E1519" s="7">
        <f t="shared" si="580"/>
        <v>1640000</v>
      </c>
      <c r="F1519" s="7">
        <f t="shared" si="580"/>
        <v>780000</v>
      </c>
      <c r="G1519" s="7">
        <f t="shared" si="580"/>
        <v>0</v>
      </c>
      <c r="H1519" s="7">
        <f t="shared" si="580"/>
        <v>7246000</v>
      </c>
      <c r="I1519" s="7">
        <f t="shared" si="580"/>
        <v>0</v>
      </c>
      <c r="J1519" s="7">
        <f t="shared" si="580"/>
        <v>6830000</v>
      </c>
      <c r="K1519" s="7">
        <f t="shared" si="580"/>
        <v>0</v>
      </c>
      <c r="L1519" s="7">
        <f t="shared" si="580"/>
        <v>0</v>
      </c>
      <c r="M1519" s="7">
        <f>M1518</f>
        <v>3378666</v>
      </c>
      <c r="N1519" s="7">
        <f>SUM(N1512:N1518)</f>
        <v>0</v>
      </c>
      <c r="O1519" s="7"/>
      <c r="P1519" s="7">
        <f>SUM(P1512:P1518)</f>
        <v>0</v>
      </c>
      <c r="Q1519" s="8"/>
    </row>
    <row r="1520" spans="1:24" x14ac:dyDescent="0.25">
      <c r="A1520" s="10" t="s">
        <v>15</v>
      </c>
      <c r="B1520" s="10" t="s">
        <v>20</v>
      </c>
      <c r="C1520" s="11">
        <f t="shared" ref="C1520:L1520" si="581">C1495+C1503+C1511+C1519</f>
        <v>39978000</v>
      </c>
      <c r="D1520" s="11">
        <f t="shared" si="581"/>
        <v>30750000</v>
      </c>
      <c r="E1520" s="11">
        <f t="shared" si="581"/>
        <v>6150000</v>
      </c>
      <c r="F1520" s="11">
        <f t="shared" si="581"/>
        <v>3694000</v>
      </c>
      <c r="G1520" s="11">
        <f t="shared" si="581"/>
        <v>0</v>
      </c>
      <c r="H1520" s="11">
        <f t="shared" si="581"/>
        <v>28151000</v>
      </c>
      <c r="I1520" s="11">
        <f t="shared" si="581"/>
        <v>0</v>
      </c>
      <c r="J1520" s="11">
        <f t="shared" si="581"/>
        <v>22666000</v>
      </c>
      <c r="K1520" s="11">
        <f t="shared" si="581"/>
        <v>38000</v>
      </c>
      <c r="L1520" s="11">
        <f t="shared" si="581"/>
        <v>3000000</v>
      </c>
      <c r="M1520" s="11">
        <f>M1519</f>
        <v>3378666</v>
      </c>
      <c r="N1520" s="11">
        <f>N1495+N1503+N1511+N1519</f>
        <v>-11000</v>
      </c>
      <c r="O1520" s="11"/>
      <c r="P1520" s="11">
        <f>P1495+P1503+P1511+P1519</f>
        <v>0</v>
      </c>
      <c r="Q1520" s="9"/>
    </row>
    <row r="1521" spans="1:24" ht="15" customHeight="1" x14ac:dyDescent="0.25">
      <c r="A1521" t="s">
        <v>41</v>
      </c>
      <c r="B1521" s="3" t="s">
        <v>3212</v>
      </c>
      <c r="C1521" s="5">
        <v>1297000</v>
      </c>
      <c r="D1521" s="5">
        <v>1100000</v>
      </c>
      <c r="E1521" s="5">
        <v>220000</v>
      </c>
      <c r="F1521" s="5">
        <v>41000</v>
      </c>
      <c r="G1521" s="5">
        <v>0</v>
      </c>
      <c r="H1521" s="5">
        <v>656000</v>
      </c>
      <c r="I1521" s="5">
        <v>0</v>
      </c>
      <c r="J1521" s="5">
        <v>500000</v>
      </c>
      <c r="K1521" s="5">
        <v>0</v>
      </c>
      <c r="L1521" s="5"/>
      <c r="M1521" s="5">
        <f t="shared" ref="M1521:M1526" si="582" xml:space="preserve"> M1520+H1521+ I1521- J1521- L1521+ Q1521</f>
        <v>3534666</v>
      </c>
      <c r="N1521" s="5">
        <f t="shared" ref="N1521:N1526" si="583">(C1521-D1521 - F1521 - G1521 + J1521- K1521- H1521- I1521- P1521)*-1</f>
        <v>0</v>
      </c>
      <c r="O1521" s="5" t="s">
        <v>1557</v>
      </c>
      <c r="P1521" s="5">
        <v>0</v>
      </c>
      <c r="Q1521" s="2080">
        <v>0</v>
      </c>
      <c r="R1521" s="2080">
        <v>216164</v>
      </c>
      <c r="S1521" s="2080">
        <v>1080836</v>
      </c>
      <c r="T1521" s="2080">
        <v>0</v>
      </c>
      <c r="U1521" s="2080">
        <v>0</v>
      </c>
      <c r="V1521" s="2080">
        <v>0</v>
      </c>
      <c r="W1521" s="23">
        <v>0.78</v>
      </c>
      <c r="X1521" s="2080">
        <v>3</v>
      </c>
    </row>
    <row r="1522" spans="1:24" ht="15" customHeight="1" x14ac:dyDescent="0.25">
      <c r="A1522" s="3" t="s">
        <v>41</v>
      </c>
      <c r="B1522" s="3" t="s">
        <v>3213</v>
      </c>
      <c r="C1522" s="5">
        <v>1082000</v>
      </c>
      <c r="D1522" s="5">
        <v>0</v>
      </c>
      <c r="E1522" s="5">
        <v>0</v>
      </c>
      <c r="F1522" s="5">
        <v>356000</v>
      </c>
      <c r="G1522" s="5">
        <v>0</v>
      </c>
      <c r="H1522" s="5">
        <v>723000</v>
      </c>
      <c r="I1522" s="5">
        <v>0</v>
      </c>
      <c r="J1522" s="5">
        <v>0</v>
      </c>
      <c r="K1522" s="5">
        <v>0</v>
      </c>
      <c r="L1522" s="5"/>
      <c r="M1522" s="5">
        <f t="shared" si="582"/>
        <v>4257666</v>
      </c>
      <c r="N1522" s="5">
        <f t="shared" si="583"/>
        <v>-3000</v>
      </c>
      <c r="O1522" s="5" t="s">
        <v>3214</v>
      </c>
      <c r="P1522" s="5">
        <v>0</v>
      </c>
      <c r="Q1522" s="2081">
        <v>0</v>
      </c>
      <c r="R1522" s="2081">
        <v>180332</v>
      </c>
      <c r="S1522" s="2081">
        <v>901668</v>
      </c>
      <c r="T1522" s="2081">
        <v>0</v>
      </c>
      <c r="U1522" s="2081">
        <v>0</v>
      </c>
      <c r="V1522" s="2081">
        <v>0</v>
      </c>
      <c r="W1522" s="23">
        <v>0.81</v>
      </c>
      <c r="X1522" s="2081">
        <v>0</v>
      </c>
    </row>
    <row r="1523" spans="1:24" ht="15" customHeight="1" x14ac:dyDescent="0.25">
      <c r="A1523" s="3" t="s">
        <v>41</v>
      </c>
      <c r="B1523" s="3" t="s">
        <v>3215</v>
      </c>
      <c r="C1523" s="5">
        <v>1601000</v>
      </c>
      <c r="D1523" s="5">
        <v>2750000</v>
      </c>
      <c r="E1523" s="5">
        <v>550000</v>
      </c>
      <c r="F1523" s="5">
        <v>55000</v>
      </c>
      <c r="G1523" s="5">
        <v>0</v>
      </c>
      <c r="H1523" s="5">
        <v>796000</v>
      </c>
      <c r="I1523" s="5">
        <v>0</v>
      </c>
      <c r="J1523" s="5">
        <v>2000000</v>
      </c>
      <c r="K1523" s="5">
        <v>0</v>
      </c>
      <c r="L1523" s="5"/>
      <c r="M1523" s="5">
        <f t="shared" si="582"/>
        <v>3053666</v>
      </c>
      <c r="N1523" s="5">
        <f t="shared" si="583"/>
        <v>0</v>
      </c>
      <c r="O1523" s="5" t="s">
        <v>1891</v>
      </c>
      <c r="P1523" s="5">
        <v>0</v>
      </c>
      <c r="Q1523" s="2083">
        <v>0</v>
      </c>
      <c r="R1523" s="2083">
        <v>266835</v>
      </c>
      <c r="S1523" s="2083">
        <v>1334165</v>
      </c>
      <c r="T1523" s="2083">
        <v>0</v>
      </c>
      <c r="U1523" s="2083">
        <v>0</v>
      </c>
      <c r="V1523" s="2083">
        <v>0</v>
      </c>
      <c r="W1523" s="23">
        <v>0.87</v>
      </c>
      <c r="X1523" s="2083">
        <v>4</v>
      </c>
    </row>
    <row r="1524" spans="1:24" ht="15" customHeight="1" x14ac:dyDescent="0.25">
      <c r="A1524" s="3" t="s">
        <v>41</v>
      </c>
      <c r="B1524" s="3" t="s">
        <v>3216</v>
      </c>
      <c r="C1524" s="5">
        <v>1363000</v>
      </c>
      <c r="D1524" s="5">
        <v>1250000</v>
      </c>
      <c r="E1524" s="5">
        <v>250000</v>
      </c>
      <c r="F1524" s="5">
        <v>42000</v>
      </c>
      <c r="G1524" s="5">
        <v>0</v>
      </c>
      <c r="H1524" s="5">
        <v>371000</v>
      </c>
      <c r="I1524" s="5">
        <v>0</v>
      </c>
      <c r="J1524" s="5">
        <v>300000</v>
      </c>
      <c r="K1524" s="5">
        <v>0</v>
      </c>
      <c r="L1524" s="5"/>
      <c r="M1524" s="5">
        <f t="shared" si="582"/>
        <v>3124666</v>
      </c>
      <c r="N1524" s="5">
        <f t="shared" si="583"/>
        <v>0</v>
      </c>
      <c r="O1524" s="5" t="s">
        <v>3217</v>
      </c>
      <c r="P1524" s="5">
        <v>0</v>
      </c>
      <c r="Q1524" s="2085">
        <v>0</v>
      </c>
      <c r="R1524" s="2085">
        <v>227166</v>
      </c>
      <c r="S1524" s="2085">
        <v>1135833.7</v>
      </c>
      <c r="T1524" s="2085">
        <v>0</v>
      </c>
      <c r="U1524" s="2085">
        <v>0</v>
      </c>
      <c r="V1524" s="2085">
        <v>0</v>
      </c>
      <c r="W1524" s="23">
        <v>0.71</v>
      </c>
      <c r="X1524" s="2085">
        <v>2</v>
      </c>
    </row>
    <row r="1525" spans="1:24" ht="15" customHeight="1" x14ac:dyDescent="0.25">
      <c r="A1525" s="3" t="s">
        <v>41</v>
      </c>
      <c r="B1525" s="3" t="s">
        <v>3219</v>
      </c>
      <c r="C1525" s="5">
        <v>1219000</v>
      </c>
      <c r="D1525" s="5">
        <v>1800000</v>
      </c>
      <c r="E1525" s="5">
        <v>360000</v>
      </c>
      <c r="F1525" s="5">
        <v>37000</v>
      </c>
      <c r="G1525" s="5">
        <v>0</v>
      </c>
      <c r="H1525" s="5">
        <v>183000</v>
      </c>
      <c r="I1525" s="5">
        <v>0</v>
      </c>
      <c r="J1525" s="5">
        <v>800000</v>
      </c>
      <c r="K1525" s="5">
        <v>0</v>
      </c>
      <c r="L1525" s="5"/>
      <c r="M1525" s="5">
        <f t="shared" si="582"/>
        <v>2507666</v>
      </c>
      <c r="N1525" s="5">
        <f t="shared" si="583"/>
        <v>1000</v>
      </c>
      <c r="O1525" s="5" t="s">
        <v>3220</v>
      </c>
      <c r="P1525" s="5">
        <v>0</v>
      </c>
      <c r="Q1525" s="2087">
        <v>0</v>
      </c>
      <c r="R1525" s="2087">
        <v>203166</v>
      </c>
      <c r="S1525" s="2087">
        <v>1015834</v>
      </c>
      <c r="T1525" s="2087">
        <v>0</v>
      </c>
      <c r="U1525" s="2087">
        <v>0</v>
      </c>
      <c r="V1525" s="2087">
        <v>0</v>
      </c>
      <c r="W1525" s="23">
        <v>0.82</v>
      </c>
      <c r="X1525" s="2087">
        <v>3</v>
      </c>
    </row>
    <row r="1526" spans="1:24" ht="15" customHeight="1" x14ac:dyDescent="0.25">
      <c r="A1526" s="3" t="s">
        <v>41</v>
      </c>
      <c r="B1526" s="3" t="s">
        <v>3222</v>
      </c>
      <c r="C1526" s="5">
        <v>1614000</v>
      </c>
      <c r="D1526" s="5">
        <v>1800000</v>
      </c>
      <c r="E1526" s="5">
        <v>360000</v>
      </c>
      <c r="F1526" s="5">
        <v>61000</v>
      </c>
      <c r="G1526" s="5">
        <v>0</v>
      </c>
      <c r="H1526" s="5">
        <v>546000</v>
      </c>
      <c r="I1526" s="5">
        <v>0</v>
      </c>
      <c r="J1526" s="5">
        <v>800000</v>
      </c>
      <c r="K1526" s="5">
        <v>0</v>
      </c>
      <c r="L1526" s="5"/>
      <c r="M1526" s="5">
        <f t="shared" si="582"/>
        <v>2253666</v>
      </c>
      <c r="N1526" s="5">
        <f t="shared" si="583"/>
        <v>-7000</v>
      </c>
      <c r="O1526" s="5" t="s">
        <v>2685</v>
      </c>
      <c r="P1526" s="5">
        <v>0</v>
      </c>
      <c r="Q1526" s="2089">
        <v>0</v>
      </c>
      <c r="R1526" s="2089">
        <v>268999</v>
      </c>
      <c r="S1526" s="2089">
        <v>1345001</v>
      </c>
      <c r="T1526" s="2089">
        <v>0</v>
      </c>
      <c r="U1526" s="2089">
        <v>0</v>
      </c>
      <c r="V1526" s="2089">
        <v>0</v>
      </c>
      <c r="W1526" s="23">
        <v>0.81</v>
      </c>
      <c r="X1526" s="2089">
        <v>3</v>
      </c>
    </row>
    <row r="1527" spans="1:24" ht="15" customHeight="1" x14ac:dyDescent="0.25">
      <c r="A1527" s="3" t="s">
        <v>41</v>
      </c>
      <c r="B1527" s="3" t="s">
        <v>3224</v>
      </c>
      <c r="C1527" s="5">
        <v>1125000</v>
      </c>
      <c r="D1527" s="5">
        <v>2200000</v>
      </c>
      <c r="E1527" s="5">
        <v>440000</v>
      </c>
      <c r="F1527" s="5">
        <v>39000</v>
      </c>
      <c r="G1527" s="5">
        <v>0</v>
      </c>
      <c r="H1527" s="5">
        <v>423000</v>
      </c>
      <c r="I1527" s="5">
        <v>0</v>
      </c>
      <c r="J1527" s="5">
        <v>1539000</v>
      </c>
      <c r="K1527" s="5">
        <v>0</v>
      </c>
      <c r="L1527" s="5"/>
      <c r="M1527" s="5">
        <f xml:space="preserve"> M1526+H1527+ I1527- J1527- L1527+ Q1527</f>
        <v>1137666</v>
      </c>
      <c r="N1527" s="5">
        <f>(C1527-D1527 - F1527 - G1527 + J1527- K1527- H1527- I1527- P1527)*-1</f>
        <v>-2000</v>
      </c>
      <c r="O1527" s="5" t="s">
        <v>2697</v>
      </c>
      <c r="P1527" s="5">
        <v>0</v>
      </c>
      <c r="Q1527" s="2092">
        <v>0</v>
      </c>
      <c r="R1527" s="2092">
        <v>187498</v>
      </c>
      <c r="S1527" s="2092">
        <v>937502</v>
      </c>
      <c r="T1527" s="2092">
        <v>0</v>
      </c>
      <c r="U1527" s="2092">
        <v>0</v>
      </c>
      <c r="V1527" s="2092">
        <v>0</v>
      </c>
      <c r="W1527" s="23">
        <v>0.83</v>
      </c>
      <c r="X1527" s="2092">
        <v>2</v>
      </c>
    </row>
    <row r="1528" spans="1:24" ht="15" customHeight="1" x14ac:dyDescent="0.25">
      <c r="A1528" s="6" t="s">
        <v>16</v>
      </c>
      <c r="B1528" s="6" t="s">
        <v>15</v>
      </c>
      <c r="C1528" s="7">
        <f t="shared" ref="C1528:L1528" si="584">SUM(C1521:C1527)</f>
        <v>9301000</v>
      </c>
      <c r="D1528" s="7">
        <f t="shared" si="584"/>
        <v>10900000</v>
      </c>
      <c r="E1528" s="7">
        <f t="shared" si="584"/>
        <v>2180000</v>
      </c>
      <c r="F1528" s="7">
        <f t="shared" si="584"/>
        <v>631000</v>
      </c>
      <c r="G1528" s="7">
        <f t="shared" si="584"/>
        <v>0</v>
      </c>
      <c r="H1528" s="7">
        <f t="shared" si="584"/>
        <v>3698000</v>
      </c>
      <c r="I1528" s="7">
        <f t="shared" si="584"/>
        <v>0</v>
      </c>
      <c r="J1528" s="7">
        <f t="shared" si="584"/>
        <v>5939000</v>
      </c>
      <c r="K1528" s="7">
        <f t="shared" si="584"/>
        <v>0</v>
      </c>
      <c r="L1528" s="7">
        <f t="shared" si="584"/>
        <v>0</v>
      </c>
      <c r="M1528" s="7">
        <f>M1527</f>
        <v>1137666</v>
      </c>
      <c r="N1528" s="7">
        <f>SUM(N1521:N1527)</f>
        <v>-11000</v>
      </c>
      <c r="O1528" s="7"/>
      <c r="P1528" s="7">
        <f>SUM(P1521:P1527)</f>
        <v>0</v>
      </c>
      <c r="Q1528" s="8"/>
    </row>
    <row r="1529" spans="1:24" ht="15" customHeight="1" x14ac:dyDescent="0.25">
      <c r="A1529" s="3" t="s">
        <v>41</v>
      </c>
      <c r="B1529" s="3" t="s">
        <v>3226</v>
      </c>
      <c r="C1529" s="5">
        <v>922000</v>
      </c>
      <c r="D1529" s="5">
        <v>0</v>
      </c>
      <c r="E1529" s="5">
        <v>0</v>
      </c>
      <c r="F1529" s="5">
        <v>343000</v>
      </c>
      <c r="G1529" s="5">
        <v>0</v>
      </c>
      <c r="H1529" s="5">
        <v>596000</v>
      </c>
      <c r="I1529" s="5">
        <v>0</v>
      </c>
      <c r="J1529" s="5">
        <v>13000</v>
      </c>
      <c r="K1529" s="5">
        <v>0</v>
      </c>
      <c r="L1529" s="5"/>
      <c r="M1529" s="5">
        <f t="shared" ref="M1529:M1530" si="585" xml:space="preserve"> M1528+H1529+ I1529- J1529- L1529+ Q1529</f>
        <v>1720666</v>
      </c>
      <c r="N1529" s="5">
        <f t="shared" ref="N1529:N1534" si="586">(C1529-D1529 - F1529 - G1529 + J1529- K1529- H1529- I1529- P1529)*-1</f>
        <v>4000</v>
      </c>
      <c r="O1529" s="5" t="s">
        <v>1112</v>
      </c>
      <c r="P1529" s="5">
        <v>0</v>
      </c>
      <c r="Q1529" s="2093">
        <v>0</v>
      </c>
      <c r="R1529" s="2093">
        <v>153664</v>
      </c>
      <c r="S1529" s="2093">
        <v>768336</v>
      </c>
      <c r="T1529" s="2093">
        <v>0</v>
      </c>
      <c r="U1529" s="2093">
        <v>0</v>
      </c>
      <c r="V1529" s="2093">
        <v>0</v>
      </c>
      <c r="W1529" s="23">
        <v>0.75</v>
      </c>
      <c r="X1529" s="2093">
        <v>0</v>
      </c>
    </row>
    <row r="1530" spans="1:24" ht="15" customHeight="1" x14ac:dyDescent="0.25">
      <c r="A1530" s="3" t="s">
        <v>41</v>
      </c>
      <c r="B1530" s="3" t="s">
        <v>3228</v>
      </c>
      <c r="C1530" s="5">
        <v>1657000</v>
      </c>
      <c r="D1530" s="5">
        <v>0</v>
      </c>
      <c r="E1530" s="5">
        <v>0</v>
      </c>
      <c r="F1530" s="5">
        <v>176000</v>
      </c>
      <c r="G1530" s="5">
        <v>0</v>
      </c>
      <c r="H1530" s="5">
        <v>1538000</v>
      </c>
      <c r="I1530" s="5">
        <v>0</v>
      </c>
      <c r="J1530" s="5">
        <v>50000</v>
      </c>
      <c r="K1530" s="5">
        <v>0</v>
      </c>
      <c r="L1530" s="5"/>
      <c r="M1530" s="5">
        <f t="shared" si="585"/>
        <v>3208666</v>
      </c>
      <c r="N1530" s="5">
        <f t="shared" si="586"/>
        <v>7000</v>
      </c>
      <c r="O1530" s="5" t="s">
        <v>3230</v>
      </c>
      <c r="P1530" s="5">
        <v>0</v>
      </c>
      <c r="Q1530" s="2096">
        <v>0</v>
      </c>
      <c r="R1530" s="2096">
        <v>276166</v>
      </c>
      <c r="S1530" s="2096">
        <v>1380834</v>
      </c>
      <c r="T1530" s="2096">
        <v>0</v>
      </c>
      <c r="U1530" s="2096">
        <v>0</v>
      </c>
      <c r="V1530" s="2096">
        <v>0</v>
      </c>
      <c r="W1530" s="23">
        <v>0.85</v>
      </c>
      <c r="X1530" s="2096">
        <v>0</v>
      </c>
    </row>
    <row r="1531" spans="1:24" ht="15" customHeight="1" x14ac:dyDescent="0.25">
      <c r="A1531" s="3" t="s">
        <v>41</v>
      </c>
      <c r="B1531" s="3" t="s">
        <v>3231</v>
      </c>
      <c r="C1531" s="5">
        <v>714000</v>
      </c>
      <c r="D1531" s="5">
        <v>3700000</v>
      </c>
      <c r="E1531" s="5">
        <v>740000</v>
      </c>
      <c r="F1531" s="5">
        <v>27000</v>
      </c>
      <c r="G1531" s="5">
        <v>0</v>
      </c>
      <c r="H1531" s="5">
        <v>87000</v>
      </c>
      <c r="I1531" s="5">
        <v>0</v>
      </c>
      <c r="J1531" s="5">
        <v>3115000</v>
      </c>
      <c r="K1531" s="5">
        <v>15000</v>
      </c>
      <c r="L1531" s="5"/>
      <c r="M1531" s="5">
        <f xml:space="preserve"> M1530+H1531+ I1531- J1531- L1531+ Q1531</f>
        <v>180666</v>
      </c>
      <c r="N1531" s="5">
        <f t="shared" si="586"/>
        <v>0</v>
      </c>
      <c r="O1531" s="5" t="s">
        <v>3233</v>
      </c>
      <c r="P1531" s="5">
        <v>0</v>
      </c>
      <c r="Q1531" s="2098">
        <v>0</v>
      </c>
      <c r="R1531" s="2098">
        <v>118998</v>
      </c>
      <c r="S1531" s="2098">
        <v>595002</v>
      </c>
      <c r="T1531" s="2098">
        <v>0</v>
      </c>
      <c r="U1531" s="2098">
        <v>0</v>
      </c>
      <c r="V1531" s="2098">
        <v>0</v>
      </c>
      <c r="W1531" s="23">
        <v>0.7</v>
      </c>
      <c r="X1531" s="2098">
        <v>2</v>
      </c>
    </row>
    <row r="1532" spans="1:24" ht="15" customHeight="1" x14ac:dyDescent="0.25">
      <c r="A1532" s="3" t="s">
        <v>41</v>
      </c>
      <c r="B1532" s="3" t="s">
        <v>3237</v>
      </c>
      <c r="C1532" s="5">
        <v>1726000</v>
      </c>
      <c r="D1532" s="5">
        <v>1300000</v>
      </c>
      <c r="E1532" s="5">
        <v>460000</v>
      </c>
      <c r="F1532" s="5">
        <v>37000</v>
      </c>
      <c r="G1532" s="5">
        <v>0</v>
      </c>
      <c r="H1532" s="5">
        <v>614000</v>
      </c>
      <c r="I1532" s="5">
        <v>0</v>
      </c>
      <c r="J1532" s="5">
        <v>200000</v>
      </c>
      <c r="K1532" s="5">
        <v>0</v>
      </c>
      <c r="L1532" s="5"/>
      <c r="M1532" s="5">
        <f xml:space="preserve"> M1531+H1532+ I1532- J1532- L1532+ Q1532</f>
        <v>594666</v>
      </c>
      <c r="N1532" s="5">
        <f t="shared" si="586"/>
        <v>25000</v>
      </c>
      <c r="O1532" s="5" t="s">
        <v>3238</v>
      </c>
      <c r="P1532" s="5">
        <v>0</v>
      </c>
      <c r="Q1532" s="2103">
        <v>0</v>
      </c>
      <c r="R1532" s="2103">
        <v>287666</v>
      </c>
      <c r="S1532" s="2103">
        <v>0</v>
      </c>
      <c r="T1532" s="2103">
        <v>0</v>
      </c>
      <c r="U1532" s="2103">
        <v>0</v>
      </c>
      <c r="V1532" s="2103">
        <v>0</v>
      </c>
      <c r="X1532" s="2103">
        <v>3</v>
      </c>
    </row>
    <row r="1533" spans="1:24" ht="15" customHeight="1" x14ac:dyDescent="0.25">
      <c r="A1533" s="3" t="s">
        <v>41</v>
      </c>
      <c r="B1533" s="3" t="s">
        <v>3237</v>
      </c>
      <c r="C1533" s="5">
        <v>1069000</v>
      </c>
      <c r="D1533" s="5">
        <v>0</v>
      </c>
      <c r="E1533" s="5">
        <v>0</v>
      </c>
      <c r="F1533" s="5">
        <v>41000</v>
      </c>
      <c r="G1533" s="5">
        <v>0</v>
      </c>
      <c r="H1533" s="5">
        <v>1031000</v>
      </c>
      <c r="I1533" s="5">
        <v>0</v>
      </c>
      <c r="J1533" s="5">
        <v>13000</v>
      </c>
      <c r="K1533" s="5">
        <v>0</v>
      </c>
      <c r="L1533" s="5"/>
      <c r="M1533" s="5">
        <f xml:space="preserve"> M1532+H1533+ I1533- J1533- L1533+ Q1533</f>
        <v>1612666</v>
      </c>
      <c r="N1533" s="5">
        <f t="shared" si="586"/>
        <v>-10000</v>
      </c>
      <c r="O1533" s="5" t="s">
        <v>3239</v>
      </c>
      <c r="P1533" s="5">
        <v>0</v>
      </c>
      <c r="Q1533" s="2105">
        <v>0</v>
      </c>
      <c r="R1533" s="2105">
        <v>178164</v>
      </c>
      <c r="S1533" s="2105">
        <v>890836</v>
      </c>
      <c r="T1533" s="2105">
        <v>0</v>
      </c>
      <c r="U1533" s="2105">
        <v>0</v>
      </c>
      <c r="V1533" s="2105">
        <v>0</v>
      </c>
      <c r="W1533" s="23">
        <v>0.84</v>
      </c>
      <c r="X1533" s="2105">
        <v>0</v>
      </c>
    </row>
    <row r="1534" spans="1:24" ht="15" customHeight="1" x14ac:dyDescent="0.25">
      <c r="A1534" s="3" t="s">
        <v>41</v>
      </c>
      <c r="B1534" s="3" t="s">
        <v>3241</v>
      </c>
      <c r="C1534" s="5">
        <v>1207000</v>
      </c>
      <c r="D1534" s="5">
        <v>0</v>
      </c>
      <c r="E1534" s="5">
        <v>0</v>
      </c>
      <c r="F1534" s="5">
        <v>27000</v>
      </c>
      <c r="G1534" s="5">
        <v>0</v>
      </c>
      <c r="H1534" s="5">
        <v>1212000</v>
      </c>
      <c r="I1534" s="5">
        <v>0</v>
      </c>
      <c r="J1534" s="5">
        <v>30000</v>
      </c>
      <c r="K1534" s="5">
        <v>0</v>
      </c>
      <c r="L1534" s="5"/>
      <c r="M1534" s="5">
        <f xml:space="preserve"> M1533+H1534+ I1534- J1534- L1534+ Q1534</f>
        <v>2794666</v>
      </c>
      <c r="N1534" s="5">
        <f t="shared" si="586"/>
        <v>2000</v>
      </c>
      <c r="O1534" s="5" t="s">
        <v>1538</v>
      </c>
      <c r="P1534" s="5">
        <v>0</v>
      </c>
      <c r="Q1534" s="2108">
        <v>0</v>
      </c>
      <c r="R1534" s="2108">
        <v>201166</v>
      </c>
      <c r="S1534" s="2108">
        <v>1005834</v>
      </c>
      <c r="T1534" s="2108">
        <v>0</v>
      </c>
      <c r="U1534" s="2108">
        <v>0</v>
      </c>
      <c r="V1534" s="2108">
        <v>0</v>
      </c>
      <c r="W1534" s="23">
        <v>0.78</v>
      </c>
      <c r="X1534" s="2108">
        <v>0</v>
      </c>
    </row>
    <row r="1535" spans="1:24" ht="15" customHeight="1" x14ac:dyDescent="0.25">
      <c r="A1535" s="3" t="s">
        <v>41</v>
      </c>
      <c r="B1535" s="3" t="s">
        <v>3243</v>
      </c>
      <c r="C1535" s="5">
        <v>862000</v>
      </c>
      <c r="D1535" s="5">
        <v>1850000</v>
      </c>
      <c r="E1535" s="5">
        <v>370000</v>
      </c>
      <c r="F1535" s="5">
        <v>233000</v>
      </c>
      <c r="G1535" s="5">
        <v>0</v>
      </c>
      <c r="H1535" s="5">
        <v>175000</v>
      </c>
      <c r="I1535" s="5">
        <v>0</v>
      </c>
      <c r="J1535" s="5">
        <v>1400000</v>
      </c>
      <c r="K1535" s="5">
        <v>0</v>
      </c>
      <c r="L1535" s="5"/>
      <c r="M1535" s="5">
        <f xml:space="preserve"> M1534+H1535+ I1535- J1535- L1535+ Q1535</f>
        <v>1569666</v>
      </c>
      <c r="N1535" s="5">
        <f>(C1535-D1535 - F1535 - G1535 + J1535- K1535- H1535- I1535- P1535)*-1</f>
        <v>-4000</v>
      </c>
      <c r="O1535" s="5" t="s">
        <v>3246</v>
      </c>
      <c r="P1535" s="5">
        <v>0</v>
      </c>
      <c r="Q1535" s="2112">
        <v>0</v>
      </c>
      <c r="R1535" s="2112">
        <v>143665</v>
      </c>
      <c r="S1535" s="2112">
        <v>718335</v>
      </c>
      <c r="T1535" s="2112">
        <v>0</v>
      </c>
      <c r="U1535" s="2112">
        <v>0</v>
      </c>
      <c r="V1535" s="2112">
        <v>0</v>
      </c>
      <c r="W1535" s="23">
        <v>0.76</v>
      </c>
      <c r="X1535" s="2112">
        <v>4</v>
      </c>
    </row>
    <row r="1536" spans="1:24" ht="15" customHeight="1" x14ac:dyDescent="0.25">
      <c r="A1536" s="6" t="s">
        <v>17</v>
      </c>
      <c r="B1536" s="6" t="s">
        <v>15</v>
      </c>
      <c r="C1536" s="7">
        <f t="shared" ref="C1536:L1536" si="587">SUM(C1529:C1535)</f>
        <v>8157000</v>
      </c>
      <c r="D1536" s="7">
        <f t="shared" si="587"/>
        <v>6850000</v>
      </c>
      <c r="E1536" s="7">
        <f t="shared" si="587"/>
        <v>1570000</v>
      </c>
      <c r="F1536" s="7">
        <f t="shared" si="587"/>
        <v>884000</v>
      </c>
      <c r="G1536" s="7">
        <f t="shared" si="587"/>
        <v>0</v>
      </c>
      <c r="H1536" s="7">
        <f t="shared" si="587"/>
        <v>5253000</v>
      </c>
      <c r="I1536" s="7">
        <f t="shared" si="587"/>
        <v>0</v>
      </c>
      <c r="J1536" s="7">
        <f t="shared" si="587"/>
        <v>4821000</v>
      </c>
      <c r="K1536" s="7">
        <f t="shared" si="587"/>
        <v>15000</v>
      </c>
      <c r="L1536" s="7">
        <f t="shared" si="587"/>
        <v>0</v>
      </c>
      <c r="M1536" s="7">
        <f>M1535</f>
        <v>1569666</v>
      </c>
      <c r="N1536" s="7">
        <f>SUM(N1529:N1535)</f>
        <v>24000</v>
      </c>
      <c r="O1536" s="7"/>
      <c r="P1536" s="7">
        <f>SUM(P1529:P1535)</f>
        <v>0</v>
      </c>
      <c r="Q1536" s="8"/>
    </row>
    <row r="1537" spans="1:24" ht="15" customHeight="1" x14ac:dyDescent="0.25">
      <c r="A1537" s="3" t="s">
        <v>41</v>
      </c>
      <c r="B1537" s="3" t="s">
        <v>3247</v>
      </c>
      <c r="C1537" s="5">
        <v>1455000</v>
      </c>
      <c r="D1537" s="5">
        <v>400000</v>
      </c>
      <c r="E1537" s="5">
        <v>80000</v>
      </c>
      <c r="F1537" s="5">
        <v>27000</v>
      </c>
      <c r="G1537" s="5">
        <v>0</v>
      </c>
      <c r="H1537" s="5">
        <v>1061000</v>
      </c>
      <c r="I1537" s="5">
        <v>0</v>
      </c>
      <c r="J1537" s="5">
        <v>20000</v>
      </c>
      <c r="K1537" s="5">
        <v>0</v>
      </c>
      <c r="L1537" s="5"/>
      <c r="M1537" s="5">
        <f t="shared" ref="M1537:M1543" si="588" xml:space="preserve"> M1536+H1537+ I1537- J1537- L1537+ Q1537</f>
        <v>2610666</v>
      </c>
      <c r="N1537" s="5">
        <f t="shared" ref="N1537:N1542" si="589">(C1537-D1537 - F1537 - G1537 + J1537- K1537- H1537- I1537- P1537)*-1</f>
        <v>13000</v>
      </c>
      <c r="O1537" s="5" t="s">
        <v>2716</v>
      </c>
      <c r="P1537" s="5">
        <v>0</v>
      </c>
      <c r="Q1537" s="2113">
        <v>0</v>
      </c>
      <c r="R1537" s="2113">
        <v>242501</v>
      </c>
      <c r="S1537" s="2113">
        <v>1212499</v>
      </c>
      <c r="T1537" s="2113">
        <v>0</v>
      </c>
      <c r="U1537" s="2113">
        <v>0</v>
      </c>
      <c r="V1537" s="2113">
        <v>0</v>
      </c>
      <c r="W1537" s="23">
        <v>0.73</v>
      </c>
      <c r="X1537" s="2113">
        <v>2</v>
      </c>
    </row>
    <row r="1538" spans="1:24" ht="15" customHeight="1" x14ac:dyDescent="0.25">
      <c r="A1538" s="3" t="s">
        <v>41</v>
      </c>
      <c r="B1538" s="3" t="s">
        <v>3249</v>
      </c>
      <c r="C1538" s="5">
        <v>1126000</v>
      </c>
      <c r="D1538" s="5">
        <v>1000000</v>
      </c>
      <c r="E1538" s="5">
        <v>200000</v>
      </c>
      <c r="F1538" s="5">
        <v>62000</v>
      </c>
      <c r="G1538" s="5">
        <v>0</v>
      </c>
      <c r="H1538" s="5">
        <v>115000</v>
      </c>
      <c r="I1538" s="5">
        <v>0</v>
      </c>
      <c r="J1538" s="5">
        <v>60000</v>
      </c>
      <c r="K1538" s="5">
        <v>0</v>
      </c>
      <c r="L1538" s="5"/>
      <c r="M1538" s="5">
        <f t="shared" si="588"/>
        <v>2665666</v>
      </c>
      <c r="N1538" s="5">
        <f t="shared" si="589"/>
        <v>-9000</v>
      </c>
      <c r="O1538" s="5" t="s">
        <v>3062</v>
      </c>
      <c r="P1538" s="5">
        <v>0</v>
      </c>
      <c r="Q1538" s="2116">
        <v>0</v>
      </c>
      <c r="R1538" s="2116">
        <v>187668</v>
      </c>
      <c r="S1538" s="2116">
        <v>938332</v>
      </c>
      <c r="T1538" s="2116">
        <v>0</v>
      </c>
      <c r="U1538" s="2116">
        <v>0</v>
      </c>
      <c r="V1538" s="2116">
        <v>0</v>
      </c>
      <c r="W1538" s="23">
        <v>0.77</v>
      </c>
      <c r="X1538" s="2116">
        <v>1</v>
      </c>
    </row>
    <row r="1539" spans="1:24" ht="15" customHeight="1" x14ac:dyDescent="0.25">
      <c r="A1539" s="3" t="s">
        <v>41</v>
      </c>
      <c r="B1539" s="3" t="s">
        <v>3252</v>
      </c>
      <c r="C1539" s="5">
        <v>1246000</v>
      </c>
      <c r="D1539" s="5">
        <v>1200000</v>
      </c>
      <c r="E1539" s="5">
        <v>240000</v>
      </c>
      <c r="F1539" s="5">
        <v>37000</v>
      </c>
      <c r="G1539" s="5">
        <v>0</v>
      </c>
      <c r="H1539" s="5">
        <v>156000</v>
      </c>
      <c r="I1539" s="5">
        <v>0</v>
      </c>
      <c r="J1539" s="5">
        <v>150000</v>
      </c>
      <c r="K1539" s="5">
        <v>0</v>
      </c>
      <c r="L1539" s="5"/>
      <c r="M1539" s="5">
        <f t="shared" si="588"/>
        <v>2671666</v>
      </c>
      <c r="N1539" s="5">
        <f t="shared" si="589"/>
        <v>-3000</v>
      </c>
      <c r="O1539" s="5" t="s">
        <v>3044</v>
      </c>
      <c r="P1539" s="5">
        <v>0</v>
      </c>
      <c r="Q1539" s="2119">
        <v>0</v>
      </c>
      <c r="R1539" s="2119">
        <v>207667</v>
      </c>
      <c r="S1539" s="2119">
        <v>1038333</v>
      </c>
      <c r="T1539" s="2119">
        <v>0</v>
      </c>
      <c r="U1539" s="2119">
        <v>0</v>
      </c>
      <c r="V1539" s="2119">
        <v>0</v>
      </c>
      <c r="W1539" s="23">
        <v>0.76</v>
      </c>
      <c r="X1539" s="2119">
        <v>3</v>
      </c>
    </row>
    <row r="1540" spans="1:24" ht="15" customHeight="1" x14ac:dyDescent="0.25">
      <c r="A1540" s="3" t="s">
        <v>41</v>
      </c>
      <c r="B1540" s="3" t="s">
        <v>3256</v>
      </c>
      <c r="C1540" s="5">
        <v>744000</v>
      </c>
      <c r="D1540" s="5">
        <v>0</v>
      </c>
      <c r="E1540" s="5">
        <v>0</v>
      </c>
      <c r="F1540" s="5">
        <v>27000</v>
      </c>
      <c r="G1540" s="5">
        <v>0</v>
      </c>
      <c r="H1540" s="5">
        <v>737000</v>
      </c>
      <c r="I1540" s="5">
        <v>0</v>
      </c>
      <c r="J1540" s="5">
        <v>20000</v>
      </c>
      <c r="K1540" s="5">
        <v>0</v>
      </c>
      <c r="L1540" s="5"/>
      <c r="M1540" s="5">
        <f t="shared" si="588"/>
        <v>3388666</v>
      </c>
      <c r="N1540" s="5">
        <f t="shared" si="589"/>
        <v>0</v>
      </c>
      <c r="O1540" s="5" t="s">
        <v>3257</v>
      </c>
      <c r="P1540" s="5">
        <v>0</v>
      </c>
      <c r="Q1540" s="2123">
        <v>0</v>
      </c>
      <c r="R1540" s="2123">
        <v>124001</v>
      </c>
      <c r="S1540" s="2123">
        <v>619999</v>
      </c>
      <c r="T1540" s="2123">
        <v>0</v>
      </c>
      <c r="U1540" s="2123">
        <v>0</v>
      </c>
      <c r="V1540" s="2123">
        <v>0</v>
      </c>
      <c r="W1540" s="23">
        <v>0.61</v>
      </c>
      <c r="X1540" s="2123">
        <v>0</v>
      </c>
    </row>
    <row r="1541" spans="1:24" ht="15" customHeight="1" x14ac:dyDescent="0.25">
      <c r="A1541" s="3" t="s">
        <v>41</v>
      </c>
      <c r="B1541" s="3" t="s">
        <v>3259</v>
      </c>
      <c r="C1541" s="5">
        <v>1106000</v>
      </c>
      <c r="D1541" s="5">
        <v>500000</v>
      </c>
      <c r="E1541" s="5">
        <v>100000</v>
      </c>
      <c r="F1541" s="5">
        <v>34000</v>
      </c>
      <c r="G1541" s="5">
        <v>0</v>
      </c>
      <c r="H1541" s="5">
        <v>1181000</v>
      </c>
      <c r="I1541" s="5">
        <v>0</v>
      </c>
      <c r="J1541" s="5">
        <v>600000</v>
      </c>
      <c r="K1541" s="5">
        <v>0</v>
      </c>
      <c r="L1541" s="5"/>
      <c r="M1541" s="5">
        <f t="shared" si="588"/>
        <v>3969666</v>
      </c>
      <c r="N1541" s="5">
        <f t="shared" si="589"/>
        <v>9000</v>
      </c>
      <c r="O1541" s="5" t="s">
        <v>3260</v>
      </c>
      <c r="P1541" s="5">
        <v>0</v>
      </c>
      <c r="Q1541" s="2126">
        <v>0</v>
      </c>
      <c r="R1541" s="2126">
        <v>184333</v>
      </c>
      <c r="S1541" s="2126">
        <v>921667</v>
      </c>
      <c r="T1541" s="2126">
        <v>0</v>
      </c>
      <c r="U1541" s="2126">
        <v>0</v>
      </c>
      <c r="V1541" s="2126">
        <v>0</v>
      </c>
      <c r="W1541" s="23">
        <v>0.8</v>
      </c>
      <c r="X1541" s="2126">
        <v>1</v>
      </c>
    </row>
    <row r="1542" spans="1:24" ht="15" customHeight="1" x14ac:dyDescent="0.25">
      <c r="A1542" s="3" t="s">
        <v>41</v>
      </c>
      <c r="B1542" s="3" t="s">
        <v>3263</v>
      </c>
      <c r="C1542" s="5">
        <v>846000</v>
      </c>
      <c r="D1542" s="5">
        <v>0</v>
      </c>
      <c r="E1542" s="5">
        <v>0</v>
      </c>
      <c r="F1542" s="5">
        <v>348000</v>
      </c>
      <c r="G1542" s="5">
        <v>0</v>
      </c>
      <c r="H1542" s="5">
        <v>508000</v>
      </c>
      <c r="I1542" s="5">
        <v>0</v>
      </c>
      <c r="J1542" s="5">
        <v>20000</v>
      </c>
      <c r="K1542" s="5">
        <v>0</v>
      </c>
      <c r="L1542" s="5"/>
      <c r="M1542" s="5">
        <f t="shared" si="588"/>
        <v>4457666</v>
      </c>
      <c r="N1542" s="5">
        <f t="shared" si="589"/>
        <v>-10000</v>
      </c>
      <c r="O1542" s="5" t="s">
        <v>3265</v>
      </c>
      <c r="P1542" s="5">
        <v>0</v>
      </c>
      <c r="Q1542" s="2130">
        <v>0</v>
      </c>
      <c r="R1542" s="2130">
        <v>141000</v>
      </c>
      <c r="S1542" s="2130">
        <v>705000</v>
      </c>
      <c r="T1542" s="2130">
        <v>0</v>
      </c>
      <c r="U1542" s="2130">
        <v>0</v>
      </c>
      <c r="V1542" s="2130">
        <v>0</v>
      </c>
      <c r="W1542" s="23">
        <v>0.71</v>
      </c>
      <c r="X1542" s="2130">
        <v>0</v>
      </c>
    </row>
    <row r="1543" spans="1:24" ht="15" customHeight="1" x14ac:dyDescent="0.25">
      <c r="A1543" s="3" t="s">
        <v>41</v>
      </c>
      <c r="B1543" s="3" t="s">
        <v>3266</v>
      </c>
      <c r="C1543" s="5">
        <v>1805000</v>
      </c>
      <c r="D1543" s="5">
        <v>0</v>
      </c>
      <c r="E1543" s="5">
        <v>0</v>
      </c>
      <c r="F1543" s="5">
        <v>275000</v>
      </c>
      <c r="G1543" s="5">
        <v>0</v>
      </c>
      <c r="H1543" s="5">
        <v>1819000</v>
      </c>
      <c r="I1543" s="5">
        <v>0</v>
      </c>
      <c r="J1543" s="5">
        <v>270000</v>
      </c>
      <c r="K1543" s="5">
        <v>0</v>
      </c>
      <c r="L1543" s="5"/>
      <c r="M1543" s="5">
        <f t="shared" si="588"/>
        <v>6006666</v>
      </c>
      <c r="N1543" s="5">
        <f>(C1543-D1543 - F1543 - G1543 + J1543- K1543- H1543- I1543- P1543)*-1</f>
        <v>19000</v>
      </c>
      <c r="O1543" s="5" t="s">
        <v>3268</v>
      </c>
      <c r="P1543" s="5">
        <v>0</v>
      </c>
      <c r="Q1543" s="2132">
        <v>0</v>
      </c>
      <c r="R1543" s="2132">
        <v>300834</v>
      </c>
      <c r="S1543" s="2132">
        <v>1504166</v>
      </c>
      <c r="T1543" s="2132">
        <v>0</v>
      </c>
      <c r="U1543" s="2132">
        <v>0</v>
      </c>
      <c r="V1543" s="2132">
        <v>0</v>
      </c>
      <c r="W1543" s="23">
        <v>0.8</v>
      </c>
      <c r="X1543" s="2132">
        <v>0</v>
      </c>
    </row>
    <row r="1544" spans="1:24" ht="15" customHeight="1" x14ac:dyDescent="0.25">
      <c r="A1544" s="6" t="s">
        <v>18</v>
      </c>
      <c r="B1544" s="6" t="s">
        <v>15</v>
      </c>
      <c r="C1544" s="7">
        <f t="shared" ref="C1544:L1544" si="590">SUM(C1537:C1543)</f>
        <v>8328000</v>
      </c>
      <c r="D1544" s="7">
        <f t="shared" si="590"/>
        <v>3100000</v>
      </c>
      <c r="E1544" s="7">
        <f t="shared" si="590"/>
        <v>620000</v>
      </c>
      <c r="F1544" s="7">
        <f t="shared" si="590"/>
        <v>810000</v>
      </c>
      <c r="G1544" s="7">
        <f t="shared" si="590"/>
        <v>0</v>
      </c>
      <c r="H1544" s="7">
        <f t="shared" si="590"/>
        <v>5577000</v>
      </c>
      <c r="I1544" s="7">
        <f t="shared" si="590"/>
        <v>0</v>
      </c>
      <c r="J1544" s="7">
        <f t="shared" si="590"/>
        <v>1140000</v>
      </c>
      <c r="K1544" s="7">
        <f t="shared" si="590"/>
        <v>0</v>
      </c>
      <c r="L1544" s="7">
        <f t="shared" si="590"/>
        <v>0</v>
      </c>
      <c r="M1544" s="7">
        <f>M1543</f>
        <v>6006666</v>
      </c>
      <c r="N1544" s="7">
        <f>SUM(N1537:N1543)</f>
        <v>19000</v>
      </c>
      <c r="O1544" s="7"/>
      <c r="P1544" s="7">
        <f>SUM(P1537:P1543)</f>
        <v>0</v>
      </c>
      <c r="Q1544" s="8"/>
    </row>
    <row r="1545" spans="1:24" ht="15" customHeight="1" x14ac:dyDescent="0.25">
      <c r="A1545" s="3" t="s">
        <v>41</v>
      </c>
      <c r="B1545" s="3" t="s">
        <v>3270</v>
      </c>
      <c r="C1545" s="5">
        <v>1083000</v>
      </c>
      <c r="D1545" s="5">
        <v>1500000</v>
      </c>
      <c r="E1545" s="5">
        <v>300000</v>
      </c>
      <c r="F1545" s="5">
        <v>27000</v>
      </c>
      <c r="G1545" s="5">
        <v>0</v>
      </c>
      <c r="H1545" s="5">
        <v>634000</v>
      </c>
      <c r="I1545" s="5">
        <v>0</v>
      </c>
      <c r="J1545" s="5">
        <v>1100000</v>
      </c>
      <c r="K1545" s="5">
        <v>0</v>
      </c>
      <c r="L1545" s="5"/>
      <c r="M1545" s="5">
        <f t="shared" ref="M1545:M1550" si="591" xml:space="preserve"> M1544+H1545+ I1545- J1545- L1545+ Q1545</f>
        <v>5540666</v>
      </c>
      <c r="N1545" s="5">
        <f t="shared" ref="N1545:N1550" si="592">(C1545-D1545 - F1545 - G1545 + J1545- K1545- H1545- I1545- P1545)*-1</f>
        <v>-22000</v>
      </c>
      <c r="O1545" s="5" t="s">
        <v>1129</v>
      </c>
      <c r="P1545" s="5">
        <v>0</v>
      </c>
      <c r="Q1545" s="2135">
        <v>0</v>
      </c>
      <c r="R1545" s="2135">
        <v>180500</v>
      </c>
      <c r="S1545" s="2135">
        <v>902500</v>
      </c>
      <c r="T1545" s="2135">
        <v>0</v>
      </c>
      <c r="U1545" s="2135">
        <v>0</v>
      </c>
      <c r="V1545" s="2135">
        <v>0</v>
      </c>
      <c r="W1545" s="23">
        <v>0.77</v>
      </c>
      <c r="X1545" s="2135">
        <v>3</v>
      </c>
    </row>
    <row r="1546" spans="1:24" ht="15" customHeight="1" x14ac:dyDescent="0.25">
      <c r="A1546" s="3" t="s">
        <v>41</v>
      </c>
      <c r="B1546" s="3" t="s">
        <v>3273</v>
      </c>
      <c r="C1546" s="5">
        <v>791000</v>
      </c>
      <c r="D1546" s="5">
        <v>1100000</v>
      </c>
      <c r="E1546" s="5">
        <v>220000</v>
      </c>
      <c r="F1546" s="5">
        <v>30000</v>
      </c>
      <c r="G1546" s="5">
        <v>0</v>
      </c>
      <c r="H1546" s="5">
        <v>162000</v>
      </c>
      <c r="I1546" s="5">
        <v>0</v>
      </c>
      <c r="J1546" s="5">
        <v>500000</v>
      </c>
      <c r="K1546" s="5">
        <v>0</v>
      </c>
      <c r="L1546" s="5"/>
      <c r="M1546" s="5">
        <f t="shared" si="591"/>
        <v>5202666</v>
      </c>
      <c r="N1546" s="5">
        <f t="shared" si="592"/>
        <v>1000</v>
      </c>
      <c r="O1546" s="5" t="s">
        <v>1979</v>
      </c>
      <c r="P1546" s="5">
        <v>0</v>
      </c>
      <c r="Q1546" s="2138">
        <v>0</v>
      </c>
      <c r="R1546" s="2138">
        <v>131834</v>
      </c>
      <c r="S1546" s="2138">
        <v>659166</v>
      </c>
      <c r="T1546" s="2138">
        <v>0</v>
      </c>
      <c r="U1546" s="2138">
        <v>0</v>
      </c>
      <c r="V1546" s="2138">
        <v>0</v>
      </c>
      <c r="W1546" s="23">
        <v>0.73</v>
      </c>
      <c r="X1546" s="2138">
        <v>2</v>
      </c>
    </row>
    <row r="1547" spans="1:24" ht="15" customHeight="1" x14ac:dyDescent="0.25">
      <c r="A1547" s="3" t="s">
        <v>41</v>
      </c>
      <c r="B1547" s="3" t="s">
        <v>3276</v>
      </c>
      <c r="C1547" s="5">
        <v>837000</v>
      </c>
      <c r="D1547" s="5">
        <v>1000000</v>
      </c>
      <c r="E1547" s="5">
        <v>200000</v>
      </c>
      <c r="F1547" s="5">
        <v>25000</v>
      </c>
      <c r="G1547" s="5">
        <v>0</v>
      </c>
      <c r="H1547" s="5">
        <v>31000</v>
      </c>
      <c r="I1547" s="5">
        <v>0</v>
      </c>
      <c r="J1547" s="5">
        <v>240000</v>
      </c>
      <c r="K1547" s="5">
        <v>0</v>
      </c>
      <c r="L1547" s="5"/>
      <c r="M1547" s="5">
        <f t="shared" si="591"/>
        <v>4993666</v>
      </c>
      <c r="N1547" s="5">
        <f t="shared" si="592"/>
        <v>-21000</v>
      </c>
      <c r="O1547" s="5" t="s">
        <v>1927</v>
      </c>
      <c r="P1547" s="5">
        <v>0</v>
      </c>
      <c r="Q1547" s="2142">
        <v>0</v>
      </c>
      <c r="R1547" s="2142">
        <v>139500</v>
      </c>
      <c r="S1547" s="2142">
        <v>697500</v>
      </c>
      <c r="T1547" s="2142">
        <v>0</v>
      </c>
      <c r="U1547" s="2142">
        <v>0</v>
      </c>
      <c r="V1547" s="2142">
        <v>0</v>
      </c>
      <c r="W1547" s="23">
        <v>0.78</v>
      </c>
      <c r="X1547" s="2142">
        <v>1</v>
      </c>
    </row>
    <row r="1548" spans="1:24" ht="15" customHeight="1" x14ac:dyDescent="0.25">
      <c r="A1548" s="3" t="s">
        <v>41</v>
      </c>
      <c r="B1548" s="3" t="s">
        <v>3278</v>
      </c>
      <c r="C1548" s="5">
        <v>846000</v>
      </c>
      <c r="D1548" s="5">
        <v>0</v>
      </c>
      <c r="E1548" s="5">
        <v>0</v>
      </c>
      <c r="F1548" s="5">
        <v>340000</v>
      </c>
      <c r="G1548" s="5">
        <v>0</v>
      </c>
      <c r="H1548" s="5">
        <v>556000</v>
      </c>
      <c r="I1548" s="5">
        <v>0</v>
      </c>
      <c r="J1548" s="5">
        <v>50000</v>
      </c>
      <c r="K1548" s="5">
        <v>0</v>
      </c>
      <c r="L1548" s="5"/>
      <c r="M1548" s="5">
        <f t="shared" si="591"/>
        <v>5499666</v>
      </c>
      <c r="N1548" s="5">
        <f t="shared" si="592"/>
        <v>0</v>
      </c>
      <c r="O1548" s="5" t="s">
        <v>3279</v>
      </c>
      <c r="P1548" s="5">
        <v>0</v>
      </c>
      <c r="Q1548" s="2145">
        <v>0</v>
      </c>
      <c r="R1548" s="2145">
        <v>141001</v>
      </c>
      <c r="S1548" s="2145">
        <v>704999</v>
      </c>
      <c r="T1548" s="2145">
        <v>0</v>
      </c>
      <c r="U1548" s="2145">
        <v>0</v>
      </c>
      <c r="V1548" s="2145">
        <v>0</v>
      </c>
      <c r="W1548" s="23">
        <v>0.71</v>
      </c>
      <c r="X1548" s="2145">
        <v>0</v>
      </c>
    </row>
    <row r="1549" spans="1:24" ht="15" customHeight="1" x14ac:dyDescent="0.25">
      <c r="A1549" s="3" t="s">
        <v>41</v>
      </c>
      <c r="B1549" s="3" t="s">
        <v>3282</v>
      </c>
      <c r="C1549" s="5">
        <v>891000</v>
      </c>
      <c r="D1549" s="5">
        <v>0</v>
      </c>
      <c r="E1549" s="5">
        <v>0</v>
      </c>
      <c r="F1549" s="5">
        <v>145000</v>
      </c>
      <c r="G1549" s="5">
        <v>0</v>
      </c>
      <c r="H1549" s="5">
        <v>952000</v>
      </c>
      <c r="I1549" s="5">
        <v>0</v>
      </c>
      <c r="J1549" s="5">
        <v>200000</v>
      </c>
      <c r="K1549" s="5">
        <v>0</v>
      </c>
      <c r="L1549" s="5"/>
      <c r="M1549" s="5">
        <f t="shared" si="591"/>
        <v>6251666</v>
      </c>
      <c r="N1549" s="5">
        <f t="shared" si="592"/>
        <v>6000</v>
      </c>
      <c r="O1549" s="5" t="s">
        <v>2462</v>
      </c>
      <c r="P1549" s="5">
        <v>0</v>
      </c>
      <c r="Q1549" s="2148">
        <v>0</v>
      </c>
      <c r="R1549" s="2148">
        <v>148501</v>
      </c>
      <c r="S1549" s="2148">
        <v>742499</v>
      </c>
      <c r="T1549" s="2148">
        <v>0</v>
      </c>
      <c r="U1549" s="2148">
        <v>0</v>
      </c>
      <c r="V1549" s="2148">
        <v>0</v>
      </c>
      <c r="W1549" s="23">
        <v>0.77</v>
      </c>
      <c r="X1549" s="2148">
        <v>0</v>
      </c>
    </row>
    <row r="1550" spans="1:24" ht="15" customHeight="1" x14ac:dyDescent="0.25">
      <c r="A1550" s="3" t="s">
        <v>41</v>
      </c>
      <c r="B1550" s="3" t="s">
        <v>3283</v>
      </c>
      <c r="C1550" s="5">
        <v>1621000</v>
      </c>
      <c r="D1550" s="5">
        <v>650000</v>
      </c>
      <c r="E1550" s="5">
        <v>130000</v>
      </c>
      <c r="F1550" s="5">
        <v>30000</v>
      </c>
      <c r="G1550" s="5">
        <v>0</v>
      </c>
      <c r="H1550" s="5">
        <v>984000</v>
      </c>
      <c r="I1550" s="5">
        <v>0</v>
      </c>
      <c r="J1550" s="5">
        <v>20000</v>
      </c>
      <c r="K1550" s="5">
        <v>0</v>
      </c>
      <c r="L1550" s="5"/>
      <c r="M1550" s="5">
        <f t="shared" si="591"/>
        <v>7215666</v>
      </c>
      <c r="N1550" s="5">
        <f t="shared" si="592"/>
        <v>23000</v>
      </c>
      <c r="O1550" s="5" t="s">
        <v>3260</v>
      </c>
      <c r="P1550" s="5">
        <v>0</v>
      </c>
      <c r="Q1550" s="2150">
        <v>0</v>
      </c>
      <c r="R1550" s="2150">
        <v>270168</v>
      </c>
      <c r="S1550" s="2150">
        <v>1350832</v>
      </c>
      <c r="T1550" s="2150">
        <v>0</v>
      </c>
      <c r="U1550" s="2150">
        <v>0</v>
      </c>
      <c r="V1550" s="2150">
        <v>0</v>
      </c>
      <c r="W1550" s="23">
        <v>0.81</v>
      </c>
      <c r="X1550" s="2150">
        <v>2</v>
      </c>
    </row>
    <row r="1551" spans="1:24" ht="15" customHeight="1" x14ac:dyDescent="0.25">
      <c r="A1551" s="3" t="s">
        <v>41</v>
      </c>
      <c r="B1551" s="3" t="s">
        <v>3286</v>
      </c>
      <c r="C1551" s="5">
        <v>853000</v>
      </c>
      <c r="D1551" s="5">
        <v>500000</v>
      </c>
      <c r="E1551" s="5">
        <v>100000</v>
      </c>
      <c r="F1551" s="5">
        <v>37000</v>
      </c>
      <c r="G1551" s="5">
        <v>0</v>
      </c>
      <c r="H1551" s="5">
        <v>347000</v>
      </c>
      <c r="I1551" s="5">
        <v>0</v>
      </c>
      <c r="J1551" s="5">
        <v>13000</v>
      </c>
      <c r="K1551" s="5">
        <v>0</v>
      </c>
      <c r="L1551" s="5"/>
      <c r="M1551" s="5">
        <f xml:space="preserve"> M1550+H1551+ I1551- J1551- L1551+ Q1551</f>
        <v>7549666</v>
      </c>
      <c r="N1551" s="5">
        <f>(C1551-D1551 - F1551 - G1551 + J1551- K1551- H1551- I1551- P1551)*-1</f>
        <v>18000</v>
      </c>
      <c r="O1551" s="5" t="s">
        <v>2612</v>
      </c>
      <c r="P1551" s="5">
        <v>0</v>
      </c>
      <c r="Q1551" s="2153">
        <v>0</v>
      </c>
      <c r="R1551" s="2153">
        <v>142168</v>
      </c>
      <c r="S1551" s="2153">
        <v>710832</v>
      </c>
      <c r="T1551" s="2153">
        <v>0</v>
      </c>
      <c r="U1551" s="2153">
        <v>0</v>
      </c>
      <c r="V1551" s="2153">
        <v>0</v>
      </c>
      <c r="W1551" s="23">
        <v>0.75</v>
      </c>
      <c r="X1551" s="2153">
        <v>2</v>
      </c>
    </row>
    <row r="1552" spans="1:24" ht="15" customHeight="1" x14ac:dyDescent="0.25">
      <c r="A1552" s="6" t="s">
        <v>19</v>
      </c>
      <c r="B1552" s="6" t="s">
        <v>15</v>
      </c>
      <c r="C1552" s="7">
        <f t="shared" ref="C1552:L1552" si="593">SUM(C1545:C1551)</f>
        <v>6922000</v>
      </c>
      <c r="D1552" s="7">
        <f t="shared" si="593"/>
        <v>4750000</v>
      </c>
      <c r="E1552" s="7">
        <f t="shared" si="593"/>
        <v>950000</v>
      </c>
      <c r="F1552" s="7">
        <f t="shared" si="593"/>
        <v>634000</v>
      </c>
      <c r="G1552" s="7">
        <f t="shared" si="593"/>
        <v>0</v>
      </c>
      <c r="H1552" s="7">
        <f t="shared" si="593"/>
        <v>3666000</v>
      </c>
      <c r="I1552" s="7">
        <f t="shared" si="593"/>
        <v>0</v>
      </c>
      <c r="J1552" s="7">
        <f t="shared" si="593"/>
        <v>2123000</v>
      </c>
      <c r="K1552" s="7">
        <f t="shared" si="593"/>
        <v>0</v>
      </c>
      <c r="L1552" s="7">
        <f t="shared" si="593"/>
        <v>0</v>
      </c>
      <c r="M1552" s="7">
        <f>M1551</f>
        <v>7549666</v>
      </c>
      <c r="N1552" s="7">
        <f>SUM(N1545:N1551)</f>
        <v>5000</v>
      </c>
      <c r="O1552" s="7"/>
      <c r="P1552" s="7">
        <f>SUM(P1545:P1551)</f>
        <v>0</v>
      </c>
      <c r="Q1552" s="8"/>
    </row>
    <row r="1553" spans="1:24" x14ac:dyDescent="0.25">
      <c r="A1553" s="10" t="s">
        <v>15</v>
      </c>
      <c r="B1553" s="10" t="s">
        <v>20</v>
      </c>
      <c r="C1553" s="11">
        <f t="shared" ref="C1553:L1553" si="594">C1528+C1536+C1544+C1552</f>
        <v>32708000</v>
      </c>
      <c r="D1553" s="11">
        <f t="shared" si="594"/>
        <v>25600000</v>
      </c>
      <c r="E1553" s="11">
        <f t="shared" si="594"/>
        <v>5320000</v>
      </c>
      <c r="F1553" s="11">
        <f t="shared" si="594"/>
        <v>2959000</v>
      </c>
      <c r="G1553" s="11">
        <f t="shared" si="594"/>
        <v>0</v>
      </c>
      <c r="H1553" s="11">
        <f t="shared" si="594"/>
        <v>18194000</v>
      </c>
      <c r="I1553" s="11">
        <f t="shared" si="594"/>
        <v>0</v>
      </c>
      <c r="J1553" s="11">
        <f t="shared" si="594"/>
        <v>14023000</v>
      </c>
      <c r="K1553" s="11">
        <f t="shared" si="594"/>
        <v>15000</v>
      </c>
      <c r="L1553" s="11">
        <f t="shared" si="594"/>
        <v>0</v>
      </c>
      <c r="M1553" s="11">
        <f>M1552</f>
        <v>7549666</v>
      </c>
      <c r="N1553" s="11">
        <f>N1528+N1536+N1544+N1552</f>
        <v>37000</v>
      </c>
      <c r="O1553" s="11"/>
      <c r="P1553" s="11">
        <f>P1528+P1536+P1544+P1552</f>
        <v>0</v>
      </c>
      <c r="Q1553" s="9"/>
    </row>
    <row r="1554" spans="1:24" ht="15" customHeight="1" x14ac:dyDescent="0.25">
      <c r="A1554" t="s">
        <v>41</v>
      </c>
      <c r="B1554" s="3" t="s">
        <v>3289</v>
      </c>
      <c r="C1554" s="5">
        <v>1214000</v>
      </c>
      <c r="D1554" s="5">
        <v>1300000</v>
      </c>
      <c r="E1554" s="5">
        <v>260000</v>
      </c>
      <c r="F1554" s="5">
        <v>47000</v>
      </c>
      <c r="G1554" s="5">
        <v>0</v>
      </c>
      <c r="H1554" s="5">
        <v>870000</v>
      </c>
      <c r="I1554" s="5">
        <v>0</v>
      </c>
      <c r="J1554" s="5">
        <v>1000000</v>
      </c>
      <c r="K1554" s="5">
        <v>0</v>
      </c>
      <c r="L1554" s="5"/>
      <c r="M1554" s="5">
        <f t="shared" ref="M1554:M1559" si="595" xml:space="preserve"> M1553+H1554+ I1554- J1554- L1554+ Q1554</f>
        <v>7419666</v>
      </c>
      <c r="N1554" s="5">
        <f t="shared" ref="N1554:N1559" si="596">(C1554-D1554 - F1554 - G1554 + J1554- K1554- H1554- I1554- P1554)*-1</f>
        <v>3000</v>
      </c>
      <c r="O1554" s="5" t="s">
        <v>3100</v>
      </c>
      <c r="P1554" s="5">
        <v>0</v>
      </c>
      <c r="Q1554" s="2155">
        <v>0</v>
      </c>
      <c r="R1554" s="2155">
        <v>202333</v>
      </c>
      <c r="S1554" s="2155">
        <v>1011667</v>
      </c>
      <c r="T1554" s="2155">
        <v>0</v>
      </c>
      <c r="U1554" s="2155">
        <v>0</v>
      </c>
      <c r="V1554" s="2155">
        <v>0</v>
      </c>
      <c r="W1554" s="23">
        <v>0.82</v>
      </c>
      <c r="X1554" s="2155">
        <v>3</v>
      </c>
    </row>
    <row r="1555" spans="1:24" ht="15" customHeight="1" x14ac:dyDescent="0.25">
      <c r="A1555" s="3" t="s">
        <v>41</v>
      </c>
      <c r="B1555" s="3" t="s">
        <v>3292</v>
      </c>
      <c r="C1555" s="5">
        <v>863000</v>
      </c>
      <c r="D1555" s="5">
        <v>500000</v>
      </c>
      <c r="E1555" s="5">
        <v>100000</v>
      </c>
      <c r="F1555" s="5">
        <v>25000</v>
      </c>
      <c r="G1555" s="5">
        <v>0</v>
      </c>
      <c r="H1555" s="5">
        <v>835000</v>
      </c>
      <c r="I1555" s="5">
        <v>0</v>
      </c>
      <c r="J1555" s="5">
        <v>520000</v>
      </c>
      <c r="K1555" s="5">
        <v>25000</v>
      </c>
      <c r="L1555" s="5"/>
      <c r="M1555" s="5">
        <f t="shared" si="595"/>
        <v>7734666</v>
      </c>
      <c r="N1555" s="5">
        <f t="shared" si="596"/>
        <v>2000</v>
      </c>
      <c r="O1555" s="5" t="s">
        <v>3295</v>
      </c>
      <c r="P1555" s="5">
        <v>0</v>
      </c>
      <c r="Q1555" s="2160">
        <v>0</v>
      </c>
      <c r="R1555" s="2160">
        <v>143833</v>
      </c>
      <c r="S1555" s="2160">
        <v>719167</v>
      </c>
      <c r="T1555" s="2160">
        <v>0</v>
      </c>
      <c r="U1555" s="2160">
        <v>0</v>
      </c>
      <c r="V1555" s="2160">
        <v>0</v>
      </c>
      <c r="W1555" s="23">
        <v>0.72</v>
      </c>
      <c r="X1555" s="2160">
        <v>1</v>
      </c>
    </row>
    <row r="1556" spans="1:24" ht="15" customHeight="1" x14ac:dyDescent="0.25">
      <c r="A1556" s="3" t="s">
        <v>41</v>
      </c>
      <c r="B1556" s="3" t="s">
        <v>3296</v>
      </c>
      <c r="C1556" s="5">
        <v>830000</v>
      </c>
      <c r="D1556" s="5">
        <v>0</v>
      </c>
      <c r="E1556" s="5">
        <v>0</v>
      </c>
      <c r="F1556" s="5">
        <v>27000</v>
      </c>
      <c r="G1556" s="5">
        <v>0</v>
      </c>
      <c r="H1556" s="5">
        <v>843000</v>
      </c>
      <c r="I1556" s="5">
        <v>0</v>
      </c>
      <c r="J1556" s="5">
        <v>20000</v>
      </c>
      <c r="K1556" s="5">
        <v>0</v>
      </c>
      <c r="L1556" s="5">
        <v>5557666</v>
      </c>
      <c r="M1556" s="1081">
        <v>3000000</v>
      </c>
      <c r="N1556" s="5">
        <f t="shared" si="596"/>
        <v>20000</v>
      </c>
      <c r="O1556" s="5" t="s">
        <v>3297</v>
      </c>
      <c r="P1556" s="5">
        <v>0</v>
      </c>
      <c r="Q1556" s="2162">
        <v>0</v>
      </c>
      <c r="R1556" s="2162">
        <v>138332</v>
      </c>
      <c r="S1556" s="2162">
        <v>691667.7</v>
      </c>
      <c r="T1556" s="2162">
        <v>0</v>
      </c>
      <c r="U1556" s="2162">
        <v>0</v>
      </c>
      <c r="V1556" s="2162">
        <v>0</v>
      </c>
      <c r="W1556" s="23">
        <v>0.73</v>
      </c>
      <c r="X1556" s="2162">
        <v>0</v>
      </c>
    </row>
    <row r="1557" spans="1:24" ht="15" customHeight="1" x14ac:dyDescent="0.25">
      <c r="A1557" s="3" t="s">
        <v>41</v>
      </c>
      <c r="B1557" s="3" t="s">
        <v>3302</v>
      </c>
      <c r="C1557" s="5">
        <v>1132000</v>
      </c>
      <c r="D1557" s="5">
        <v>200000</v>
      </c>
      <c r="E1557" s="5">
        <v>40000</v>
      </c>
      <c r="F1557" s="5">
        <v>241000</v>
      </c>
      <c r="G1557" s="5">
        <v>0</v>
      </c>
      <c r="H1557" s="5">
        <v>663000</v>
      </c>
      <c r="I1557" s="5">
        <v>0</v>
      </c>
      <c r="J1557" s="5">
        <v>0</v>
      </c>
      <c r="K1557" s="5">
        <v>0</v>
      </c>
      <c r="L1557" s="5"/>
      <c r="M1557" s="5">
        <f t="shared" si="595"/>
        <v>3663000</v>
      </c>
      <c r="N1557" s="5">
        <f t="shared" si="596"/>
        <v>-28000</v>
      </c>
      <c r="O1557" s="5" t="s">
        <v>1949</v>
      </c>
      <c r="P1557" s="5">
        <v>0</v>
      </c>
      <c r="Q1557" s="2167">
        <v>0</v>
      </c>
      <c r="R1557" s="2167">
        <v>188672</v>
      </c>
      <c r="S1557" s="2167">
        <v>943328.2</v>
      </c>
      <c r="T1557" s="2167">
        <v>0</v>
      </c>
      <c r="U1557" s="2167">
        <v>0</v>
      </c>
      <c r="V1557" s="2167">
        <v>0</v>
      </c>
      <c r="W1557" s="23">
        <v>0.63</v>
      </c>
      <c r="X1557" s="2167">
        <v>1</v>
      </c>
    </row>
    <row r="1558" spans="1:24" ht="15" customHeight="1" x14ac:dyDescent="0.25">
      <c r="A1558" s="3" t="s">
        <v>41</v>
      </c>
      <c r="B1558" s="3" t="s">
        <v>3303</v>
      </c>
      <c r="C1558" s="5">
        <v>1277000</v>
      </c>
      <c r="D1558" s="5">
        <v>400000</v>
      </c>
      <c r="E1558" s="5">
        <v>80000</v>
      </c>
      <c r="F1558" s="5">
        <v>25000</v>
      </c>
      <c r="G1558" s="5">
        <v>0</v>
      </c>
      <c r="H1558" s="5">
        <v>872000</v>
      </c>
      <c r="I1558" s="5">
        <v>0</v>
      </c>
      <c r="J1558" s="5">
        <v>20000</v>
      </c>
      <c r="K1558" s="5">
        <v>0</v>
      </c>
      <c r="L1558" s="5"/>
      <c r="M1558" s="5">
        <f t="shared" si="595"/>
        <v>4515000</v>
      </c>
      <c r="N1558" s="5">
        <f t="shared" si="596"/>
        <v>0</v>
      </c>
      <c r="O1558" s="5" t="s">
        <v>3305</v>
      </c>
      <c r="P1558" s="5">
        <v>0</v>
      </c>
      <c r="Q1558" s="2169">
        <v>0</v>
      </c>
      <c r="R1558" s="2169">
        <v>212827</v>
      </c>
      <c r="S1558" s="2169">
        <v>1064172.6000000001</v>
      </c>
      <c r="T1558" s="2169">
        <v>0</v>
      </c>
      <c r="U1558" s="2169">
        <v>0</v>
      </c>
      <c r="V1558" s="2169">
        <v>0</v>
      </c>
      <c r="W1558" s="23">
        <v>0.76</v>
      </c>
      <c r="X1558" s="2169">
        <v>1</v>
      </c>
    </row>
    <row r="1559" spans="1:24" ht="15" customHeight="1" x14ac:dyDescent="0.25">
      <c r="A1559" s="3" t="s">
        <v>41</v>
      </c>
      <c r="B1559" s="3" t="s">
        <v>3307</v>
      </c>
      <c r="C1559" s="5">
        <v>1004000</v>
      </c>
      <c r="D1559" s="5">
        <v>900000</v>
      </c>
      <c r="E1559" s="5">
        <v>180000</v>
      </c>
      <c r="F1559" s="5">
        <v>114000</v>
      </c>
      <c r="G1559" s="5">
        <v>0</v>
      </c>
      <c r="H1559" s="5">
        <v>16000</v>
      </c>
      <c r="I1559" s="5">
        <v>0</v>
      </c>
      <c r="J1559" s="5">
        <v>20000</v>
      </c>
      <c r="K1559" s="5">
        <v>0</v>
      </c>
      <c r="L1559" s="5"/>
      <c r="M1559" s="5">
        <f t="shared" si="595"/>
        <v>4511000</v>
      </c>
      <c r="N1559" s="5">
        <f t="shared" si="596"/>
        <v>6000</v>
      </c>
      <c r="O1559" s="5" t="s">
        <v>2445</v>
      </c>
      <c r="P1559" s="5">
        <v>0</v>
      </c>
      <c r="Q1559" s="2173">
        <v>0</v>
      </c>
      <c r="R1559" s="2173">
        <v>167334</v>
      </c>
      <c r="S1559" s="2173">
        <v>836666</v>
      </c>
      <c r="T1559" s="2173">
        <v>0</v>
      </c>
      <c r="U1559" s="2173">
        <v>0</v>
      </c>
      <c r="V1559" s="2173">
        <v>0</v>
      </c>
      <c r="W1559" s="23">
        <v>0.69</v>
      </c>
      <c r="X1559" s="2173">
        <v>2</v>
      </c>
    </row>
    <row r="1560" spans="1:24" ht="15" customHeight="1" x14ac:dyDescent="0.25">
      <c r="A1560" s="3" t="s">
        <v>41</v>
      </c>
      <c r="B1560" s="3" t="s">
        <v>3309</v>
      </c>
      <c r="C1560" s="5">
        <v>807000</v>
      </c>
      <c r="D1560" s="5">
        <v>0</v>
      </c>
      <c r="E1560" s="5">
        <v>0</v>
      </c>
      <c r="F1560" s="5">
        <v>25000</v>
      </c>
      <c r="G1560" s="5">
        <v>0</v>
      </c>
      <c r="H1560" s="5">
        <v>784000</v>
      </c>
      <c r="I1560" s="5">
        <v>0</v>
      </c>
      <c r="J1560" s="5">
        <v>20000</v>
      </c>
      <c r="K1560" s="5">
        <v>0</v>
      </c>
      <c r="L1560" s="5"/>
      <c r="M1560" s="5">
        <f xml:space="preserve"> M1559+H1560+ I1560- J1560- L1560+ Q1560</f>
        <v>5275000</v>
      </c>
      <c r="N1560" s="5">
        <f>(C1560-D1560 - F1560 - G1560 + J1560- K1560- H1560- I1560- P1560)*-1</f>
        <v>-18000</v>
      </c>
      <c r="O1560" s="5" t="s">
        <v>3311</v>
      </c>
      <c r="P1560" s="5">
        <v>0</v>
      </c>
      <c r="Q1560" s="2176">
        <v>0</v>
      </c>
      <c r="R1560" s="2176">
        <v>134499</v>
      </c>
      <c r="S1560" s="2176">
        <v>672500.6</v>
      </c>
      <c r="T1560" s="2176">
        <v>0</v>
      </c>
      <c r="U1560" s="2176">
        <v>0</v>
      </c>
      <c r="V1560" s="2176">
        <v>0</v>
      </c>
      <c r="W1560" s="23">
        <v>0.65</v>
      </c>
      <c r="X1560" s="2176">
        <v>0</v>
      </c>
    </row>
    <row r="1561" spans="1:24" ht="15" customHeight="1" x14ac:dyDescent="0.25">
      <c r="A1561" s="6" t="s">
        <v>16</v>
      </c>
      <c r="B1561" s="6" t="s">
        <v>15</v>
      </c>
      <c r="C1561" s="7">
        <f t="shared" ref="C1561:L1561" si="597">SUM(C1554:C1560)</f>
        <v>7127000</v>
      </c>
      <c r="D1561" s="7">
        <f t="shared" si="597"/>
        <v>3300000</v>
      </c>
      <c r="E1561" s="7">
        <f t="shared" si="597"/>
        <v>660000</v>
      </c>
      <c r="F1561" s="7">
        <f t="shared" si="597"/>
        <v>504000</v>
      </c>
      <c r="G1561" s="7">
        <f t="shared" si="597"/>
        <v>0</v>
      </c>
      <c r="H1561" s="7">
        <f t="shared" si="597"/>
        <v>4883000</v>
      </c>
      <c r="I1561" s="7">
        <f t="shared" si="597"/>
        <v>0</v>
      </c>
      <c r="J1561" s="7">
        <f t="shared" si="597"/>
        <v>1600000</v>
      </c>
      <c r="K1561" s="7">
        <f t="shared" si="597"/>
        <v>25000</v>
      </c>
      <c r="L1561" s="7">
        <f t="shared" si="597"/>
        <v>5557666</v>
      </c>
      <c r="M1561" s="7">
        <f>M1560</f>
        <v>5275000</v>
      </c>
      <c r="N1561" s="7">
        <f>SUM(N1554:N1560)</f>
        <v>-15000</v>
      </c>
      <c r="O1561" s="7"/>
      <c r="P1561" s="7">
        <f>SUM(P1554:P1560)</f>
        <v>0</v>
      </c>
      <c r="Q1561" s="8"/>
    </row>
    <row r="1562" spans="1:24" ht="15" customHeight="1" x14ac:dyDescent="0.25">
      <c r="A1562" s="3" t="s">
        <v>41</v>
      </c>
      <c r="B1562" s="3" t="s">
        <v>3353</v>
      </c>
      <c r="C1562" s="5">
        <v>1916000</v>
      </c>
      <c r="D1562" s="5">
        <v>100000</v>
      </c>
      <c r="E1562" s="5">
        <v>20000</v>
      </c>
      <c r="F1562" s="5">
        <v>32000</v>
      </c>
      <c r="G1562" s="5">
        <v>0</v>
      </c>
      <c r="H1562" s="5">
        <v>1784000</v>
      </c>
      <c r="I1562" s="5">
        <v>0</v>
      </c>
      <c r="J1562" s="5">
        <v>0</v>
      </c>
      <c r="K1562" s="5">
        <v>0</v>
      </c>
      <c r="L1562" s="5"/>
      <c r="M1562" s="5">
        <f xml:space="preserve"> M1561+H1562+ I1562- J1562- L1562+ Q1562</f>
        <v>7059000</v>
      </c>
      <c r="N1562" s="5">
        <f>(C1562-D1562 - F1562 - G1562 + J1562- K1562- H1562- I1562- P1562)*-1</f>
        <v>0</v>
      </c>
      <c r="O1562" s="5" t="s">
        <v>524</v>
      </c>
      <c r="P1562" s="5">
        <v>0</v>
      </c>
      <c r="Q1562" s="2177">
        <v>0</v>
      </c>
      <c r="R1562" s="2177">
        <v>319336</v>
      </c>
      <c r="S1562" s="2177">
        <v>1596664</v>
      </c>
      <c r="T1562" s="2177">
        <v>0</v>
      </c>
      <c r="U1562" s="2177">
        <v>0</v>
      </c>
      <c r="V1562" s="2177">
        <v>0</v>
      </c>
      <c r="W1562" s="23">
        <v>0.77</v>
      </c>
      <c r="X1562" s="2177">
        <v>1</v>
      </c>
    </row>
    <row r="1563" spans="1:24" ht="15" customHeight="1" x14ac:dyDescent="0.25">
      <c r="A1563" s="3" t="s">
        <v>41</v>
      </c>
      <c r="B1563" s="3" t="s">
        <v>3312</v>
      </c>
      <c r="C1563" s="5">
        <v>813000</v>
      </c>
      <c r="D1563" s="5">
        <v>300000</v>
      </c>
      <c r="E1563" s="5">
        <v>60000</v>
      </c>
      <c r="F1563" s="5">
        <v>25000</v>
      </c>
      <c r="G1563" s="5">
        <v>0</v>
      </c>
      <c r="H1563" s="5">
        <v>508000</v>
      </c>
      <c r="I1563" s="5">
        <v>0</v>
      </c>
      <c r="J1563" s="5">
        <v>20000</v>
      </c>
      <c r="K1563" s="5">
        <v>0</v>
      </c>
      <c r="L1563" s="5"/>
      <c r="M1563" s="5">
        <f xml:space="preserve"> M1562+H1563+ I1563- J1563- L1563+ Q1563</f>
        <v>7547000</v>
      </c>
      <c r="N1563" s="5">
        <f t="shared" ref="N1563:N1567" si="598">(C1563-D1563 - F1563 - G1563 + J1563- K1563- H1563- I1563- P1563)*-1</f>
        <v>0</v>
      </c>
      <c r="O1563" s="5" t="s">
        <v>3314</v>
      </c>
      <c r="P1563" s="5">
        <v>0</v>
      </c>
      <c r="Q1563" s="2180">
        <v>0</v>
      </c>
      <c r="R1563" s="2180">
        <v>135498</v>
      </c>
      <c r="S1563" s="2180">
        <v>677501.6</v>
      </c>
      <c r="T1563" s="2180">
        <v>0</v>
      </c>
      <c r="U1563" s="2180">
        <v>0</v>
      </c>
      <c r="V1563" s="2180">
        <v>0</v>
      </c>
      <c r="W1563" s="23">
        <v>0.61</v>
      </c>
      <c r="X1563" s="2180">
        <v>1</v>
      </c>
    </row>
    <row r="1564" spans="1:24" ht="15" customHeight="1" x14ac:dyDescent="0.25">
      <c r="A1564" s="3" t="s">
        <v>41</v>
      </c>
      <c r="B1564" s="3" t="s">
        <v>3315</v>
      </c>
      <c r="C1564" s="5">
        <v>974000</v>
      </c>
      <c r="D1564" s="5">
        <v>1200000</v>
      </c>
      <c r="E1564" s="5">
        <v>240000</v>
      </c>
      <c r="F1564" s="5">
        <v>25000</v>
      </c>
      <c r="G1564" s="5">
        <v>0</v>
      </c>
      <c r="H1564" s="5">
        <v>548000</v>
      </c>
      <c r="I1564" s="5">
        <v>0</v>
      </c>
      <c r="J1564" s="5">
        <v>800000</v>
      </c>
      <c r="K1564" s="5">
        <v>0</v>
      </c>
      <c r="L1564" s="5"/>
      <c r="M1564" s="5">
        <f t="shared" ref="M1564:M1567" si="599" xml:space="preserve"> M1563+H1564+ I1564- J1564- L1564+ Q1564</f>
        <v>7295000</v>
      </c>
      <c r="N1564" s="5">
        <f t="shared" si="598"/>
        <v>-1000</v>
      </c>
      <c r="O1564" s="5" t="s">
        <v>1492</v>
      </c>
      <c r="P1564" s="5">
        <v>0</v>
      </c>
      <c r="Q1564" s="2183">
        <v>0</v>
      </c>
      <c r="R1564" s="2183">
        <v>162334</v>
      </c>
      <c r="S1564" s="2183">
        <v>811666</v>
      </c>
      <c r="T1564" s="2183">
        <v>0</v>
      </c>
      <c r="U1564" s="2183">
        <v>0</v>
      </c>
      <c r="V1564" s="2183">
        <v>0</v>
      </c>
      <c r="W1564" s="23">
        <v>0.71</v>
      </c>
      <c r="X1564" s="2183">
        <v>3</v>
      </c>
    </row>
    <row r="1565" spans="1:24" ht="15" customHeight="1" x14ac:dyDescent="0.25">
      <c r="A1565" s="3" t="s">
        <v>41</v>
      </c>
      <c r="B1565" s="3" t="s">
        <v>3320</v>
      </c>
      <c r="C1565" s="5">
        <v>1086000</v>
      </c>
      <c r="D1565" s="5">
        <v>0</v>
      </c>
      <c r="E1565" s="5">
        <v>0</v>
      </c>
      <c r="F1565" s="5">
        <v>243000</v>
      </c>
      <c r="G1565" s="5">
        <v>0</v>
      </c>
      <c r="H1565" s="5">
        <v>852000</v>
      </c>
      <c r="I1565" s="5">
        <v>0</v>
      </c>
      <c r="J1565" s="5">
        <v>0</v>
      </c>
      <c r="K1565" s="5">
        <v>0</v>
      </c>
      <c r="L1565" s="5"/>
      <c r="M1565" s="5">
        <f t="shared" si="599"/>
        <v>8147000</v>
      </c>
      <c r="N1565" s="5">
        <f t="shared" si="598"/>
        <v>9000</v>
      </c>
      <c r="O1565" s="5" t="s">
        <v>3321</v>
      </c>
      <c r="P1565" s="5">
        <v>0</v>
      </c>
      <c r="Q1565" s="2186">
        <v>0</v>
      </c>
      <c r="R1565" s="2186">
        <v>181001</v>
      </c>
      <c r="S1565" s="2186">
        <v>904999</v>
      </c>
      <c r="T1565" s="2186">
        <v>0</v>
      </c>
      <c r="U1565" s="2186">
        <v>0</v>
      </c>
      <c r="V1565" s="2186">
        <v>0</v>
      </c>
      <c r="W1565" s="23">
        <v>0.63</v>
      </c>
      <c r="X1565" s="2186">
        <v>0</v>
      </c>
    </row>
    <row r="1566" spans="1:24" ht="15" customHeight="1" x14ac:dyDescent="0.25">
      <c r="A1566" s="3" t="s">
        <v>41</v>
      </c>
      <c r="B1566" s="3" t="s">
        <v>3322</v>
      </c>
      <c r="C1566" s="5">
        <v>1375000</v>
      </c>
      <c r="D1566" s="5">
        <v>3800000</v>
      </c>
      <c r="E1566" s="5">
        <v>760000</v>
      </c>
      <c r="F1566" s="5">
        <v>25000</v>
      </c>
      <c r="G1566" s="5">
        <v>0</v>
      </c>
      <c r="H1566" s="5">
        <v>562000</v>
      </c>
      <c r="I1566" s="5">
        <v>0</v>
      </c>
      <c r="J1566" s="5">
        <v>3020000</v>
      </c>
      <c r="K1566" s="5">
        <v>0</v>
      </c>
      <c r="L1566" s="5"/>
      <c r="M1566" s="5">
        <f t="shared" si="599"/>
        <v>5689000</v>
      </c>
      <c r="N1566" s="5">
        <f t="shared" si="598"/>
        <v>-8000</v>
      </c>
      <c r="O1566" s="5" t="s">
        <v>3295</v>
      </c>
      <c r="P1566" s="5">
        <v>0</v>
      </c>
      <c r="Q1566" s="2188">
        <v>0</v>
      </c>
      <c r="R1566" s="2188">
        <v>229166</v>
      </c>
      <c r="S1566" s="2188">
        <v>1145834</v>
      </c>
      <c r="T1566" s="2188">
        <v>0</v>
      </c>
      <c r="U1566" s="2188">
        <v>0</v>
      </c>
      <c r="V1566" s="2188">
        <v>0</v>
      </c>
      <c r="W1566" s="23">
        <v>0.75</v>
      </c>
      <c r="X1566" s="2188">
        <v>3</v>
      </c>
    </row>
    <row r="1567" spans="1:24" ht="15" customHeight="1" x14ac:dyDescent="0.25">
      <c r="A1567" s="3" t="s">
        <v>41</v>
      </c>
      <c r="B1567" s="3" t="s">
        <v>3325</v>
      </c>
      <c r="C1567" s="5">
        <v>1529000</v>
      </c>
      <c r="D1567" s="5">
        <v>1300000</v>
      </c>
      <c r="E1567" s="5">
        <v>260000</v>
      </c>
      <c r="F1567" s="5">
        <v>49000</v>
      </c>
      <c r="G1567" s="5">
        <v>0</v>
      </c>
      <c r="H1567" s="5">
        <v>200000</v>
      </c>
      <c r="I1567" s="5">
        <v>0</v>
      </c>
      <c r="J1567" s="5">
        <v>20000</v>
      </c>
      <c r="K1567" s="5">
        <v>0</v>
      </c>
      <c r="L1567" s="5"/>
      <c r="M1567" s="5">
        <f t="shared" si="599"/>
        <v>5869000</v>
      </c>
      <c r="N1567" s="5">
        <f t="shared" si="598"/>
        <v>0</v>
      </c>
      <c r="O1567" s="5" t="s">
        <v>1797</v>
      </c>
      <c r="P1567" s="5">
        <v>0</v>
      </c>
      <c r="Q1567" s="2191">
        <v>0</v>
      </c>
      <c r="R1567" s="2191">
        <v>254831</v>
      </c>
      <c r="S1567" s="2191">
        <v>1274168.6000000001</v>
      </c>
      <c r="T1567" s="2191">
        <v>0</v>
      </c>
      <c r="U1567" s="2191">
        <v>0</v>
      </c>
      <c r="V1567" s="2191">
        <v>0</v>
      </c>
      <c r="W1567" s="23">
        <v>0.75</v>
      </c>
      <c r="X1567" s="2191">
        <v>3</v>
      </c>
    </row>
    <row r="1568" spans="1:24" ht="15" customHeight="1" x14ac:dyDescent="0.25">
      <c r="A1568" s="3" t="s">
        <v>41</v>
      </c>
      <c r="B1568" s="3" t="s">
        <v>3327</v>
      </c>
      <c r="C1568" s="5">
        <v>874000</v>
      </c>
      <c r="D1568" s="5">
        <v>900000</v>
      </c>
      <c r="E1568" s="5">
        <v>180000</v>
      </c>
      <c r="F1568" s="5">
        <v>47000</v>
      </c>
      <c r="G1568" s="5">
        <v>0</v>
      </c>
      <c r="H1568" s="5">
        <v>227000</v>
      </c>
      <c r="I1568" s="5">
        <v>0</v>
      </c>
      <c r="J1568" s="5">
        <v>300000</v>
      </c>
      <c r="K1568" s="5">
        <v>0</v>
      </c>
      <c r="L1568" s="5"/>
      <c r="M1568" s="5">
        <f xml:space="preserve"> M1567+H1568+ I1568- J1568- L1568+ Q1568</f>
        <v>5796000</v>
      </c>
      <c r="N1568" s="5">
        <f>(C1568-D1568 - F1568 - G1568 + J1568- K1568- H1568- I1568- P1568)*-1</f>
        <v>0</v>
      </c>
      <c r="O1568" s="5" t="s">
        <v>2566</v>
      </c>
      <c r="P1568" s="5">
        <v>0</v>
      </c>
      <c r="Q1568" s="2194">
        <v>0</v>
      </c>
      <c r="R1568" s="2194">
        <v>145667</v>
      </c>
      <c r="S1568" s="2194">
        <v>728332.80000000005</v>
      </c>
      <c r="T1568" s="2194">
        <v>0</v>
      </c>
      <c r="U1568" s="2194">
        <v>0</v>
      </c>
      <c r="V1568" s="2194">
        <v>0</v>
      </c>
      <c r="W1568" s="23">
        <v>0.75</v>
      </c>
      <c r="X1568" s="2194">
        <v>3</v>
      </c>
    </row>
    <row r="1569" spans="1:24" ht="15" customHeight="1" x14ac:dyDescent="0.25">
      <c r="A1569" s="6" t="s">
        <v>17</v>
      </c>
      <c r="B1569" s="6" t="s">
        <v>15</v>
      </c>
      <c r="C1569" s="7">
        <f t="shared" ref="C1569:L1569" si="600">SUM(C1562:C1568)</f>
        <v>8567000</v>
      </c>
      <c r="D1569" s="7">
        <f t="shared" si="600"/>
        <v>7600000</v>
      </c>
      <c r="E1569" s="7">
        <f t="shared" si="600"/>
        <v>1520000</v>
      </c>
      <c r="F1569" s="7">
        <f t="shared" si="600"/>
        <v>446000</v>
      </c>
      <c r="G1569" s="7">
        <f t="shared" si="600"/>
        <v>0</v>
      </c>
      <c r="H1569" s="7">
        <f t="shared" si="600"/>
        <v>4681000</v>
      </c>
      <c r="I1569" s="7">
        <f t="shared" si="600"/>
        <v>0</v>
      </c>
      <c r="J1569" s="7">
        <f t="shared" si="600"/>
        <v>4160000</v>
      </c>
      <c r="K1569" s="7">
        <f t="shared" si="600"/>
        <v>0</v>
      </c>
      <c r="L1569" s="7">
        <f t="shared" si="600"/>
        <v>0</v>
      </c>
      <c r="M1569" s="7">
        <f>M1568</f>
        <v>5796000</v>
      </c>
      <c r="N1569" s="7">
        <f>SUM(N1562:N1568)</f>
        <v>0</v>
      </c>
      <c r="O1569" s="7"/>
      <c r="P1569" s="7">
        <f>SUM(P1562:P1568)</f>
        <v>0</v>
      </c>
      <c r="Q1569" s="8"/>
    </row>
    <row r="1570" spans="1:24" ht="15" customHeight="1" x14ac:dyDescent="0.25">
      <c r="A1570" s="3" t="s">
        <v>41</v>
      </c>
      <c r="B1570" s="3" t="s">
        <v>3330</v>
      </c>
      <c r="C1570" s="5">
        <v>846000</v>
      </c>
      <c r="D1570" s="5">
        <v>0</v>
      </c>
      <c r="E1570" s="5">
        <v>0</v>
      </c>
      <c r="F1570" s="5">
        <v>27000</v>
      </c>
      <c r="G1570" s="5">
        <v>0</v>
      </c>
      <c r="H1570" s="5">
        <v>839000</v>
      </c>
      <c r="I1570" s="5">
        <v>0</v>
      </c>
      <c r="J1570" s="5">
        <v>20000</v>
      </c>
      <c r="K1570" s="5">
        <v>0</v>
      </c>
      <c r="L1570" s="5"/>
      <c r="M1570" s="5">
        <f t="shared" ref="M1570:M1575" si="601" xml:space="preserve"> M1569+H1570+ I1570- J1570- L1570+ Q1570</f>
        <v>6615000</v>
      </c>
      <c r="N1570" s="5">
        <f t="shared" ref="N1570:N1575" si="602">(C1570-D1570 - F1570 - G1570 + J1570- K1570- H1570- I1570- P1570)*-1</f>
        <v>0</v>
      </c>
      <c r="O1570" s="5" t="s">
        <v>1438</v>
      </c>
      <c r="P1570" s="5">
        <v>0</v>
      </c>
      <c r="Q1570" s="2197">
        <v>0</v>
      </c>
      <c r="R1570" s="2197">
        <v>140998</v>
      </c>
      <c r="S1570" s="2197">
        <v>705002</v>
      </c>
      <c r="T1570" s="2197">
        <v>0</v>
      </c>
      <c r="U1570" s="2197">
        <v>0</v>
      </c>
      <c r="V1570" s="2197">
        <v>0</v>
      </c>
      <c r="W1570" s="23">
        <v>0.65</v>
      </c>
      <c r="X1570" s="2197">
        <v>0</v>
      </c>
    </row>
    <row r="1571" spans="1:24" ht="15" customHeight="1" x14ac:dyDescent="0.25">
      <c r="A1571" s="3" t="s">
        <v>41</v>
      </c>
      <c r="B1571" s="3" t="s">
        <v>3333</v>
      </c>
      <c r="C1571" s="5">
        <v>2396000</v>
      </c>
      <c r="D1571" s="5">
        <v>650000</v>
      </c>
      <c r="E1571" s="5">
        <v>130000</v>
      </c>
      <c r="F1571" s="5">
        <v>55000</v>
      </c>
      <c r="G1571" s="5">
        <v>0</v>
      </c>
      <c r="H1571" s="5">
        <v>1706000</v>
      </c>
      <c r="I1571" s="5">
        <v>0</v>
      </c>
      <c r="J1571" s="5">
        <v>20000</v>
      </c>
      <c r="K1571" s="5">
        <v>0</v>
      </c>
      <c r="L1571" s="5"/>
      <c r="M1571" s="5">
        <f t="shared" si="601"/>
        <v>8301000</v>
      </c>
      <c r="N1571" s="5">
        <f t="shared" si="602"/>
        <v>-5000</v>
      </c>
      <c r="O1571" s="5" t="s">
        <v>1145</v>
      </c>
      <c r="P1571" s="5">
        <v>0</v>
      </c>
      <c r="Q1571" s="2200">
        <v>0</v>
      </c>
      <c r="R1571" s="2200">
        <v>399332</v>
      </c>
      <c r="S1571" s="2200">
        <v>1996668</v>
      </c>
      <c r="T1571" s="2200">
        <v>0</v>
      </c>
      <c r="U1571" s="2200">
        <v>0</v>
      </c>
      <c r="V1571" s="2200">
        <v>0</v>
      </c>
      <c r="W1571" s="23">
        <v>0.76</v>
      </c>
      <c r="X1571" s="2200">
        <v>3</v>
      </c>
    </row>
    <row r="1572" spans="1:24" ht="15" customHeight="1" x14ac:dyDescent="0.25">
      <c r="A1572" s="3" t="s">
        <v>41</v>
      </c>
      <c r="B1572" s="3" t="s">
        <v>3334</v>
      </c>
      <c r="C1572" s="5">
        <v>591000</v>
      </c>
      <c r="D1572" s="5">
        <v>4500000</v>
      </c>
      <c r="E1572" s="5">
        <v>900000</v>
      </c>
      <c r="F1572" s="5">
        <v>243000</v>
      </c>
      <c r="G1572" s="5">
        <v>0</v>
      </c>
      <c r="H1572" s="5">
        <v>347000</v>
      </c>
      <c r="I1572" s="5">
        <v>0</v>
      </c>
      <c r="J1572" s="5">
        <v>4500000</v>
      </c>
      <c r="K1572" s="5">
        <v>0</v>
      </c>
      <c r="L1572" s="5"/>
      <c r="M1572" s="5">
        <f t="shared" si="601"/>
        <v>4148000</v>
      </c>
      <c r="N1572" s="5">
        <f t="shared" si="602"/>
        <v>-1000</v>
      </c>
      <c r="O1572" s="5" t="s">
        <v>3335</v>
      </c>
      <c r="P1572" s="5">
        <v>0</v>
      </c>
      <c r="Q1572" s="2203">
        <v>0</v>
      </c>
      <c r="R1572" s="2203">
        <v>98499</v>
      </c>
      <c r="S1572" s="2203">
        <v>492501</v>
      </c>
      <c r="T1572" s="2203">
        <v>0</v>
      </c>
      <c r="U1572" s="2203">
        <v>0</v>
      </c>
      <c r="V1572" s="2203">
        <v>0</v>
      </c>
      <c r="W1572" s="23">
        <v>0.61</v>
      </c>
      <c r="X1572" s="2203">
        <v>2</v>
      </c>
    </row>
    <row r="1573" spans="1:24" ht="15" customHeight="1" x14ac:dyDescent="0.25">
      <c r="A1573" s="3" t="s">
        <v>41</v>
      </c>
      <c r="B1573" s="3" t="s">
        <v>3337</v>
      </c>
      <c r="C1573" s="5">
        <v>1494000</v>
      </c>
      <c r="D1573" s="5">
        <v>1200000</v>
      </c>
      <c r="E1573" s="5">
        <v>240000</v>
      </c>
      <c r="F1573" s="5">
        <v>27000</v>
      </c>
      <c r="G1573" s="5">
        <v>0</v>
      </c>
      <c r="H1573" s="5">
        <v>287000</v>
      </c>
      <c r="I1573" s="5">
        <v>0</v>
      </c>
      <c r="J1573" s="5">
        <v>20000</v>
      </c>
      <c r="K1573" s="5">
        <v>0</v>
      </c>
      <c r="L1573" s="5"/>
      <c r="M1573" s="5">
        <f t="shared" si="601"/>
        <v>4415000</v>
      </c>
      <c r="N1573" s="5">
        <f t="shared" si="602"/>
        <v>0</v>
      </c>
      <c r="O1573" s="5" t="s">
        <v>3338</v>
      </c>
      <c r="P1573" s="5">
        <v>0</v>
      </c>
      <c r="Q1573" s="2206">
        <v>0</v>
      </c>
      <c r="R1573" s="2206">
        <v>249000</v>
      </c>
      <c r="S1573" s="2206">
        <v>1245000</v>
      </c>
      <c r="T1573" s="2206">
        <v>0</v>
      </c>
      <c r="U1573" s="2206">
        <v>0</v>
      </c>
      <c r="V1573" s="2206">
        <v>0</v>
      </c>
      <c r="W1573" s="23">
        <v>0.79</v>
      </c>
      <c r="X1573" s="2206">
        <v>2</v>
      </c>
    </row>
    <row r="1574" spans="1:24" ht="15" customHeight="1" x14ac:dyDescent="0.25">
      <c r="A1574" s="3" t="s">
        <v>41</v>
      </c>
      <c r="B1574" s="3" t="s">
        <v>3340</v>
      </c>
      <c r="C1574" s="5">
        <v>942000</v>
      </c>
      <c r="D1574" s="5">
        <v>1000000</v>
      </c>
      <c r="E1574" s="5">
        <v>200000</v>
      </c>
      <c r="F1574" s="5">
        <v>55000</v>
      </c>
      <c r="G1574" s="5">
        <v>0</v>
      </c>
      <c r="H1574" s="5">
        <v>887000</v>
      </c>
      <c r="I1574" s="5">
        <v>0</v>
      </c>
      <c r="J1574" s="5">
        <v>1000000</v>
      </c>
      <c r="K1574" s="5">
        <v>0</v>
      </c>
      <c r="L1574" s="5"/>
      <c r="M1574" s="5">
        <f t="shared" si="601"/>
        <v>4302000</v>
      </c>
      <c r="N1574" s="5">
        <f t="shared" si="602"/>
        <v>0</v>
      </c>
      <c r="O1574" s="5" t="s">
        <v>3341</v>
      </c>
      <c r="P1574" s="5">
        <v>0</v>
      </c>
      <c r="Q1574" s="2209">
        <v>0</v>
      </c>
      <c r="R1574" s="2209">
        <v>156997</v>
      </c>
      <c r="S1574" s="2209">
        <v>785003</v>
      </c>
      <c r="T1574" s="2209">
        <v>0</v>
      </c>
      <c r="U1574" s="2209">
        <v>0</v>
      </c>
      <c r="V1574" s="2209">
        <v>0</v>
      </c>
      <c r="W1574" s="23">
        <v>0.7</v>
      </c>
      <c r="X1574" s="2209">
        <v>2</v>
      </c>
    </row>
    <row r="1575" spans="1:24" ht="15" customHeight="1" x14ac:dyDescent="0.25">
      <c r="A1575" s="3" t="s">
        <v>41</v>
      </c>
      <c r="B1575" s="3" t="s">
        <v>3344</v>
      </c>
      <c r="C1575" s="5">
        <v>1278000</v>
      </c>
      <c r="D1575" s="5">
        <v>750000</v>
      </c>
      <c r="E1575" s="5">
        <v>150000</v>
      </c>
      <c r="F1575" s="5">
        <v>27000</v>
      </c>
      <c r="G1575" s="5">
        <v>0</v>
      </c>
      <c r="H1575" s="5">
        <v>501000</v>
      </c>
      <c r="I1575" s="5">
        <v>0</v>
      </c>
      <c r="J1575" s="5">
        <v>0</v>
      </c>
      <c r="K1575" s="5">
        <v>0</v>
      </c>
      <c r="L1575" s="5"/>
      <c r="M1575" s="5">
        <f t="shared" si="601"/>
        <v>4803000</v>
      </c>
      <c r="N1575" s="5">
        <f t="shared" si="602"/>
        <v>0</v>
      </c>
      <c r="O1575" s="5" t="s">
        <v>153</v>
      </c>
      <c r="P1575" s="5">
        <v>0</v>
      </c>
      <c r="Q1575" s="2212">
        <v>0</v>
      </c>
      <c r="R1575" s="2212">
        <v>213001</v>
      </c>
      <c r="S1575" s="2212">
        <v>1064998.6000000001</v>
      </c>
      <c r="T1575" s="2212">
        <v>0</v>
      </c>
      <c r="U1575" s="2212">
        <v>0</v>
      </c>
      <c r="V1575" s="2212">
        <v>0</v>
      </c>
      <c r="W1575" s="23">
        <v>0.64</v>
      </c>
      <c r="X1575" s="2212">
        <v>2</v>
      </c>
    </row>
    <row r="1576" spans="1:24" ht="15" customHeight="1" x14ac:dyDescent="0.25">
      <c r="A1576" s="3" t="s">
        <v>41</v>
      </c>
      <c r="B1576" s="3" t="s">
        <v>3347</v>
      </c>
      <c r="C1576" s="5">
        <v>1404000</v>
      </c>
      <c r="D1576" s="5">
        <v>3000000</v>
      </c>
      <c r="E1576" s="5">
        <v>600000</v>
      </c>
      <c r="F1576" s="5">
        <v>27000</v>
      </c>
      <c r="G1576" s="5">
        <v>0</v>
      </c>
      <c r="H1576" s="5">
        <v>1402000</v>
      </c>
      <c r="I1576" s="5">
        <v>0</v>
      </c>
      <c r="J1576" s="5">
        <v>3025000</v>
      </c>
      <c r="K1576" s="5">
        <v>0</v>
      </c>
      <c r="L1576" s="5"/>
      <c r="M1576" s="5">
        <f xml:space="preserve"> M1575+H1576+ I1576- J1576- L1576+ Q1576</f>
        <v>3180000</v>
      </c>
      <c r="N1576" s="5">
        <f>(C1576-D1576 - F1576 - G1576 + J1576- K1576- H1576- I1576- P1576)*-1</f>
        <v>0</v>
      </c>
      <c r="O1576" s="5" t="s">
        <v>1831</v>
      </c>
      <c r="P1576" s="5">
        <v>0</v>
      </c>
      <c r="Q1576" s="2215">
        <v>0</v>
      </c>
      <c r="R1576" s="2215">
        <v>233997</v>
      </c>
      <c r="S1576" s="2215">
        <v>1170002.6000000001</v>
      </c>
      <c r="T1576" s="2215">
        <v>0</v>
      </c>
      <c r="U1576" s="2215">
        <v>0</v>
      </c>
      <c r="V1576" s="2215">
        <v>0</v>
      </c>
      <c r="W1576" s="23">
        <v>0.76</v>
      </c>
      <c r="X1576" s="2215">
        <v>2</v>
      </c>
    </row>
    <row r="1577" spans="1:24" ht="15" customHeight="1" x14ac:dyDescent="0.25">
      <c r="A1577" s="6" t="s">
        <v>18</v>
      </c>
      <c r="B1577" s="6" t="s">
        <v>15</v>
      </c>
      <c r="C1577" s="7">
        <f t="shared" ref="C1577:L1577" si="603">SUM(C1570:C1576)</f>
        <v>8951000</v>
      </c>
      <c r="D1577" s="7">
        <f t="shared" si="603"/>
        <v>11100000</v>
      </c>
      <c r="E1577" s="7">
        <f t="shared" si="603"/>
        <v>2220000</v>
      </c>
      <c r="F1577" s="7">
        <f t="shared" si="603"/>
        <v>461000</v>
      </c>
      <c r="G1577" s="7">
        <f t="shared" si="603"/>
        <v>0</v>
      </c>
      <c r="H1577" s="7">
        <f t="shared" si="603"/>
        <v>5969000</v>
      </c>
      <c r="I1577" s="7">
        <f t="shared" si="603"/>
        <v>0</v>
      </c>
      <c r="J1577" s="7">
        <f t="shared" si="603"/>
        <v>8585000</v>
      </c>
      <c r="K1577" s="7">
        <f t="shared" si="603"/>
        <v>0</v>
      </c>
      <c r="L1577" s="7">
        <f t="shared" si="603"/>
        <v>0</v>
      </c>
      <c r="M1577" s="7">
        <f>M1576</f>
        <v>3180000</v>
      </c>
      <c r="N1577" s="7">
        <f>SUM(N1570:N1576)</f>
        <v>-6000</v>
      </c>
      <c r="O1577" s="7"/>
      <c r="P1577" s="7">
        <f>SUM(P1570:P1576)</f>
        <v>0</v>
      </c>
      <c r="Q1577" s="8"/>
    </row>
    <row r="1578" spans="1:24" ht="15" customHeight="1" x14ac:dyDescent="0.25">
      <c r="A1578" s="3" t="s">
        <v>41</v>
      </c>
      <c r="B1578" s="3" t="s">
        <v>3349</v>
      </c>
      <c r="C1578" s="5">
        <v>997000</v>
      </c>
      <c r="D1578" s="5">
        <v>1300000</v>
      </c>
      <c r="E1578" s="5">
        <v>260000</v>
      </c>
      <c r="F1578" s="5">
        <v>27000</v>
      </c>
      <c r="G1578" s="5">
        <v>0</v>
      </c>
      <c r="H1578" s="5">
        <v>670000</v>
      </c>
      <c r="I1578" s="5">
        <v>0</v>
      </c>
      <c r="J1578" s="5">
        <v>1000000</v>
      </c>
      <c r="K1578" s="5">
        <v>0</v>
      </c>
      <c r="L1578" s="5"/>
      <c r="M1578" s="5">
        <f t="shared" ref="M1578:M1583" si="604" xml:space="preserve"> M1577+H1578+ I1578- J1578- L1578+ Q1578</f>
        <v>2850000</v>
      </c>
      <c r="N1578" s="5">
        <f t="shared" ref="N1578:N1583" si="605">(C1578-D1578 - F1578 - G1578 + J1578- K1578- H1578- I1578- P1578)*-1</f>
        <v>0</v>
      </c>
      <c r="O1578" s="5" t="s">
        <v>1141</v>
      </c>
      <c r="P1578" s="5">
        <v>0</v>
      </c>
      <c r="Q1578" s="2218">
        <v>0</v>
      </c>
      <c r="R1578" s="2218">
        <v>166166</v>
      </c>
      <c r="S1578" s="2218">
        <v>830834</v>
      </c>
      <c r="T1578" s="2218">
        <v>0</v>
      </c>
      <c r="U1578" s="2218">
        <v>0</v>
      </c>
      <c r="V1578" s="2218">
        <v>0</v>
      </c>
      <c r="W1578" s="23">
        <v>0.69</v>
      </c>
      <c r="X1578" s="2218">
        <v>2</v>
      </c>
    </row>
    <row r="1579" spans="1:24" ht="15" customHeight="1" x14ac:dyDescent="0.25">
      <c r="A1579" s="3" t="s">
        <v>41</v>
      </c>
      <c r="B1579" s="3" t="s">
        <v>3351</v>
      </c>
      <c r="C1579" s="5">
        <v>803000</v>
      </c>
      <c r="D1579" s="5">
        <v>1050000</v>
      </c>
      <c r="E1579" s="5">
        <v>210000</v>
      </c>
      <c r="F1579" s="5">
        <v>243000</v>
      </c>
      <c r="G1579" s="5">
        <v>0</v>
      </c>
      <c r="H1579" s="5">
        <v>30000</v>
      </c>
      <c r="I1579" s="5">
        <v>0</v>
      </c>
      <c r="J1579" s="5">
        <v>520000</v>
      </c>
      <c r="K1579" s="5">
        <v>0</v>
      </c>
      <c r="L1579" s="5"/>
      <c r="M1579" s="5">
        <f t="shared" si="604"/>
        <v>2360000</v>
      </c>
      <c r="N1579" s="5">
        <f t="shared" si="605"/>
        <v>0</v>
      </c>
      <c r="O1579" s="5" t="s">
        <v>3218</v>
      </c>
      <c r="P1579" s="5">
        <v>0</v>
      </c>
      <c r="Q1579" s="2220">
        <v>0</v>
      </c>
      <c r="R1579" s="2220">
        <v>133832</v>
      </c>
      <c r="S1579" s="2220">
        <v>669168</v>
      </c>
      <c r="T1579" s="2220">
        <v>0</v>
      </c>
      <c r="U1579" s="2220">
        <v>0</v>
      </c>
      <c r="V1579" s="2220">
        <v>0</v>
      </c>
      <c r="W1579" s="23">
        <v>0.7</v>
      </c>
      <c r="X1579" s="2220">
        <v>3</v>
      </c>
    </row>
    <row r="1580" spans="1:24" ht="15" customHeight="1" x14ac:dyDescent="0.25">
      <c r="A1580" s="3" t="s">
        <v>41</v>
      </c>
      <c r="B1580" s="3" t="s">
        <v>3356</v>
      </c>
      <c r="C1580" s="5">
        <v>1064000</v>
      </c>
      <c r="D1580" s="5">
        <v>3000000</v>
      </c>
      <c r="E1580" s="5">
        <v>600000</v>
      </c>
      <c r="F1580" s="5">
        <v>27000</v>
      </c>
      <c r="G1580" s="5">
        <v>0</v>
      </c>
      <c r="H1580" s="5">
        <v>1030000</v>
      </c>
      <c r="I1580" s="5">
        <v>0</v>
      </c>
      <c r="J1580" s="5">
        <v>3000000</v>
      </c>
      <c r="K1580" s="5">
        <v>0</v>
      </c>
      <c r="L1580" s="5"/>
      <c r="M1580" s="5">
        <f t="shared" si="604"/>
        <v>390000</v>
      </c>
      <c r="N1580" s="5">
        <f t="shared" si="605"/>
        <v>-7000</v>
      </c>
      <c r="O1580" s="5" t="s">
        <v>2968</v>
      </c>
      <c r="P1580" s="5">
        <v>0</v>
      </c>
      <c r="Q1580" s="2227">
        <v>0</v>
      </c>
      <c r="R1580" s="2227">
        <v>177331</v>
      </c>
      <c r="S1580" s="2227">
        <v>886669</v>
      </c>
      <c r="T1580" s="2227">
        <v>0</v>
      </c>
      <c r="U1580" s="2227">
        <v>0</v>
      </c>
      <c r="V1580" s="2227">
        <v>0</v>
      </c>
      <c r="W1580" s="23">
        <v>0.79</v>
      </c>
      <c r="X1580" s="2227">
        <v>1</v>
      </c>
    </row>
    <row r="1581" spans="1:24" ht="15" customHeight="1" x14ac:dyDescent="0.25">
      <c r="A1581" s="3" t="s">
        <v>41</v>
      </c>
      <c r="B1581" s="3" t="s">
        <v>3359</v>
      </c>
      <c r="C1581" s="5">
        <v>1579000</v>
      </c>
      <c r="D1581" s="5">
        <v>500000</v>
      </c>
      <c r="E1581" s="5">
        <v>100000</v>
      </c>
      <c r="F1581" s="5">
        <v>66000</v>
      </c>
      <c r="G1581" s="5">
        <v>0</v>
      </c>
      <c r="H1581" s="5">
        <v>1812000</v>
      </c>
      <c r="I1581" s="5">
        <v>0</v>
      </c>
      <c r="J1581" s="5">
        <v>1000000</v>
      </c>
      <c r="K1581" s="5">
        <v>201000</v>
      </c>
      <c r="L1581" s="5"/>
      <c r="M1581" s="5">
        <f t="shared" si="604"/>
        <v>1202000</v>
      </c>
      <c r="N1581" s="5">
        <f t="shared" si="605"/>
        <v>0</v>
      </c>
      <c r="O1581" s="5" t="s">
        <v>2942</v>
      </c>
      <c r="P1581" s="5">
        <v>0</v>
      </c>
      <c r="Q1581" s="2231">
        <v>0</v>
      </c>
      <c r="R1581" s="2231">
        <v>263165</v>
      </c>
      <c r="S1581" s="2231">
        <v>1315834.6000000001</v>
      </c>
      <c r="T1581" s="2231">
        <v>0</v>
      </c>
      <c r="U1581" s="2231">
        <v>0</v>
      </c>
      <c r="V1581" s="2231">
        <v>0</v>
      </c>
      <c r="W1581" s="23">
        <v>0.86</v>
      </c>
      <c r="X1581" s="2231">
        <v>1</v>
      </c>
    </row>
    <row r="1582" spans="1:24" ht="15" customHeight="1" x14ac:dyDescent="0.25">
      <c r="A1582" s="3" t="s">
        <v>41</v>
      </c>
      <c r="B1582" s="3" t="s">
        <v>3361</v>
      </c>
      <c r="C1582" s="5">
        <v>1166000</v>
      </c>
      <c r="D1582" s="5">
        <v>3000000</v>
      </c>
      <c r="E1582" s="5">
        <v>600000</v>
      </c>
      <c r="F1582" s="5">
        <v>41000</v>
      </c>
      <c r="G1582" s="5">
        <v>0</v>
      </c>
      <c r="H1582" s="5">
        <v>627000</v>
      </c>
      <c r="I1582" s="5">
        <v>0</v>
      </c>
      <c r="J1582" s="5">
        <v>2502000</v>
      </c>
      <c r="K1582" s="5">
        <v>0</v>
      </c>
      <c r="L1582" s="5"/>
      <c r="M1582" s="5">
        <f t="shared" si="604"/>
        <v>-673000</v>
      </c>
      <c r="N1582" s="5">
        <f t="shared" si="605"/>
        <v>0</v>
      </c>
      <c r="O1582" s="5" t="s">
        <v>2685</v>
      </c>
      <c r="P1582" s="5">
        <v>0</v>
      </c>
      <c r="Q1582" s="2235">
        <v>0</v>
      </c>
      <c r="R1582" s="2235">
        <v>194333</v>
      </c>
      <c r="S1582" s="2235">
        <v>971666.7</v>
      </c>
      <c r="T1582" s="2235">
        <v>0</v>
      </c>
      <c r="U1582" s="2235">
        <v>0</v>
      </c>
      <c r="V1582" s="2235">
        <v>0</v>
      </c>
      <c r="W1582" s="23">
        <v>0.81</v>
      </c>
      <c r="X1582" s="2235">
        <v>3</v>
      </c>
    </row>
    <row r="1583" spans="1:24" ht="15" customHeight="1" x14ac:dyDescent="0.25">
      <c r="A1583" s="3" t="s">
        <v>41</v>
      </c>
      <c r="B1583" s="3" t="s">
        <v>3363</v>
      </c>
      <c r="C1583" s="5">
        <v>881000</v>
      </c>
      <c r="D1583" s="5">
        <v>550000</v>
      </c>
      <c r="E1583" s="5">
        <v>110000</v>
      </c>
      <c r="F1583" s="5">
        <v>50000</v>
      </c>
      <c r="G1583" s="5">
        <v>0</v>
      </c>
      <c r="H1583" s="5">
        <v>289000</v>
      </c>
      <c r="I1583" s="5">
        <v>0</v>
      </c>
      <c r="J1583" s="5">
        <v>0</v>
      </c>
      <c r="K1583" s="5">
        <v>0</v>
      </c>
      <c r="L1583" s="5"/>
      <c r="M1583" s="5">
        <f t="shared" si="604"/>
        <v>-384000</v>
      </c>
      <c r="N1583" s="5">
        <f t="shared" si="605"/>
        <v>8000</v>
      </c>
      <c r="O1583" s="5" t="s">
        <v>1456</v>
      </c>
      <c r="P1583" s="5">
        <v>0</v>
      </c>
      <c r="Q1583" s="2236">
        <v>0</v>
      </c>
      <c r="R1583" s="2236">
        <v>146835</v>
      </c>
      <c r="S1583" s="2236">
        <v>734165</v>
      </c>
      <c r="T1583" s="2236">
        <v>0</v>
      </c>
      <c r="U1583" s="2236">
        <v>0</v>
      </c>
      <c r="V1583" s="2236">
        <v>0</v>
      </c>
      <c r="W1583" s="23">
        <v>0.85</v>
      </c>
      <c r="X1583" s="2236">
        <v>3</v>
      </c>
    </row>
    <row r="1584" spans="1:24" ht="15" customHeight="1" x14ac:dyDescent="0.25">
      <c r="A1584" s="3" t="s">
        <v>41</v>
      </c>
      <c r="B1584" s="3" t="s">
        <v>3365</v>
      </c>
      <c r="C1584" s="5">
        <v>842000</v>
      </c>
      <c r="D1584" s="5">
        <v>0</v>
      </c>
      <c r="E1584" s="5">
        <v>0</v>
      </c>
      <c r="F1584" s="5">
        <v>347000</v>
      </c>
      <c r="G1584" s="5">
        <v>0</v>
      </c>
      <c r="H1584" s="5">
        <v>495000</v>
      </c>
      <c r="I1584" s="5">
        <v>0</v>
      </c>
      <c r="J1584" s="5">
        <v>0</v>
      </c>
      <c r="K1584" s="5">
        <v>0</v>
      </c>
      <c r="L1584" s="5"/>
      <c r="M1584" s="5">
        <f xml:space="preserve"> M1583+H1584+ I1584- J1584- L1584+ Q1584</f>
        <v>111000</v>
      </c>
      <c r="N1584" s="5">
        <f>(C1584-D1584 - F1584 - G1584 + J1584- K1584- H1584- I1584- P1584)*-1</f>
        <v>0</v>
      </c>
      <c r="O1584" s="5" t="s">
        <v>1359</v>
      </c>
      <c r="P1584" s="5">
        <v>0</v>
      </c>
      <c r="Q1584" s="2241">
        <v>0</v>
      </c>
      <c r="R1584" s="2241">
        <v>140336</v>
      </c>
      <c r="S1584" s="2241">
        <v>701664</v>
      </c>
      <c r="T1584" s="2241">
        <v>0</v>
      </c>
      <c r="U1584" s="2241">
        <v>0</v>
      </c>
      <c r="V1584" s="2241">
        <v>0</v>
      </c>
      <c r="W1584" s="23">
        <v>0.82</v>
      </c>
      <c r="X1584" s="2241">
        <v>0</v>
      </c>
    </row>
    <row r="1585" spans="1:24" ht="15" customHeight="1" x14ac:dyDescent="0.25">
      <c r="A1585" s="6" t="s">
        <v>19</v>
      </c>
      <c r="B1585" s="6" t="s">
        <v>15</v>
      </c>
      <c r="C1585" s="7">
        <f t="shared" ref="C1585:L1585" si="606">SUM(C1578:C1584)</f>
        <v>7332000</v>
      </c>
      <c r="D1585" s="7">
        <f t="shared" si="606"/>
        <v>9400000</v>
      </c>
      <c r="E1585" s="7">
        <f t="shared" si="606"/>
        <v>1880000</v>
      </c>
      <c r="F1585" s="7">
        <f t="shared" si="606"/>
        <v>801000</v>
      </c>
      <c r="G1585" s="7">
        <f t="shared" si="606"/>
        <v>0</v>
      </c>
      <c r="H1585" s="7">
        <f t="shared" si="606"/>
        <v>4953000</v>
      </c>
      <c r="I1585" s="7">
        <f t="shared" si="606"/>
        <v>0</v>
      </c>
      <c r="J1585" s="7">
        <f t="shared" si="606"/>
        <v>8022000</v>
      </c>
      <c r="K1585" s="7">
        <f t="shared" si="606"/>
        <v>201000</v>
      </c>
      <c r="L1585" s="7">
        <f t="shared" si="606"/>
        <v>0</v>
      </c>
      <c r="M1585" s="7">
        <f>M1584</f>
        <v>111000</v>
      </c>
      <c r="N1585" s="7">
        <f>SUM(N1578:N1584)</f>
        <v>1000</v>
      </c>
      <c r="O1585" s="7"/>
      <c r="P1585" s="7">
        <f>SUM(P1578:P1584)</f>
        <v>0</v>
      </c>
      <c r="Q1585" s="8"/>
    </row>
    <row r="1586" spans="1:24" x14ac:dyDescent="0.25">
      <c r="A1586" s="10" t="s">
        <v>15</v>
      </c>
      <c r="B1586" s="10" t="s">
        <v>20</v>
      </c>
      <c r="C1586" s="11">
        <f t="shared" ref="C1586:L1586" si="607">C1561+C1569+C1577+C1585</f>
        <v>31977000</v>
      </c>
      <c r="D1586" s="11">
        <f t="shared" si="607"/>
        <v>31400000</v>
      </c>
      <c r="E1586" s="11">
        <f t="shared" si="607"/>
        <v>6280000</v>
      </c>
      <c r="F1586" s="11">
        <f t="shared" si="607"/>
        <v>2212000</v>
      </c>
      <c r="G1586" s="11">
        <f t="shared" si="607"/>
        <v>0</v>
      </c>
      <c r="H1586" s="11">
        <f t="shared" si="607"/>
        <v>20486000</v>
      </c>
      <c r="I1586" s="11">
        <f t="shared" si="607"/>
        <v>0</v>
      </c>
      <c r="J1586" s="11">
        <f t="shared" si="607"/>
        <v>22367000</v>
      </c>
      <c r="K1586" s="11">
        <f t="shared" si="607"/>
        <v>226000</v>
      </c>
      <c r="L1586" s="11">
        <f t="shared" si="607"/>
        <v>5557666</v>
      </c>
      <c r="M1586" s="11">
        <f>M1585</f>
        <v>111000</v>
      </c>
      <c r="N1586" s="11">
        <f>N1561+N1569+N1577+N1585</f>
        <v>-20000</v>
      </c>
      <c r="O1586" s="11"/>
      <c r="P1586" s="11">
        <f>P1561+P1569+P1577+P1585</f>
        <v>0</v>
      </c>
      <c r="Q1586" s="9"/>
    </row>
    <row r="1587" spans="1:24" ht="15" customHeight="1" x14ac:dyDescent="0.25">
      <c r="A1587" t="s">
        <v>41</v>
      </c>
      <c r="B1587" s="3" t="s">
        <v>3367</v>
      </c>
      <c r="C1587" s="5">
        <v>1650000</v>
      </c>
      <c r="D1587" s="5">
        <v>150000</v>
      </c>
      <c r="E1587" s="5">
        <v>30000</v>
      </c>
      <c r="F1587" s="5">
        <v>27000</v>
      </c>
      <c r="G1587" s="5">
        <v>0</v>
      </c>
      <c r="H1587" s="5">
        <v>1473000</v>
      </c>
      <c r="I1587" s="5">
        <v>0</v>
      </c>
      <c r="J1587" s="5">
        <v>0</v>
      </c>
      <c r="K1587" s="5">
        <v>0</v>
      </c>
      <c r="L1587" s="5"/>
      <c r="M1587" s="5">
        <f t="shared" ref="M1587:M1592" si="608" xml:space="preserve"> M1586+H1587+ I1587- J1587- L1587+ Q1587</f>
        <v>1584000</v>
      </c>
      <c r="N1587" s="5">
        <f t="shared" ref="N1587:N1592" si="609">(C1587-D1587 - F1587 - G1587 + J1587- K1587- H1587- I1587- P1587)*-1</f>
        <v>0</v>
      </c>
      <c r="O1587" s="5" t="s">
        <v>1135</v>
      </c>
      <c r="P1587" s="5">
        <v>0</v>
      </c>
      <c r="Q1587" s="2245">
        <v>0</v>
      </c>
      <c r="R1587" s="2245">
        <v>275004</v>
      </c>
      <c r="S1587" s="2245">
        <v>1374996</v>
      </c>
      <c r="T1587" s="2245">
        <v>0</v>
      </c>
      <c r="U1587" s="2245">
        <v>0</v>
      </c>
      <c r="V1587" s="2245">
        <v>0</v>
      </c>
      <c r="W1587" s="23">
        <v>0.78</v>
      </c>
      <c r="X1587" s="2245">
        <v>1</v>
      </c>
    </row>
    <row r="1588" spans="1:24" ht="15" customHeight="1" x14ac:dyDescent="0.25">
      <c r="A1588" s="3" t="s">
        <v>41</v>
      </c>
      <c r="B1588" s="3" t="s">
        <v>3369</v>
      </c>
      <c r="C1588" s="5">
        <v>929000</v>
      </c>
      <c r="D1588" s="5">
        <v>1400000</v>
      </c>
      <c r="E1588" s="5">
        <v>280000</v>
      </c>
      <c r="F1588" s="5">
        <v>27000</v>
      </c>
      <c r="G1588" s="5">
        <v>0</v>
      </c>
      <c r="H1588" s="5">
        <v>902000</v>
      </c>
      <c r="I1588" s="5">
        <v>0</v>
      </c>
      <c r="J1588" s="5">
        <v>1400000</v>
      </c>
      <c r="K1588" s="5">
        <v>0</v>
      </c>
      <c r="L1588" s="5"/>
      <c r="M1588" s="5">
        <f t="shared" si="608"/>
        <v>1086000</v>
      </c>
      <c r="N1588" s="5">
        <f t="shared" si="609"/>
        <v>0</v>
      </c>
      <c r="O1588" s="5" t="s">
        <v>2938</v>
      </c>
      <c r="P1588" s="5">
        <v>0</v>
      </c>
      <c r="Q1588" s="2246">
        <v>0</v>
      </c>
      <c r="R1588" s="2246">
        <v>154830</v>
      </c>
      <c r="S1588" s="2246">
        <v>774170</v>
      </c>
      <c r="T1588" s="2246">
        <v>0</v>
      </c>
      <c r="U1588" s="2246">
        <v>0</v>
      </c>
      <c r="V1588" s="2246">
        <v>0</v>
      </c>
      <c r="W1588" s="23">
        <v>0.74</v>
      </c>
      <c r="X1588" s="2246">
        <v>2</v>
      </c>
    </row>
    <row r="1589" spans="1:24" ht="15" customHeight="1" x14ac:dyDescent="0.25">
      <c r="A1589" s="3" t="s">
        <v>41</v>
      </c>
      <c r="B1589" s="3" t="s">
        <v>3371</v>
      </c>
      <c r="C1589" s="5">
        <v>1364000</v>
      </c>
      <c r="D1589" s="5">
        <v>100000</v>
      </c>
      <c r="E1589" s="5">
        <v>20000</v>
      </c>
      <c r="F1589" s="5">
        <v>27000</v>
      </c>
      <c r="G1589" s="5">
        <v>0</v>
      </c>
      <c r="H1589" s="5">
        <v>1241000</v>
      </c>
      <c r="I1589" s="5">
        <v>0</v>
      </c>
      <c r="J1589" s="5">
        <v>0</v>
      </c>
      <c r="K1589" s="5">
        <v>0</v>
      </c>
      <c r="L1589" s="5"/>
      <c r="M1589" s="5">
        <f t="shared" si="608"/>
        <v>2327000</v>
      </c>
      <c r="N1589" s="5">
        <f t="shared" si="609"/>
        <v>4000</v>
      </c>
      <c r="O1589" s="5" t="s">
        <v>3372</v>
      </c>
      <c r="P1589" s="5">
        <v>0</v>
      </c>
      <c r="Q1589" s="2249">
        <v>0</v>
      </c>
      <c r="R1589" s="2249">
        <v>227334</v>
      </c>
      <c r="S1589" s="2249">
        <v>1136666</v>
      </c>
      <c r="T1589" s="2249">
        <v>0</v>
      </c>
      <c r="U1589" s="2249">
        <v>0</v>
      </c>
      <c r="V1589" s="2249">
        <v>0</v>
      </c>
      <c r="W1589" s="23">
        <v>0.79</v>
      </c>
      <c r="X1589" s="2249">
        <v>1</v>
      </c>
    </row>
    <row r="1590" spans="1:24" ht="15" customHeight="1" x14ac:dyDescent="0.25">
      <c r="A1590" s="3" t="s">
        <v>41</v>
      </c>
      <c r="B1590" s="3" t="s">
        <v>3374</v>
      </c>
      <c r="C1590" s="5">
        <v>751000</v>
      </c>
      <c r="D1590" s="5">
        <v>0</v>
      </c>
      <c r="E1590" s="5">
        <v>0</v>
      </c>
      <c r="F1590" s="5">
        <v>27000</v>
      </c>
      <c r="G1590" s="5">
        <v>0</v>
      </c>
      <c r="H1590" s="5">
        <v>744000</v>
      </c>
      <c r="I1590" s="5">
        <v>0</v>
      </c>
      <c r="J1590" s="5">
        <v>20000</v>
      </c>
      <c r="K1590" s="5">
        <v>0</v>
      </c>
      <c r="L1590" s="5"/>
      <c r="M1590" s="5">
        <f t="shared" si="608"/>
        <v>3051000</v>
      </c>
      <c r="N1590" s="5">
        <f t="shared" si="609"/>
        <v>0</v>
      </c>
      <c r="O1590" s="5" t="s">
        <v>3376</v>
      </c>
      <c r="P1590" s="5">
        <v>0</v>
      </c>
      <c r="Q1590" s="2253">
        <v>0</v>
      </c>
      <c r="R1590" s="2253">
        <v>125167</v>
      </c>
      <c r="S1590" s="2253">
        <v>625832.80000000005</v>
      </c>
      <c r="T1590" s="2253">
        <v>0</v>
      </c>
      <c r="U1590" s="2253">
        <v>0</v>
      </c>
      <c r="V1590" s="2253">
        <v>0</v>
      </c>
      <c r="W1590" s="23">
        <v>0.82</v>
      </c>
      <c r="X1590" s="2253">
        <v>0</v>
      </c>
    </row>
    <row r="1591" spans="1:24" ht="15" customHeight="1" x14ac:dyDescent="0.25">
      <c r="A1591" s="3" t="s">
        <v>41</v>
      </c>
      <c r="B1591" s="3" t="s">
        <v>3378</v>
      </c>
      <c r="C1591" s="5">
        <v>847000</v>
      </c>
      <c r="D1591" s="5">
        <v>0</v>
      </c>
      <c r="E1591" s="5">
        <v>0</v>
      </c>
      <c r="F1591" s="5">
        <v>27000</v>
      </c>
      <c r="G1591" s="5">
        <v>0</v>
      </c>
      <c r="H1591" s="5">
        <v>829000</v>
      </c>
      <c r="I1591" s="5">
        <v>0</v>
      </c>
      <c r="J1591" s="5">
        <v>20000</v>
      </c>
      <c r="K1591" s="5">
        <v>0</v>
      </c>
      <c r="L1591" s="5"/>
      <c r="M1591" s="5">
        <f t="shared" si="608"/>
        <v>3860000</v>
      </c>
      <c r="N1591" s="5">
        <f t="shared" si="609"/>
        <v>-11000</v>
      </c>
      <c r="O1591" s="5" t="s">
        <v>2514</v>
      </c>
      <c r="P1591" s="5">
        <v>0</v>
      </c>
      <c r="Q1591" s="2255">
        <v>0</v>
      </c>
      <c r="R1591" s="2255">
        <v>141166</v>
      </c>
      <c r="S1591" s="2255">
        <v>705834</v>
      </c>
      <c r="T1591" s="2255">
        <v>0</v>
      </c>
      <c r="U1591" s="2255">
        <v>0</v>
      </c>
      <c r="V1591" s="2255">
        <v>0</v>
      </c>
      <c r="W1591" s="23">
        <v>0.69</v>
      </c>
      <c r="X1591" s="2255">
        <v>0</v>
      </c>
    </row>
    <row r="1592" spans="1:24" ht="15" customHeight="1" x14ac:dyDescent="0.25">
      <c r="A1592" s="3" t="s">
        <v>41</v>
      </c>
      <c r="B1592" s="3" t="s">
        <v>3381</v>
      </c>
      <c r="C1592" s="5">
        <v>1225000</v>
      </c>
      <c r="D1592" s="5">
        <v>550000</v>
      </c>
      <c r="E1592" s="5">
        <v>110000</v>
      </c>
      <c r="F1592" s="5">
        <v>278000</v>
      </c>
      <c r="G1592" s="5">
        <v>0</v>
      </c>
      <c r="H1592" s="5">
        <v>468000</v>
      </c>
      <c r="I1592" s="5">
        <v>0</v>
      </c>
      <c r="J1592" s="5">
        <v>60000</v>
      </c>
      <c r="K1592" s="5">
        <v>0</v>
      </c>
      <c r="L1592" s="5"/>
      <c r="M1592" s="5">
        <f t="shared" si="608"/>
        <v>4268000</v>
      </c>
      <c r="N1592" s="5">
        <f t="shared" si="609"/>
        <v>11000</v>
      </c>
      <c r="O1592" s="5" t="s">
        <v>3382</v>
      </c>
      <c r="P1592" s="5">
        <v>0</v>
      </c>
      <c r="Q1592" s="2261">
        <v>0</v>
      </c>
      <c r="R1592" s="2261">
        <v>204165</v>
      </c>
      <c r="S1592" s="2261">
        <v>1020835</v>
      </c>
      <c r="T1592" s="2261">
        <v>0</v>
      </c>
      <c r="U1592" s="2261">
        <v>0</v>
      </c>
      <c r="V1592" s="2261">
        <v>0</v>
      </c>
      <c r="W1592" s="23">
        <v>0.73</v>
      </c>
      <c r="X1592" s="2261">
        <v>2</v>
      </c>
    </row>
    <row r="1593" spans="1:24" ht="15" customHeight="1" x14ac:dyDescent="0.25">
      <c r="A1593" s="3" t="s">
        <v>41</v>
      </c>
      <c r="B1593" s="3" t="s">
        <v>3385</v>
      </c>
      <c r="C1593" s="5">
        <v>1483000</v>
      </c>
      <c r="D1593" s="5">
        <v>0</v>
      </c>
      <c r="E1593" s="5">
        <v>0</v>
      </c>
      <c r="F1593" s="5">
        <v>28000</v>
      </c>
      <c r="G1593" s="5">
        <v>0</v>
      </c>
      <c r="H1593" s="5">
        <v>1374000</v>
      </c>
      <c r="I1593" s="5">
        <v>0</v>
      </c>
      <c r="J1593" s="5">
        <v>0</v>
      </c>
      <c r="K1593" s="5">
        <v>91000</v>
      </c>
      <c r="L1593" s="5"/>
      <c r="M1593" s="5">
        <f xml:space="preserve"> M1592+H1593+ I1593- J1593- L1593+ Q1593</f>
        <v>5642000</v>
      </c>
      <c r="N1593" s="5">
        <f>(C1593-D1593 - F1593 - G1593 + J1593- K1593- H1593- I1593- P1593)*-1</f>
        <v>10000</v>
      </c>
      <c r="O1593" s="5" t="s">
        <v>3386</v>
      </c>
      <c r="P1593" s="5">
        <v>0</v>
      </c>
      <c r="Q1593" s="2265">
        <v>0</v>
      </c>
      <c r="R1593" s="2265">
        <v>247178</v>
      </c>
      <c r="S1593" s="2265">
        <v>1235822</v>
      </c>
      <c r="T1593" s="2265">
        <v>0</v>
      </c>
      <c r="U1593" s="2265">
        <v>0</v>
      </c>
      <c r="V1593" s="2265">
        <v>0</v>
      </c>
      <c r="W1593" s="23">
        <v>0.81</v>
      </c>
      <c r="X1593" s="2265">
        <v>0</v>
      </c>
    </row>
    <row r="1594" spans="1:24" ht="15" customHeight="1" x14ac:dyDescent="0.25">
      <c r="A1594" s="6" t="s">
        <v>16</v>
      </c>
      <c r="B1594" s="6" t="s">
        <v>15</v>
      </c>
      <c r="C1594" s="7">
        <f t="shared" ref="C1594:L1594" si="610">SUM(C1587:C1593)</f>
        <v>8249000</v>
      </c>
      <c r="D1594" s="7">
        <f t="shared" si="610"/>
        <v>2200000</v>
      </c>
      <c r="E1594" s="7">
        <f t="shared" si="610"/>
        <v>440000</v>
      </c>
      <c r="F1594" s="7">
        <f t="shared" si="610"/>
        <v>441000</v>
      </c>
      <c r="G1594" s="7">
        <f t="shared" si="610"/>
        <v>0</v>
      </c>
      <c r="H1594" s="7">
        <f t="shared" si="610"/>
        <v>7031000</v>
      </c>
      <c r="I1594" s="7">
        <f t="shared" si="610"/>
        <v>0</v>
      </c>
      <c r="J1594" s="7">
        <f t="shared" si="610"/>
        <v>1500000</v>
      </c>
      <c r="K1594" s="7">
        <f t="shared" si="610"/>
        <v>91000</v>
      </c>
      <c r="L1594" s="7">
        <f t="shared" si="610"/>
        <v>0</v>
      </c>
      <c r="M1594" s="7">
        <f>M1593</f>
        <v>5642000</v>
      </c>
      <c r="N1594" s="7">
        <f>SUM(N1587:N1593)</f>
        <v>14000</v>
      </c>
      <c r="O1594" s="7"/>
      <c r="P1594" s="7">
        <f>SUM(P1587:P1593)</f>
        <v>0</v>
      </c>
      <c r="Q1594" s="8"/>
    </row>
    <row r="1595" spans="1:24" ht="15" customHeight="1" x14ac:dyDescent="0.25">
      <c r="A1595" s="3" t="s">
        <v>41</v>
      </c>
      <c r="B1595" s="3" t="s">
        <v>3388</v>
      </c>
      <c r="C1595" s="5">
        <v>1083000</v>
      </c>
      <c r="D1595" s="5">
        <v>900000</v>
      </c>
      <c r="E1595" s="5">
        <v>180000</v>
      </c>
      <c r="F1595" s="5">
        <v>27000</v>
      </c>
      <c r="G1595" s="5">
        <v>0</v>
      </c>
      <c r="H1595" s="5">
        <v>752000</v>
      </c>
      <c r="I1595" s="5">
        <v>0</v>
      </c>
      <c r="J1595" s="5">
        <v>600000</v>
      </c>
      <c r="K1595" s="5">
        <v>0</v>
      </c>
      <c r="L1595" s="5"/>
      <c r="M1595" s="5">
        <f t="shared" ref="M1595:M1600" si="611" xml:space="preserve"> M1594+H1595+ I1595- J1595- L1595+ Q1595</f>
        <v>5794000</v>
      </c>
      <c r="N1595" s="5">
        <f t="shared" ref="N1595:N1600" si="612">(C1595-D1595 - F1595 - G1595 + J1595- K1595- H1595- I1595- P1595)*-1</f>
        <v>-4000</v>
      </c>
      <c r="O1595" s="5" t="s">
        <v>1468</v>
      </c>
      <c r="P1595" s="5">
        <v>0</v>
      </c>
      <c r="Q1595" s="2269">
        <v>0</v>
      </c>
      <c r="R1595" s="2269">
        <v>180503</v>
      </c>
      <c r="S1595" s="2269">
        <v>902497</v>
      </c>
      <c r="T1595" s="2269">
        <v>0</v>
      </c>
      <c r="U1595" s="2269">
        <v>0</v>
      </c>
      <c r="V1595" s="2269">
        <v>0</v>
      </c>
      <c r="W1595" s="23">
        <v>0.8</v>
      </c>
      <c r="X1595" s="2269">
        <v>2</v>
      </c>
    </row>
    <row r="1596" spans="1:24" ht="15" customHeight="1" x14ac:dyDescent="0.25">
      <c r="A1596" s="3" t="s">
        <v>41</v>
      </c>
      <c r="B1596" s="3" t="s">
        <v>3391</v>
      </c>
      <c r="C1596" s="5">
        <v>805000</v>
      </c>
      <c r="D1596" s="5">
        <v>600000</v>
      </c>
      <c r="E1596" s="5">
        <v>120000</v>
      </c>
      <c r="F1596" s="5">
        <v>27000</v>
      </c>
      <c r="G1596" s="5">
        <v>0</v>
      </c>
      <c r="H1596" s="5">
        <v>202000</v>
      </c>
      <c r="I1596" s="5">
        <v>0</v>
      </c>
      <c r="J1596" s="5">
        <v>20000</v>
      </c>
      <c r="K1596" s="5">
        <v>0</v>
      </c>
      <c r="L1596" s="5"/>
      <c r="M1596" s="5">
        <f t="shared" si="611"/>
        <v>5976000</v>
      </c>
      <c r="N1596" s="5">
        <f t="shared" si="612"/>
        <v>4000</v>
      </c>
      <c r="O1596" s="5" t="s">
        <v>2553</v>
      </c>
      <c r="P1596" s="5">
        <v>0</v>
      </c>
      <c r="Q1596" s="2272">
        <v>0</v>
      </c>
      <c r="R1596" s="2272">
        <v>134167</v>
      </c>
      <c r="S1596" s="2272">
        <v>670833</v>
      </c>
      <c r="T1596" s="2272">
        <v>0</v>
      </c>
      <c r="U1596" s="2272">
        <v>0</v>
      </c>
      <c r="V1596" s="2272">
        <v>0</v>
      </c>
      <c r="W1596" s="23">
        <v>0.77</v>
      </c>
      <c r="X1596" s="2272">
        <v>2</v>
      </c>
    </row>
    <row r="1597" spans="1:24" ht="15" customHeight="1" x14ac:dyDescent="0.25">
      <c r="A1597" s="3" t="s">
        <v>41</v>
      </c>
      <c r="B1597" s="3" t="s">
        <v>3394</v>
      </c>
      <c r="C1597" s="5">
        <v>1274000</v>
      </c>
      <c r="D1597" s="5">
        <v>1000000</v>
      </c>
      <c r="E1597" s="5">
        <v>200000</v>
      </c>
      <c r="F1597" s="5">
        <v>51000</v>
      </c>
      <c r="G1597" s="5">
        <v>0</v>
      </c>
      <c r="H1597" s="5">
        <v>223000</v>
      </c>
      <c r="I1597" s="5">
        <v>0</v>
      </c>
      <c r="J1597" s="5">
        <v>0</v>
      </c>
      <c r="K1597" s="5">
        <v>0</v>
      </c>
      <c r="L1597" s="5"/>
      <c r="M1597" s="5">
        <f t="shared" si="611"/>
        <v>6199000</v>
      </c>
      <c r="N1597" s="5">
        <f t="shared" si="612"/>
        <v>0</v>
      </c>
      <c r="O1597" s="5" t="s">
        <v>3015</v>
      </c>
      <c r="P1597" s="5">
        <v>0</v>
      </c>
      <c r="Q1597" s="2273">
        <v>0</v>
      </c>
      <c r="R1597" s="2273">
        <v>212337</v>
      </c>
      <c r="S1597" s="2273">
        <v>1061662.6000000001</v>
      </c>
      <c r="T1597" s="2273">
        <v>0</v>
      </c>
      <c r="U1597" s="2273">
        <v>0</v>
      </c>
      <c r="V1597" s="2273">
        <v>0</v>
      </c>
      <c r="W1597" s="23">
        <v>0.7</v>
      </c>
      <c r="X1597" s="2273">
        <v>1</v>
      </c>
    </row>
    <row r="1598" spans="1:24" ht="15" customHeight="1" x14ac:dyDescent="0.25">
      <c r="A1598" s="3" t="s">
        <v>41</v>
      </c>
      <c r="B1598" s="3" t="s">
        <v>3396</v>
      </c>
      <c r="C1598" s="5">
        <v>1794000</v>
      </c>
      <c r="D1598" s="5">
        <v>4000000</v>
      </c>
      <c r="E1598" s="5">
        <v>800000</v>
      </c>
      <c r="F1598" s="5">
        <v>44000</v>
      </c>
      <c r="G1598" s="5">
        <v>0</v>
      </c>
      <c r="H1598" s="5">
        <v>1247000</v>
      </c>
      <c r="I1598" s="5">
        <v>0</v>
      </c>
      <c r="J1598" s="5">
        <v>3501000</v>
      </c>
      <c r="K1598" s="5">
        <v>0</v>
      </c>
      <c r="L1598" s="5"/>
      <c r="M1598" s="5">
        <f t="shared" si="611"/>
        <v>3945000</v>
      </c>
      <c r="N1598" s="5">
        <f t="shared" si="612"/>
        <v>-4000</v>
      </c>
      <c r="O1598" s="5" t="s">
        <v>3098</v>
      </c>
      <c r="P1598" s="5">
        <v>0</v>
      </c>
      <c r="Q1598" s="2278">
        <v>0</v>
      </c>
      <c r="R1598" s="2278">
        <v>298999</v>
      </c>
      <c r="S1598" s="2278">
        <v>1495001</v>
      </c>
      <c r="T1598" s="2278">
        <v>0</v>
      </c>
      <c r="U1598" s="2278">
        <v>0</v>
      </c>
      <c r="V1598" s="2278">
        <v>0</v>
      </c>
      <c r="W1598" s="23">
        <v>0.68</v>
      </c>
      <c r="X1598" s="2278">
        <v>3</v>
      </c>
    </row>
    <row r="1599" spans="1:24" ht="15" customHeight="1" x14ac:dyDescent="0.25">
      <c r="A1599" s="3" t="s">
        <v>41</v>
      </c>
      <c r="B1599" s="3" t="s">
        <v>3397</v>
      </c>
      <c r="C1599" s="5">
        <v>1020000</v>
      </c>
      <c r="D1599" s="5">
        <v>1150000</v>
      </c>
      <c r="E1599" s="5">
        <v>230000</v>
      </c>
      <c r="F1599" s="5">
        <v>357000</v>
      </c>
      <c r="G1599" s="5">
        <v>0</v>
      </c>
      <c r="H1599" s="5">
        <v>313000</v>
      </c>
      <c r="I1599" s="5">
        <v>0</v>
      </c>
      <c r="J1599" s="5">
        <v>800000</v>
      </c>
      <c r="K1599" s="5">
        <v>0</v>
      </c>
      <c r="L1599" s="5"/>
      <c r="M1599" s="5">
        <f t="shared" si="611"/>
        <v>3458000</v>
      </c>
      <c r="N1599" s="5">
        <f t="shared" si="612"/>
        <v>0</v>
      </c>
      <c r="O1599" s="5" t="s">
        <v>2564</v>
      </c>
      <c r="P1599" s="5">
        <v>0</v>
      </c>
      <c r="Q1599" s="2279">
        <v>0</v>
      </c>
      <c r="R1599" s="2279">
        <v>170001</v>
      </c>
      <c r="S1599" s="2279">
        <v>849999</v>
      </c>
      <c r="T1599" s="2279">
        <v>0</v>
      </c>
      <c r="U1599" s="2279">
        <v>0</v>
      </c>
      <c r="V1599" s="2279">
        <v>0</v>
      </c>
      <c r="W1599" s="23">
        <v>0.72</v>
      </c>
      <c r="X1599" s="2279">
        <v>2</v>
      </c>
    </row>
    <row r="1600" spans="1:24" ht="15" customHeight="1" x14ac:dyDescent="0.25">
      <c r="A1600" s="3" t="s">
        <v>41</v>
      </c>
      <c r="B1600" s="3" t="s">
        <v>3399</v>
      </c>
      <c r="C1600" s="5">
        <v>1513000</v>
      </c>
      <c r="D1600" s="5">
        <v>400000</v>
      </c>
      <c r="E1600" s="5">
        <v>80000</v>
      </c>
      <c r="F1600" s="5">
        <v>122000</v>
      </c>
      <c r="G1600" s="5">
        <v>0</v>
      </c>
      <c r="H1600" s="5">
        <v>1031000</v>
      </c>
      <c r="I1600" s="5">
        <v>0</v>
      </c>
      <c r="J1600" s="5">
        <v>40000</v>
      </c>
      <c r="K1600" s="5">
        <v>0</v>
      </c>
      <c r="L1600" s="5"/>
      <c r="M1600" s="5">
        <f t="shared" si="611"/>
        <v>4449000</v>
      </c>
      <c r="N1600" s="5">
        <f t="shared" si="612"/>
        <v>0</v>
      </c>
      <c r="O1600" s="5" t="s">
        <v>1118</v>
      </c>
      <c r="P1600" s="5">
        <v>0</v>
      </c>
      <c r="Q1600" s="2283">
        <v>0</v>
      </c>
      <c r="R1600" s="2283">
        <v>252172</v>
      </c>
      <c r="S1600" s="2283">
        <v>1260828</v>
      </c>
      <c r="T1600" s="2283">
        <v>0</v>
      </c>
      <c r="U1600" s="2283">
        <v>0</v>
      </c>
      <c r="V1600" s="2283">
        <v>0</v>
      </c>
      <c r="W1600" s="23">
        <v>0.77</v>
      </c>
      <c r="X1600" s="2283">
        <v>2</v>
      </c>
    </row>
    <row r="1601" spans="1:24" ht="15" customHeight="1" x14ac:dyDescent="0.25">
      <c r="A1601" s="3" t="s">
        <v>41</v>
      </c>
      <c r="B1601" s="3" t="s">
        <v>3401</v>
      </c>
      <c r="C1601" s="5">
        <v>1600000</v>
      </c>
      <c r="D1601" s="5">
        <v>1100000</v>
      </c>
      <c r="E1601" s="5">
        <v>220000</v>
      </c>
      <c r="F1601" s="5">
        <v>30000</v>
      </c>
      <c r="G1601" s="5">
        <v>0</v>
      </c>
      <c r="H1601" s="5">
        <v>870000</v>
      </c>
      <c r="I1601" s="5">
        <v>0</v>
      </c>
      <c r="J1601" s="5">
        <v>400000</v>
      </c>
      <c r="K1601" s="5">
        <v>0</v>
      </c>
      <c r="L1601" s="5"/>
      <c r="M1601" s="5">
        <f xml:space="preserve"> M1600+H1601+ I1601- J1601- L1601+ Q1601</f>
        <v>4919000</v>
      </c>
      <c r="N1601" s="5">
        <f>(C1601-D1601 - F1601 - G1601 + J1601- K1601- H1601- I1601- P1601)*-1</f>
        <v>0</v>
      </c>
      <c r="O1601" s="5" t="s">
        <v>1941</v>
      </c>
      <c r="P1601" s="5">
        <v>0</v>
      </c>
      <c r="Q1601" s="2286">
        <v>0</v>
      </c>
      <c r="R1601" s="2286">
        <v>266668</v>
      </c>
      <c r="S1601" s="2286">
        <v>1333332</v>
      </c>
      <c r="T1601" s="2286">
        <v>0</v>
      </c>
      <c r="U1601" s="2286">
        <v>0</v>
      </c>
      <c r="V1601" s="2286">
        <v>0</v>
      </c>
      <c r="W1601" s="23">
        <v>0.82</v>
      </c>
      <c r="X1601" s="2286">
        <v>2</v>
      </c>
    </row>
    <row r="1602" spans="1:24" ht="15" customHeight="1" x14ac:dyDescent="0.25">
      <c r="A1602" s="6" t="s">
        <v>17</v>
      </c>
      <c r="B1602" s="6" t="s">
        <v>15</v>
      </c>
      <c r="C1602" s="7">
        <f t="shared" ref="C1602:L1602" si="613">SUM(C1595:C1601)</f>
        <v>9089000</v>
      </c>
      <c r="D1602" s="7">
        <f t="shared" si="613"/>
        <v>9150000</v>
      </c>
      <c r="E1602" s="7">
        <f t="shared" si="613"/>
        <v>1830000</v>
      </c>
      <c r="F1602" s="7">
        <f t="shared" si="613"/>
        <v>658000</v>
      </c>
      <c r="G1602" s="7">
        <f t="shared" si="613"/>
        <v>0</v>
      </c>
      <c r="H1602" s="7">
        <f t="shared" si="613"/>
        <v>4638000</v>
      </c>
      <c r="I1602" s="7">
        <f t="shared" si="613"/>
        <v>0</v>
      </c>
      <c r="J1602" s="7">
        <f t="shared" si="613"/>
        <v>5361000</v>
      </c>
      <c r="K1602" s="7">
        <f t="shared" si="613"/>
        <v>0</v>
      </c>
      <c r="L1602" s="7">
        <f t="shared" si="613"/>
        <v>0</v>
      </c>
      <c r="M1602" s="7">
        <f>M1601</f>
        <v>4919000</v>
      </c>
      <c r="N1602" s="7">
        <f>SUM(N1595:N1601)</f>
        <v>-4000</v>
      </c>
      <c r="O1602" s="7"/>
      <c r="P1602" s="7">
        <f>SUM(P1595:P1601)</f>
        <v>0</v>
      </c>
      <c r="Q1602" s="8"/>
    </row>
    <row r="1603" spans="1:24" ht="15" customHeight="1" x14ac:dyDescent="0.25">
      <c r="A1603" s="3" t="s">
        <v>41</v>
      </c>
      <c r="B1603" s="3" t="s">
        <v>3404</v>
      </c>
      <c r="C1603" s="5">
        <v>980000</v>
      </c>
      <c r="D1603" s="5">
        <v>2500000</v>
      </c>
      <c r="E1603" s="5">
        <v>700000</v>
      </c>
      <c r="F1603" s="5">
        <v>19000</v>
      </c>
      <c r="G1603" s="5">
        <v>0</v>
      </c>
      <c r="H1603" s="5">
        <v>455000</v>
      </c>
      <c r="I1603" s="5">
        <v>0</v>
      </c>
      <c r="J1603" s="5">
        <v>2000000</v>
      </c>
      <c r="K1603" s="5">
        <v>0</v>
      </c>
      <c r="L1603" s="5"/>
      <c r="M1603" s="5">
        <f t="shared" ref="M1603:M1608" si="614" xml:space="preserve"> M1602+H1603+ I1603- J1603- L1603+ Q1603</f>
        <v>3374000</v>
      </c>
      <c r="N1603" s="5">
        <f t="shared" ref="N1603:N1608" si="615">(C1603-D1603 - F1603 - G1603 + J1603- K1603- H1603- I1603- P1603)*-1</f>
        <v>-6000</v>
      </c>
      <c r="O1603" s="5" t="s">
        <v>3405</v>
      </c>
      <c r="P1603" s="5">
        <v>0</v>
      </c>
      <c r="Q1603" s="2288">
        <v>0</v>
      </c>
      <c r="R1603" s="2288">
        <v>163335</v>
      </c>
      <c r="S1603" s="2288">
        <v>816664.7</v>
      </c>
      <c r="T1603" s="2288">
        <v>0</v>
      </c>
      <c r="U1603" s="2288">
        <v>0</v>
      </c>
      <c r="V1603" s="2288">
        <v>0</v>
      </c>
      <c r="W1603" s="23">
        <v>0.69</v>
      </c>
      <c r="X1603" s="2288">
        <v>3</v>
      </c>
    </row>
    <row r="1604" spans="1:24" ht="15" customHeight="1" x14ac:dyDescent="0.25">
      <c r="A1604" s="3" t="s">
        <v>41</v>
      </c>
      <c r="B1604" s="3" t="s">
        <v>3408</v>
      </c>
      <c r="C1604" s="5">
        <v>917000</v>
      </c>
      <c r="D1604" s="5">
        <v>1100000</v>
      </c>
      <c r="E1604" s="5">
        <v>220000</v>
      </c>
      <c r="F1604" s="5">
        <v>650000</v>
      </c>
      <c r="G1604" s="5">
        <v>0</v>
      </c>
      <c r="H1604" s="5">
        <v>493000</v>
      </c>
      <c r="I1604" s="5">
        <v>0</v>
      </c>
      <c r="J1604" s="5">
        <v>1320000</v>
      </c>
      <c r="K1604" s="5">
        <v>0</v>
      </c>
      <c r="L1604" s="5"/>
      <c r="M1604" s="5">
        <f t="shared" si="614"/>
        <v>2547000</v>
      </c>
      <c r="N1604" s="5">
        <f t="shared" si="615"/>
        <v>6000</v>
      </c>
      <c r="O1604" s="5" t="s">
        <v>3410</v>
      </c>
      <c r="P1604" s="5">
        <v>0</v>
      </c>
      <c r="Q1604" s="2292">
        <v>0</v>
      </c>
      <c r="R1604" s="2292">
        <v>152837</v>
      </c>
      <c r="S1604" s="2292">
        <v>764163</v>
      </c>
      <c r="T1604" s="2292">
        <v>0</v>
      </c>
      <c r="U1604" s="2292">
        <v>0</v>
      </c>
      <c r="V1604" s="2292">
        <v>0</v>
      </c>
      <c r="W1604" s="23">
        <v>0.79</v>
      </c>
      <c r="X1604" s="2292">
        <v>2</v>
      </c>
    </row>
    <row r="1605" spans="1:24" ht="15" customHeight="1" x14ac:dyDescent="0.25">
      <c r="A1605" s="3" t="s">
        <v>41</v>
      </c>
      <c r="B1605" s="3" t="s">
        <v>3412</v>
      </c>
      <c r="C1605" s="5">
        <v>1051000</v>
      </c>
      <c r="D1605" s="5">
        <v>1100000</v>
      </c>
      <c r="E1605" s="5">
        <v>220000</v>
      </c>
      <c r="F1605" s="5">
        <v>27000</v>
      </c>
      <c r="G1605" s="5">
        <v>0</v>
      </c>
      <c r="H1605" s="5">
        <v>478000</v>
      </c>
      <c r="I1605" s="5">
        <v>0</v>
      </c>
      <c r="J1605" s="5">
        <v>610000</v>
      </c>
      <c r="K1605" s="5">
        <v>60000</v>
      </c>
      <c r="L1605" s="5"/>
      <c r="M1605" s="5">
        <f t="shared" si="614"/>
        <v>2415000</v>
      </c>
      <c r="N1605" s="5">
        <f t="shared" si="615"/>
        <v>4000</v>
      </c>
      <c r="O1605" s="5" t="s">
        <v>3413</v>
      </c>
      <c r="P1605" s="5">
        <v>0</v>
      </c>
      <c r="Q1605" s="2294">
        <v>0</v>
      </c>
      <c r="R1605" s="2294">
        <v>175167</v>
      </c>
      <c r="S1605" s="2294">
        <v>875833</v>
      </c>
      <c r="T1605" s="2294">
        <v>0</v>
      </c>
      <c r="U1605" s="2294">
        <v>0</v>
      </c>
      <c r="V1605" s="2294">
        <v>0</v>
      </c>
      <c r="W1605" s="23">
        <v>0.74</v>
      </c>
      <c r="X1605" s="2294">
        <v>3</v>
      </c>
    </row>
    <row r="1606" spans="1:24" ht="15" customHeight="1" x14ac:dyDescent="0.25">
      <c r="A1606" s="3" t="s">
        <v>41</v>
      </c>
      <c r="B1606" s="3" t="s">
        <v>3417</v>
      </c>
      <c r="C1606" s="5">
        <v>864000</v>
      </c>
      <c r="D1606" s="5">
        <v>150000</v>
      </c>
      <c r="E1606" s="5">
        <v>30000</v>
      </c>
      <c r="F1606" s="5">
        <v>343000</v>
      </c>
      <c r="G1606" s="5">
        <v>0</v>
      </c>
      <c r="H1606" s="5">
        <v>381000</v>
      </c>
      <c r="I1606" s="5">
        <v>0</v>
      </c>
      <c r="J1606" s="5">
        <v>14000</v>
      </c>
      <c r="K1606" s="5">
        <v>0</v>
      </c>
      <c r="L1606" s="5"/>
      <c r="M1606" s="5">
        <f t="shared" si="614"/>
        <v>2782000</v>
      </c>
      <c r="N1606" s="5">
        <f t="shared" si="615"/>
        <v>-4000</v>
      </c>
      <c r="O1606" s="5" t="s">
        <v>3418</v>
      </c>
      <c r="P1606" s="5">
        <v>0</v>
      </c>
      <c r="Q1606" s="2298">
        <v>0</v>
      </c>
      <c r="R1606" s="2298">
        <v>144003</v>
      </c>
      <c r="S1606" s="2298">
        <v>719997.4</v>
      </c>
      <c r="T1606" s="2298">
        <v>0</v>
      </c>
      <c r="U1606" s="2298">
        <v>0</v>
      </c>
      <c r="V1606" s="2298">
        <v>0</v>
      </c>
      <c r="W1606" s="23">
        <v>0.72</v>
      </c>
      <c r="X1606" s="2298">
        <v>1</v>
      </c>
    </row>
    <row r="1607" spans="1:24" ht="15" customHeight="1" x14ac:dyDescent="0.25">
      <c r="A1607" s="3" t="s">
        <v>41</v>
      </c>
      <c r="B1607" s="3" t="s">
        <v>3420</v>
      </c>
      <c r="C1607" s="5">
        <v>1830000</v>
      </c>
      <c r="D1607" s="5">
        <v>0</v>
      </c>
      <c r="E1607" s="5">
        <v>0</v>
      </c>
      <c r="F1607" s="5">
        <v>49000</v>
      </c>
      <c r="G1607" s="5">
        <v>0</v>
      </c>
      <c r="H1607" s="5">
        <v>1781000</v>
      </c>
      <c r="I1607" s="5">
        <v>0</v>
      </c>
      <c r="J1607" s="5">
        <v>0</v>
      </c>
      <c r="K1607" s="5">
        <v>0</v>
      </c>
      <c r="L1607" s="5"/>
      <c r="M1607" s="5">
        <f t="shared" si="614"/>
        <v>4563000</v>
      </c>
      <c r="N1607" s="5">
        <f t="shared" si="615"/>
        <v>0</v>
      </c>
      <c r="O1607" s="5" t="s">
        <v>3423</v>
      </c>
      <c r="P1607" s="5">
        <v>0</v>
      </c>
      <c r="Q1607" s="2302">
        <v>0</v>
      </c>
      <c r="R1607" s="2302">
        <v>305006</v>
      </c>
      <c r="S1607" s="2302">
        <v>1524994</v>
      </c>
      <c r="T1607" s="2302">
        <v>0</v>
      </c>
      <c r="U1607" s="2302">
        <v>0</v>
      </c>
      <c r="V1607" s="2302">
        <v>0</v>
      </c>
      <c r="W1607" s="23">
        <v>0.8</v>
      </c>
      <c r="X1607" s="2302">
        <v>0</v>
      </c>
    </row>
    <row r="1608" spans="1:24" ht="15" customHeight="1" x14ac:dyDescent="0.25">
      <c r="A1608" s="3" t="s">
        <v>41</v>
      </c>
      <c r="B1608" s="3" t="s">
        <v>3425</v>
      </c>
      <c r="C1608" s="5">
        <v>1779000</v>
      </c>
      <c r="D1608" s="5">
        <v>200000</v>
      </c>
      <c r="E1608" s="5">
        <v>40000</v>
      </c>
      <c r="F1608" s="5">
        <v>35000</v>
      </c>
      <c r="G1608" s="5">
        <v>0</v>
      </c>
      <c r="H1608" s="5">
        <v>1551000</v>
      </c>
      <c r="I1608" s="5">
        <v>0</v>
      </c>
      <c r="J1608" s="5">
        <v>0</v>
      </c>
      <c r="K1608" s="5">
        <v>0</v>
      </c>
      <c r="L1608" s="5"/>
      <c r="M1608" s="5">
        <f t="shared" si="614"/>
        <v>6114000</v>
      </c>
      <c r="N1608" s="5">
        <f t="shared" si="615"/>
        <v>7000</v>
      </c>
      <c r="O1608" s="5" t="s">
        <v>3427</v>
      </c>
      <c r="P1608" s="5">
        <v>0</v>
      </c>
      <c r="Q1608" s="2307">
        <v>0</v>
      </c>
      <c r="R1608" s="2307">
        <v>296503</v>
      </c>
      <c r="S1608" s="2307">
        <v>1482497</v>
      </c>
      <c r="T1608" s="2307">
        <v>0</v>
      </c>
      <c r="U1608" s="2307">
        <v>0</v>
      </c>
      <c r="V1608" s="2307">
        <v>0</v>
      </c>
      <c r="W1608" s="23">
        <v>0.78</v>
      </c>
      <c r="X1608" s="2307">
        <v>1</v>
      </c>
    </row>
    <row r="1609" spans="1:24" ht="15" customHeight="1" x14ac:dyDescent="0.25">
      <c r="A1609" s="3" t="s">
        <v>41</v>
      </c>
      <c r="B1609" s="3" t="s">
        <v>3428</v>
      </c>
      <c r="C1609" s="5">
        <v>801000</v>
      </c>
      <c r="D1609" s="5">
        <v>0</v>
      </c>
      <c r="E1609" s="5">
        <v>0</v>
      </c>
      <c r="F1609" s="5">
        <v>534000</v>
      </c>
      <c r="G1609" s="5">
        <v>0</v>
      </c>
      <c r="H1609" s="5">
        <v>790000</v>
      </c>
      <c r="I1609" s="5">
        <v>0</v>
      </c>
      <c r="J1609" s="5">
        <v>524000</v>
      </c>
      <c r="K1609" s="5">
        <v>0</v>
      </c>
      <c r="L1609" s="5"/>
      <c r="M1609" s="5">
        <f xml:space="preserve"> M1608+H1609+ I1609- J1609- L1609+ Q1609</f>
        <v>6380000</v>
      </c>
      <c r="N1609" s="5">
        <f>(C1609-D1609 - F1609 - G1609 + J1609- K1609- H1609- I1609- P1609)*-1</f>
        <v>-1000</v>
      </c>
      <c r="O1609" s="5" t="s">
        <v>3429</v>
      </c>
      <c r="P1609" s="5">
        <v>0</v>
      </c>
      <c r="Q1609" s="2308">
        <v>0</v>
      </c>
      <c r="R1609" s="2308">
        <v>133501</v>
      </c>
      <c r="S1609" s="2308">
        <v>667499</v>
      </c>
      <c r="T1609" s="2308">
        <v>0</v>
      </c>
      <c r="U1609" s="2308">
        <v>0</v>
      </c>
      <c r="V1609" s="2308">
        <v>0</v>
      </c>
      <c r="W1609" s="23">
        <v>0.59</v>
      </c>
      <c r="X1609" s="2308">
        <v>0</v>
      </c>
    </row>
    <row r="1610" spans="1:24" ht="15" customHeight="1" x14ac:dyDescent="0.25">
      <c r="A1610" s="6" t="s">
        <v>18</v>
      </c>
      <c r="B1610" s="6" t="s">
        <v>15</v>
      </c>
      <c r="C1610" s="7">
        <f t="shared" ref="C1610:L1610" si="616">SUM(C1603:C1609)</f>
        <v>8222000</v>
      </c>
      <c r="D1610" s="7">
        <f t="shared" si="616"/>
        <v>5050000</v>
      </c>
      <c r="E1610" s="7">
        <f t="shared" si="616"/>
        <v>1210000</v>
      </c>
      <c r="F1610" s="7">
        <f t="shared" si="616"/>
        <v>1657000</v>
      </c>
      <c r="G1610" s="7">
        <f t="shared" si="616"/>
        <v>0</v>
      </c>
      <c r="H1610" s="7">
        <f t="shared" si="616"/>
        <v>5929000</v>
      </c>
      <c r="I1610" s="7">
        <f t="shared" si="616"/>
        <v>0</v>
      </c>
      <c r="J1610" s="7">
        <f t="shared" si="616"/>
        <v>4468000</v>
      </c>
      <c r="K1610" s="7">
        <f t="shared" si="616"/>
        <v>60000</v>
      </c>
      <c r="L1610" s="7">
        <f t="shared" si="616"/>
        <v>0</v>
      </c>
      <c r="M1610" s="7">
        <f>M1609</f>
        <v>6380000</v>
      </c>
      <c r="N1610" s="7">
        <f>SUM(N1603:N1609)</f>
        <v>6000</v>
      </c>
      <c r="O1610" s="7"/>
      <c r="P1610" s="7">
        <f>SUM(P1603:P1609)</f>
        <v>0</v>
      </c>
      <c r="Q1610" s="8"/>
    </row>
    <row r="1611" spans="1:24" ht="15" customHeight="1" x14ac:dyDescent="0.25">
      <c r="A1611" s="3" t="s">
        <v>41</v>
      </c>
      <c r="B1611" s="3" t="s">
        <v>3432</v>
      </c>
      <c r="C1611" s="5">
        <v>1323000</v>
      </c>
      <c r="D1611" s="5">
        <v>0</v>
      </c>
      <c r="E1611" s="5">
        <v>0</v>
      </c>
      <c r="F1611" s="5">
        <v>176000</v>
      </c>
      <c r="G1611" s="5">
        <v>0</v>
      </c>
      <c r="H1611" s="5">
        <v>1172000</v>
      </c>
      <c r="I1611" s="5">
        <v>0</v>
      </c>
      <c r="J1611" s="5">
        <v>20000</v>
      </c>
      <c r="K1611" s="5">
        <v>0</v>
      </c>
      <c r="L1611" s="5"/>
      <c r="M1611" s="5">
        <f t="shared" ref="M1611:M1616" si="617" xml:space="preserve"> M1610+H1611+ I1611- J1611- L1611+ Q1611</f>
        <v>7532000</v>
      </c>
      <c r="N1611" s="5">
        <f t="shared" ref="N1611:N1616" si="618">(C1611-D1611 - F1611 - G1611 + J1611- K1611- H1611- I1611- P1611)*-1</f>
        <v>5000</v>
      </c>
      <c r="O1611" s="5" t="s">
        <v>3433</v>
      </c>
      <c r="P1611" s="5">
        <v>0</v>
      </c>
      <c r="Q1611" s="2311">
        <v>0</v>
      </c>
      <c r="R1611" s="2311">
        <v>220500</v>
      </c>
      <c r="S1611" s="2311">
        <v>1102500</v>
      </c>
      <c r="T1611" s="2311">
        <v>0</v>
      </c>
      <c r="U1611" s="2311">
        <v>0</v>
      </c>
      <c r="V1611" s="2311">
        <v>0</v>
      </c>
      <c r="W1611" s="23">
        <v>0.5</v>
      </c>
      <c r="X1611" s="2311">
        <v>0</v>
      </c>
    </row>
    <row r="1612" spans="1:24" ht="15" customHeight="1" x14ac:dyDescent="0.25">
      <c r="A1612" s="3" t="s">
        <v>41</v>
      </c>
      <c r="B1612" s="3" t="s">
        <v>3436</v>
      </c>
      <c r="C1612" s="5">
        <v>1392000</v>
      </c>
      <c r="D1612" s="5">
        <v>2000000</v>
      </c>
      <c r="E1612" s="5">
        <v>400000</v>
      </c>
      <c r="F1612" s="5">
        <v>134000</v>
      </c>
      <c r="G1612" s="5">
        <v>0</v>
      </c>
      <c r="H1612" s="5">
        <v>1056000</v>
      </c>
      <c r="I1612" s="5">
        <v>0</v>
      </c>
      <c r="J1612" s="5">
        <v>1800000</v>
      </c>
      <c r="K1612" s="5">
        <v>0</v>
      </c>
      <c r="L1612" s="5"/>
      <c r="M1612" s="5">
        <f t="shared" si="617"/>
        <v>6788000</v>
      </c>
      <c r="N1612" s="5">
        <f t="shared" si="618"/>
        <v>-2000</v>
      </c>
      <c r="O1612" s="5" t="s">
        <v>3438</v>
      </c>
      <c r="P1612" s="5">
        <v>0</v>
      </c>
      <c r="Q1612" s="2316">
        <v>0</v>
      </c>
      <c r="R1612" s="2316">
        <v>232005</v>
      </c>
      <c r="S1612" s="2316">
        <v>1159995</v>
      </c>
      <c r="T1612" s="2316">
        <v>0</v>
      </c>
      <c r="U1612" s="2316">
        <v>0</v>
      </c>
      <c r="V1612" s="2316">
        <v>0</v>
      </c>
      <c r="W1612" s="23">
        <v>0.73</v>
      </c>
      <c r="X1612" s="2316">
        <v>2</v>
      </c>
    </row>
    <row r="1613" spans="1:24" ht="15" customHeight="1" x14ac:dyDescent="0.25">
      <c r="A1613" s="3" t="s">
        <v>41</v>
      </c>
      <c r="B1613" s="3" t="s">
        <v>3439</v>
      </c>
      <c r="C1613" s="5">
        <v>1092000</v>
      </c>
      <c r="D1613" s="5">
        <v>0</v>
      </c>
      <c r="E1613" s="5">
        <v>0</v>
      </c>
      <c r="F1613" s="5">
        <v>27000</v>
      </c>
      <c r="G1613" s="5">
        <v>0</v>
      </c>
      <c r="H1613" s="5">
        <v>1095000</v>
      </c>
      <c r="I1613" s="5">
        <v>0</v>
      </c>
      <c r="J1613" s="5">
        <v>20000</v>
      </c>
      <c r="K1613" s="5">
        <v>0</v>
      </c>
      <c r="L1613" s="5"/>
      <c r="M1613" s="5">
        <f t="shared" si="617"/>
        <v>7863000</v>
      </c>
      <c r="N1613" s="5">
        <f t="shared" si="618"/>
        <v>10000</v>
      </c>
      <c r="O1613" s="5" t="s">
        <v>3440</v>
      </c>
      <c r="P1613" s="5">
        <v>0</v>
      </c>
      <c r="Q1613" s="2317">
        <v>0</v>
      </c>
      <c r="R1613" s="2317">
        <v>181999</v>
      </c>
      <c r="S1613" s="2317">
        <v>910000.6</v>
      </c>
      <c r="T1613" s="2317">
        <v>0</v>
      </c>
      <c r="U1613" s="2317">
        <v>0</v>
      </c>
      <c r="V1613" s="2317">
        <v>0</v>
      </c>
      <c r="W1613" s="23">
        <v>0.8</v>
      </c>
      <c r="X1613" s="2317">
        <v>0</v>
      </c>
    </row>
    <row r="1614" spans="1:24" ht="15" customHeight="1" x14ac:dyDescent="0.25">
      <c r="A1614" s="3" t="s">
        <v>41</v>
      </c>
      <c r="B1614" s="3" t="s">
        <v>3442</v>
      </c>
      <c r="C1614" s="5">
        <v>696000</v>
      </c>
      <c r="D1614" s="5">
        <v>500000</v>
      </c>
      <c r="E1614" s="5">
        <v>100000</v>
      </c>
      <c r="F1614" s="5">
        <v>36000</v>
      </c>
      <c r="G1614" s="5">
        <v>0</v>
      </c>
      <c r="H1614" s="5">
        <v>168000</v>
      </c>
      <c r="I1614" s="5">
        <v>0</v>
      </c>
      <c r="J1614" s="5">
        <v>15000</v>
      </c>
      <c r="K1614" s="5">
        <v>0</v>
      </c>
      <c r="L1614" s="5"/>
      <c r="M1614" s="5">
        <f t="shared" si="617"/>
        <v>8016000</v>
      </c>
      <c r="N1614" s="5">
        <f t="shared" si="618"/>
        <v>-7000</v>
      </c>
      <c r="O1614" s="5" t="s">
        <v>3443</v>
      </c>
      <c r="P1614" s="5">
        <v>0</v>
      </c>
      <c r="Q1614" s="2321">
        <v>0</v>
      </c>
      <c r="R1614" s="2321">
        <v>116000</v>
      </c>
      <c r="S1614" s="2321">
        <v>580000</v>
      </c>
      <c r="T1614" s="2321">
        <v>0</v>
      </c>
      <c r="U1614" s="2321">
        <v>0</v>
      </c>
      <c r="V1614" s="2321">
        <v>0</v>
      </c>
      <c r="W1614" s="23">
        <v>0.68</v>
      </c>
      <c r="X1614" s="2321">
        <v>1</v>
      </c>
    </row>
    <row r="1615" spans="1:24" ht="15" customHeight="1" x14ac:dyDescent="0.25">
      <c r="A1615" s="3" t="s">
        <v>41</v>
      </c>
      <c r="B1615" s="3" t="s">
        <v>3445</v>
      </c>
      <c r="C1615" s="5">
        <v>1767000</v>
      </c>
      <c r="D1615" s="5">
        <v>965000</v>
      </c>
      <c r="E1615" s="5">
        <v>193000</v>
      </c>
      <c r="F1615" s="5">
        <v>41000</v>
      </c>
      <c r="G1615" s="5">
        <v>0</v>
      </c>
      <c r="H1615" s="5">
        <v>1281000</v>
      </c>
      <c r="I1615" s="5">
        <v>0</v>
      </c>
      <c r="J1615" s="5">
        <v>520000</v>
      </c>
      <c r="K1615" s="5">
        <v>0</v>
      </c>
      <c r="L1615" s="5"/>
      <c r="M1615" s="5">
        <f t="shared" si="617"/>
        <v>8777000</v>
      </c>
      <c r="N1615" s="5">
        <f t="shared" si="618"/>
        <v>0</v>
      </c>
      <c r="O1615" s="5" t="s">
        <v>3447</v>
      </c>
      <c r="P1615" s="5">
        <v>0</v>
      </c>
      <c r="Q1615" s="2324">
        <v>0</v>
      </c>
      <c r="R1615" s="2324">
        <v>294495</v>
      </c>
      <c r="S1615" s="2324">
        <v>1472505</v>
      </c>
      <c r="T1615" s="2324">
        <v>0</v>
      </c>
      <c r="U1615" s="2324">
        <v>0</v>
      </c>
      <c r="V1615" s="2324">
        <v>0</v>
      </c>
      <c r="W1615" s="23">
        <v>0.7</v>
      </c>
      <c r="X1615" s="2324">
        <v>3</v>
      </c>
    </row>
    <row r="1616" spans="1:24" ht="15" customHeight="1" x14ac:dyDescent="0.25">
      <c r="A1616" s="3" t="s">
        <v>41</v>
      </c>
      <c r="B1616" s="3" t="s">
        <v>3448</v>
      </c>
      <c r="C1616" s="5">
        <v>933000</v>
      </c>
      <c r="D1616" s="5">
        <v>0</v>
      </c>
      <c r="E1616" s="5">
        <v>0</v>
      </c>
      <c r="F1616" s="5">
        <v>29000</v>
      </c>
      <c r="G1616" s="5">
        <v>0</v>
      </c>
      <c r="H1616" s="5">
        <v>965000</v>
      </c>
      <c r="I1616" s="5">
        <v>0</v>
      </c>
      <c r="J1616" s="5">
        <v>60000</v>
      </c>
      <c r="K1616" s="5">
        <v>0</v>
      </c>
      <c r="L1616" s="5"/>
      <c r="M1616" s="5">
        <f t="shared" si="617"/>
        <v>9682000</v>
      </c>
      <c r="N1616" s="5">
        <f t="shared" si="618"/>
        <v>1000</v>
      </c>
      <c r="O1616" s="5" t="s">
        <v>3449</v>
      </c>
      <c r="P1616" s="5">
        <v>0</v>
      </c>
      <c r="Q1616" s="2327">
        <v>0</v>
      </c>
      <c r="R1616" s="2327">
        <v>155503</v>
      </c>
      <c r="S1616" s="2327">
        <v>777497</v>
      </c>
      <c r="T1616" s="2327">
        <v>0</v>
      </c>
      <c r="U1616" s="2327">
        <v>0</v>
      </c>
      <c r="V1616" s="2327">
        <v>0</v>
      </c>
      <c r="W1616" s="23">
        <v>0.77</v>
      </c>
      <c r="X1616" s="2327">
        <v>0</v>
      </c>
    </row>
    <row r="1617" spans="1:24" ht="15" customHeight="1" x14ac:dyDescent="0.25">
      <c r="A1617" s="3" t="s">
        <v>41</v>
      </c>
      <c r="B1617" s="3" t="s">
        <v>3451</v>
      </c>
      <c r="C1617" s="5">
        <v>2330000</v>
      </c>
      <c r="D1617" s="5">
        <v>0</v>
      </c>
      <c r="E1617" s="5">
        <v>0</v>
      </c>
      <c r="F1617" s="5">
        <v>243000</v>
      </c>
      <c r="G1617" s="5">
        <v>0</v>
      </c>
      <c r="H1617" s="5">
        <v>2133000</v>
      </c>
      <c r="I1617" s="5">
        <v>0</v>
      </c>
      <c r="J1617" s="5">
        <v>50000</v>
      </c>
      <c r="K1617" s="5">
        <v>0</v>
      </c>
      <c r="L1617" s="5"/>
      <c r="M1617" s="5">
        <f xml:space="preserve"> M1616+H1617+ I1617- J1617- L1617+ Q1617</f>
        <v>11765000</v>
      </c>
      <c r="N1617" s="5">
        <f>(C1617-D1617 - F1617 - G1617 + J1617- K1617- H1617- I1617- P1617)*-1</f>
        <v>-4000</v>
      </c>
      <c r="O1617" s="5" t="s">
        <v>3452</v>
      </c>
      <c r="P1617" s="5">
        <v>0</v>
      </c>
      <c r="Q1617" s="2329">
        <v>0</v>
      </c>
      <c r="R1617" s="2329">
        <v>388337</v>
      </c>
      <c r="S1617" s="2329">
        <v>1941663</v>
      </c>
      <c r="T1617" s="2329">
        <v>0</v>
      </c>
      <c r="U1617" s="2329">
        <v>0</v>
      </c>
      <c r="V1617" s="2329">
        <v>0</v>
      </c>
      <c r="W1617" s="23">
        <v>0.7</v>
      </c>
      <c r="X1617" s="2329">
        <v>0</v>
      </c>
    </row>
    <row r="1618" spans="1:24" ht="15" customHeight="1" x14ac:dyDescent="0.25">
      <c r="A1618" s="6" t="s">
        <v>19</v>
      </c>
      <c r="B1618" s="6" t="s">
        <v>15</v>
      </c>
      <c r="C1618" s="7">
        <f t="shared" ref="C1618:L1618" si="619">SUM(C1611:C1617)</f>
        <v>9533000</v>
      </c>
      <c r="D1618" s="7">
        <f t="shared" si="619"/>
        <v>3465000</v>
      </c>
      <c r="E1618" s="7">
        <f t="shared" si="619"/>
        <v>693000</v>
      </c>
      <c r="F1618" s="7">
        <f t="shared" si="619"/>
        <v>686000</v>
      </c>
      <c r="G1618" s="7">
        <f t="shared" si="619"/>
        <v>0</v>
      </c>
      <c r="H1618" s="7">
        <f t="shared" si="619"/>
        <v>7870000</v>
      </c>
      <c r="I1618" s="7">
        <f t="shared" si="619"/>
        <v>0</v>
      </c>
      <c r="J1618" s="7">
        <f t="shared" si="619"/>
        <v>2485000</v>
      </c>
      <c r="K1618" s="7">
        <f t="shared" si="619"/>
        <v>0</v>
      </c>
      <c r="L1618" s="7">
        <f t="shared" si="619"/>
        <v>0</v>
      </c>
      <c r="M1618" s="7">
        <f>M1617</f>
        <v>11765000</v>
      </c>
      <c r="N1618" s="7">
        <f>SUM(N1611:N1617)</f>
        <v>3000</v>
      </c>
      <c r="O1618" s="7"/>
      <c r="P1618" s="7">
        <f>SUM(P1611:P1617)</f>
        <v>0</v>
      </c>
      <c r="Q1618" s="8"/>
    </row>
    <row r="1619" spans="1:24" x14ac:dyDescent="0.25">
      <c r="A1619" s="10" t="s">
        <v>15</v>
      </c>
      <c r="B1619" s="10" t="s">
        <v>20</v>
      </c>
      <c r="C1619" s="11">
        <f t="shared" ref="C1619:L1619" si="620">C1594+C1602+C1610+C1618</f>
        <v>35093000</v>
      </c>
      <c r="D1619" s="11">
        <f t="shared" si="620"/>
        <v>19865000</v>
      </c>
      <c r="E1619" s="11">
        <f t="shared" si="620"/>
        <v>4173000</v>
      </c>
      <c r="F1619" s="11">
        <f t="shared" si="620"/>
        <v>3442000</v>
      </c>
      <c r="G1619" s="11">
        <f t="shared" si="620"/>
        <v>0</v>
      </c>
      <c r="H1619" s="11">
        <f t="shared" si="620"/>
        <v>25468000</v>
      </c>
      <c r="I1619" s="11">
        <f t="shared" si="620"/>
        <v>0</v>
      </c>
      <c r="J1619" s="11">
        <f t="shared" si="620"/>
        <v>13814000</v>
      </c>
      <c r="K1619" s="11">
        <f t="shared" si="620"/>
        <v>151000</v>
      </c>
      <c r="L1619" s="11">
        <f t="shared" si="620"/>
        <v>0</v>
      </c>
      <c r="M1619" s="11">
        <f>M1618</f>
        <v>11765000</v>
      </c>
      <c r="N1619" s="11">
        <f>N1594+N1602+N1610+N1618</f>
        <v>19000</v>
      </c>
      <c r="O1619" s="11"/>
      <c r="P1619" s="11">
        <f>P1594+P1602+P1610+P1618</f>
        <v>0</v>
      </c>
      <c r="Q1619" s="9"/>
    </row>
    <row r="1620" spans="1:24" ht="15" customHeight="1" x14ac:dyDescent="0.25">
      <c r="A1620" t="s">
        <v>41</v>
      </c>
      <c r="B1620" s="3" t="s">
        <v>3454</v>
      </c>
      <c r="C1620" s="5">
        <v>1321000</v>
      </c>
      <c r="D1620" s="5">
        <v>5800000</v>
      </c>
      <c r="E1620" s="5">
        <v>1160000</v>
      </c>
      <c r="F1620" s="5">
        <v>85000</v>
      </c>
      <c r="G1620" s="5">
        <v>0</v>
      </c>
      <c r="H1620" s="5">
        <v>475000</v>
      </c>
      <c r="I1620" s="5">
        <v>0</v>
      </c>
      <c r="J1620" s="5">
        <v>5040000</v>
      </c>
      <c r="K1620" s="5">
        <v>0</v>
      </c>
      <c r="L1620" s="5"/>
      <c r="M1620" s="5">
        <f t="shared" ref="M1620:M1625" si="621" xml:space="preserve"> M1619+H1620+ I1620- J1620- L1620+ Q1620</f>
        <v>7200000</v>
      </c>
      <c r="N1620" s="5">
        <f t="shared" ref="N1620:N1625" si="622">(C1620-D1620 - F1620 - G1620 + J1620- K1620- H1620- I1620- P1620)*-1</f>
        <v>-1000</v>
      </c>
      <c r="O1620" s="5" t="s">
        <v>2465</v>
      </c>
      <c r="P1620" s="5">
        <v>0</v>
      </c>
      <c r="Q1620" s="2333">
        <v>0</v>
      </c>
      <c r="R1620" s="2333">
        <v>220172</v>
      </c>
      <c r="S1620" s="2333">
        <v>1100828</v>
      </c>
      <c r="T1620" s="2333">
        <v>0</v>
      </c>
      <c r="U1620" s="2333">
        <v>0</v>
      </c>
      <c r="V1620" s="2333">
        <v>0</v>
      </c>
      <c r="W1620" s="23">
        <v>0.81</v>
      </c>
      <c r="X1620" s="2333">
        <v>4</v>
      </c>
    </row>
    <row r="1621" spans="1:24" ht="15" customHeight="1" x14ac:dyDescent="0.25">
      <c r="A1621" s="3" t="s">
        <v>41</v>
      </c>
      <c r="B1621" s="3" t="s">
        <v>3458</v>
      </c>
      <c r="C1621" s="5">
        <v>1172000</v>
      </c>
      <c r="D1621" s="5">
        <v>1300000</v>
      </c>
      <c r="E1621" s="5">
        <v>260000</v>
      </c>
      <c r="F1621" s="5">
        <v>27000</v>
      </c>
      <c r="G1621" s="5">
        <v>0</v>
      </c>
      <c r="H1621" s="5">
        <v>646000</v>
      </c>
      <c r="I1621" s="5">
        <v>0</v>
      </c>
      <c r="J1621" s="5">
        <v>800000</v>
      </c>
      <c r="K1621" s="5">
        <v>0</v>
      </c>
      <c r="L1621" s="5"/>
      <c r="M1621" s="5">
        <f t="shared" si="621"/>
        <v>7046000</v>
      </c>
      <c r="N1621" s="5">
        <f t="shared" si="622"/>
        <v>1000</v>
      </c>
      <c r="O1621" s="5" t="s">
        <v>3459</v>
      </c>
      <c r="P1621" s="5">
        <v>0</v>
      </c>
      <c r="Q1621" s="2336">
        <v>0</v>
      </c>
      <c r="R1621" s="2336">
        <v>195332</v>
      </c>
      <c r="S1621" s="2336">
        <v>976667.6</v>
      </c>
      <c r="T1621" s="2336">
        <v>0</v>
      </c>
      <c r="U1621" s="2336">
        <v>0</v>
      </c>
      <c r="V1621" s="2336">
        <v>0</v>
      </c>
      <c r="W1621" s="23">
        <v>0.73</v>
      </c>
      <c r="X1621" s="2336">
        <v>2</v>
      </c>
    </row>
    <row r="1622" spans="1:24" ht="15" customHeight="1" x14ac:dyDescent="0.25">
      <c r="A1622" s="3" t="s">
        <v>41</v>
      </c>
      <c r="B1622" s="3" t="s">
        <v>3461</v>
      </c>
      <c r="C1622" s="5">
        <v>740000</v>
      </c>
      <c r="D1622" s="5">
        <v>550000</v>
      </c>
      <c r="E1622" s="5">
        <v>110000</v>
      </c>
      <c r="F1622" s="5">
        <v>27000</v>
      </c>
      <c r="G1622" s="5">
        <v>0</v>
      </c>
      <c r="H1622" s="5">
        <v>187000</v>
      </c>
      <c r="I1622" s="5">
        <v>0</v>
      </c>
      <c r="J1622" s="5">
        <v>20000</v>
      </c>
      <c r="K1622" s="5">
        <v>0</v>
      </c>
      <c r="L1622" s="5"/>
      <c r="M1622" s="5">
        <f t="shared" si="621"/>
        <v>7213000</v>
      </c>
      <c r="N1622" s="5">
        <f t="shared" si="622"/>
        <v>4000</v>
      </c>
      <c r="O1622" s="5" t="s">
        <v>3350</v>
      </c>
      <c r="P1622" s="5">
        <v>0</v>
      </c>
      <c r="Q1622" s="2341">
        <v>0</v>
      </c>
      <c r="R1622" s="2341">
        <v>123334</v>
      </c>
      <c r="S1622" s="2341">
        <v>616666</v>
      </c>
      <c r="T1622" s="2341">
        <v>0</v>
      </c>
      <c r="U1622" s="2341">
        <v>0</v>
      </c>
      <c r="V1622" s="2341">
        <v>0</v>
      </c>
      <c r="W1622" s="23">
        <v>0.72</v>
      </c>
      <c r="X1622" s="2341">
        <v>2</v>
      </c>
    </row>
    <row r="1623" spans="1:24" ht="15" customHeight="1" x14ac:dyDescent="0.25">
      <c r="A1623" s="3" t="s">
        <v>41</v>
      </c>
      <c r="B1623" s="3" t="s">
        <v>3467</v>
      </c>
      <c r="C1623" s="5">
        <v>914000</v>
      </c>
      <c r="D1623" s="5">
        <v>0</v>
      </c>
      <c r="E1623" s="5">
        <v>0</v>
      </c>
      <c r="F1623" s="5">
        <v>49000</v>
      </c>
      <c r="G1623" s="5">
        <v>0</v>
      </c>
      <c r="H1623" s="5">
        <v>965000</v>
      </c>
      <c r="I1623" s="5">
        <v>0</v>
      </c>
      <c r="J1623" s="5">
        <v>100000</v>
      </c>
      <c r="K1623" s="5">
        <v>0</v>
      </c>
      <c r="L1623" s="5"/>
      <c r="M1623" s="5">
        <f t="shared" si="621"/>
        <v>8078000</v>
      </c>
      <c r="N1623" s="5">
        <f t="shared" si="622"/>
        <v>0</v>
      </c>
      <c r="O1623" s="5" t="s">
        <v>3469</v>
      </c>
      <c r="P1623" s="5">
        <v>0</v>
      </c>
      <c r="Q1623" s="2343">
        <v>0</v>
      </c>
      <c r="R1623" s="2343">
        <v>152333</v>
      </c>
      <c r="S1623" s="2343">
        <v>761667</v>
      </c>
      <c r="T1623" s="2343">
        <v>0</v>
      </c>
      <c r="U1623" s="2343">
        <v>0</v>
      </c>
      <c r="V1623" s="2343">
        <v>0</v>
      </c>
      <c r="W1623" s="23">
        <v>0.6</v>
      </c>
      <c r="X1623" s="2343">
        <v>0</v>
      </c>
    </row>
    <row r="1624" spans="1:24" ht="15" customHeight="1" x14ac:dyDescent="0.25">
      <c r="A1624" s="3" t="s">
        <v>41</v>
      </c>
      <c r="B1624" s="3" t="s">
        <v>3471</v>
      </c>
      <c r="C1624" s="5">
        <v>937000</v>
      </c>
      <c r="D1624" s="5">
        <v>1950000</v>
      </c>
      <c r="E1624" s="5">
        <v>390000</v>
      </c>
      <c r="F1624" s="5">
        <v>27000</v>
      </c>
      <c r="G1624" s="5">
        <v>0</v>
      </c>
      <c r="H1624" s="5">
        <v>671000</v>
      </c>
      <c r="I1624" s="5">
        <v>0</v>
      </c>
      <c r="J1624" s="5">
        <v>1720000</v>
      </c>
      <c r="K1624" s="5">
        <v>0</v>
      </c>
      <c r="L1624" s="5"/>
      <c r="M1624" s="5">
        <f t="shared" si="621"/>
        <v>7029000</v>
      </c>
      <c r="N1624" s="5">
        <f t="shared" si="622"/>
        <v>-9000</v>
      </c>
      <c r="O1624" s="5" t="s">
        <v>3472</v>
      </c>
      <c r="P1624" s="5">
        <v>0</v>
      </c>
      <c r="Q1624" s="2346">
        <v>0</v>
      </c>
      <c r="R1624" s="2346">
        <v>156173</v>
      </c>
      <c r="S1624" s="2346">
        <v>780827</v>
      </c>
      <c r="T1624" s="2346">
        <v>0</v>
      </c>
      <c r="U1624" s="2346">
        <v>0</v>
      </c>
      <c r="V1624" s="2346">
        <v>0</v>
      </c>
      <c r="W1624" s="23">
        <v>0.7</v>
      </c>
      <c r="X1624" s="2346">
        <v>3</v>
      </c>
    </row>
    <row r="1625" spans="1:24" ht="15" customHeight="1" x14ac:dyDescent="0.25">
      <c r="A1625" s="3" t="s">
        <v>41</v>
      </c>
      <c r="B1625" s="3" t="s">
        <v>3474</v>
      </c>
      <c r="C1625" s="5">
        <v>729000</v>
      </c>
      <c r="D1625" s="5">
        <v>150000</v>
      </c>
      <c r="E1625" s="5">
        <v>30000</v>
      </c>
      <c r="F1625" s="5">
        <v>243000</v>
      </c>
      <c r="G1625" s="5">
        <v>0</v>
      </c>
      <c r="H1625" s="5">
        <v>435000</v>
      </c>
      <c r="I1625" s="5">
        <v>0</v>
      </c>
      <c r="J1625" s="5">
        <v>94000</v>
      </c>
      <c r="K1625" s="5">
        <v>0</v>
      </c>
      <c r="L1625" s="5"/>
      <c r="M1625" s="5">
        <f t="shared" si="621"/>
        <v>7370000</v>
      </c>
      <c r="N1625" s="5">
        <f t="shared" si="622"/>
        <v>5000</v>
      </c>
      <c r="O1625" s="5" t="s">
        <v>3475</v>
      </c>
      <c r="P1625" s="5">
        <v>0</v>
      </c>
      <c r="Q1625" s="2348">
        <v>0</v>
      </c>
      <c r="R1625" s="2348">
        <v>121501</v>
      </c>
      <c r="S1625" s="2348">
        <v>607498.6</v>
      </c>
      <c r="T1625" s="2348">
        <v>0</v>
      </c>
      <c r="U1625" s="2348">
        <v>0</v>
      </c>
      <c r="V1625" s="2348">
        <v>0</v>
      </c>
      <c r="W1625" s="23">
        <v>0.72</v>
      </c>
      <c r="X1625" s="2348">
        <v>1</v>
      </c>
    </row>
    <row r="1626" spans="1:24" ht="15" customHeight="1" x14ac:dyDescent="0.25">
      <c r="A1626" s="3" t="s">
        <v>41</v>
      </c>
      <c r="B1626" s="3" t="s">
        <v>3476</v>
      </c>
      <c r="C1626" s="5">
        <v>1593000</v>
      </c>
      <c r="D1626" s="5">
        <v>700000</v>
      </c>
      <c r="E1626" s="5">
        <v>285000</v>
      </c>
      <c r="F1626" s="5">
        <v>41000</v>
      </c>
      <c r="G1626" s="5">
        <v>0</v>
      </c>
      <c r="H1626" s="5">
        <v>952000</v>
      </c>
      <c r="I1626" s="5">
        <v>0</v>
      </c>
      <c r="J1626" s="5">
        <v>100000</v>
      </c>
      <c r="K1626" s="5">
        <v>0</v>
      </c>
      <c r="L1626" s="5"/>
      <c r="M1626" s="5">
        <f xml:space="preserve"> M1625+H1626+ I1626- J1626- L1626+ Q1626</f>
        <v>8222000</v>
      </c>
      <c r="N1626" s="5">
        <f>(C1626-D1626 - F1626 - G1626 + J1626- K1626- H1626- I1626- P1626)*-1</f>
        <v>0</v>
      </c>
      <c r="O1626" s="5" t="s">
        <v>3477</v>
      </c>
      <c r="P1626" s="5">
        <v>0</v>
      </c>
      <c r="Q1626" s="2351">
        <v>0</v>
      </c>
      <c r="R1626" s="2351">
        <v>265503</v>
      </c>
      <c r="S1626" s="2351">
        <v>1327497</v>
      </c>
      <c r="T1626" s="2351">
        <v>0</v>
      </c>
      <c r="U1626" s="2351">
        <v>0</v>
      </c>
      <c r="V1626" s="2351">
        <v>0</v>
      </c>
      <c r="W1626" s="23">
        <v>0.74</v>
      </c>
      <c r="X1626" s="2351">
        <v>2</v>
      </c>
    </row>
    <row r="1627" spans="1:24" ht="15" customHeight="1" x14ac:dyDescent="0.25">
      <c r="A1627" s="6" t="s">
        <v>16</v>
      </c>
      <c r="B1627" s="6" t="s">
        <v>15</v>
      </c>
      <c r="C1627" s="7">
        <f t="shared" ref="C1627:L1627" si="623">SUM(C1620:C1626)</f>
        <v>7406000</v>
      </c>
      <c r="D1627" s="7">
        <f>SUM(D1620:D1626)</f>
        <v>10450000</v>
      </c>
      <c r="E1627" s="7">
        <f t="shared" si="623"/>
        <v>2235000</v>
      </c>
      <c r="F1627" s="7">
        <f t="shared" si="623"/>
        <v>499000</v>
      </c>
      <c r="G1627" s="7">
        <f t="shared" si="623"/>
        <v>0</v>
      </c>
      <c r="H1627" s="7">
        <f t="shared" si="623"/>
        <v>4331000</v>
      </c>
      <c r="I1627" s="7">
        <f t="shared" si="623"/>
        <v>0</v>
      </c>
      <c r="J1627" s="7">
        <f t="shared" si="623"/>
        <v>7874000</v>
      </c>
      <c r="K1627" s="7">
        <f t="shared" si="623"/>
        <v>0</v>
      </c>
      <c r="L1627" s="7">
        <f t="shared" si="623"/>
        <v>0</v>
      </c>
      <c r="M1627" s="7">
        <f>M1626</f>
        <v>8222000</v>
      </c>
      <c r="N1627" s="7">
        <f>SUM(N1620:N1626)</f>
        <v>0</v>
      </c>
      <c r="O1627" s="7"/>
      <c r="P1627" s="7">
        <f>SUM(P1620:P1626)</f>
        <v>0</v>
      </c>
      <c r="Q1627" s="8"/>
    </row>
    <row r="1628" spans="1:24" ht="15" customHeight="1" x14ac:dyDescent="0.25">
      <c r="A1628" s="3" t="s">
        <v>41</v>
      </c>
      <c r="B1628" s="3" t="s">
        <v>3479</v>
      </c>
      <c r="C1628" s="5">
        <v>1087000</v>
      </c>
      <c r="D1628" s="5">
        <v>800000</v>
      </c>
      <c r="E1628" s="5">
        <v>160000</v>
      </c>
      <c r="F1628" s="5">
        <v>32000</v>
      </c>
      <c r="G1628" s="5">
        <v>0</v>
      </c>
      <c r="H1628" s="5">
        <v>917000</v>
      </c>
      <c r="I1628" s="5">
        <v>0</v>
      </c>
      <c r="J1628" s="5">
        <v>662000</v>
      </c>
      <c r="K1628" s="5">
        <v>0</v>
      </c>
      <c r="L1628" s="5"/>
      <c r="M1628" s="5">
        <f t="shared" ref="M1628:M1633" si="624" xml:space="preserve"> M1627+H1628+ I1628- J1628- L1628+ Q1628</f>
        <v>8477000</v>
      </c>
      <c r="N1628" s="5">
        <f t="shared" ref="N1628:N1633" si="625">(C1628-D1628 - F1628 - G1628 + J1628- K1628- H1628- I1628- P1628)*-1</f>
        <v>0</v>
      </c>
      <c r="O1628" s="5" t="s">
        <v>3480</v>
      </c>
      <c r="P1628" s="5">
        <v>0</v>
      </c>
      <c r="Q1628" s="2354">
        <v>0</v>
      </c>
      <c r="R1628" s="2354">
        <v>181169</v>
      </c>
      <c r="S1628" s="2354">
        <v>905831</v>
      </c>
      <c r="T1628" s="2354">
        <v>0</v>
      </c>
      <c r="U1628" s="2354">
        <v>0</v>
      </c>
      <c r="V1628" s="2354">
        <v>0</v>
      </c>
      <c r="W1628" s="23">
        <v>0.79</v>
      </c>
      <c r="X1628" s="2354">
        <v>2</v>
      </c>
    </row>
    <row r="1629" spans="1:24" ht="15" customHeight="1" x14ac:dyDescent="0.25">
      <c r="A1629" s="3" t="s">
        <v>41</v>
      </c>
      <c r="B1629" s="3" t="s">
        <v>3482</v>
      </c>
      <c r="C1629" s="5">
        <v>683000</v>
      </c>
      <c r="D1629" s="5">
        <v>3150000</v>
      </c>
      <c r="E1629" s="5">
        <v>630000</v>
      </c>
      <c r="F1629" s="5">
        <v>47000</v>
      </c>
      <c r="G1629" s="5">
        <v>0</v>
      </c>
      <c r="H1629" s="5">
        <v>0</v>
      </c>
      <c r="I1629" s="5">
        <v>0</v>
      </c>
      <c r="J1629" s="5">
        <v>2519000</v>
      </c>
      <c r="K1629" s="5">
        <v>0</v>
      </c>
      <c r="L1629" s="5"/>
      <c r="M1629" s="5">
        <f t="shared" si="624"/>
        <v>5958000</v>
      </c>
      <c r="N1629" s="5">
        <f t="shared" si="625"/>
        <v>-5000</v>
      </c>
      <c r="O1629" s="5" t="s">
        <v>3483</v>
      </c>
      <c r="P1629" s="5">
        <v>0</v>
      </c>
      <c r="Q1629" s="2357">
        <v>0</v>
      </c>
      <c r="R1629" s="2357">
        <v>113831</v>
      </c>
      <c r="S1629" s="2357">
        <v>569169</v>
      </c>
      <c r="T1629" s="2357">
        <v>0</v>
      </c>
      <c r="U1629" s="2357">
        <v>0</v>
      </c>
      <c r="V1629" s="2357">
        <v>0</v>
      </c>
      <c r="W1629" s="23">
        <v>0.68</v>
      </c>
      <c r="X1629" s="2357">
        <v>2</v>
      </c>
    </row>
    <row r="1630" spans="1:24" ht="15" customHeight="1" x14ac:dyDescent="0.25">
      <c r="A1630" s="3" t="s">
        <v>41</v>
      </c>
      <c r="B1630" s="3" t="s">
        <v>3487</v>
      </c>
      <c r="C1630" s="5">
        <v>828000</v>
      </c>
      <c r="D1630" s="5">
        <v>3200000</v>
      </c>
      <c r="E1630" s="5">
        <v>640000</v>
      </c>
      <c r="F1630" s="5">
        <v>32000</v>
      </c>
      <c r="G1630" s="5">
        <v>0</v>
      </c>
      <c r="H1630" s="5">
        <v>605000</v>
      </c>
      <c r="I1630" s="5">
        <v>0</v>
      </c>
      <c r="J1630" s="5">
        <v>3000000</v>
      </c>
      <c r="K1630" s="5">
        <v>0</v>
      </c>
      <c r="L1630" s="5"/>
      <c r="M1630" s="5">
        <f t="shared" si="624"/>
        <v>3563000</v>
      </c>
      <c r="N1630" s="5">
        <f t="shared" si="625"/>
        <v>9000</v>
      </c>
      <c r="O1630" s="5" t="s">
        <v>3488</v>
      </c>
      <c r="P1630" s="5">
        <v>0</v>
      </c>
      <c r="Q1630" s="2361">
        <v>0</v>
      </c>
      <c r="R1630" s="2361">
        <v>137998</v>
      </c>
      <c r="S1630" s="2361">
        <v>690002</v>
      </c>
      <c r="T1630" s="2361">
        <v>0</v>
      </c>
      <c r="U1630" s="2361">
        <v>0</v>
      </c>
      <c r="V1630" s="2361">
        <v>0</v>
      </c>
      <c r="W1630" s="23">
        <v>0.67</v>
      </c>
      <c r="X1630" s="2361">
        <v>2</v>
      </c>
    </row>
    <row r="1631" spans="1:24" ht="15" customHeight="1" x14ac:dyDescent="0.25">
      <c r="A1631" s="3" t="s">
        <v>41</v>
      </c>
      <c r="B1631" s="3" t="s">
        <v>3489</v>
      </c>
      <c r="C1631" s="5">
        <v>818000</v>
      </c>
      <c r="D1631" s="5">
        <v>1600000</v>
      </c>
      <c r="E1631" s="5">
        <v>320000</v>
      </c>
      <c r="F1631" s="5">
        <v>28000</v>
      </c>
      <c r="G1631" s="5">
        <v>0</v>
      </c>
      <c r="H1631" s="5">
        <v>106000</v>
      </c>
      <c r="I1631" s="5">
        <v>0</v>
      </c>
      <c r="J1631" s="5">
        <v>905000</v>
      </c>
      <c r="K1631" s="5">
        <v>0</v>
      </c>
      <c r="L1631" s="5"/>
      <c r="M1631" s="5">
        <f t="shared" si="624"/>
        <v>2764000</v>
      </c>
      <c r="N1631" s="5">
        <f t="shared" si="625"/>
        <v>11000</v>
      </c>
      <c r="O1631" s="5" t="s">
        <v>3490</v>
      </c>
      <c r="P1631" s="5">
        <v>0</v>
      </c>
      <c r="Q1631" s="2364">
        <v>0</v>
      </c>
      <c r="R1631" s="2364">
        <v>136334</v>
      </c>
      <c r="S1631" s="2364">
        <v>681666</v>
      </c>
      <c r="T1631" s="2364">
        <v>0</v>
      </c>
      <c r="U1631" s="2364">
        <v>0</v>
      </c>
      <c r="V1631" s="2364">
        <v>0</v>
      </c>
      <c r="W1631" s="23">
        <v>0.67</v>
      </c>
      <c r="X1631" s="2364">
        <v>2</v>
      </c>
    </row>
    <row r="1632" spans="1:24" ht="15" customHeight="1" x14ac:dyDescent="0.25">
      <c r="A1632" s="3" t="s">
        <v>41</v>
      </c>
      <c r="B1632" s="3" t="s">
        <v>3492</v>
      </c>
      <c r="C1632" s="5">
        <v>799000</v>
      </c>
      <c r="D1632" s="5">
        <v>300000</v>
      </c>
      <c r="E1632" s="5">
        <v>60000</v>
      </c>
      <c r="F1632" s="5">
        <v>324000</v>
      </c>
      <c r="G1632" s="5">
        <v>0</v>
      </c>
      <c r="H1632" s="5">
        <v>356000</v>
      </c>
      <c r="I1632" s="5">
        <v>0</v>
      </c>
      <c r="J1632" s="5">
        <v>200000</v>
      </c>
      <c r="K1632" s="5">
        <v>0</v>
      </c>
      <c r="L1632" s="5"/>
      <c r="M1632" s="5">
        <f t="shared" si="624"/>
        <v>2920000</v>
      </c>
      <c r="N1632" s="5">
        <f t="shared" si="625"/>
        <v>-19000</v>
      </c>
      <c r="O1632" s="5" t="s">
        <v>3493</v>
      </c>
      <c r="P1632" s="5">
        <v>0</v>
      </c>
      <c r="Q1632" s="2367">
        <v>0</v>
      </c>
      <c r="R1632" s="2367">
        <v>133165</v>
      </c>
      <c r="S1632" s="2367">
        <v>665835</v>
      </c>
      <c r="T1632" s="2367">
        <v>0</v>
      </c>
      <c r="U1632" s="2367">
        <v>0</v>
      </c>
      <c r="V1632" s="2367">
        <v>0</v>
      </c>
      <c r="W1632" s="23">
        <v>0.62</v>
      </c>
      <c r="X1632" s="2367">
        <v>1</v>
      </c>
    </row>
    <row r="1633" spans="1:24" ht="15" customHeight="1" x14ac:dyDescent="0.25">
      <c r="A1633" s="3" t="s">
        <v>41</v>
      </c>
      <c r="B1633" s="3" t="s">
        <v>3495</v>
      </c>
      <c r="C1633" s="5">
        <v>2524000</v>
      </c>
      <c r="D1633" s="5">
        <v>800000</v>
      </c>
      <c r="E1633" s="5">
        <v>160000</v>
      </c>
      <c r="F1633" s="5">
        <v>29000</v>
      </c>
      <c r="G1633" s="5">
        <v>0</v>
      </c>
      <c r="H1633" s="5">
        <v>1800000</v>
      </c>
      <c r="I1633" s="5">
        <v>0</v>
      </c>
      <c r="J1633" s="5">
        <v>100000</v>
      </c>
      <c r="K1633" s="5">
        <v>0</v>
      </c>
      <c r="L1633" s="5"/>
      <c r="M1633" s="5">
        <f t="shared" si="624"/>
        <v>4620000</v>
      </c>
      <c r="N1633" s="5">
        <f t="shared" si="625"/>
        <v>5000</v>
      </c>
      <c r="O1633" s="5" t="s">
        <v>3496</v>
      </c>
      <c r="P1633" s="5">
        <v>0</v>
      </c>
      <c r="Q1633" s="2371">
        <v>0</v>
      </c>
      <c r="R1633" s="2371">
        <v>420665</v>
      </c>
      <c r="S1633" s="2371">
        <v>2103335</v>
      </c>
      <c r="T1633" s="2371">
        <v>0</v>
      </c>
      <c r="U1633" s="2371">
        <v>0</v>
      </c>
      <c r="V1633" s="2371">
        <v>0</v>
      </c>
      <c r="W1633" s="23">
        <v>0.69</v>
      </c>
      <c r="X1633" s="2371">
        <v>2</v>
      </c>
    </row>
    <row r="1634" spans="1:24" ht="15" customHeight="1" x14ac:dyDescent="0.25">
      <c r="A1634" s="3" t="s">
        <v>41</v>
      </c>
      <c r="B1634" s="3" t="s">
        <v>3497</v>
      </c>
      <c r="C1634" s="5">
        <v>1298000</v>
      </c>
      <c r="D1634" s="5">
        <v>3000000</v>
      </c>
      <c r="E1634" s="5">
        <v>600000</v>
      </c>
      <c r="F1634" s="5">
        <v>27000</v>
      </c>
      <c r="G1634" s="5">
        <v>0</v>
      </c>
      <c r="H1634" s="5">
        <v>772000</v>
      </c>
      <c r="I1634" s="5">
        <v>0</v>
      </c>
      <c r="J1634" s="5">
        <v>2500000</v>
      </c>
      <c r="K1634" s="5">
        <v>0</v>
      </c>
      <c r="L1634" s="5"/>
      <c r="M1634" s="5">
        <f xml:space="preserve"> M1633+H1634+ I1634- J1634- L1634+ Q1634</f>
        <v>2892000</v>
      </c>
      <c r="N1634" s="5">
        <f>(C1634-D1634 - F1634 - G1634 + J1634- K1634- H1634- I1634- P1634)*-1</f>
        <v>1000</v>
      </c>
      <c r="O1634" s="5" t="s">
        <v>3499</v>
      </c>
      <c r="P1634" s="5">
        <v>0</v>
      </c>
      <c r="Q1634" s="2374">
        <v>0</v>
      </c>
      <c r="R1634" s="2374">
        <v>216337</v>
      </c>
      <c r="S1634" s="2374">
        <v>1081663.2</v>
      </c>
      <c r="T1634" s="2374">
        <v>0</v>
      </c>
      <c r="U1634" s="2374">
        <v>0</v>
      </c>
      <c r="V1634" s="2374">
        <v>0</v>
      </c>
      <c r="W1634" s="23">
        <v>0.63</v>
      </c>
      <c r="X1634" s="2374">
        <v>1</v>
      </c>
    </row>
    <row r="1635" spans="1:24" ht="15" customHeight="1" x14ac:dyDescent="0.25">
      <c r="A1635" s="6" t="s">
        <v>17</v>
      </c>
      <c r="B1635" s="6" t="s">
        <v>15</v>
      </c>
      <c r="C1635" s="7">
        <f t="shared" ref="C1635:L1635" si="626">SUM(C1628:C1634)</f>
        <v>8037000</v>
      </c>
      <c r="D1635" s="7">
        <f>SUM(D1628:D1634)</f>
        <v>12850000</v>
      </c>
      <c r="E1635" s="7">
        <f t="shared" si="626"/>
        <v>2570000</v>
      </c>
      <c r="F1635" s="7">
        <f t="shared" si="626"/>
        <v>519000</v>
      </c>
      <c r="G1635" s="7">
        <f t="shared" si="626"/>
        <v>0</v>
      </c>
      <c r="H1635" s="7">
        <f t="shared" si="626"/>
        <v>4556000</v>
      </c>
      <c r="I1635" s="7">
        <f t="shared" si="626"/>
        <v>0</v>
      </c>
      <c r="J1635" s="7">
        <f t="shared" si="626"/>
        <v>9886000</v>
      </c>
      <c r="K1635" s="7">
        <f t="shared" si="626"/>
        <v>0</v>
      </c>
      <c r="L1635" s="7">
        <f t="shared" si="626"/>
        <v>0</v>
      </c>
      <c r="M1635" s="7">
        <f>M1634</f>
        <v>2892000</v>
      </c>
      <c r="N1635" s="7">
        <f>SUM(N1628:N1634)</f>
        <v>2000</v>
      </c>
      <c r="O1635" s="7"/>
      <c r="P1635" s="7">
        <f>SUM(P1628:P1634)</f>
        <v>0</v>
      </c>
      <c r="Q1635" s="8"/>
    </row>
    <row r="1636" spans="1:24" ht="15" customHeight="1" x14ac:dyDescent="0.25">
      <c r="A1636" s="3" t="s">
        <v>41</v>
      </c>
      <c r="B1636" s="3" t="s">
        <v>3500</v>
      </c>
      <c r="C1636" s="5">
        <v>1273000</v>
      </c>
      <c r="D1636" s="5">
        <v>2100000</v>
      </c>
      <c r="E1636" s="5">
        <v>420000</v>
      </c>
      <c r="F1636" s="5">
        <v>32000</v>
      </c>
      <c r="G1636" s="5">
        <v>0</v>
      </c>
      <c r="H1636" s="5">
        <v>849000</v>
      </c>
      <c r="I1636" s="5">
        <v>0</v>
      </c>
      <c r="J1636" s="5">
        <v>1700000</v>
      </c>
      <c r="K1636" s="5">
        <v>0</v>
      </c>
      <c r="L1636" s="5"/>
      <c r="M1636" s="5">
        <f xml:space="preserve"> M1635+H1636+ I1636- J1636- L1636+ Q1636</f>
        <v>2041000</v>
      </c>
      <c r="N1636" s="5">
        <f t="shared" ref="N1636:N1641" si="627">(C1636-D1636 - F1636 - G1636 + J1636- K1636- H1636- I1636- P1636)*-1</f>
        <v>8000</v>
      </c>
      <c r="O1636" s="5" t="s">
        <v>3503</v>
      </c>
      <c r="P1636" s="5">
        <v>0</v>
      </c>
      <c r="Q1636" s="2377">
        <v>0</v>
      </c>
      <c r="R1636" s="2377">
        <v>212167</v>
      </c>
      <c r="S1636" s="2377">
        <v>1060833</v>
      </c>
      <c r="T1636" s="2377">
        <v>0</v>
      </c>
      <c r="U1636" s="2377">
        <v>0</v>
      </c>
      <c r="V1636" s="2377">
        <v>0</v>
      </c>
      <c r="W1636" s="23">
        <v>0.73</v>
      </c>
      <c r="X1636" s="2377">
        <v>3</v>
      </c>
    </row>
    <row r="1637" spans="1:24" ht="15" customHeight="1" x14ac:dyDescent="0.25">
      <c r="A1637" s="3" t="s">
        <v>41</v>
      </c>
      <c r="B1637" s="3" t="s">
        <v>3504</v>
      </c>
      <c r="C1637" s="5">
        <v>845000</v>
      </c>
      <c r="D1637" s="5">
        <v>200000</v>
      </c>
      <c r="E1637" s="5">
        <v>40000</v>
      </c>
      <c r="F1637" s="5">
        <v>27000</v>
      </c>
      <c r="G1637" s="5">
        <v>0</v>
      </c>
      <c r="H1637" s="5">
        <v>718000</v>
      </c>
      <c r="I1637" s="5">
        <v>0</v>
      </c>
      <c r="J1637" s="5">
        <v>100000</v>
      </c>
      <c r="K1637" s="5">
        <v>0</v>
      </c>
      <c r="L1637" s="5"/>
      <c r="M1637" s="5">
        <f t="shared" ref="M1637" si="628" xml:space="preserve"> M1636+H1637+ I1637- J1637- L1637+ Q1637</f>
        <v>2659000</v>
      </c>
      <c r="N1637" s="5">
        <f t="shared" si="627"/>
        <v>0</v>
      </c>
      <c r="O1637" s="5" t="s">
        <v>1482</v>
      </c>
      <c r="P1637" s="5">
        <v>0</v>
      </c>
      <c r="Q1637" s="2380">
        <v>0</v>
      </c>
      <c r="R1637" s="2380">
        <v>140831</v>
      </c>
      <c r="S1637" s="2380">
        <v>704169</v>
      </c>
      <c r="T1637" s="2380">
        <v>0</v>
      </c>
      <c r="U1637" s="2380">
        <v>0</v>
      </c>
      <c r="V1637" s="2380">
        <v>0</v>
      </c>
      <c r="W1637" s="23">
        <v>0.69</v>
      </c>
      <c r="X1637" s="2380">
        <v>1</v>
      </c>
    </row>
    <row r="1638" spans="1:24" ht="15" customHeight="1" x14ac:dyDescent="0.25">
      <c r="A1638" s="3" t="s">
        <v>41</v>
      </c>
      <c r="B1638" s="3" t="s">
        <v>3507</v>
      </c>
      <c r="C1638" s="5">
        <v>1356000</v>
      </c>
      <c r="D1638" s="5">
        <v>500000</v>
      </c>
      <c r="E1638" s="5">
        <v>100000</v>
      </c>
      <c r="F1638" s="5">
        <v>28000</v>
      </c>
      <c r="G1638" s="5">
        <v>0</v>
      </c>
      <c r="H1638" s="5">
        <v>936000</v>
      </c>
      <c r="I1638" s="5">
        <v>0</v>
      </c>
      <c r="J1638" s="5">
        <v>97000</v>
      </c>
      <c r="K1638" s="5">
        <v>0</v>
      </c>
      <c r="L1638" s="5"/>
      <c r="M1638" s="5">
        <f xml:space="preserve"> M1637+H1638+ I1638- J1638- L1638+ Q1638</f>
        <v>3498000</v>
      </c>
      <c r="N1638" s="5">
        <f t="shared" si="627"/>
        <v>11000</v>
      </c>
      <c r="O1638" s="5" t="s">
        <v>1495</v>
      </c>
      <c r="P1638" s="5">
        <v>0</v>
      </c>
      <c r="Q1638" s="2382">
        <v>0</v>
      </c>
      <c r="R1638" s="2382">
        <v>226002</v>
      </c>
      <c r="S1638" s="2382">
        <v>1129997.7</v>
      </c>
      <c r="T1638" s="2382">
        <v>0</v>
      </c>
      <c r="U1638" s="2382">
        <v>0</v>
      </c>
      <c r="V1638" s="2382">
        <v>0</v>
      </c>
      <c r="W1638" s="23">
        <v>0.74</v>
      </c>
      <c r="X1638" s="2382">
        <v>1</v>
      </c>
    </row>
    <row r="1639" spans="1:24" ht="15" customHeight="1" x14ac:dyDescent="0.25">
      <c r="A1639" s="3" t="s">
        <v>41</v>
      </c>
      <c r="B1639" s="3" t="s">
        <v>3509</v>
      </c>
      <c r="C1639" s="5">
        <v>818000</v>
      </c>
      <c r="D1639" s="5">
        <v>3000000</v>
      </c>
      <c r="E1639" s="5">
        <v>600000</v>
      </c>
      <c r="F1639" s="5">
        <v>248000</v>
      </c>
      <c r="G1639" s="5">
        <v>0</v>
      </c>
      <c r="H1639" s="5">
        <v>580000</v>
      </c>
      <c r="I1639" s="5">
        <v>0</v>
      </c>
      <c r="J1639" s="5">
        <v>3000000</v>
      </c>
      <c r="K1639" s="5">
        <v>0</v>
      </c>
      <c r="L1639" s="5"/>
      <c r="M1639" s="5">
        <f xml:space="preserve"> M1638+H1639+ I1639- J1639- L1639+ Q1639</f>
        <v>1078000</v>
      </c>
      <c r="N1639" s="5">
        <f t="shared" si="627"/>
        <v>10000</v>
      </c>
      <c r="O1639" s="5" t="s">
        <v>3510</v>
      </c>
      <c r="P1639" s="5">
        <v>0</v>
      </c>
      <c r="Q1639" s="2384">
        <v>0</v>
      </c>
      <c r="R1639" s="2384">
        <v>136331</v>
      </c>
      <c r="S1639" s="2384">
        <v>681669</v>
      </c>
      <c r="T1639" s="2384">
        <v>0</v>
      </c>
      <c r="U1639" s="2384">
        <v>0</v>
      </c>
      <c r="V1639" s="2384">
        <v>0</v>
      </c>
      <c r="W1639" s="23">
        <v>0.6</v>
      </c>
      <c r="X1639" s="2384">
        <v>1</v>
      </c>
    </row>
    <row r="1640" spans="1:24" ht="15" customHeight="1" x14ac:dyDescent="0.25">
      <c r="A1640" s="3" t="s">
        <v>41</v>
      </c>
      <c r="B1640" s="3" t="s">
        <v>3513</v>
      </c>
      <c r="C1640" s="5">
        <v>2261000</v>
      </c>
      <c r="D1640" s="5">
        <v>0</v>
      </c>
      <c r="E1640" s="5">
        <v>0</v>
      </c>
      <c r="F1640" s="5">
        <v>55000</v>
      </c>
      <c r="G1640" s="5">
        <v>0</v>
      </c>
      <c r="H1640" s="5">
        <v>2222000</v>
      </c>
      <c r="I1640" s="5">
        <v>0</v>
      </c>
      <c r="J1640" s="5">
        <v>0</v>
      </c>
      <c r="K1640" s="5">
        <v>0</v>
      </c>
      <c r="L1640" s="5">
        <v>4000000</v>
      </c>
      <c r="M1640" s="5">
        <f>M1639+H1640+ I1640- J1640 -L1640+ Q1640</f>
        <v>-700000</v>
      </c>
      <c r="N1640" s="5">
        <f t="shared" si="627"/>
        <v>16000</v>
      </c>
      <c r="O1640" s="5" t="s">
        <v>3514</v>
      </c>
      <c r="P1640" s="5">
        <v>0</v>
      </c>
      <c r="Q1640" s="2387">
        <v>0</v>
      </c>
      <c r="R1640" s="2387">
        <v>376832</v>
      </c>
      <c r="S1640" s="2387">
        <v>1884168</v>
      </c>
      <c r="T1640" s="2387">
        <v>0</v>
      </c>
      <c r="U1640" s="2387">
        <v>0</v>
      </c>
      <c r="V1640" s="2387">
        <v>0</v>
      </c>
      <c r="W1640" s="23">
        <v>0.82</v>
      </c>
      <c r="X1640" s="2387">
        <v>0</v>
      </c>
    </row>
    <row r="1641" spans="1:24" ht="15" customHeight="1" x14ac:dyDescent="0.25">
      <c r="A1641" s="3" t="s">
        <v>41</v>
      </c>
      <c r="B1641" s="3" t="s">
        <v>3515</v>
      </c>
      <c r="C1641" s="5">
        <v>806000</v>
      </c>
      <c r="D1641" s="5">
        <v>700000</v>
      </c>
      <c r="E1641" s="5">
        <v>140000</v>
      </c>
      <c r="F1641" s="5">
        <v>147000</v>
      </c>
      <c r="G1641" s="5">
        <v>0</v>
      </c>
      <c r="H1641" s="5">
        <v>809000</v>
      </c>
      <c r="I1641" s="5">
        <v>0</v>
      </c>
      <c r="J1641" s="5">
        <v>850000</v>
      </c>
      <c r="K1641" s="5">
        <v>0</v>
      </c>
      <c r="L1641" s="5"/>
      <c r="M1641" s="5">
        <f xml:space="preserve"> M1640+H1641+ I1641- J1641-L1641+ Q1641</f>
        <v>-741000</v>
      </c>
      <c r="N1641" s="5">
        <f t="shared" si="627"/>
        <v>0</v>
      </c>
      <c r="O1641" s="5" t="s">
        <v>3516</v>
      </c>
      <c r="P1641" s="5">
        <v>0</v>
      </c>
      <c r="Q1641" s="2390">
        <v>0</v>
      </c>
      <c r="R1641" s="2390">
        <v>134333</v>
      </c>
      <c r="S1641" s="2390">
        <v>671666.6</v>
      </c>
      <c r="T1641" s="2390">
        <v>0</v>
      </c>
      <c r="U1641" s="2390">
        <v>0</v>
      </c>
      <c r="V1641" s="2390">
        <v>0</v>
      </c>
      <c r="W1641" s="23">
        <v>0.64</v>
      </c>
      <c r="X1641" s="2390">
        <v>1</v>
      </c>
    </row>
    <row r="1642" spans="1:24" ht="15" customHeight="1" x14ac:dyDescent="0.25">
      <c r="A1642" s="3" t="s">
        <v>41</v>
      </c>
      <c r="B1642" s="3" t="s">
        <v>3519</v>
      </c>
      <c r="C1642" s="5">
        <v>701000</v>
      </c>
      <c r="D1642" s="5">
        <v>0</v>
      </c>
      <c r="E1642" s="5">
        <v>0</v>
      </c>
      <c r="F1642" s="5">
        <v>31000</v>
      </c>
      <c r="G1642" s="5">
        <v>0</v>
      </c>
      <c r="H1642" s="5">
        <v>770000</v>
      </c>
      <c r="I1642" s="5">
        <v>0</v>
      </c>
      <c r="J1642" s="5">
        <v>100000</v>
      </c>
      <c r="K1642" s="5">
        <v>0</v>
      </c>
      <c r="M1642" s="5">
        <f xml:space="preserve"> M1641+H1642+ I1642- J1642- L1642+ Q1642</f>
        <v>-71000</v>
      </c>
      <c r="N1642" s="5">
        <f>(C1642-D1642 - F1642 - G1642 + J1642- K1642- H1642- I1642- P1642)*-1</f>
        <v>0</v>
      </c>
      <c r="O1642" s="5" t="s">
        <v>3522</v>
      </c>
      <c r="P1642" s="5">
        <v>0</v>
      </c>
      <c r="Q1642" s="2395">
        <v>0</v>
      </c>
      <c r="R1642" s="2395">
        <v>116831</v>
      </c>
      <c r="S1642" s="2395">
        <v>584169</v>
      </c>
      <c r="T1642" s="2395">
        <v>0</v>
      </c>
      <c r="U1642" s="2395">
        <v>0</v>
      </c>
      <c r="V1642" s="2395">
        <v>0</v>
      </c>
      <c r="W1642" s="23">
        <v>0.62</v>
      </c>
      <c r="X1642" s="2395">
        <v>0</v>
      </c>
    </row>
    <row r="1643" spans="1:24" ht="15" customHeight="1" x14ac:dyDescent="0.25">
      <c r="A1643" s="6" t="s">
        <v>18</v>
      </c>
      <c r="B1643" s="6" t="s">
        <v>15</v>
      </c>
      <c r="C1643" s="7">
        <f t="shared" ref="C1643:K1643" si="629">SUM(C1636:C1642)</f>
        <v>8060000</v>
      </c>
      <c r="D1643" s="7">
        <f>SUM(D1636:D1642)</f>
        <v>6500000</v>
      </c>
      <c r="E1643" s="7">
        <f t="shared" si="629"/>
        <v>1300000</v>
      </c>
      <c r="F1643" s="7">
        <f t="shared" si="629"/>
        <v>568000</v>
      </c>
      <c r="G1643" s="7">
        <f t="shared" si="629"/>
        <v>0</v>
      </c>
      <c r="H1643" s="7">
        <f t="shared" si="629"/>
        <v>6884000</v>
      </c>
      <c r="I1643" s="7">
        <f t="shared" si="629"/>
        <v>0</v>
      </c>
      <c r="J1643" s="7">
        <f t="shared" si="629"/>
        <v>5847000</v>
      </c>
      <c r="K1643" s="7">
        <f t="shared" si="629"/>
        <v>0</v>
      </c>
      <c r="L1643" s="7">
        <f>SUM(L1636:L1641)</f>
        <v>4000000</v>
      </c>
      <c r="M1643" s="7">
        <f>M1642</f>
        <v>-71000</v>
      </c>
      <c r="N1643" s="7">
        <f>SUM(N1636:N1642)</f>
        <v>45000</v>
      </c>
      <c r="O1643" s="7"/>
      <c r="P1643" s="7">
        <f>SUM(P1636:P1642)</f>
        <v>0</v>
      </c>
      <c r="Q1643" s="8"/>
    </row>
    <row r="1644" spans="1:24" ht="15" customHeight="1" x14ac:dyDescent="0.25">
      <c r="A1644" s="3" t="s">
        <v>41</v>
      </c>
      <c r="B1644" s="3" t="s">
        <v>3523</v>
      </c>
      <c r="C1644" s="5">
        <v>1005000</v>
      </c>
      <c r="D1644" s="5">
        <v>500000</v>
      </c>
      <c r="E1644" s="5">
        <v>100000</v>
      </c>
      <c r="F1644" s="5">
        <v>29000</v>
      </c>
      <c r="G1644" s="5">
        <v>0</v>
      </c>
      <c r="H1644" s="5">
        <v>557000</v>
      </c>
      <c r="I1644" s="5">
        <v>0</v>
      </c>
      <c r="J1644" s="5">
        <v>82000</v>
      </c>
      <c r="K1644" s="5">
        <v>0</v>
      </c>
      <c r="L1644" s="5"/>
      <c r="M1644" s="5">
        <f t="shared" ref="M1644:M1649" si="630" xml:space="preserve"> M1643+H1644+ I1644- J1644- L1644+ Q1644</f>
        <v>404000</v>
      </c>
      <c r="N1644" s="5">
        <f t="shared" ref="N1644:N1649" si="631">(C1644-D1644 - F1644 - G1644 + J1644- K1644- H1644- I1644- P1644)*-1</f>
        <v>-1000</v>
      </c>
      <c r="O1644" s="5" t="s">
        <v>3524</v>
      </c>
      <c r="P1644" s="5">
        <v>0</v>
      </c>
      <c r="Q1644" s="2397">
        <v>0</v>
      </c>
      <c r="R1644" s="2397">
        <v>167500</v>
      </c>
      <c r="S1644" s="2397">
        <v>837500</v>
      </c>
      <c r="T1644" s="2397">
        <v>0</v>
      </c>
      <c r="U1644" s="2397">
        <v>0</v>
      </c>
      <c r="V1644" s="2397">
        <v>0</v>
      </c>
      <c r="W1644" s="23">
        <v>0.53</v>
      </c>
      <c r="X1644" s="2397">
        <v>1</v>
      </c>
    </row>
    <row r="1645" spans="1:24" ht="15" customHeight="1" x14ac:dyDescent="0.25">
      <c r="A1645" s="3" t="s">
        <v>41</v>
      </c>
      <c r="B1645" s="3" t="s">
        <v>3525</v>
      </c>
      <c r="C1645" s="5">
        <v>769000</v>
      </c>
      <c r="D1645" s="5">
        <v>900000</v>
      </c>
      <c r="E1645" s="5">
        <v>180000</v>
      </c>
      <c r="F1645" s="5">
        <v>46000</v>
      </c>
      <c r="G1645" s="5">
        <v>0</v>
      </c>
      <c r="H1645" s="5">
        <v>377000</v>
      </c>
      <c r="I1645" s="5">
        <v>0</v>
      </c>
      <c r="J1645" s="5">
        <v>554000</v>
      </c>
      <c r="K1645" s="5">
        <v>0</v>
      </c>
      <c r="L1645" s="5"/>
      <c r="M1645" s="5">
        <f t="shared" si="630"/>
        <v>227000</v>
      </c>
      <c r="N1645" s="5">
        <f t="shared" si="631"/>
        <v>0</v>
      </c>
      <c r="O1645" s="5" t="s">
        <v>3527</v>
      </c>
      <c r="P1645" s="5">
        <v>0</v>
      </c>
      <c r="Q1645" s="2401">
        <v>0</v>
      </c>
      <c r="R1645" s="2401">
        <v>128164</v>
      </c>
      <c r="S1645" s="2401">
        <v>640836</v>
      </c>
      <c r="T1645" s="2401">
        <v>0</v>
      </c>
      <c r="U1645" s="2401">
        <v>0</v>
      </c>
      <c r="V1645" s="2401">
        <v>0</v>
      </c>
      <c r="W1645" s="23">
        <v>0.63</v>
      </c>
      <c r="X1645" s="2401">
        <v>2</v>
      </c>
    </row>
    <row r="1646" spans="1:24" ht="15" customHeight="1" x14ac:dyDescent="0.25">
      <c r="A1646" s="3" t="s">
        <v>41</v>
      </c>
      <c r="B1646" s="3" t="s">
        <v>3528</v>
      </c>
      <c r="C1646" s="5">
        <v>937000</v>
      </c>
      <c r="D1646" s="5">
        <v>400000</v>
      </c>
      <c r="E1646" s="5">
        <v>80000</v>
      </c>
      <c r="F1646" s="5">
        <v>243000</v>
      </c>
      <c r="G1646" s="5">
        <v>0</v>
      </c>
      <c r="H1646" s="5">
        <v>314000</v>
      </c>
      <c r="I1646" s="5">
        <v>0</v>
      </c>
      <c r="J1646" s="5">
        <v>20000</v>
      </c>
      <c r="K1646" s="5">
        <v>0</v>
      </c>
      <c r="L1646" s="5"/>
      <c r="M1646" s="5">
        <f t="shared" si="630"/>
        <v>521000</v>
      </c>
      <c r="N1646" s="5">
        <f t="shared" si="631"/>
        <v>0</v>
      </c>
      <c r="O1646" s="5" t="s">
        <v>3530</v>
      </c>
      <c r="P1646" s="5">
        <v>0</v>
      </c>
      <c r="Q1646" s="2403">
        <v>0</v>
      </c>
      <c r="R1646" s="2403">
        <v>156168</v>
      </c>
      <c r="S1646" s="2403">
        <v>780832</v>
      </c>
      <c r="T1646" s="2403">
        <v>0</v>
      </c>
      <c r="U1646" s="2403">
        <v>0</v>
      </c>
      <c r="V1646" s="2403">
        <v>0</v>
      </c>
      <c r="W1646" s="23">
        <v>0.51</v>
      </c>
      <c r="X1646" s="2403">
        <v>2</v>
      </c>
    </row>
    <row r="1647" spans="1:24" ht="15" customHeight="1" x14ac:dyDescent="0.25">
      <c r="A1647" s="3" t="s">
        <v>41</v>
      </c>
      <c r="B1647" s="3" t="s">
        <v>3532</v>
      </c>
      <c r="C1647" s="5">
        <v>1460000</v>
      </c>
      <c r="D1647" s="5">
        <v>300000</v>
      </c>
      <c r="E1647" s="5">
        <v>60000</v>
      </c>
      <c r="F1647" s="5">
        <v>27000</v>
      </c>
      <c r="G1647" s="5">
        <v>0</v>
      </c>
      <c r="H1647" s="5">
        <v>1133000</v>
      </c>
      <c r="I1647" s="5">
        <v>0</v>
      </c>
      <c r="J1647" s="5">
        <v>0</v>
      </c>
      <c r="K1647" s="5">
        <v>0</v>
      </c>
      <c r="L1647" s="5"/>
      <c r="M1647" s="5">
        <f t="shared" si="630"/>
        <v>1654000</v>
      </c>
      <c r="N1647" s="5">
        <f t="shared" si="631"/>
        <v>0</v>
      </c>
      <c r="O1647" s="5" t="s">
        <v>3533</v>
      </c>
      <c r="P1647" s="5">
        <v>0</v>
      </c>
      <c r="Q1647" s="2405">
        <v>0</v>
      </c>
      <c r="R1647" s="2405">
        <v>243333</v>
      </c>
      <c r="S1647" s="2405">
        <v>1216667</v>
      </c>
      <c r="T1647" s="2405">
        <v>0</v>
      </c>
      <c r="U1647" s="2405">
        <v>0</v>
      </c>
      <c r="V1647" s="2405">
        <v>0</v>
      </c>
      <c r="W1647" s="23">
        <v>0.77</v>
      </c>
      <c r="X1647" s="2405">
        <v>1</v>
      </c>
    </row>
    <row r="1648" spans="1:24" ht="15" customHeight="1" x14ac:dyDescent="0.25">
      <c r="A1648" s="3" t="s">
        <v>41</v>
      </c>
      <c r="B1648" s="3" t="s">
        <v>3535</v>
      </c>
      <c r="C1648" s="5">
        <v>1144000</v>
      </c>
      <c r="D1648" s="5">
        <v>3600000</v>
      </c>
      <c r="E1648" s="5">
        <v>720000</v>
      </c>
      <c r="F1648" s="5">
        <v>44000</v>
      </c>
      <c r="G1648" s="5">
        <v>0</v>
      </c>
      <c r="H1648" s="5">
        <v>465000</v>
      </c>
      <c r="I1648" s="5">
        <v>0</v>
      </c>
      <c r="J1648" s="5">
        <v>3010000</v>
      </c>
      <c r="K1648" s="5">
        <v>0</v>
      </c>
      <c r="L1648" s="5"/>
      <c r="M1648" s="5">
        <f t="shared" si="630"/>
        <v>-891000</v>
      </c>
      <c r="N1648" s="5">
        <f t="shared" si="631"/>
        <v>-45000</v>
      </c>
      <c r="O1648" s="5" t="s">
        <v>2447</v>
      </c>
      <c r="P1648" s="5">
        <v>0</v>
      </c>
      <c r="Q1648" s="2409">
        <v>0</v>
      </c>
      <c r="R1648" s="2409">
        <v>190665</v>
      </c>
      <c r="S1648" s="2409">
        <v>953335</v>
      </c>
      <c r="T1648" s="2409">
        <v>0</v>
      </c>
      <c r="U1648" s="2409">
        <v>0</v>
      </c>
      <c r="V1648" s="2409">
        <v>0</v>
      </c>
      <c r="W1648" s="23">
        <v>0.72</v>
      </c>
      <c r="X1648" s="2409">
        <v>4</v>
      </c>
    </row>
    <row r="1649" spans="1:24" ht="15" customHeight="1" x14ac:dyDescent="0.25">
      <c r="A1649" s="3" t="s">
        <v>41</v>
      </c>
      <c r="B1649" s="3" t="s">
        <v>3537</v>
      </c>
      <c r="C1649" s="5">
        <v>1214000</v>
      </c>
      <c r="D1649" s="5">
        <v>950000</v>
      </c>
      <c r="E1649" s="5">
        <v>190000</v>
      </c>
      <c r="F1649" s="5">
        <v>52000</v>
      </c>
      <c r="G1649" s="5">
        <v>0</v>
      </c>
      <c r="H1649" s="5">
        <v>265000</v>
      </c>
      <c r="I1649" s="5">
        <v>0</v>
      </c>
      <c r="J1649" s="5">
        <v>0</v>
      </c>
      <c r="K1649" s="5">
        <v>0</v>
      </c>
      <c r="L1649" s="5"/>
      <c r="M1649" s="5">
        <f t="shared" si="630"/>
        <v>-626000</v>
      </c>
      <c r="N1649" s="5">
        <f t="shared" si="631"/>
        <v>53000</v>
      </c>
      <c r="O1649" s="5" t="s">
        <v>3538</v>
      </c>
      <c r="P1649" s="5">
        <v>0</v>
      </c>
      <c r="Q1649" s="2411">
        <v>0</v>
      </c>
      <c r="R1649" s="2411">
        <v>202330</v>
      </c>
      <c r="S1649" s="2411">
        <v>1011670</v>
      </c>
      <c r="T1649" s="2411">
        <v>0</v>
      </c>
      <c r="U1649" s="2411">
        <v>0</v>
      </c>
      <c r="V1649" s="2411">
        <v>0</v>
      </c>
      <c r="W1649" s="23">
        <v>0.69</v>
      </c>
      <c r="X1649" s="2411">
        <v>3</v>
      </c>
    </row>
    <row r="1650" spans="1:24" ht="15" customHeight="1" x14ac:dyDescent="0.25">
      <c r="A1650" s="3" t="s">
        <v>41</v>
      </c>
      <c r="B1650" s="3" t="s">
        <v>3540</v>
      </c>
      <c r="C1650" s="5">
        <v>1139000</v>
      </c>
      <c r="D1650" s="5">
        <v>300000</v>
      </c>
      <c r="E1650" s="5">
        <v>60000</v>
      </c>
      <c r="F1650" s="5">
        <v>41000</v>
      </c>
      <c r="G1650" s="5">
        <v>0</v>
      </c>
      <c r="H1650" s="5">
        <v>1761000</v>
      </c>
      <c r="I1650" s="5">
        <v>0</v>
      </c>
      <c r="J1650" s="5">
        <v>963000</v>
      </c>
      <c r="K1650" s="5">
        <v>0</v>
      </c>
      <c r="L1650" s="5"/>
      <c r="M1650" s="5">
        <f xml:space="preserve"> M1649+H1650+ I1650- J1650- L1650+ Q1650</f>
        <v>172000</v>
      </c>
      <c r="N1650" s="5">
        <f>(C1650-D1650 - F1650 - G1650 + J1650- K1650- H1650- I1650- P1650)*-1</f>
        <v>0</v>
      </c>
      <c r="O1650" s="5" t="s">
        <v>3541</v>
      </c>
      <c r="P1650" s="5">
        <v>0</v>
      </c>
      <c r="Q1650" s="2415">
        <v>0</v>
      </c>
      <c r="R1650" s="2415">
        <v>189832</v>
      </c>
      <c r="S1650" s="2415">
        <v>949168</v>
      </c>
      <c r="T1650" s="2415">
        <v>0</v>
      </c>
      <c r="U1650" s="2415">
        <v>0</v>
      </c>
      <c r="V1650" s="2415">
        <v>0</v>
      </c>
      <c r="W1650" s="23">
        <v>0.84</v>
      </c>
      <c r="X1650" s="2415">
        <v>1</v>
      </c>
    </row>
    <row r="1651" spans="1:24" ht="15" customHeight="1" x14ac:dyDescent="0.25">
      <c r="A1651" s="6" t="s">
        <v>19</v>
      </c>
      <c r="B1651" s="6" t="s">
        <v>15</v>
      </c>
      <c r="C1651" s="7">
        <f t="shared" ref="C1651:L1651" si="632">SUM(C1644:C1650)</f>
        <v>7668000</v>
      </c>
      <c r="D1651" s="7">
        <f>SUM(D1644:D1650)</f>
        <v>6950000</v>
      </c>
      <c r="E1651" s="7">
        <f t="shared" si="632"/>
        <v>1390000</v>
      </c>
      <c r="F1651" s="7">
        <f t="shared" si="632"/>
        <v>482000</v>
      </c>
      <c r="G1651" s="7">
        <f t="shared" si="632"/>
        <v>0</v>
      </c>
      <c r="H1651" s="7">
        <f t="shared" si="632"/>
        <v>4872000</v>
      </c>
      <c r="I1651" s="7">
        <f t="shared" si="632"/>
        <v>0</v>
      </c>
      <c r="J1651" s="7">
        <f t="shared" si="632"/>
        <v>4629000</v>
      </c>
      <c r="K1651" s="7">
        <f t="shared" si="632"/>
        <v>0</v>
      </c>
      <c r="L1651" s="7">
        <f t="shared" si="632"/>
        <v>0</v>
      </c>
      <c r="M1651" s="7">
        <f>M1650</f>
        <v>172000</v>
      </c>
      <c r="N1651" s="7">
        <f>SUM(N1644:N1650)</f>
        <v>7000</v>
      </c>
      <c r="O1651" s="7"/>
      <c r="P1651" s="7">
        <f>SUM(P1644:P1650)</f>
        <v>0</v>
      </c>
      <c r="Q1651" s="8"/>
    </row>
    <row r="1652" spans="1:24" x14ac:dyDescent="0.25">
      <c r="A1652" s="10" t="s">
        <v>15</v>
      </c>
      <c r="B1652" s="10" t="s">
        <v>20</v>
      </c>
      <c r="C1652" s="11">
        <f t="shared" ref="C1652:L1652" si="633">C1627+C1635+C1643+C1651</f>
        <v>31171000</v>
      </c>
      <c r="D1652" s="11">
        <f t="shared" si="633"/>
        <v>36750000</v>
      </c>
      <c r="E1652" s="11">
        <f t="shared" si="633"/>
        <v>7495000</v>
      </c>
      <c r="F1652" s="11">
        <f t="shared" si="633"/>
        <v>2068000</v>
      </c>
      <c r="G1652" s="11">
        <f t="shared" si="633"/>
        <v>0</v>
      </c>
      <c r="H1652" s="11">
        <f t="shared" si="633"/>
        <v>20643000</v>
      </c>
      <c r="I1652" s="11">
        <f t="shared" si="633"/>
        <v>0</v>
      </c>
      <c r="J1652" s="11">
        <f t="shared" si="633"/>
        <v>28236000</v>
      </c>
      <c r="K1652" s="11">
        <f t="shared" si="633"/>
        <v>0</v>
      </c>
      <c r="L1652" s="11">
        <f t="shared" si="633"/>
        <v>4000000</v>
      </c>
      <c r="M1652" s="11">
        <f>M1651</f>
        <v>172000</v>
      </c>
      <c r="N1652" s="11">
        <f>N1627+N1635+N1643+N1651</f>
        <v>54000</v>
      </c>
      <c r="O1652" s="11"/>
      <c r="P1652" s="11">
        <f>P1627+P1635+P1643+P1651</f>
        <v>0</v>
      </c>
      <c r="Q1652" s="9"/>
    </row>
    <row r="1653" spans="1:24" ht="15" customHeight="1" x14ac:dyDescent="0.25">
      <c r="A1653" t="s">
        <v>41</v>
      </c>
      <c r="B1653" s="3" t="s">
        <v>3540</v>
      </c>
      <c r="C1653" s="5">
        <v>1614000</v>
      </c>
      <c r="D1653" s="5">
        <v>1000000</v>
      </c>
      <c r="E1653" s="5">
        <v>200000</v>
      </c>
      <c r="F1653" s="5">
        <v>39000</v>
      </c>
      <c r="G1653" s="5">
        <v>0</v>
      </c>
      <c r="H1653" s="5">
        <v>1077000</v>
      </c>
      <c r="I1653" s="5">
        <v>0</v>
      </c>
      <c r="J1653" s="5">
        <v>500000</v>
      </c>
      <c r="K1653" s="5">
        <v>0</v>
      </c>
      <c r="L1653" s="5"/>
      <c r="M1653" s="5">
        <f xml:space="preserve"> M1652+H1653+ I1653- J1653- L1653+ Q1653</f>
        <v>749000</v>
      </c>
      <c r="N1653" s="5">
        <f>(C1653-D1653 - F1653 - G1653 + J1653- K1653- H1653- I1653- P1653)*-1</f>
        <v>2000</v>
      </c>
      <c r="O1653" s="5" t="s">
        <v>3544</v>
      </c>
      <c r="P1653" s="5">
        <v>0</v>
      </c>
      <c r="Q1653" s="2418">
        <v>0</v>
      </c>
      <c r="R1653" s="2418">
        <v>269000</v>
      </c>
      <c r="S1653" s="2418">
        <v>1345000.3</v>
      </c>
      <c r="T1653" s="2418">
        <v>0</v>
      </c>
      <c r="U1653" s="2418">
        <v>0</v>
      </c>
      <c r="V1653" s="2418">
        <v>0</v>
      </c>
      <c r="W1653" s="23">
        <v>0.76</v>
      </c>
      <c r="X1653" s="2418">
        <v>1</v>
      </c>
    </row>
    <row r="1654" spans="1:24" ht="15" customHeight="1" x14ac:dyDescent="0.25">
      <c r="A1654" s="3" t="s">
        <v>41</v>
      </c>
      <c r="B1654" s="3" t="s">
        <v>3546</v>
      </c>
      <c r="C1654" s="5">
        <v>1164000</v>
      </c>
      <c r="D1654" s="5">
        <v>150000</v>
      </c>
      <c r="E1654" s="5">
        <v>30000</v>
      </c>
      <c r="F1654" s="5">
        <v>333000</v>
      </c>
      <c r="G1654" s="5">
        <v>0</v>
      </c>
      <c r="H1654" s="5">
        <v>663000</v>
      </c>
      <c r="I1654" s="5">
        <v>0</v>
      </c>
      <c r="J1654" s="5">
        <v>0</v>
      </c>
      <c r="K1654" s="5">
        <v>0</v>
      </c>
      <c r="L1654" s="5"/>
      <c r="M1654" s="5">
        <f xml:space="preserve"> M1653+H1654+ I1654- J1654- L1654+ Q1654</f>
        <v>1412000</v>
      </c>
      <c r="N1654" s="5">
        <f>(C1654-D1654 - F1654 - G1654 + J1654- K1654- H1654- I1654- P1654)*-1</f>
        <v>-18000</v>
      </c>
      <c r="O1654" s="5" t="s">
        <v>3311</v>
      </c>
      <c r="P1654" s="5">
        <v>0</v>
      </c>
      <c r="Q1654" s="2422">
        <v>0</v>
      </c>
      <c r="R1654" s="2422">
        <v>194000</v>
      </c>
      <c r="S1654" s="2422">
        <v>970000</v>
      </c>
      <c r="T1654" s="2422">
        <v>0</v>
      </c>
      <c r="U1654" s="2422">
        <v>0</v>
      </c>
      <c r="V1654" s="2422">
        <v>0</v>
      </c>
      <c r="W1654" s="23">
        <v>0.67</v>
      </c>
      <c r="X1654" s="2422">
        <v>1</v>
      </c>
    </row>
    <row r="1655" spans="1:24" ht="15" customHeight="1" x14ac:dyDescent="0.25">
      <c r="A1655" s="3" t="s">
        <v>41</v>
      </c>
      <c r="B1655" s="3" t="s">
        <v>3548</v>
      </c>
      <c r="C1655" s="5">
        <v>1523000</v>
      </c>
      <c r="D1655" s="5">
        <v>0</v>
      </c>
      <c r="E1655" s="5">
        <v>0</v>
      </c>
      <c r="F1655" s="5">
        <v>46000</v>
      </c>
      <c r="G1655" s="5">
        <v>0</v>
      </c>
      <c r="H1655" s="5">
        <v>1495000</v>
      </c>
      <c r="I1655" s="5">
        <v>0</v>
      </c>
      <c r="J1655" s="5">
        <v>20000</v>
      </c>
      <c r="K1655" s="5">
        <v>0</v>
      </c>
      <c r="L1655" s="5"/>
      <c r="M1655" s="5">
        <f xml:space="preserve"> M1654+H1655+ I1655- J1655- L1655+ Q1655</f>
        <v>2887000</v>
      </c>
      <c r="N1655" s="5">
        <f>(C1655-D1655 - F1655 - G1655 + J1655- K1655- H1655- I1655- P1655)*-1</f>
        <v>-2000</v>
      </c>
      <c r="O1655" s="5" t="s">
        <v>3549</v>
      </c>
      <c r="P1655" s="5">
        <v>0</v>
      </c>
      <c r="Q1655" s="2423">
        <v>0</v>
      </c>
      <c r="R1655" s="2423">
        <v>253831</v>
      </c>
      <c r="S1655" s="2423">
        <v>1269169</v>
      </c>
      <c r="T1655" s="2423">
        <v>0</v>
      </c>
      <c r="U1655" s="2423">
        <v>0</v>
      </c>
      <c r="V1655" s="2423">
        <v>0</v>
      </c>
      <c r="W1655" s="23">
        <v>0.78</v>
      </c>
      <c r="X1655" s="2423">
        <v>0</v>
      </c>
    </row>
    <row r="1656" spans="1:24" ht="15" customHeight="1" x14ac:dyDescent="0.25">
      <c r="A1656" s="3" t="s">
        <v>41</v>
      </c>
      <c r="B1656" s="3" t="s">
        <v>3552</v>
      </c>
      <c r="C1656" s="5">
        <v>868000</v>
      </c>
      <c r="D1656" s="5">
        <v>200000</v>
      </c>
      <c r="E1656" s="5">
        <v>40000</v>
      </c>
      <c r="F1656" s="5">
        <v>27000</v>
      </c>
      <c r="G1656" s="5">
        <v>0</v>
      </c>
      <c r="H1656" s="5">
        <v>690000</v>
      </c>
      <c r="I1656" s="5">
        <v>0</v>
      </c>
      <c r="J1656" s="5">
        <v>50000</v>
      </c>
      <c r="K1656" s="5">
        <v>0</v>
      </c>
      <c r="L1656" s="5"/>
      <c r="M1656" s="5">
        <f xml:space="preserve"> M1655+H1656+ I1656- J1656- L1656+ Q1656</f>
        <v>3527000</v>
      </c>
      <c r="N1656" s="5">
        <f>(C1656-D1656 - F1656 - G1656 + J1656- K1656- H1656- I1656- P1656)*-1</f>
        <v>-1000</v>
      </c>
      <c r="O1656" s="5" t="s">
        <v>3477</v>
      </c>
      <c r="P1656" s="5">
        <v>0</v>
      </c>
      <c r="Q1656" s="2427">
        <v>0</v>
      </c>
      <c r="R1656" s="2427">
        <v>144664</v>
      </c>
      <c r="S1656" s="2427">
        <v>723336</v>
      </c>
      <c r="T1656" s="2427">
        <v>0</v>
      </c>
      <c r="U1656" s="2427">
        <v>0</v>
      </c>
      <c r="V1656" s="2427">
        <v>0</v>
      </c>
      <c r="W1656" s="23">
        <v>0.72</v>
      </c>
      <c r="X1656" s="2427">
        <v>1</v>
      </c>
    </row>
    <row r="1657" spans="1:24" ht="15" customHeight="1" x14ac:dyDescent="0.25">
      <c r="A1657" s="3" t="s">
        <v>41</v>
      </c>
      <c r="B1657" s="3" t="s">
        <v>3555</v>
      </c>
      <c r="C1657" s="5">
        <v>1364000</v>
      </c>
      <c r="D1657" s="5">
        <v>0</v>
      </c>
      <c r="E1657" s="5">
        <v>0</v>
      </c>
      <c r="F1657" s="5">
        <v>52000</v>
      </c>
      <c r="G1657" s="5">
        <v>0</v>
      </c>
      <c r="H1657" s="5">
        <v>1333000</v>
      </c>
      <c r="I1657" s="5">
        <v>0</v>
      </c>
      <c r="J1657" s="5">
        <v>20000</v>
      </c>
      <c r="K1657" s="5">
        <v>0</v>
      </c>
      <c r="L1657" s="5"/>
      <c r="M1657" s="5">
        <f xml:space="preserve"> M1656+H1657+ I1657- J1657- L1657+ Q1657</f>
        <v>4840000</v>
      </c>
      <c r="N1657" s="5">
        <f>(C1657-D1657 - F1657 - G1657 + J1657- K1657- H1657- I1657- P1657)*-1</f>
        <v>1000</v>
      </c>
      <c r="O1657" s="5" t="s">
        <v>1957</v>
      </c>
      <c r="P1657" s="5">
        <v>0</v>
      </c>
      <c r="Q1657" s="2431">
        <v>0</v>
      </c>
      <c r="R1657" s="2431">
        <v>227330</v>
      </c>
      <c r="S1657" s="2431">
        <v>1136670</v>
      </c>
      <c r="T1657" s="2431">
        <v>0</v>
      </c>
      <c r="U1657" s="2431">
        <v>0</v>
      </c>
      <c r="V1657" s="2431">
        <v>0</v>
      </c>
      <c r="W1657" s="23">
        <v>0.77</v>
      </c>
      <c r="X1657" s="2431">
        <v>0</v>
      </c>
    </row>
    <row r="1658" spans="1:24" ht="15" customHeight="1" x14ac:dyDescent="0.25">
      <c r="A1658" s="3"/>
      <c r="B1658" s="3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</row>
    <row r="1659" spans="1:24" ht="15" customHeight="1" x14ac:dyDescent="0.25">
      <c r="A1659" s="3"/>
      <c r="B1659" s="3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</row>
    <row r="1660" spans="1:24" ht="15" customHeight="1" x14ac:dyDescent="0.25">
      <c r="A1660" s="6" t="s">
        <v>16</v>
      </c>
      <c r="B1660" s="6" t="s">
        <v>15</v>
      </c>
      <c r="C1660" s="7">
        <f t="shared" ref="C1660:L1660" si="634">SUM(C1653:C1659)</f>
        <v>6533000</v>
      </c>
      <c r="D1660" s="7">
        <f t="shared" si="634"/>
        <v>1350000</v>
      </c>
      <c r="E1660" s="7">
        <f t="shared" si="634"/>
        <v>270000</v>
      </c>
      <c r="F1660" s="7">
        <f t="shared" si="634"/>
        <v>497000</v>
      </c>
      <c r="G1660" s="7">
        <f t="shared" si="634"/>
        <v>0</v>
      </c>
      <c r="H1660" s="7">
        <f t="shared" si="634"/>
        <v>5258000</v>
      </c>
      <c r="I1660" s="7">
        <f t="shared" si="634"/>
        <v>0</v>
      </c>
      <c r="J1660" s="7">
        <f t="shared" si="634"/>
        <v>590000</v>
      </c>
      <c r="K1660" s="7">
        <f t="shared" si="634"/>
        <v>0</v>
      </c>
      <c r="L1660" s="7">
        <f t="shared" si="634"/>
        <v>0</v>
      </c>
      <c r="M1660" s="7">
        <f>M1659</f>
        <v>0</v>
      </c>
      <c r="N1660" s="7">
        <f>SUM(N1653:N1659)</f>
        <v>-18000</v>
      </c>
      <c r="O1660" s="7"/>
      <c r="P1660" s="7">
        <f>SUM(P1653:P1659)</f>
        <v>0</v>
      </c>
      <c r="Q1660" s="8"/>
    </row>
    <row r="1661" spans="1:24" ht="15" customHeight="1" x14ac:dyDescent="0.25">
      <c r="A1661" s="3"/>
      <c r="B1661" s="3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</row>
    <row r="1662" spans="1:24" ht="15" customHeight="1" x14ac:dyDescent="0.25">
      <c r="A1662" s="3"/>
      <c r="B1662" s="3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</row>
    <row r="1663" spans="1:24" ht="15" customHeight="1" x14ac:dyDescent="0.25">
      <c r="A1663" s="3"/>
      <c r="B1663" s="3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</row>
    <row r="1664" spans="1:24" ht="15" customHeight="1" x14ac:dyDescent="0.25">
      <c r="A1664" s="3"/>
      <c r="B1664" s="3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</row>
    <row r="1665" spans="1:17" ht="15" customHeight="1" x14ac:dyDescent="0.25">
      <c r="A1665" s="3"/>
      <c r="B1665" s="3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</row>
    <row r="1666" spans="1:17" ht="15" customHeight="1" x14ac:dyDescent="0.25">
      <c r="A1666" s="3"/>
      <c r="B1666" s="3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</row>
    <row r="1667" spans="1:17" ht="15" customHeight="1" x14ac:dyDescent="0.25">
      <c r="A1667" s="3"/>
      <c r="B1667" s="3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</row>
    <row r="1668" spans="1:17" ht="15" customHeight="1" x14ac:dyDescent="0.25">
      <c r="A1668" s="6" t="s">
        <v>17</v>
      </c>
      <c r="B1668" s="6" t="s">
        <v>15</v>
      </c>
      <c r="C1668" s="7">
        <f t="shared" ref="C1668:L1668" si="635">SUM(C1661:C1667)</f>
        <v>0</v>
      </c>
      <c r="D1668" s="7">
        <f t="shared" si="635"/>
        <v>0</v>
      </c>
      <c r="E1668" s="7">
        <f t="shared" si="635"/>
        <v>0</v>
      </c>
      <c r="F1668" s="7">
        <f t="shared" si="635"/>
        <v>0</v>
      </c>
      <c r="G1668" s="7">
        <f t="shared" si="635"/>
        <v>0</v>
      </c>
      <c r="H1668" s="7">
        <f t="shared" si="635"/>
        <v>0</v>
      </c>
      <c r="I1668" s="7">
        <f t="shared" si="635"/>
        <v>0</v>
      </c>
      <c r="J1668" s="7">
        <f t="shared" si="635"/>
        <v>0</v>
      </c>
      <c r="K1668" s="7">
        <f t="shared" si="635"/>
        <v>0</v>
      </c>
      <c r="L1668" s="7">
        <f t="shared" si="635"/>
        <v>0</v>
      </c>
      <c r="M1668" s="7">
        <f>M1667</f>
        <v>0</v>
      </c>
      <c r="N1668" s="7">
        <f>SUM(N1661:N1667)</f>
        <v>0</v>
      </c>
      <c r="O1668" s="7"/>
      <c r="P1668" s="7">
        <f>SUM(P1661:P1667)</f>
        <v>0</v>
      </c>
      <c r="Q1668" s="8"/>
    </row>
    <row r="1669" spans="1:17" ht="15" customHeight="1" x14ac:dyDescent="0.25">
      <c r="A1669" s="3"/>
      <c r="B1669" s="3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</row>
    <row r="1670" spans="1:17" ht="15" customHeight="1" x14ac:dyDescent="0.25">
      <c r="A1670" s="3"/>
      <c r="B1670" s="3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</row>
    <row r="1671" spans="1:17" ht="15" customHeight="1" x14ac:dyDescent="0.25">
      <c r="A1671" s="3"/>
      <c r="B1671" s="3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</row>
    <row r="1672" spans="1:17" ht="15" customHeight="1" x14ac:dyDescent="0.25">
      <c r="A1672" s="3"/>
      <c r="B1672" s="3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</row>
    <row r="1673" spans="1:17" ht="15" customHeight="1" x14ac:dyDescent="0.25">
      <c r="A1673" s="3"/>
      <c r="B1673" s="3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</row>
    <row r="1674" spans="1:17" ht="15" customHeight="1" x14ac:dyDescent="0.25">
      <c r="A1674" s="3"/>
      <c r="B1674" s="3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</row>
    <row r="1675" spans="1:17" ht="15" customHeight="1" x14ac:dyDescent="0.25">
      <c r="A1675" s="3"/>
      <c r="B1675" s="3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</row>
    <row r="1676" spans="1:17" ht="15" customHeight="1" x14ac:dyDescent="0.25">
      <c r="A1676" s="6" t="s">
        <v>18</v>
      </c>
      <c r="B1676" s="6" t="s">
        <v>15</v>
      </c>
      <c r="C1676" s="7">
        <f t="shared" ref="C1676:L1676" si="636">SUM(C1669:C1675)</f>
        <v>0</v>
      </c>
      <c r="D1676" s="7">
        <f t="shared" si="636"/>
        <v>0</v>
      </c>
      <c r="E1676" s="7">
        <f t="shared" si="636"/>
        <v>0</v>
      </c>
      <c r="F1676" s="7">
        <f t="shared" si="636"/>
        <v>0</v>
      </c>
      <c r="G1676" s="7">
        <f t="shared" si="636"/>
        <v>0</v>
      </c>
      <c r="H1676" s="7">
        <f t="shared" si="636"/>
        <v>0</v>
      </c>
      <c r="I1676" s="7">
        <f t="shared" si="636"/>
        <v>0</v>
      </c>
      <c r="J1676" s="7">
        <f t="shared" si="636"/>
        <v>0</v>
      </c>
      <c r="K1676" s="7">
        <f t="shared" si="636"/>
        <v>0</v>
      </c>
      <c r="L1676" s="7">
        <f t="shared" si="636"/>
        <v>0</v>
      </c>
      <c r="M1676" s="7">
        <f>M1675</f>
        <v>0</v>
      </c>
      <c r="N1676" s="7">
        <f>SUM(N1669:N1675)</f>
        <v>0</v>
      </c>
      <c r="O1676" s="7"/>
      <c r="P1676" s="7">
        <f>SUM(P1669:P1675)</f>
        <v>0</v>
      </c>
      <c r="Q1676" s="8"/>
    </row>
    <row r="1677" spans="1:17" ht="15" customHeight="1" x14ac:dyDescent="0.25">
      <c r="A1677" s="3"/>
      <c r="B1677" s="3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</row>
    <row r="1678" spans="1:17" ht="15" customHeight="1" x14ac:dyDescent="0.25">
      <c r="A1678" s="3"/>
      <c r="B1678" s="3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</row>
    <row r="1679" spans="1:17" ht="15" customHeight="1" x14ac:dyDescent="0.25">
      <c r="A1679" s="3"/>
      <c r="B1679" s="3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</row>
    <row r="1680" spans="1:17" ht="15" customHeight="1" x14ac:dyDescent="0.25">
      <c r="A1680" s="3"/>
      <c r="B1680" s="3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</row>
    <row r="1681" spans="1:17" ht="15" customHeight="1" x14ac:dyDescent="0.25">
      <c r="A1681" s="3"/>
      <c r="B1681" s="3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</row>
    <row r="1682" spans="1:17" ht="15" customHeight="1" x14ac:dyDescent="0.25">
      <c r="A1682" s="3"/>
      <c r="B1682" s="3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</row>
    <row r="1683" spans="1:17" ht="15" customHeight="1" x14ac:dyDescent="0.25">
      <c r="A1683" s="3"/>
      <c r="B1683" s="3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</row>
    <row r="1684" spans="1:17" ht="15" customHeight="1" x14ac:dyDescent="0.25">
      <c r="A1684" s="6" t="s">
        <v>19</v>
      </c>
      <c r="B1684" s="6" t="s">
        <v>15</v>
      </c>
      <c r="C1684" s="7">
        <f t="shared" ref="C1684:L1684" si="637">SUM(C1677:C1683)</f>
        <v>0</v>
      </c>
      <c r="D1684" s="7">
        <f t="shared" si="637"/>
        <v>0</v>
      </c>
      <c r="E1684" s="7">
        <f t="shared" si="637"/>
        <v>0</v>
      </c>
      <c r="F1684" s="7">
        <f t="shared" si="637"/>
        <v>0</v>
      </c>
      <c r="G1684" s="7">
        <f t="shared" si="637"/>
        <v>0</v>
      </c>
      <c r="H1684" s="7">
        <f t="shared" si="637"/>
        <v>0</v>
      </c>
      <c r="I1684" s="7">
        <f t="shared" si="637"/>
        <v>0</v>
      </c>
      <c r="J1684" s="7">
        <f t="shared" si="637"/>
        <v>0</v>
      </c>
      <c r="K1684" s="7">
        <f t="shared" si="637"/>
        <v>0</v>
      </c>
      <c r="L1684" s="7">
        <f t="shared" si="637"/>
        <v>0</v>
      </c>
      <c r="M1684" s="7">
        <f>M1683</f>
        <v>0</v>
      </c>
      <c r="N1684" s="7">
        <f>SUM(N1677:N1683)</f>
        <v>0</v>
      </c>
      <c r="O1684" s="7"/>
      <c r="P1684" s="7">
        <f>SUM(P1677:P1683)</f>
        <v>0</v>
      </c>
      <c r="Q1684" s="8"/>
    </row>
    <row r="1685" spans="1:17" x14ac:dyDescent="0.25">
      <c r="A1685" s="10" t="s">
        <v>15</v>
      </c>
      <c r="B1685" s="10" t="s">
        <v>20</v>
      </c>
      <c r="C1685" s="11">
        <f t="shared" ref="C1685:L1685" si="638">C1660+C1668+C1676+C1684</f>
        <v>6533000</v>
      </c>
      <c r="D1685" s="11">
        <f t="shared" si="638"/>
        <v>1350000</v>
      </c>
      <c r="E1685" s="11">
        <f t="shared" si="638"/>
        <v>270000</v>
      </c>
      <c r="F1685" s="11">
        <f t="shared" si="638"/>
        <v>497000</v>
      </c>
      <c r="G1685" s="11">
        <f t="shared" si="638"/>
        <v>0</v>
      </c>
      <c r="H1685" s="11">
        <f t="shared" si="638"/>
        <v>5258000</v>
      </c>
      <c r="I1685" s="11">
        <f t="shared" si="638"/>
        <v>0</v>
      </c>
      <c r="J1685" s="11">
        <f t="shared" si="638"/>
        <v>590000</v>
      </c>
      <c r="K1685" s="11">
        <f t="shared" si="638"/>
        <v>0</v>
      </c>
      <c r="L1685" s="11">
        <f t="shared" si="638"/>
        <v>0</v>
      </c>
      <c r="M1685" s="11">
        <f>M1684</f>
        <v>0</v>
      </c>
      <c r="N1685" s="11">
        <f>N1660+N1668+N1676+N1684</f>
        <v>-18000</v>
      </c>
      <c r="O1685" s="11"/>
      <c r="P1685" s="11">
        <f>P1660+P1668+P1676+P1684</f>
        <v>0</v>
      </c>
      <c r="Q1685" s="9"/>
    </row>
    <row r="1686" spans="1:17" ht="15" customHeight="1" x14ac:dyDescent="0.25">
      <c r="B1686" s="3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</row>
    <row r="1687" spans="1:17" ht="15" customHeight="1" x14ac:dyDescent="0.25">
      <c r="A1687" s="3"/>
      <c r="B1687" s="3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</row>
    <row r="1688" spans="1:17" ht="15" customHeight="1" x14ac:dyDescent="0.25">
      <c r="A1688" s="3"/>
      <c r="B1688" s="3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</row>
    <row r="1689" spans="1:17" ht="15" customHeight="1" x14ac:dyDescent="0.25">
      <c r="A1689" s="3"/>
      <c r="B1689" s="3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</row>
    <row r="1690" spans="1:17" ht="15" customHeight="1" x14ac:dyDescent="0.25">
      <c r="A1690" s="3"/>
      <c r="B1690" s="3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</row>
    <row r="1691" spans="1:17" ht="15" customHeight="1" x14ac:dyDescent="0.25">
      <c r="A1691" s="3"/>
      <c r="B1691" s="3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</row>
    <row r="1692" spans="1:17" ht="15" customHeight="1" x14ac:dyDescent="0.25">
      <c r="A1692" s="3"/>
      <c r="B1692" s="3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</row>
    <row r="1693" spans="1:17" ht="15" customHeight="1" x14ac:dyDescent="0.25">
      <c r="A1693" s="6" t="s">
        <v>16</v>
      </c>
      <c r="B1693" s="6" t="s">
        <v>15</v>
      </c>
      <c r="C1693" s="7">
        <f t="shared" ref="C1693:L1693" si="639">SUM(C1686:C1692)</f>
        <v>0</v>
      </c>
      <c r="D1693" s="7">
        <f t="shared" si="639"/>
        <v>0</v>
      </c>
      <c r="E1693" s="7">
        <f t="shared" si="639"/>
        <v>0</v>
      </c>
      <c r="F1693" s="7">
        <f t="shared" si="639"/>
        <v>0</v>
      </c>
      <c r="G1693" s="7">
        <f t="shared" si="639"/>
        <v>0</v>
      </c>
      <c r="H1693" s="7">
        <f t="shared" si="639"/>
        <v>0</v>
      </c>
      <c r="I1693" s="7">
        <f t="shared" si="639"/>
        <v>0</v>
      </c>
      <c r="J1693" s="7">
        <f t="shared" si="639"/>
        <v>0</v>
      </c>
      <c r="K1693" s="7">
        <f t="shared" si="639"/>
        <v>0</v>
      </c>
      <c r="L1693" s="7">
        <f t="shared" si="639"/>
        <v>0</v>
      </c>
      <c r="M1693" s="7">
        <f>M1692</f>
        <v>0</v>
      </c>
      <c r="N1693" s="7">
        <f>SUM(N1686:N1692)</f>
        <v>0</v>
      </c>
      <c r="O1693" s="7"/>
      <c r="P1693" s="7">
        <f>SUM(P1686:P1692)</f>
        <v>0</v>
      </c>
      <c r="Q1693" s="8"/>
    </row>
    <row r="1694" spans="1:17" ht="15" customHeight="1" x14ac:dyDescent="0.25">
      <c r="A1694" s="3"/>
      <c r="B1694" s="3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</row>
    <row r="1695" spans="1:17" ht="15" customHeight="1" x14ac:dyDescent="0.25">
      <c r="A1695" s="3"/>
      <c r="B1695" s="3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</row>
    <row r="1696" spans="1:17" ht="15" customHeight="1" x14ac:dyDescent="0.25">
      <c r="A1696" s="3"/>
      <c r="B1696" s="3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</row>
    <row r="1697" spans="1:17" ht="15" customHeight="1" x14ac:dyDescent="0.25">
      <c r="A1697" s="3"/>
      <c r="B1697" s="3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</row>
    <row r="1698" spans="1:17" ht="15" customHeight="1" x14ac:dyDescent="0.25">
      <c r="A1698" s="3"/>
      <c r="B1698" s="3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</row>
    <row r="1699" spans="1:17" ht="15" customHeight="1" x14ac:dyDescent="0.25">
      <c r="A1699" s="3"/>
      <c r="B1699" s="3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</row>
    <row r="1700" spans="1:17" ht="15" customHeight="1" x14ac:dyDescent="0.25">
      <c r="A1700" s="3"/>
      <c r="B1700" s="3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</row>
    <row r="1701" spans="1:17" ht="15" customHeight="1" x14ac:dyDescent="0.25">
      <c r="A1701" s="6" t="s">
        <v>17</v>
      </c>
      <c r="B1701" s="6" t="s">
        <v>15</v>
      </c>
      <c r="C1701" s="7">
        <f t="shared" ref="C1701:L1701" si="640">SUM(C1694:C1700)</f>
        <v>0</v>
      </c>
      <c r="D1701" s="7">
        <f t="shared" si="640"/>
        <v>0</v>
      </c>
      <c r="E1701" s="7">
        <f t="shared" si="640"/>
        <v>0</v>
      </c>
      <c r="F1701" s="7">
        <f t="shared" si="640"/>
        <v>0</v>
      </c>
      <c r="G1701" s="7">
        <f t="shared" si="640"/>
        <v>0</v>
      </c>
      <c r="H1701" s="7">
        <f t="shared" si="640"/>
        <v>0</v>
      </c>
      <c r="I1701" s="7">
        <f t="shared" si="640"/>
        <v>0</v>
      </c>
      <c r="J1701" s="7">
        <f t="shared" si="640"/>
        <v>0</v>
      </c>
      <c r="K1701" s="7">
        <f t="shared" si="640"/>
        <v>0</v>
      </c>
      <c r="L1701" s="7">
        <f t="shared" si="640"/>
        <v>0</v>
      </c>
      <c r="M1701" s="7">
        <f>M1700</f>
        <v>0</v>
      </c>
      <c r="N1701" s="7">
        <f>SUM(N1694:N1700)</f>
        <v>0</v>
      </c>
      <c r="O1701" s="7"/>
      <c r="P1701" s="7">
        <f>SUM(P1694:P1700)</f>
        <v>0</v>
      </c>
      <c r="Q1701" s="8"/>
    </row>
    <row r="1702" spans="1:17" ht="15" customHeight="1" x14ac:dyDescent="0.25">
      <c r="A1702" s="3"/>
      <c r="B1702" s="3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</row>
    <row r="1703" spans="1:17" ht="15" customHeight="1" x14ac:dyDescent="0.25">
      <c r="A1703" s="3"/>
      <c r="B1703" s="3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</row>
    <row r="1704" spans="1:17" ht="15" customHeight="1" x14ac:dyDescent="0.25">
      <c r="A1704" s="3"/>
      <c r="B1704" s="3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</row>
    <row r="1705" spans="1:17" ht="15" customHeight="1" x14ac:dyDescent="0.25">
      <c r="A1705" s="3"/>
      <c r="B1705" s="3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</row>
    <row r="1706" spans="1:17" ht="15" customHeight="1" x14ac:dyDescent="0.25">
      <c r="A1706" s="3"/>
      <c r="B1706" s="3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</row>
    <row r="1707" spans="1:17" ht="15" customHeight="1" x14ac:dyDescent="0.25">
      <c r="A1707" s="3"/>
      <c r="B1707" s="3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</row>
    <row r="1708" spans="1:17" ht="15" customHeight="1" x14ac:dyDescent="0.25">
      <c r="A1708" s="3"/>
      <c r="B1708" s="3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</row>
    <row r="1709" spans="1:17" ht="15" customHeight="1" x14ac:dyDescent="0.25">
      <c r="A1709" s="6" t="s">
        <v>18</v>
      </c>
      <c r="B1709" s="6" t="s">
        <v>15</v>
      </c>
      <c r="C1709" s="7">
        <f t="shared" ref="C1709:L1709" si="641">SUM(C1702:C1708)</f>
        <v>0</v>
      </c>
      <c r="D1709" s="7">
        <f t="shared" si="641"/>
        <v>0</v>
      </c>
      <c r="E1709" s="7">
        <f t="shared" si="641"/>
        <v>0</v>
      </c>
      <c r="F1709" s="7">
        <f t="shared" si="641"/>
        <v>0</v>
      </c>
      <c r="G1709" s="7">
        <f t="shared" si="641"/>
        <v>0</v>
      </c>
      <c r="H1709" s="7">
        <f t="shared" si="641"/>
        <v>0</v>
      </c>
      <c r="I1709" s="7">
        <f t="shared" si="641"/>
        <v>0</v>
      </c>
      <c r="J1709" s="7">
        <f t="shared" si="641"/>
        <v>0</v>
      </c>
      <c r="K1709" s="7">
        <f t="shared" si="641"/>
        <v>0</v>
      </c>
      <c r="L1709" s="7">
        <f t="shared" si="641"/>
        <v>0</v>
      </c>
      <c r="M1709" s="7">
        <f>M1708</f>
        <v>0</v>
      </c>
      <c r="N1709" s="7">
        <f>SUM(N1702:N1708)</f>
        <v>0</v>
      </c>
      <c r="O1709" s="7"/>
      <c r="P1709" s="7">
        <f>SUM(P1702:P1708)</f>
        <v>0</v>
      </c>
      <c r="Q1709" s="8"/>
    </row>
    <row r="1710" spans="1:17" ht="15" customHeight="1" x14ac:dyDescent="0.25">
      <c r="A1710" s="3"/>
      <c r="B1710" s="3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</row>
    <row r="1711" spans="1:17" ht="15" customHeight="1" x14ac:dyDescent="0.25">
      <c r="A1711" s="3"/>
      <c r="B1711" s="3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</row>
    <row r="1712" spans="1:17" ht="15" customHeight="1" x14ac:dyDescent="0.25">
      <c r="A1712" s="3"/>
      <c r="B1712" s="3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</row>
    <row r="1713" spans="1:17" ht="15" customHeight="1" x14ac:dyDescent="0.25">
      <c r="A1713" s="3"/>
      <c r="B1713" s="3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</row>
    <row r="1714" spans="1:17" ht="15" customHeight="1" x14ac:dyDescent="0.25">
      <c r="A1714" s="3"/>
      <c r="B1714" s="3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</row>
    <row r="1715" spans="1:17" ht="15" customHeight="1" x14ac:dyDescent="0.25">
      <c r="A1715" s="3"/>
      <c r="B1715" s="3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</row>
    <row r="1716" spans="1:17" ht="15" customHeight="1" x14ac:dyDescent="0.25">
      <c r="A1716" s="3"/>
      <c r="B1716" s="3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</row>
    <row r="1717" spans="1:17" ht="15" customHeight="1" x14ac:dyDescent="0.25">
      <c r="A1717" s="6" t="s">
        <v>19</v>
      </c>
      <c r="B1717" s="6" t="s">
        <v>15</v>
      </c>
      <c r="C1717" s="7">
        <f t="shared" ref="C1717:L1717" si="642">SUM(C1710:C1716)</f>
        <v>0</v>
      </c>
      <c r="D1717" s="7">
        <f t="shared" si="642"/>
        <v>0</v>
      </c>
      <c r="E1717" s="7">
        <f t="shared" si="642"/>
        <v>0</v>
      </c>
      <c r="F1717" s="7">
        <f t="shared" si="642"/>
        <v>0</v>
      </c>
      <c r="G1717" s="7">
        <f t="shared" si="642"/>
        <v>0</v>
      </c>
      <c r="H1717" s="7">
        <f t="shared" si="642"/>
        <v>0</v>
      </c>
      <c r="I1717" s="7">
        <f t="shared" si="642"/>
        <v>0</v>
      </c>
      <c r="J1717" s="7">
        <f t="shared" si="642"/>
        <v>0</v>
      </c>
      <c r="K1717" s="7">
        <f t="shared" si="642"/>
        <v>0</v>
      </c>
      <c r="L1717" s="7">
        <f t="shared" si="642"/>
        <v>0</v>
      </c>
      <c r="M1717" s="7">
        <f>M1716</f>
        <v>0</v>
      </c>
      <c r="N1717" s="7">
        <f>SUM(N1710:N1716)</f>
        <v>0</v>
      </c>
      <c r="O1717" s="7"/>
      <c r="P1717" s="7">
        <f>SUM(P1710:P1716)</f>
        <v>0</v>
      </c>
      <c r="Q1717" s="8"/>
    </row>
    <row r="1718" spans="1:17" x14ac:dyDescent="0.25">
      <c r="A1718" s="10" t="s">
        <v>15</v>
      </c>
      <c r="B1718" s="10" t="s">
        <v>20</v>
      </c>
      <c r="C1718" s="11">
        <f t="shared" ref="C1718:L1718" si="643">C1693+C1701+C1709+C1717</f>
        <v>0</v>
      </c>
      <c r="D1718" s="11">
        <f t="shared" si="643"/>
        <v>0</v>
      </c>
      <c r="E1718" s="11">
        <f t="shared" si="643"/>
        <v>0</v>
      </c>
      <c r="F1718" s="11">
        <f t="shared" si="643"/>
        <v>0</v>
      </c>
      <c r="G1718" s="11">
        <f t="shared" si="643"/>
        <v>0</v>
      </c>
      <c r="H1718" s="11">
        <f t="shared" si="643"/>
        <v>0</v>
      </c>
      <c r="I1718" s="11">
        <f t="shared" si="643"/>
        <v>0</v>
      </c>
      <c r="J1718" s="11">
        <f t="shared" si="643"/>
        <v>0</v>
      </c>
      <c r="K1718" s="11">
        <f t="shared" si="643"/>
        <v>0</v>
      </c>
      <c r="L1718" s="11">
        <f t="shared" si="643"/>
        <v>0</v>
      </c>
      <c r="M1718" s="11">
        <f>M1717</f>
        <v>0</v>
      </c>
      <c r="N1718" s="11">
        <f>N1693+N1701+N1709+N1717</f>
        <v>0</v>
      </c>
      <c r="O1718" s="11"/>
      <c r="P1718" s="11">
        <f>P1693+P1701+P1709+P1717</f>
        <v>0</v>
      </c>
      <c r="Q1718" s="9"/>
    </row>
    <row r="1719" spans="1:17" ht="15" customHeight="1" x14ac:dyDescent="0.25">
      <c r="B1719" s="3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</row>
    <row r="1720" spans="1:17" ht="15" customHeight="1" x14ac:dyDescent="0.25">
      <c r="A1720" s="3"/>
      <c r="B1720" s="3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</row>
    <row r="1721" spans="1:17" ht="15" customHeight="1" x14ac:dyDescent="0.25">
      <c r="A1721" s="3"/>
      <c r="B1721" s="3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</row>
    <row r="1722" spans="1:17" ht="15" customHeight="1" x14ac:dyDescent="0.25">
      <c r="A1722" s="3"/>
      <c r="B1722" s="3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</row>
    <row r="1723" spans="1:17" ht="15" customHeight="1" x14ac:dyDescent="0.25">
      <c r="A1723" s="3"/>
      <c r="B1723" s="3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</row>
    <row r="1724" spans="1:17" ht="15" customHeight="1" x14ac:dyDescent="0.25">
      <c r="A1724" s="3"/>
      <c r="B1724" s="3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</row>
    <row r="1725" spans="1:17" ht="15" customHeight="1" x14ac:dyDescent="0.25">
      <c r="A1725" s="3"/>
      <c r="B1725" s="3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</row>
    <row r="1726" spans="1:17" ht="15" customHeight="1" x14ac:dyDescent="0.25">
      <c r="A1726" s="6" t="s">
        <v>16</v>
      </c>
      <c r="B1726" s="6" t="s">
        <v>15</v>
      </c>
      <c r="C1726" s="7">
        <f t="shared" ref="C1726:L1726" si="644">SUM(C1719:C1725)</f>
        <v>0</v>
      </c>
      <c r="D1726" s="7">
        <f t="shared" si="644"/>
        <v>0</v>
      </c>
      <c r="E1726" s="7">
        <f t="shared" si="644"/>
        <v>0</v>
      </c>
      <c r="F1726" s="7">
        <f t="shared" si="644"/>
        <v>0</v>
      </c>
      <c r="G1726" s="7">
        <f t="shared" si="644"/>
        <v>0</v>
      </c>
      <c r="H1726" s="7">
        <f t="shared" si="644"/>
        <v>0</v>
      </c>
      <c r="I1726" s="7">
        <f t="shared" si="644"/>
        <v>0</v>
      </c>
      <c r="J1726" s="7">
        <f t="shared" si="644"/>
        <v>0</v>
      </c>
      <c r="K1726" s="7">
        <f t="shared" si="644"/>
        <v>0</v>
      </c>
      <c r="L1726" s="7">
        <f t="shared" si="644"/>
        <v>0</v>
      </c>
      <c r="M1726" s="7">
        <f>M1725</f>
        <v>0</v>
      </c>
      <c r="N1726" s="7">
        <f>SUM(N1719:N1725)</f>
        <v>0</v>
      </c>
      <c r="O1726" s="7"/>
      <c r="P1726" s="7">
        <f>SUM(P1719:P1725)</f>
        <v>0</v>
      </c>
      <c r="Q1726" s="8"/>
    </row>
    <row r="1727" spans="1:17" ht="15" customHeight="1" x14ac:dyDescent="0.25">
      <c r="A1727" s="3"/>
      <c r="B1727" s="3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</row>
    <row r="1728" spans="1:17" ht="15" customHeight="1" x14ac:dyDescent="0.25">
      <c r="A1728" s="3"/>
      <c r="B1728" s="3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</row>
    <row r="1729" spans="1:17" ht="15" customHeight="1" x14ac:dyDescent="0.25">
      <c r="A1729" s="3"/>
      <c r="B1729" s="3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</row>
    <row r="1730" spans="1:17" ht="15" customHeight="1" x14ac:dyDescent="0.25">
      <c r="A1730" s="3"/>
      <c r="B1730" s="3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</row>
    <row r="1731" spans="1:17" ht="15" customHeight="1" x14ac:dyDescent="0.25">
      <c r="A1731" s="3"/>
      <c r="B1731" s="3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</row>
    <row r="1732" spans="1:17" ht="15" customHeight="1" x14ac:dyDescent="0.25">
      <c r="A1732" s="3"/>
      <c r="B1732" s="3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</row>
    <row r="1733" spans="1:17" ht="15" customHeight="1" x14ac:dyDescent="0.25">
      <c r="A1733" s="3"/>
      <c r="B1733" s="3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</row>
    <row r="1734" spans="1:17" ht="15" customHeight="1" x14ac:dyDescent="0.25">
      <c r="A1734" s="6" t="s">
        <v>17</v>
      </c>
      <c r="B1734" s="6" t="s">
        <v>15</v>
      </c>
      <c r="C1734" s="7">
        <f t="shared" ref="C1734:L1734" si="645">SUM(C1727:C1733)</f>
        <v>0</v>
      </c>
      <c r="D1734" s="7">
        <f t="shared" si="645"/>
        <v>0</v>
      </c>
      <c r="E1734" s="7">
        <f t="shared" si="645"/>
        <v>0</v>
      </c>
      <c r="F1734" s="7">
        <f t="shared" si="645"/>
        <v>0</v>
      </c>
      <c r="G1734" s="7">
        <f t="shared" si="645"/>
        <v>0</v>
      </c>
      <c r="H1734" s="7">
        <f t="shared" si="645"/>
        <v>0</v>
      </c>
      <c r="I1734" s="7">
        <f t="shared" si="645"/>
        <v>0</v>
      </c>
      <c r="J1734" s="7">
        <f t="shared" si="645"/>
        <v>0</v>
      </c>
      <c r="K1734" s="7">
        <f t="shared" si="645"/>
        <v>0</v>
      </c>
      <c r="L1734" s="7">
        <f t="shared" si="645"/>
        <v>0</v>
      </c>
      <c r="M1734" s="7">
        <f>M1733</f>
        <v>0</v>
      </c>
      <c r="N1734" s="7">
        <f>SUM(N1727:N1733)</f>
        <v>0</v>
      </c>
      <c r="O1734" s="7"/>
      <c r="P1734" s="7">
        <f>SUM(P1727:P1733)</f>
        <v>0</v>
      </c>
      <c r="Q1734" s="8"/>
    </row>
    <row r="1735" spans="1:17" ht="15" customHeight="1" x14ac:dyDescent="0.25">
      <c r="A1735" s="3"/>
      <c r="B1735" s="3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</row>
    <row r="1736" spans="1:17" ht="15" customHeight="1" x14ac:dyDescent="0.25">
      <c r="A1736" s="3"/>
      <c r="B1736" s="3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</row>
    <row r="1737" spans="1:17" ht="15" customHeight="1" x14ac:dyDescent="0.25">
      <c r="A1737" s="3"/>
      <c r="B1737" s="3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</row>
    <row r="1738" spans="1:17" ht="15" customHeight="1" x14ac:dyDescent="0.25">
      <c r="A1738" s="3"/>
      <c r="B1738" s="3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</row>
    <row r="1739" spans="1:17" ht="15" customHeight="1" x14ac:dyDescent="0.25">
      <c r="A1739" s="3"/>
      <c r="B1739" s="3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</row>
    <row r="1740" spans="1:17" ht="15" customHeight="1" x14ac:dyDescent="0.25">
      <c r="A1740" s="3"/>
      <c r="B1740" s="3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</row>
    <row r="1741" spans="1:17" ht="15" customHeight="1" x14ac:dyDescent="0.25">
      <c r="A1741" s="3"/>
      <c r="B1741" s="3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</row>
    <row r="1742" spans="1:17" ht="15" customHeight="1" x14ac:dyDescent="0.25">
      <c r="A1742" s="6" t="s">
        <v>18</v>
      </c>
      <c r="B1742" s="6" t="s">
        <v>15</v>
      </c>
      <c r="C1742" s="7">
        <f t="shared" ref="C1742:L1742" si="646">SUM(C1735:C1741)</f>
        <v>0</v>
      </c>
      <c r="D1742" s="7">
        <f t="shared" si="646"/>
        <v>0</v>
      </c>
      <c r="E1742" s="7">
        <f t="shared" si="646"/>
        <v>0</v>
      </c>
      <c r="F1742" s="7">
        <f t="shared" si="646"/>
        <v>0</v>
      </c>
      <c r="G1742" s="7">
        <f t="shared" si="646"/>
        <v>0</v>
      </c>
      <c r="H1742" s="7">
        <f t="shared" si="646"/>
        <v>0</v>
      </c>
      <c r="I1742" s="7">
        <f t="shared" si="646"/>
        <v>0</v>
      </c>
      <c r="J1742" s="7">
        <f t="shared" si="646"/>
        <v>0</v>
      </c>
      <c r="K1742" s="7">
        <f t="shared" si="646"/>
        <v>0</v>
      </c>
      <c r="L1742" s="7">
        <f t="shared" si="646"/>
        <v>0</v>
      </c>
      <c r="M1742" s="7">
        <f>M1741</f>
        <v>0</v>
      </c>
      <c r="N1742" s="7">
        <f>SUM(N1735:N1741)</f>
        <v>0</v>
      </c>
      <c r="O1742" s="7"/>
      <c r="P1742" s="7">
        <f>SUM(P1735:P1741)</f>
        <v>0</v>
      </c>
      <c r="Q1742" s="8"/>
    </row>
    <row r="1743" spans="1:17" ht="15" customHeight="1" x14ac:dyDescent="0.25">
      <c r="A1743" s="3"/>
      <c r="B1743" s="3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</row>
    <row r="1744" spans="1:17" ht="15" customHeight="1" x14ac:dyDescent="0.25">
      <c r="A1744" s="3"/>
      <c r="B1744" s="3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</row>
    <row r="1745" spans="1:17" ht="15" customHeight="1" x14ac:dyDescent="0.25">
      <c r="A1745" s="3"/>
      <c r="B1745" s="3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</row>
    <row r="1746" spans="1:17" ht="15" customHeight="1" x14ac:dyDescent="0.25">
      <c r="A1746" s="3"/>
      <c r="B1746" s="3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</row>
    <row r="1747" spans="1:17" ht="15" customHeight="1" x14ac:dyDescent="0.25">
      <c r="A1747" s="3"/>
      <c r="B1747" s="3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</row>
    <row r="1748" spans="1:17" ht="15" customHeight="1" x14ac:dyDescent="0.25">
      <c r="A1748" s="3"/>
      <c r="B1748" s="3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</row>
    <row r="1749" spans="1:17" ht="15" customHeight="1" x14ac:dyDescent="0.25">
      <c r="A1749" s="3"/>
      <c r="B1749" s="3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</row>
    <row r="1750" spans="1:17" ht="15" customHeight="1" x14ac:dyDescent="0.25">
      <c r="A1750" s="6" t="s">
        <v>19</v>
      </c>
      <c r="B1750" s="6" t="s">
        <v>15</v>
      </c>
      <c r="C1750" s="7">
        <f t="shared" ref="C1750:L1750" si="647">SUM(C1743:C1749)</f>
        <v>0</v>
      </c>
      <c r="D1750" s="7">
        <f t="shared" si="647"/>
        <v>0</v>
      </c>
      <c r="E1750" s="7">
        <f t="shared" si="647"/>
        <v>0</v>
      </c>
      <c r="F1750" s="7">
        <f t="shared" si="647"/>
        <v>0</v>
      </c>
      <c r="G1750" s="7">
        <f t="shared" si="647"/>
        <v>0</v>
      </c>
      <c r="H1750" s="7">
        <f t="shared" si="647"/>
        <v>0</v>
      </c>
      <c r="I1750" s="7">
        <f t="shared" si="647"/>
        <v>0</v>
      </c>
      <c r="J1750" s="7">
        <f t="shared" si="647"/>
        <v>0</v>
      </c>
      <c r="K1750" s="7">
        <f t="shared" si="647"/>
        <v>0</v>
      </c>
      <c r="L1750" s="7">
        <f t="shared" si="647"/>
        <v>0</v>
      </c>
      <c r="M1750" s="7">
        <f>M1749</f>
        <v>0</v>
      </c>
      <c r="N1750" s="7">
        <f>SUM(N1743:N1749)</f>
        <v>0</v>
      </c>
      <c r="O1750" s="7"/>
      <c r="P1750" s="7">
        <f>SUM(P1743:P1749)</f>
        <v>0</v>
      </c>
      <c r="Q1750" s="8"/>
    </row>
    <row r="1751" spans="1:17" x14ac:dyDescent="0.25">
      <c r="A1751" s="10" t="s">
        <v>15</v>
      </c>
      <c r="B1751" s="10" t="s">
        <v>20</v>
      </c>
      <c r="C1751" s="11">
        <f t="shared" ref="C1751:L1751" si="648">C1726+C1734+C1742+C1750</f>
        <v>0</v>
      </c>
      <c r="D1751" s="11">
        <f t="shared" si="648"/>
        <v>0</v>
      </c>
      <c r="E1751" s="11">
        <f t="shared" si="648"/>
        <v>0</v>
      </c>
      <c r="F1751" s="11">
        <f t="shared" si="648"/>
        <v>0</v>
      </c>
      <c r="G1751" s="11">
        <f t="shared" si="648"/>
        <v>0</v>
      </c>
      <c r="H1751" s="11">
        <f t="shared" si="648"/>
        <v>0</v>
      </c>
      <c r="I1751" s="11">
        <f t="shared" si="648"/>
        <v>0</v>
      </c>
      <c r="J1751" s="11">
        <f t="shared" si="648"/>
        <v>0</v>
      </c>
      <c r="K1751" s="11">
        <f t="shared" si="648"/>
        <v>0</v>
      </c>
      <c r="L1751" s="11">
        <f t="shared" si="648"/>
        <v>0</v>
      </c>
      <c r="M1751" s="11">
        <f>M1750</f>
        <v>0</v>
      </c>
      <c r="N1751" s="11">
        <f>N1726+N1734+N1742+N1750</f>
        <v>0</v>
      </c>
      <c r="O1751" s="11"/>
      <c r="P1751" s="11">
        <f>P1726+P1734+P1742+P1750</f>
        <v>0</v>
      </c>
      <c r="Q1751" s="9"/>
    </row>
    <row r="1752" spans="1:17" ht="15" customHeight="1" x14ac:dyDescent="0.25">
      <c r="B1752" s="3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</row>
    <row r="1753" spans="1:17" ht="15" customHeight="1" x14ac:dyDescent="0.25">
      <c r="A1753" s="3"/>
      <c r="B1753" s="3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</row>
    <row r="1754" spans="1:17" ht="15" customHeight="1" x14ac:dyDescent="0.25">
      <c r="A1754" s="3"/>
      <c r="B1754" s="3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</row>
    <row r="1755" spans="1:17" ht="15" customHeight="1" x14ac:dyDescent="0.25">
      <c r="A1755" s="3"/>
      <c r="B1755" s="3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</row>
    <row r="1756" spans="1:17" ht="15" customHeight="1" x14ac:dyDescent="0.25">
      <c r="A1756" s="3"/>
      <c r="B1756" s="3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</row>
    <row r="1757" spans="1:17" ht="15" customHeight="1" x14ac:dyDescent="0.25">
      <c r="A1757" s="3"/>
      <c r="B1757" s="3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</row>
    <row r="1758" spans="1:17" ht="15" customHeight="1" x14ac:dyDescent="0.25">
      <c r="A1758" s="3"/>
      <c r="B1758" s="3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</row>
    <row r="1759" spans="1:17" ht="15" customHeight="1" x14ac:dyDescent="0.25">
      <c r="A1759" s="6" t="s">
        <v>16</v>
      </c>
      <c r="B1759" s="6" t="s">
        <v>15</v>
      </c>
      <c r="C1759" s="7">
        <f t="shared" ref="C1759:L1759" si="649">SUM(C1752:C1758)</f>
        <v>0</v>
      </c>
      <c r="D1759" s="7">
        <f t="shared" si="649"/>
        <v>0</v>
      </c>
      <c r="E1759" s="7">
        <f t="shared" si="649"/>
        <v>0</v>
      </c>
      <c r="F1759" s="7">
        <f t="shared" si="649"/>
        <v>0</v>
      </c>
      <c r="G1759" s="7">
        <f t="shared" si="649"/>
        <v>0</v>
      </c>
      <c r="H1759" s="7">
        <f t="shared" si="649"/>
        <v>0</v>
      </c>
      <c r="I1759" s="7">
        <f t="shared" si="649"/>
        <v>0</v>
      </c>
      <c r="J1759" s="7">
        <f t="shared" si="649"/>
        <v>0</v>
      </c>
      <c r="K1759" s="7">
        <f t="shared" si="649"/>
        <v>0</v>
      </c>
      <c r="L1759" s="7">
        <f t="shared" si="649"/>
        <v>0</v>
      </c>
      <c r="M1759" s="7">
        <f>M1758</f>
        <v>0</v>
      </c>
      <c r="N1759" s="7">
        <f>SUM(N1752:N1758)</f>
        <v>0</v>
      </c>
      <c r="O1759" s="7"/>
      <c r="P1759" s="7">
        <f>SUM(P1752:P1758)</f>
        <v>0</v>
      </c>
      <c r="Q1759" s="8"/>
    </row>
    <row r="1760" spans="1:17" ht="15" customHeight="1" x14ac:dyDescent="0.25">
      <c r="A1760" s="3"/>
      <c r="B1760" s="3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</row>
    <row r="1761" spans="1:17" ht="15" customHeight="1" x14ac:dyDescent="0.25">
      <c r="A1761" s="3"/>
      <c r="B1761" s="3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</row>
    <row r="1762" spans="1:17" ht="15" customHeight="1" x14ac:dyDescent="0.25">
      <c r="A1762" s="3"/>
      <c r="B1762" s="3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</row>
    <row r="1763" spans="1:17" ht="15" customHeight="1" x14ac:dyDescent="0.25">
      <c r="A1763" s="3"/>
      <c r="B1763" s="3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</row>
    <row r="1764" spans="1:17" ht="15" customHeight="1" x14ac:dyDescent="0.25">
      <c r="A1764" s="3"/>
      <c r="B1764" s="3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</row>
    <row r="1765" spans="1:17" ht="15" customHeight="1" x14ac:dyDescent="0.25">
      <c r="A1765" s="3"/>
      <c r="B1765" s="3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</row>
    <row r="1766" spans="1:17" ht="15" customHeight="1" x14ac:dyDescent="0.25">
      <c r="A1766" s="3"/>
      <c r="B1766" s="3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</row>
    <row r="1767" spans="1:17" ht="15" customHeight="1" x14ac:dyDescent="0.25">
      <c r="A1767" s="6" t="s">
        <v>17</v>
      </c>
      <c r="B1767" s="6" t="s">
        <v>15</v>
      </c>
      <c r="C1767" s="7">
        <f t="shared" ref="C1767:L1767" si="650">SUM(C1760:C1766)</f>
        <v>0</v>
      </c>
      <c r="D1767" s="7">
        <f t="shared" si="650"/>
        <v>0</v>
      </c>
      <c r="E1767" s="7">
        <f t="shared" si="650"/>
        <v>0</v>
      </c>
      <c r="F1767" s="7">
        <f t="shared" si="650"/>
        <v>0</v>
      </c>
      <c r="G1767" s="7">
        <f t="shared" si="650"/>
        <v>0</v>
      </c>
      <c r="H1767" s="7">
        <f t="shared" si="650"/>
        <v>0</v>
      </c>
      <c r="I1767" s="7">
        <f t="shared" si="650"/>
        <v>0</v>
      </c>
      <c r="J1767" s="7">
        <f t="shared" si="650"/>
        <v>0</v>
      </c>
      <c r="K1767" s="7">
        <f t="shared" si="650"/>
        <v>0</v>
      </c>
      <c r="L1767" s="7">
        <f t="shared" si="650"/>
        <v>0</v>
      </c>
      <c r="M1767" s="7">
        <f>M1766</f>
        <v>0</v>
      </c>
      <c r="N1767" s="7">
        <f>SUM(N1760:N1766)</f>
        <v>0</v>
      </c>
      <c r="O1767" s="7"/>
      <c r="P1767" s="7">
        <f>SUM(P1760:P1766)</f>
        <v>0</v>
      </c>
      <c r="Q1767" s="8"/>
    </row>
    <row r="1768" spans="1:17" ht="15" customHeight="1" x14ac:dyDescent="0.25">
      <c r="A1768" s="3"/>
      <c r="B1768" s="3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</row>
    <row r="1769" spans="1:17" ht="15" customHeight="1" x14ac:dyDescent="0.25">
      <c r="A1769" s="3"/>
      <c r="B1769" s="3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</row>
    <row r="1770" spans="1:17" ht="15" customHeight="1" x14ac:dyDescent="0.25">
      <c r="A1770" s="3"/>
      <c r="B1770" s="3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</row>
    <row r="1771" spans="1:17" ht="15" customHeight="1" x14ac:dyDescent="0.25">
      <c r="A1771" s="3"/>
      <c r="B1771" s="3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</row>
    <row r="1772" spans="1:17" ht="15" customHeight="1" x14ac:dyDescent="0.25">
      <c r="A1772" s="3"/>
      <c r="B1772" s="3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</row>
    <row r="1773" spans="1:17" ht="15" customHeight="1" x14ac:dyDescent="0.25">
      <c r="A1773" s="3"/>
      <c r="B1773" s="3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</row>
    <row r="1774" spans="1:17" ht="15" customHeight="1" x14ac:dyDescent="0.25">
      <c r="A1774" s="3"/>
      <c r="B1774" s="3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</row>
    <row r="1775" spans="1:17" ht="15" customHeight="1" x14ac:dyDescent="0.25">
      <c r="A1775" s="6" t="s">
        <v>18</v>
      </c>
      <c r="B1775" s="6" t="s">
        <v>15</v>
      </c>
      <c r="C1775" s="7">
        <f t="shared" ref="C1775:L1775" si="651">SUM(C1768:C1774)</f>
        <v>0</v>
      </c>
      <c r="D1775" s="7">
        <f t="shared" si="651"/>
        <v>0</v>
      </c>
      <c r="E1775" s="7">
        <f t="shared" si="651"/>
        <v>0</v>
      </c>
      <c r="F1775" s="7">
        <f t="shared" si="651"/>
        <v>0</v>
      </c>
      <c r="G1775" s="7">
        <f t="shared" si="651"/>
        <v>0</v>
      </c>
      <c r="H1775" s="7">
        <f t="shared" si="651"/>
        <v>0</v>
      </c>
      <c r="I1775" s="7">
        <f t="shared" si="651"/>
        <v>0</v>
      </c>
      <c r="J1775" s="7">
        <f t="shared" si="651"/>
        <v>0</v>
      </c>
      <c r="K1775" s="7">
        <f t="shared" si="651"/>
        <v>0</v>
      </c>
      <c r="L1775" s="7">
        <f t="shared" si="651"/>
        <v>0</v>
      </c>
      <c r="M1775" s="7">
        <f>M1774</f>
        <v>0</v>
      </c>
      <c r="N1775" s="7">
        <f>SUM(N1768:N1774)</f>
        <v>0</v>
      </c>
      <c r="O1775" s="7"/>
      <c r="P1775" s="7">
        <f>SUM(P1768:P1774)</f>
        <v>0</v>
      </c>
      <c r="Q1775" s="8"/>
    </row>
    <row r="1776" spans="1:17" ht="15" customHeight="1" x14ac:dyDescent="0.25">
      <c r="A1776" s="3"/>
      <c r="B1776" s="3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</row>
    <row r="1777" spans="1:17" ht="15" customHeight="1" x14ac:dyDescent="0.25">
      <c r="A1777" s="3"/>
      <c r="B1777" s="3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</row>
    <row r="1778" spans="1:17" ht="15" customHeight="1" x14ac:dyDescent="0.25">
      <c r="A1778" s="3"/>
      <c r="B1778" s="3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</row>
    <row r="1779" spans="1:17" ht="15" customHeight="1" x14ac:dyDescent="0.25">
      <c r="A1779" s="3"/>
      <c r="B1779" s="3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</row>
    <row r="1780" spans="1:17" ht="15" customHeight="1" x14ac:dyDescent="0.25">
      <c r="A1780" s="3"/>
      <c r="B1780" s="3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</row>
    <row r="1781" spans="1:17" ht="15" customHeight="1" x14ac:dyDescent="0.25">
      <c r="A1781" s="3"/>
      <c r="B1781" s="3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</row>
    <row r="1782" spans="1:17" ht="15" customHeight="1" x14ac:dyDescent="0.25">
      <c r="A1782" s="3"/>
      <c r="B1782" s="3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</row>
    <row r="1783" spans="1:17" ht="15" customHeight="1" x14ac:dyDescent="0.25">
      <c r="A1783" s="6" t="s">
        <v>19</v>
      </c>
      <c r="B1783" s="6" t="s">
        <v>15</v>
      </c>
      <c r="C1783" s="7">
        <f t="shared" ref="C1783:L1783" si="652">SUM(C1776:C1782)</f>
        <v>0</v>
      </c>
      <c r="D1783" s="7">
        <f t="shared" si="652"/>
        <v>0</v>
      </c>
      <c r="E1783" s="7">
        <f t="shared" si="652"/>
        <v>0</v>
      </c>
      <c r="F1783" s="7">
        <f t="shared" si="652"/>
        <v>0</v>
      </c>
      <c r="G1783" s="7">
        <f t="shared" si="652"/>
        <v>0</v>
      </c>
      <c r="H1783" s="7">
        <f t="shared" si="652"/>
        <v>0</v>
      </c>
      <c r="I1783" s="7">
        <f t="shared" si="652"/>
        <v>0</v>
      </c>
      <c r="J1783" s="7">
        <f t="shared" si="652"/>
        <v>0</v>
      </c>
      <c r="K1783" s="7">
        <f t="shared" si="652"/>
        <v>0</v>
      </c>
      <c r="L1783" s="7">
        <f t="shared" si="652"/>
        <v>0</v>
      </c>
      <c r="M1783" s="7">
        <f>M1782</f>
        <v>0</v>
      </c>
      <c r="N1783" s="7">
        <f>SUM(N1776:N1782)</f>
        <v>0</v>
      </c>
      <c r="O1783" s="7"/>
      <c r="P1783" s="7">
        <f>SUM(P1776:P1782)</f>
        <v>0</v>
      </c>
      <c r="Q1783" s="8"/>
    </row>
    <row r="1784" spans="1:17" x14ac:dyDescent="0.25">
      <c r="A1784" s="10" t="s">
        <v>15</v>
      </c>
      <c r="B1784" s="10" t="s">
        <v>20</v>
      </c>
      <c r="C1784" s="11">
        <f t="shared" ref="C1784:L1784" si="653">C1759+C1767+C1775+C1783</f>
        <v>0</v>
      </c>
      <c r="D1784" s="11">
        <f t="shared" si="653"/>
        <v>0</v>
      </c>
      <c r="E1784" s="11">
        <f t="shared" si="653"/>
        <v>0</v>
      </c>
      <c r="F1784" s="11">
        <f t="shared" si="653"/>
        <v>0</v>
      </c>
      <c r="G1784" s="11">
        <f t="shared" si="653"/>
        <v>0</v>
      </c>
      <c r="H1784" s="11">
        <f t="shared" si="653"/>
        <v>0</v>
      </c>
      <c r="I1784" s="11">
        <f t="shared" si="653"/>
        <v>0</v>
      </c>
      <c r="J1784" s="11">
        <f t="shared" si="653"/>
        <v>0</v>
      </c>
      <c r="K1784" s="11">
        <f t="shared" si="653"/>
        <v>0</v>
      </c>
      <c r="L1784" s="11">
        <f t="shared" si="653"/>
        <v>0</v>
      </c>
      <c r="M1784" s="11">
        <f>M1783</f>
        <v>0</v>
      </c>
      <c r="N1784" s="11">
        <f>N1759+N1767+N1775+N1783</f>
        <v>0</v>
      </c>
      <c r="O1784" s="11"/>
      <c r="P1784" s="11">
        <f>P1759+P1767+P1775+P1783</f>
        <v>0</v>
      </c>
      <c r="Q1784" s="9"/>
    </row>
    <row r="1785" spans="1:17" ht="15" customHeight="1" x14ac:dyDescent="0.25">
      <c r="B1785" s="3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</row>
    <row r="1786" spans="1:17" ht="15" customHeight="1" x14ac:dyDescent="0.25">
      <c r="A1786" s="3"/>
      <c r="B1786" s="3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</row>
    <row r="1787" spans="1:17" ht="15" customHeight="1" x14ac:dyDescent="0.25">
      <c r="A1787" s="3"/>
      <c r="B1787" s="3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</row>
    <row r="1788" spans="1:17" ht="15" customHeight="1" x14ac:dyDescent="0.25">
      <c r="A1788" s="3"/>
      <c r="B1788" s="3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</row>
    <row r="1789" spans="1:17" ht="15" customHeight="1" x14ac:dyDescent="0.25">
      <c r="A1789" s="3"/>
      <c r="B1789" s="3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</row>
    <row r="1790" spans="1:17" ht="15" customHeight="1" x14ac:dyDescent="0.25">
      <c r="A1790" s="3"/>
      <c r="B1790" s="3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</row>
    <row r="1791" spans="1:17" ht="15" customHeight="1" x14ac:dyDescent="0.25">
      <c r="A1791" s="3"/>
      <c r="B1791" s="3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</row>
    <row r="1792" spans="1:17" ht="15" customHeight="1" x14ac:dyDescent="0.25">
      <c r="A1792" s="6" t="s">
        <v>16</v>
      </c>
      <c r="B1792" s="6" t="s">
        <v>15</v>
      </c>
      <c r="C1792" s="7">
        <f t="shared" ref="C1792:L1792" si="654">SUM(C1785:C1791)</f>
        <v>0</v>
      </c>
      <c r="D1792" s="7">
        <f t="shared" si="654"/>
        <v>0</v>
      </c>
      <c r="E1792" s="7">
        <f t="shared" si="654"/>
        <v>0</v>
      </c>
      <c r="F1792" s="7">
        <f t="shared" si="654"/>
        <v>0</v>
      </c>
      <c r="G1792" s="7">
        <f t="shared" si="654"/>
        <v>0</v>
      </c>
      <c r="H1792" s="7">
        <f t="shared" si="654"/>
        <v>0</v>
      </c>
      <c r="I1792" s="7">
        <f t="shared" si="654"/>
        <v>0</v>
      </c>
      <c r="J1792" s="7">
        <f t="shared" si="654"/>
        <v>0</v>
      </c>
      <c r="K1792" s="7">
        <f t="shared" si="654"/>
        <v>0</v>
      </c>
      <c r="L1792" s="7">
        <f t="shared" si="654"/>
        <v>0</v>
      </c>
      <c r="M1792" s="7">
        <f>M1791</f>
        <v>0</v>
      </c>
      <c r="N1792" s="7">
        <f>SUM(N1785:N1791)</f>
        <v>0</v>
      </c>
      <c r="O1792" s="7"/>
      <c r="P1792" s="7">
        <f>SUM(P1785:P1791)</f>
        <v>0</v>
      </c>
      <c r="Q1792" s="8"/>
    </row>
    <row r="1793" spans="1:17" ht="15" customHeight="1" x14ac:dyDescent="0.25">
      <c r="A1793" s="3"/>
      <c r="B1793" s="3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</row>
    <row r="1794" spans="1:17" ht="15" customHeight="1" x14ac:dyDescent="0.25">
      <c r="A1794" s="3"/>
      <c r="B1794" s="3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</row>
    <row r="1795" spans="1:17" ht="15" customHeight="1" x14ac:dyDescent="0.25">
      <c r="A1795" s="3"/>
      <c r="B1795" s="3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</row>
    <row r="1796" spans="1:17" ht="15" customHeight="1" x14ac:dyDescent="0.25">
      <c r="A1796" s="3"/>
      <c r="B1796" s="3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</row>
    <row r="1797" spans="1:17" ht="15" customHeight="1" x14ac:dyDescent="0.25">
      <c r="A1797" s="3"/>
      <c r="B1797" s="3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</row>
    <row r="1798" spans="1:17" ht="15" customHeight="1" x14ac:dyDescent="0.25">
      <c r="A1798" s="3"/>
      <c r="B1798" s="3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</row>
    <row r="1799" spans="1:17" ht="15" customHeight="1" x14ac:dyDescent="0.25">
      <c r="A1799" s="3"/>
      <c r="B1799" s="3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</row>
    <row r="1800" spans="1:17" ht="15" customHeight="1" x14ac:dyDescent="0.25">
      <c r="A1800" s="6" t="s">
        <v>17</v>
      </c>
      <c r="B1800" s="6" t="s">
        <v>15</v>
      </c>
      <c r="C1800" s="7">
        <f t="shared" ref="C1800:L1800" si="655">SUM(C1793:C1799)</f>
        <v>0</v>
      </c>
      <c r="D1800" s="7">
        <f t="shared" si="655"/>
        <v>0</v>
      </c>
      <c r="E1800" s="7">
        <f t="shared" si="655"/>
        <v>0</v>
      </c>
      <c r="F1800" s="7">
        <f t="shared" si="655"/>
        <v>0</v>
      </c>
      <c r="G1800" s="7">
        <f t="shared" si="655"/>
        <v>0</v>
      </c>
      <c r="H1800" s="7">
        <f t="shared" si="655"/>
        <v>0</v>
      </c>
      <c r="I1800" s="7">
        <f t="shared" si="655"/>
        <v>0</v>
      </c>
      <c r="J1800" s="7">
        <f t="shared" si="655"/>
        <v>0</v>
      </c>
      <c r="K1800" s="7">
        <f t="shared" si="655"/>
        <v>0</v>
      </c>
      <c r="L1800" s="7">
        <f t="shared" si="655"/>
        <v>0</v>
      </c>
      <c r="M1800" s="7">
        <f>M1799</f>
        <v>0</v>
      </c>
      <c r="N1800" s="7">
        <f>SUM(N1793:N1799)</f>
        <v>0</v>
      </c>
      <c r="O1800" s="7"/>
      <c r="P1800" s="7">
        <f>SUM(P1793:P1799)</f>
        <v>0</v>
      </c>
      <c r="Q1800" s="8"/>
    </row>
    <row r="1801" spans="1:17" ht="15" customHeight="1" x14ac:dyDescent="0.25">
      <c r="A1801" s="3"/>
      <c r="B1801" s="3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</row>
    <row r="1802" spans="1:17" ht="15" customHeight="1" x14ac:dyDescent="0.25">
      <c r="A1802" s="3"/>
      <c r="B1802" s="3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</row>
    <row r="1803" spans="1:17" ht="15" customHeight="1" x14ac:dyDescent="0.25">
      <c r="A1803" s="3"/>
      <c r="B1803" s="3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</row>
    <row r="1804" spans="1:17" ht="15" customHeight="1" x14ac:dyDescent="0.25">
      <c r="A1804" s="3"/>
      <c r="B1804" s="3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</row>
    <row r="1805" spans="1:17" ht="15" customHeight="1" x14ac:dyDescent="0.25">
      <c r="A1805" s="3"/>
      <c r="B1805" s="3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</row>
    <row r="1806" spans="1:17" ht="15" customHeight="1" x14ac:dyDescent="0.25">
      <c r="A1806" s="3"/>
      <c r="B1806" s="3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</row>
    <row r="1807" spans="1:17" ht="15" customHeight="1" x14ac:dyDescent="0.25">
      <c r="A1807" s="3"/>
      <c r="B1807" s="3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</row>
    <row r="1808" spans="1:17" ht="15" customHeight="1" x14ac:dyDescent="0.25">
      <c r="A1808" s="6" t="s">
        <v>18</v>
      </c>
      <c r="B1808" s="6" t="s">
        <v>15</v>
      </c>
      <c r="C1808" s="7">
        <f t="shared" ref="C1808:L1808" si="656">SUM(C1801:C1807)</f>
        <v>0</v>
      </c>
      <c r="D1808" s="7">
        <f t="shared" si="656"/>
        <v>0</v>
      </c>
      <c r="E1808" s="7">
        <f t="shared" si="656"/>
        <v>0</v>
      </c>
      <c r="F1808" s="7">
        <f t="shared" si="656"/>
        <v>0</v>
      </c>
      <c r="G1808" s="7">
        <f t="shared" si="656"/>
        <v>0</v>
      </c>
      <c r="H1808" s="7">
        <f t="shared" si="656"/>
        <v>0</v>
      </c>
      <c r="I1808" s="7">
        <f t="shared" si="656"/>
        <v>0</v>
      </c>
      <c r="J1808" s="7">
        <f t="shared" si="656"/>
        <v>0</v>
      </c>
      <c r="K1808" s="7">
        <f t="shared" si="656"/>
        <v>0</v>
      </c>
      <c r="L1808" s="7">
        <f t="shared" si="656"/>
        <v>0</v>
      </c>
      <c r="M1808" s="7">
        <f>M1807</f>
        <v>0</v>
      </c>
      <c r="N1808" s="7">
        <f>SUM(N1801:N1807)</f>
        <v>0</v>
      </c>
      <c r="O1808" s="7"/>
      <c r="P1808" s="7">
        <f>SUM(P1801:P1807)</f>
        <v>0</v>
      </c>
      <c r="Q1808" s="8"/>
    </row>
    <row r="1809" spans="1:17" ht="15" customHeight="1" x14ac:dyDescent="0.25">
      <c r="A1809" s="3"/>
      <c r="B1809" s="3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</row>
    <row r="1810" spans="1:17" ht="15" customHeight="1" x14ac:dyDescent="0.25">
      <c r="A1810" s="3"/>
      <c r="B1810" s="3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</row>
    <row r="1811" spans="1:17" ht="15" customHeight="1" x14ac:dyDescent="0.25">
      <c r="A1811" s="3"/>
      <c r="B1811" s="3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</row>
    <row r="1812" spans="1:17" ht="15" customHeight="1" x14ac:dyDescent="0.25">
      <c r="A1812" s="3"/>
      <c r="B1812" s="3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</row>
    <row r="1813" spans="1:17" ht="15" customHeight="1" x14ac:dyDescent="0.25">
      <c r="A1813" s="3"/>
      <c r="B1813" s="3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</row>
    <row r="1814" spans="1:17" ht="15" customHeight="1" x14ac:dyDescent="0.25">
      <c r="A1814" s="3"/>
      <c r="B1814" s="3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</row>
    <row r="1815" spans="1:17" ht="15" customHeight="1" x14ac:dyDescent="0.25">
      <c r="A1815" s="3"/>
      <c r="B1815" s="3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</row>
    <row r="1816" spans="1:17" ht="15" customHeight="1" x14ac:dyDescent="0.25">
      <c r="A1816" s="6" t="s">
        <v>19</v>
      </c>
      <c r="B1816" s="6" t="s">
        <v>15</v>
      </c>
      <c r="C1816" s="7">
        <f t="shared" ref="C1816:L1816" si="657">SUM(C1809:C1815)</f>
        <v>0</v>
      </c>
      <c r="D1816" s="7">
        <f t="shared" si="657"/>
        <v>0</v>
      </c>
      <c r="E1816" s="7">
        <f t="shared" si="657"/>
        <v>0</v>
      </c>
      <c r="F1816" s="7">
        <f t="shared" si="657"/>
        <v>0</v>
      </c>
      <c r="G1816" s="7">
        <f t="shared" si="657"/>
        <v>0</v>
      </c>
      <c r="H1816" s="7">
        <f t="shared" si="657"/>
        <v>0</v>
      </c>
      <c r="I1816" s="7">
        <f t="shared" si="657"/>
        <v>0</v>
      </c>
      <c r="J1816" s="7">
        <f t="shared" si="657"/>
        <v>0</v>
      </c>
      <c r="K1816" s="7">
        <f t="shared" si="657"/>
        <v>0</v>
      </c>
      <c r="L1816" s="7">
        <f t="shared" si="657"/>
        <v>0</v>
      </c>
      <c r="M1816" s="7">
        <f>M1815</f>
        <v>0</v>
      </c>
      <c r="N1816" s="7">
        <f>SUM(N1809:N1815)</f>
        <v>0</v>
      </c>
      <c r="O1816" s="7"/>
      <c r="P1816" s="7">
        <f>SUM(P1809:P1815)</f>
        <v>0</v>
      </c>
      <c r="Q1816" s="8"/>
    </row>
    <row r="1817" spans="1:17" x14ac:dyDescent="0.25">
      <c r="A1817" s="10" t="s">
        <v>15</v>
      </c>
      <c r="B1817" s="10" t="s">
        <v>20</v>
      </c>
      <c r="C1817" s="11">
        <f t="shared" ref="C1817:L1817" si="658">C1792+C1800+C1808+C1816</f>
        <v>0</v>
      </c>
      <c r="D1817" s="11">
        <f t="shared" si="658"/>
        <v>0</v>
      </c>
      <c r="E1817" s="11">
        <f t="shared" si="658"/>
        <v>0</v>
      </c>
      <c r="F1817" s="11">
        <f t="shared" si="658"/>
        <v>0</v>
      </c>
      <c r="G1817" s="11">
        <f t="shared" si="658"/>
        <v>0</v>
      </c>
      <c r="H1817" s="11">
        <f t="shared" si="658"/>
        <v>0</v>
      </c>
      <c r="I1817" s="11">
        <f t="shared" si="658"/>
        <v>0</v>
      </c>
      <c r="J1817" s="11">
        <f t="shared" si="658"/>
        <v>0</v>
      </c>
      <c r="K1817" s="11">
        <f t="shared" si="658"/>
        <v>0</v>
      </c>
      <c r="L1817" s="11">
        <f t="shared" si="658"/>
        <v>0</v>
      </c>
      <c r="M1817" s="11">
        <f>M1816</f>
        <v>0</v>
      </c>
      <c r="N1817" s="11">
        <f>N1792+N1800+N1808+N1816</f>
        <v>0</v>
      </c>
      <c r="O1817" s="11"/>
      <c r="P1817" s="11">
        <f>P1792+P1800+P1808+P1816</f>
        <v>0</v>
      </c>
      <c r="Q1817" s="9"/>
    </row>
    <row r="1818" spans="1:17" ht="15" customHeight="1" x14ac:dyDescent="0.25">
      <c r="B1818" s="3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</row>
    <row r="1819" spans="1:17" ht="15" customHeight="1" x14ac:dyDescent="0.25">
      <c r="A1819" s="3"/>
      <c r="B1819" s="3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</row>
    <row r="1820" spans="1:17" ht="15" customHeight="1" x14ac:dyDescent="0.25">
      <c r="A1820" s="3"/>
      <c r="B1820" s="3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</row>
    <row r="1821" spans="1:17" ht="15" customHeight="1" x14ac:dyDescent="0.25">
      <c r="A1821" s="3"/>
      <c r="B1821" s="3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</row>
    <row r="1822" spans="1:17" ht="15" customHeight="1" x14ac:dyDescent="0.25">
      <c r="A1822" s="3"/>
      <c r="B1822" s="3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</row>
    <row r="1823" spans="1:17" ht="15" customHeight="1" x14ac:dyDescent="0.25">
      <c r="A1823" s="3"/>
      <c r="B1823" s="3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</row>
    <row r="1824" spans="1:17" ht="15" customHeight="1" x14ac:dyDescent="0.25">
      <c r="A1824" s="3"/>
      <c r="B1824" s="3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</row>
    <row r="1825" spans="1:17" ht="15" customHeight="1" x14ac:dyDescent="0.25">
      <c r="A1825" s="6" t="s">
        <v>16</v>
      </c>
      <c r="B1825" s="6" t="s">
        <v>15</v>
      </c>
      <c r="C1825" s="7">
        <f t="shared" ref="C1825:L1825" si="659">SUM(C1818:C1824)</f>
        <v>0</v>
      </c>
      <c r="D1825" s="7">
        <f t="shared" si="659"/>
        <v>0</v>
      </c>
      <c r="E1825" s="7">
        <f t="shared" si="659"/>
        <v>0</v>
      </c>
      <c r="F1825" s="7">
        <f t="shared" si="659"/>
        <v>0</v>
      </c>
      <c r="G1825" s="7">
        <f t="shared" si="659"/>
        <v>0</v>
      </c>
      <c r="H1825" s="7">
        <f t="shared" si="659"/>
        <v>0</v>
      </c>
      <c r="I1825" s="7">
        <f t="shared" si="659"/>
        <v>0</v>
      </c>
      <c r="J1825" s="7">
        <f t="shared" si="659"/>
        <v>0</v>
      </c>
      <c r="K1825" s="7">
        <f t="shared" si="659"/>
        <v>0</v>
      </c>
      <c r="L1825" s="7">
        <f t="shared" si="659"/>
        <v>0</v>
      </c>
      <c r="M1825" s="7">
        <f>M1824</f>
        <v>0</v>
      </c>
      <c r="N1825" s="7">
        <f>SUM(N1818:N1824)</f>
        <v>0</v>
      </c>
      <c r="O1825" s="7"/>
      <c r="P1825" s="7">
        <f>SUM(P1818:P1824)</f>
        <v>0</v>
      </c>
      <c r="Q1825" s="8"/>
    </row>
    <row r="1826" spans="1:17" ht="15" customHeight="1" x14ac:dyDescent="0.25">
      <c r="A1826" s="3"/>
      <c r="B1826" s="3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</row>
    <row r="1827" spans="1:17" ht="15" customHeight="1" x14ac:dyDescent="0.25">
      <c r="A1827" s="3"/>
      <c r="B1827" s="3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</row>
    <row r="1828" spans="1:17" ht="15" customHeight="1" x14ac:dyDescent="0.25">
      <c r="A1828" s="3"/>
      <c r="B1828" s="3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</row>
    <row r="1829" spans="1:17" ht="15" customHeight="1" x14ac:dyDescent="0.25">
      <c r="A1829" s="3"/>
      <c r="B1829" s="3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</row>
    <row r="1830" spans="1:17" ht="15" customHeight="1" x14ac:dyDescent="0.25">
      <c r="A1830" s="3"/>
      <c r="B1830" s="3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</row>
    <row r="1831" spans="1:17" ht="15" customHeight="1" x14ac:dyDescent="0.25">
      <c r="A1831" s="3"/>
      <c r="B1831" s="3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</row>
    <row r="1832" spans="1:17" ht="15" customHeight="1" x14ac:dyDescent="0.25">
      <c r="A1832" s="3"/>
      <c r="B1832" s="3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</row>
    <row r="1833" spans="1:17" ht="15" customHeight="1" x14ac:dyDescent="0.25">
      <c r="A1833" s="6" t="s">
        <v>17</v>
      </c>
      <c r="B1833" s="6" t="s">
        <v>15</v>
      </c>
      <c r="C1833" s="7">
        <f t="shared" ref="C1833:L1833" si="660">SUM(C1826:C1832)</f>
        <v>0</v>
      </c>
      <c r="D1833" s="7">
        <f t="shared" si="660"/>
        <v>0</v>
      </c>
      <c r="E1833" s="7">
        <f t="shared" si="660"/>
        <v>0</v>
      </c>
      <c r="F1833" s="7">
        <f t="shared" si="660"/>
        <v>0</v>
      </c>
      <c r="G1833" s="7">
        <f t="shared" si="660"/>
        <v>0</v>
      </c>
      <c r="H1833" s="7">
        <f t="shared" si="660"/>
        <v>0</v>
      </c>
      <c r="I1833" s="7">
        <f t="shared" si="660"/>
        <v>0</v>
      </c>
      <c r="J1833" s="7">
        <f t="shared" si="660"/>
        <v>0</v>
      </c>
      <c r="K1833" s="7">
        <f t="shared" si="660"/>
        <v>0</v>
      </c>
      <c r="L1833" s="7">
        <f t="shared" si="660"/>
        <v>0</v>
      </c>
      <c r="M1833" s="7">
        <f>M1832</f>
        <v>0</v>
      </c>
      <c r="N1833" s="7">
        <f>SUM(N1826:N1832)</f>
        <v>0</v>
      </c>
      <c r="O1833" s="7"/>
      <c r="P1833" s="7">
        <f>SUM(P1826:P1832)</f>
        <v>0</v>
      </c>
      <c r="Q1833" s="8"/>
    </row>
    <row r="1834" spans="1:17" ht="15" customHeight="1" x14ac:dyDescent="0.25">
      <c r="A1834" s="3"/>
      <c r="B1834" s="3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</row>
    <row r="1835" spans="1:17" ht="15" customHeight="1" x14ac:dyDescent="0.25">
      <c r="A1835" s="3"/>
      <c r="B1835" s="3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</row>
    <row r="1836" spans="1:17" ht="15" customHeight="1" x14ac:dyDescent="0.25">
      <c r="A1836" s="3"/>
      <c r="B1836" s="3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</row>
    <row r="1837" spans="1:17" ht="15" customHeight="1" x14ac:dyDescent="0.25">
      <c r="A1837" s="3"/>
      <c r="B1837" s="3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</row>
    <row r="1838" spans="1:17" ht="15" customHeight="1" x14ac:dyDescent="0.25">
      <c r="A1838" s="3"/>
      <c r="B1838" s="3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</row>
    <row r="1839" spans="1:17" ht="15" customHeight="1" x14ac:dyDescent="0.25">
      <c r="A1839" s="3"/>
      <c r="B1839" s="3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</row>
    <row r="1840" spans="1:17" ht="15" customHeight="1" x14ac:dyDescent="0.25">
      <c r="A1840" s="3"/>
      <c r="B1840" s="3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</row>
    <row r="1841" spans="1:17" ht="15" customHeight="1" x14ac:dyDescent="0.25">
      <c r="A1841" s="6" t="s">
        <v>18</v>
      </c>
      <c r="B1841" s="6" t="s">
        <v>15</v>
      </c>
      <c r="C1841" s="7">
        <f t="shared" ref="C1841:L1841" si="661">SUM(C1834:C1840)</f>
        <v>0</v>
      </c>
      <c r="D1841" s="7">
        <f t="shared" si="661"/>
        <v>0</v>
      </c>
      <c r="E1841" s="7">
        <f t="shared" si="661"/>
        <v>0</v>
      </c>
      <c r="F1841" s="7">
        <f t="shared" si="661"/>
        <v>0</v>
      </c>
      <c r="G1841" s="7">
        <f t="shared" si="661"/>
        <v>0</v>
      </c>
      <c r="H1841" s="7">
        <f t="shared" si="661"/>
        <v>0</v>
      </c>
      <c r="I1841" s="7">
        <f t="shared" si="661"/>
        <v>0</v>
      </c>
      <c r="J1841" s="7">
        <f t="shared" si="661"/>
        <v>0</v>
      </c>
      <c r="K1841" s="7">
        <f t="shared" si="661"/>
        <v>0</v>
      </c>
      <c r="L1841" s="7">
        <f t="shared" si="661"/>
        <v>0</v>
      </c>
      <c r="M1841" s="7">
        <f>M1840</f>
        <v>0</v>
      </c>
      <c r="N1841" s="7">
        <f>SUM(N1834:N1840)</f>
        <v>0</v>
      </c>
      <c r="O1841" s="7"/>
      <c r="P1841" s="7">
        <f>SUM(P1834:P1840)</f>
        <v>0</v>
      </c>
      <c r="Q1841" s="8"/>
    </row>
    <row r="1842" spans="1:17" ht="15" customHeight="1" x14ac:dyDescent="0.25">
      <c r="A1842" s="3"/>
      <c r="B1842" s="3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</row>
    <row r="1843" spans="1:17" ht="15" customHeight="1" x14ac:dyDescent="0.25">
      <c r="A1843" s="3"/>
      <c r="B1843" s="3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</row>
    <row r="1844" spans="1:17" ht="15" customHeight="1" x14ac:dyDescent="0.25">
      <c r="A1844" s="3"/>
      <c r="B1844" s="3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</row>
    <row r="1845" spans="1:17" ht="15" customHeight="1" x14ac:dyDescent="0.25">
      <c r="A1845" s="3"/>
      <c r="B1845" s="3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</row>
    <row r="1846" spans="1:17" ht="15" customHeight="1" x14ac:dyDescent="0.25">
      <c r="A1846" s="3"/>
      <c r="B1846" s="3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</row>
    <row r="1847" spans="1:17" ht="15" customHeight="1" x14ac:dyDescent="0.25">
      <c r="A1847" s="3"/>
      <c r="B1847" s="3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</row>
    <row r="1848" spans="1:17" ht="15" customHeight="1" x14ac:dyDescent="0.25">
      <c r="A1848" s="3"/>
      <c r="B1848" s="3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</row>
    <row r="1849" spans="1:17" ht="15" customHeight="1" x14ac:dyDescent="0.25">
      <c r="A1849" s="6" t="s">
        <v>19</v>
      </c>
      <c r="B1849" s="6" t="s">
        <v>15</v>
      </c>
      <c r="C1849" s="7">
        <f t="shared" ref="C1849:L1849" si="662">SUM(C1842:C1848)</f>
        <v>0</v>
      </c>
      <c r="D1849" s="7">
        <f t="shared" si="662"/>
        <v>0</v>
      </c>
      <c r="E1849" s="7">
        <f t="shared" si="662"/>
        <v>0</v>
      </c>
      <c r="F1849" s="7">
        <f t="shared" si="662"/>
        <v>0</v>
      </c>
      <c r="G1849" s="7">
        <f t="shared" si="662"/>
        <v>0</v>
      </c>
      <c r="H1849" s="7">
        <f t="shared" si="662"/>
        <v>0</v>
      </c>
      <c r="I1849" s="7">
        <f t="shared" si="662"/>
        <v>0</v>
      </c>
      <c r="J1849" s="7">
        <f t="shared" si="662"/>
        <v>0</v>
      </c>
      <c r="K1849" s="7">
        <f t="shared" si="662"/>
        <v>0</v>
      </c>
      <c r="L1849" s="7">
        <f t="shared" si="662"/>
        <v>0</v>
      </c>
      <c r="M1849" s="7">
        <f>M1848</f>
        <v>0</v>
      </c>
      <c r="N1849" s="7">
        <f>SUM(N1842:N1848)</f>
        <v>0</v>
      </c>
      <c r="O1849" s="7"/>
      <c r="P1849" s="7">
        <f>SUM(P1842:P1848)</f>
        <v>0</v>
      </c>
      <c r="Q1849" s="8"/>
    </row>
    <row r="1850" spans="1:17" x14ac:dyDescent="0.25">
      <c r="A1850" s="10" t="s">
        <v>15</v>
      </c>
      <c r="B1850" s="10" t="s">
        <v>20</v>
      </c>
      <c r="C1850" s="11">
        <f t="shared" ref="C1850:L1850" si="663">C1825+C1833+C1841+C1849</f>
        <v>0</v>
      </c>
      <c r="D1850" s="11">
        <f t="shared" si="663"/>
        <v>0</v>
      </c>
      <c r="E1850" s="11">
        <f t="shared" si="663"/>
        <v>0</v>
      </c>
      <c r="F1850" s="11">
        <f t="shared" si="663"/>
        <v>0</v>
      </c>
      <c r="G1850" s="11">
        <f t="shared" si="663"/>
        <v>0</v>
      </c>
      <c r="H1850" s="11">
        <f t="shared" si="663"/>
        <v>0</v>
      </c>
      <c r="I1850" s="11">
        <f t="shared" si="663"/>
        <v>0</v>
      </c>
      <c r="J1850" s="11">
        <f t="shared" si="663"/>
        <v>0</v>
      </c>
      <c r="K1850" s="11">
        <f t="shared" si="663"/>
        <v>0</v>
      </c>
      <c r="L1850" s="11">
        <f t="shared" si="663"/>
        <v>0</v>
      </c>
      <c r="M1850" s="11">
        <f>M1849</f>
        <v>0</v>
      </c>
      <c r="N1850" s="11">
        <f>N1825+N1833+N1841+N1849</f>
        <v>0</v>
      </c>
      <c r="O1850" s="11"/>
      <c r="P1850" s="11">
        <f>P1825+P1833+P1841+P1849</f>
        <v>0</v>
      </c>
      <c r="Q1850" s="9"/>
    </row>
    <row r="1851" spans="1:17" ht="15" customHeight="1" x14ac:dyDescent="0.25">
      <c r="B1851" s="3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</row>
    <row r="1852" spans="1:17" ht="15" customHeight="1" x14ac:dyDescent="0.25">
      <c r="A1852" s="3"/>
      <c r="B1852" s="3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</row>
    <row r="1853" spans="1:17" ht="15" customHeight="1" x14ac:dyDescent="0.25">
      <c r="A1853" s="3"/>
      <c r="B1853" s="3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</row>
    <row r="1854" spans="1:17" ht="15" customHeight="1" x14ac:dyDescent="0.25">
      <c r="A1854" s="3"/>
      <c r="B1854" s="3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</row>
    <row r="1855" spans="1:17" ht="15" customHeight="1" x14ac:dyDescent="0.25">
      <c r="A1855" s="3"/>
      <c r="B1855" s="3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</row>
    <row r="1856" spans="1:17" ht="15" customHeight="1" x14ac:dyDescent="0.25">
      <c r="A1856" s="3"/>
      <c r="B1856" s="3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</row>
    <row r="1857" spans="1:17" ht="15" customHeight="1" x14ac:dyDescent="0.25">
      <c r="A1857" s="3"/>
      <c r="B1857" s="3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</row>
    <row r="1858" spans="1:17" ht="15" customHeight="1" x14ac:dyDescent="0.25">
      <c r="A1858" s="6" t="s">
        <v>16</v>
      </c>
      <c r="B1858" s="6" t="s">
        <v>15</v>
      </c>
      <c r="C1858" s="7">
        <f t="shared" ref="C1858:L1858" si="664">SUM(C1851:C1857)</f>
        <v>0</v>
      </c>
      <c r="D1858" s="7">
        <f t="shared" si="664"/>
        <v>0</v>
      </c>
      <c r="E1858" s="7">
        <f t="shared" si="664"/>
        <v>0</v>
      </c>
      <c r="F1858" s="7">
        <f t="shared" si="664"/>
        <v>0</v>
      </c>
      <c r="G1858" s="7">
        <f t="shared" si="664"/>
        <v>0</v>
      </c>
      <c r="H1858" s="7">
        <f t="shared" si="664"/>
        <v>0</v>
      </c>
      <c r="I1858" s="7">
        <f t="shared" si="664"/>
        <v>0</v>
      </c>
      <c r="J1858" s="7">
        <f t="shared" si="664"/>
        <v>0</v>
      </c>
      <c r="K1858" s="7">
        <f t="shared" si="664"/>
        <v>0</v>
      </c>
      <c r="L1858" s="7">
        <f t="shared" si="664"/>
        <v>0</v>
      </c>
      <c r="M1858" s="7">
        <f>M1857</f>
        <v>0</v>
      </c>
      <c r="N1858" s="7">
        <f>SUM(N1851:N1857)</f>
        <v>0</v>
      </c>
      <c r="O1858" s="7"/>
      <c r="P1858" s="7">
        <f>SUM(P1851:P1857)</f>
        <v>0</v>
      </c>
      <c r="Q1858" s="8"/>
    </row>
    <row r="1859" spans="1:17" ht="15" customHeight="1" x14ac:dyDescent="0.25">
      <c r="A1859" s="3"/>
      <c r="B1859" s="3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</row>
    <row r="1860" spans="1:17" ht="15" customHeight="1" x14ac:dyDescent="0.25">
      <c r="A1860" s="3"/>
      <c r="B1860" s="3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</row>
    <row r="1861" spans="1:17" ht="15" customHeight="1" x14ac:dyDescent="0.25">
      <c r="A1861" s="3"/>
      <c r="B1861" s="3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</row>
    <row r="1862" spans="1:17" ht="15" customHeight="1" x14ac:dyDescent="0.25">
      <c r="A1862" s="3"/>
      <c r="B1862" s="3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</row>
    <row r="1863" spans="1:17" ht="15" customHeight="1" x14ac:dyDescent="0.25">
      <c r="A1863" s="3"/>
      <c r="B1863" s="3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</row>
    <row r="1864" spans="1:17" ht="15" customHeight="1" x14ac:dyDescent="0.25">
      <c r="A1864" s="3"/>
      <c r="B1864" s="3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</row>
    <row r="1865" spans="1:17" ht="15" customHeight="1" x14ac:dyDescent="0.25">
      <c r="A1865" s="3"/>
      <c r="B1865" s="3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</row>
    <row r="1866" spans="1:17" ht="15" customHeight="1" x14ac:dyDescent="0.25">
      <c r="A1866" s="6" t="s">
        <v>17</v>
      </c>
      <c r="B1866" s="6" t="s">
        <v>15</v>
      </c>
      <c r="C1866" s="7">
        <f t="shared" ref="C1866:L1866" si="665">SUM(C1859:C1865)</f>
        <v>0</v>
      </c>
      <c r="D1866" s="7">
        <f t="shared" si="665"/>
        <v>0</v>
      </c>
      <c r="E1866" s="7">
        <f t="shared" si="665"/>
        <v>0</v>
      </c>
      <c r="F1866" s="7">
        <f t="shared" si="665"/>
        <v>0</v>
      </c>
      <c r="G1866" s="7">
        <f t="shared" si="665"/>
        <v>0</v>
      </c>
      <c r="H1866" s="7">
        <f t="shared" si="665"/>
        <v>0</v>
      </c>
      <c r="I1866" s="7">
        <f t="shared" si="665"/>
        <v>0</v>
      </c>
      <c r="J1866" s="7">
        <f t="shared" si="665"/>
        <v>0</v>
      </c>
      <c r="K1866" s="7">
        <f t="shared" si="665"/>
        <v>0</v>
      </c>
      <c r="L1866" s="7">
        <f t="shared" si="665"/>
        <v>0</v>
      </c>
      <c r="M1866" s="7">
        <f>M1865</f>
        <v>0</v>
      </c>
      <c r="N1866" s="7">
        <f>SUM(N1859:N1865)</f>
        <v>0</v>
      </c>
      <c r="O1866" s="7"/>
      <c r="P1866" s="7">
        <f>SUM(P1859:P1865)</f>
        <v>0</v>
      </c>
      <c r="Q1866" s="8"/>
    </row>
    <row r="1867" spans="1:17" ht="15" customHeight="1" x14ac:dyDescent="0.25">
      <c r="A1867" s="3"/>
      <c r="B1867" s="3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</row>
    <row r="1868" spans="1:17" ht="15" customHeight="1" x14ac:dyDescent="0.25">
      <c r="A1868" s="3"/>
      <c r="B1868" s="3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</row>
    <row r="1869" spans="1:17" ht="15" customHeight="1" x14ac:dyDescent="0.25">
      <c r="A1869" s="3"/>
      <c r="B1869" s="3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</row>
    <row r="1870" spans="1:17" ht="15" customHeight="1" x14ac:dyDescent="0.25">
      <c r="A1870" s="3"/>
      <c r="B1870" s="3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</row>
    <row r="1871" spans="1:17" ht="15" customHeight="1" x14ac:dyDescent="0.25">
      <c r="A1871" s="3"/>
      <c r="B1871" s="3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</row>
    <row r="1872" spans="1:17" ht="15" customHeight="1" x14ac:dyDescent="0.25">
      <c r="A1872" s="3"/>
      <c r="B1872" s="3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</row>
    <row r="1873" spans="1:17" ht="15" customHeight="1" x14ac:dyDescent="0.25">
      <c r="A1873" s="3"/>
      <c r="B1873" s="3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</row>
    <row r="1874" spans="1:17" ht="15" customHeight="1" x14ac:dyDescent="0.25">
      <c r="A1874" s="6" t="s">
        <v>18</v>
      </c>
      <c r="B1874" s="6" t="s">
        <v>15</v>
      </c>
      <c r="C1874" s="7">
        <f t="shared" ref="C1874:L1874" si="666">SUM(C1867:C1873)</f>
        <v>0</v>
      </c>
      <c r="D1874" s="7">
        <f t="shared" si="666"/>
        <v>0</v>
      </c>
      <c r="E1874" s="7">
        <f t="shared" si="666"/>
        <v>0</v>
      </c>
      <c r="F1874" s="7">
        <f t="shared" si="666"/>
        <v>0</v>
      </c>
      <c r="G1874" s="7">
        <f t="shared" si="666"/>
        <v>0</v>
      </c>
      <c r="H1874" s="7">
        <f t="shared" si="666"/>
        <v>0</v>
      </c>
      <c r="I1874" s="7">
        <f t="shared" si="666"/>
        <v>0</v>
      </c>
      <c r="J1874" s="7">
        <f t="shared" si="666"/>
        <v>0</v>
      </c>
      <c r="K1874" s="7">
        <f t="shared" si="666"/>
        <v>0</v>
      </c>
      <c r="L1874" s="7">
        <f t="shared" si="666"/>
        <v>0</v>
      </c>
      <c r="M1874" s="7">
        <f>M1873</f>
        <v>0</v>
      </c>
      <c r="N1874" s="7">
        <f>SUM(N1867:N1873)</f>
        <v>0</v>
      </c>
      <c r="O1874" s="7"/>
      <c r="P1874" s="7">
        <f>SUM(P1867:P1873)</f>
        <v>0</v>
      </c>
      <c r="Q1874" s="8"/>
    </row>
    <row r="1875" spans="1:17" ht="15" customHeight="1" x14ac:dyDescent="0.25">
      <c r="A1875" s="3"/>
      <c r="B1875" s="3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</row>
    <row r="1876" spans="1:17" ht="15" customHeight="1" x14ac:dyDescent="0.25">
      <c r="A1876" s="3"/>
      <c r="B1876" s="3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</row>
    <row r="1877" spans="1:17" ht="15" customHeight="1" x14ac:dyDescent="0.25">
      <c r="A1877" s="3"/>
      <c r="B1877" s="3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</row>
    <row r="1878" spans="1:17" ht="15" customHeight="1" x14ac:dyDescent="0.25">
      <c r="A1878" s="3"/>
      <c r="B1878" s="3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</row>
    <row r="1879" spans="1:17" ht="15" customHeight="1" x14ac:dyDescent="0.25">
      <c r="A1879" s="3"/>
      <c r="B1879" s="3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</row>
    <row r="1880" spans="1:17" ht="15" customHeight="1" x14ac:dyDescent="0.25">
      <c r="A1880" s="3"/>
      <c r="B1880" s="3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</row>
    <row r="1881" spans="1:17" ht="15" customHeight="1" x14ac:dyDescent="0.25">
      <c r="A1881" s="3"/>
      <c r="B1881" s="3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</row>
    <row r="1882" spans="1:17" ht="15" customHeight="1" x14ac:dyDescent="0.25">
      <c r="A1882" s="6" t="s">
        <v>19</v>
      </c>
      <c r="B1882" s="6" t="s">
        <v>15</v>
      </c>
      <c r="C1882" s="7">
        <f t="shared" ref="C1882:L1882" si="667">SUM(C1875:C1881)</f>
        <v>0</v>
      </c>
      <c r="D1882" s="7">
        <f t="shared" si="667"/>
        <v>0</v>
      </c>
      <c r="E1882" s="7">
        <f t="shared" si="667"/>
        <v>0</v>
      </c>
      <c r="F1882" s="7">
        <f t="shared" si="667"/>
        <v>0</v>
      </c>
      <c r="G1882" s="7">
        <f t="shared" si="667"/>
        <v>0</v>
      </c>
      <c r="H1882" s="7">
        <f t="shared" si="667"/>
        <v>0</v>
      </c>
      <c r="I1882" s="7">
        <f t="shared" si="667"/>
        <v>0</v>
      </c>
      <c r="J1882" s="7">
        <f t="shared" si="667"/>
        <v>0</v>
      </c>
      <c r="K1882" s="7">
        <f t="shared" si="667"/>
        <v>0</v>
      </c>
      <c r="L1882" s="7">
        <f t="shared" si="667"/>
        <v>0</v>
      </c>
      <c r="M1882" s="7">
        <f>M1881</f>
        <v>0</v>
      </c>
      <c r="N1882" s="7">
        <f>SUM(N1875:N1881)</f>
        <v>0</v>
      </c>
      <c r="O1882" s="7"/>
      <c r="P1882" s="7">
        <f>SUM(P1875:P1881)</f>
        <v>0</v>
      </c>
      <c r="Q1882" s="8"/>
    </row>
    <row r="1883" spans="1:17" x14ac:dyDescent="0.25">
      <c r="A1883" s="10" t="s">
        <v>15</v>
      </c>
      <c r="B1883" s="10" t="s">
        <v>20</v>
      </c>
      <c r="C1883" s="11">
        <f t="shared" ref="C1883:L1883" si="668">C1858+C1866+C1874+C1882</f>
        <v>0</v>
      </c>
      <c r="D1883" s="11">
        <f t="shared" si="668"/>
        <v>0</v>
      </c>
      <c r="E1883" s="11">
        <f t="shared" si="668"/>
        <v>0</v>
      </c>
      <c r="F1883" s="11">
        <f t="shared" si="668"/>
        <v>0</v>
      </c>
      <c r="G1883" s="11">
        <f t="shared" si="668"/>
        <v>0</v>
      </c>
      <c r="H1883" s="11">
        <f t="shared" si="668"/>
        <v>0</v>
      </c>
      <c r="I1883" s="11">
        <f t="shared" si="668"/>
        <v>0</v>
      </c>
      <c r="J1883" s="11">
        <f t="shared" si="668"/>
        <v>0</v>
      </c>
      <c r="K1883" s="11">
        <f t="shared" si="668"/>
        <v>0</v>
      </c>
      <c r="L1883" s="11">
        <f t="shared" si="668"/>
        <v>0</v>
      </c>
      <c r="M1883" s="11">
        <f>M1882</f>
        <v>0</v>
      </c>
      <c r="N1883" s="11">
        <f>N1858+N1866+N1874+N1882</f>
        <v>0</v>
      </c>
      <c r="O1883" s="11"/>
      <c r="P1883" s="11">
        <f>P1858+P1866+P1874+P1882</f>
        <v>0</v>
      </c>
      <c r="Q1883" s="9"/>
    </row>
    <row r="1884" spans="1:17" ht="15" customHeight="1" x14ac:dyDescent="0.25">
      <c r="B1884" s="3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</row>
    <row r="1885" spans="1:17" ht="15" customHeight="1" x14ac:dyDescent="0.25">
      <c r="A1885" s="3"/>
      <c r="B1885" s="3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</row>
    <row r="1886" spans="1:17" ht="15" customHeight="1" x14ac:dyDescent="0.25">
      <c r="A1886" s="3"/>
      <c r="B1886" s="3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</row>
    <row r="1887" spans="1:17" ht="15" customHeight="1" x14ac:dyDescent="0.25">
      <c r="A1887" s="3"/>
      <c r="B1887" s="3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</row>
    <row r="1888" spans="1:17" ht="15" customHeight="1" x14ac:dyDescent="0.25">
      <c r="A1888" s="3"/>
      <c r="B1888" s="3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</row>
    <row r="1889" spans="1:17" ht="15" customHeight="1" x14ac:dyDescent="0.25">
      <c r="A1889" s="3"/>
      <c r="B1889" s="3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</row>
    <row r="1890" spans="1:17" ht="15" customHeight="1" x14ac:dyDescent="0.25">
      <c r="A1890" s="3"/>
      <c r="B1890" s="3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</row>
    <row r="1891" spans="1:17" ht="15" customHeight="1" x14ac:dyDescent="0.25">
      <c r="A1891" s="6" t="s">
        <v>16</v>
      </c>
      <c r="B1891" s="6" t="s">
        <v>15</v>
      </c>
      <c r="C1891" s="7">
        <f t="shared" ref="C1891:L1891" si="669">SUM(C1884:C1890)</f>
        <v>0</v>
      </c>
      <c r="D1891" s="7">
        <f t="shared" si="669"/>
        <v>0</v>
      </c>
      <c r="E1891" s="7">
        <f t="shared" si="669"/>
        <v>0</v>
      </c>
      <c r="F1891" s="7">
        <f t="shared" si="669"/>
        <v>0</v>
      </c>
      <c r="G1891" s="7">
        <f t="shared" si="669"/>
        <v>0</v>
      </c>
      <c r="H1891" s="7">
        <f t="shared" si="669"/>
        <v>0</v>
      </c>
      <c r="I1891" s="7">
        <f t="shared" si="669"/>
        <v>0</v>
      </c>
      <c r="J1891" s="7">
        <f t="shared" si="669"/>
        <v>0</v>
      </c>
      <c r="K1891" s="7">
        <f t="shared" si="669"/>
        <v>0</v>
      </c>
      <c r="L1891" s="7">
        <f t="shared" si="669"/>
        <v>0</v>
      </c>
      <c r="M1891" s="7">
        <f>M1890</f>
        <v>0</v>
      </c>
      <c r="N1891" s="7">
        <f>SUM(N1884:N1890)</f>
        <v>0</v>
      </c>
      <c r="O1891" s="7"/>
      <c r="P1891" s="7">
        <f>SUM(P1884:P1890)</f>
        <v>0</v>
      </c>
      <c r="Q1891" s="8"/>
    </row>
    <row r="1892" spans="1:17" ht="15" customHeight="1" x14ac:dyDescent="0.25">
      <c r="A1892" s="3"/>
      <c r="B1892" s="3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</row>
    <row r="1893" spans="1:17" ht="15" customHeight="1" x14ac:dyDescent="0.25">
      <c r="A1893" s="3"/>
      <c r="B1893" s="3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</row>
    <row r="1894" spans="1:17" ht="15" customHeight="1" x14ac:dyDescent="0.25">
      <c r="A1894" s="3"/>
      <c r="B1894" s="3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</row>
    <row r="1895" spans="1:17" ht="15" customHeight="1" x14ac:dyDescent="0.25">
      <c r="A1895" s="3"/>
      <c r="B1895" s="3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</row>
    <row r="1896" spans="1:17" ht="15" customHeight="1" x14ac:dyDescent="0.25">
      <c r="A1896" s="3"/>
      <c r="B1896" s="3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</row>
    <row r="1897" spans="1:17" ht="15" customHeight="1" x14ac:dyDescent="0.25">
      <c r="A1897" s="3"/>
      <c r="B1897" s="3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</row>
    <row r="1898" spans="1:17" ht="15" customHeight="1" x14ac:dyDescent="0.25">
      <c r="A1898" s="3"/>
      <c r="B1898" s="3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</row>
    <row r="1899" spans="1:17" ht="15" customHeight="1" x14ac:dyDescent="0.25">
      <c r="A1899" s="6" t="s">
        <v>17</v>
      </c>
      <c r="B1899" s="6" t="s">
        <v>15</v>
      </c>
      <c r="C1899" s="7">
        <f t="shared" ref="C1899:L1899" si="670">SUM(C1892:C1898)</f>
        <v>0</v>
      </c>
      <c r="D1899" s="7">
        <f t="shared" si="670"/>
        <v>0</v>
      </c>
      <c r="E1899" s="7">
        <f t="shared" si="670"/>
        <v>0</v>
      </c>
      <c r="F1899" s="7">
        <f t="shared" si="670"/>
        <v>0</v>
      </c>
      <c r="G1899" s="7">
        <f t="shared" si="670"/>
        <v>0</v>
      </c>
      <c r="H1899" s="7">
        <f t="shared" si="670"/>
        <v>0</v>
      </c>
      <c r="I1899" s="7">
        <f t="shared" si="670"/>
        <v>0</v>
      </c>
      <c r="J1899" s="7">
        <f t="shared" si="670"/>
        <v>0</v>
      </c>
      <c r="K1899" s="7">
        <f t="shared" si="670"/>
        <v>0</v>
      </c>
      <c r="L1899" s="7">
        <f t="shared" si="670"/>
        <v>0</v>
      </c>
      <c r="M1899" s="7">
        <f>M1898</f>
        <v>0</v>
      </c>
      <c r="N1899" s="7">
        <f>SUM(N1892:N1898)</f>
        <v>0</v>
      </c>
      <c r="O1899" s="7"/>
      <c r="P1899" s="7">
        <f>SUM(P1892:P1898)</f>
        <v>0</v>
      </c>
      <c r="Q1899" s="8"/>
    </row>
    <row r="1900" spans="1:17" ht="15" customHeight="1" x14ac:dyDescent="0.25">
      <c r="A1900" s="3"/>
      <c r="B1900" s="3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</row>
    <row r="1901" spans="1:17" ht="15" customHeight="1" x14ac:dyDescent="0.25">
      <c r="A1901" s="3"/>
      <c r="B1901" s="3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</row>
    <row r="1902" spans="1:17" ht="15" customHeight="1" x14ac:dyDescent="0.25">
      <c r="A1902" s="3"/>
      <c r="B1902" s="3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</row>
    <row r="1903" spans="1:17" ht="15" customHeight="1" x14ac:dyDescent="0.25">
      <c r="A1903" s="3"/>
      <c r="B1903" s="3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</row>
    <row r="1904" spans="1:17" ht="15" customHeight="1" x14ac:dyDescent="0.25">
      <c r="A1904" s="3"/>
      <c r="B1904" s="3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</row>
    <row r="1905" spans="1:17" ht="15" customHeight="1" x14ac:dyDescent="0.25">
      <c r="A1905" s="3"/>
      <c r="B1905" s="3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</row>
    <row r="1906" spans="1:17" ht="15" customHeight="1" x14ac:dyDescent="0.25">
      <c r="A1906" s="3"/>
      <c r="B1906" s="3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</row>
    <row r="1907" spans="1:17" ht="15" customHeight="1" x14ac:dyDescent="0.25">
      <c r="A1907" s="6" t="s">
        <v>18</v>
      </c>
      <c r="B1907" s="6" t="s">
        <v>15</v>
      </c>
      <c r="C1907" s="7">
        <f t="shared" ref="C1907:L1907" si="671">SUM(C1900:C1906)</f>
        <v>0</v>
      </c>
      <c r="D1907" s="7">
        <f t="shared" si="671"/>
        <v>0</v>
      </c>
      <c r="E1907" s="7">
        <f t="shared" si="671"/>
        <v>0</v>
      </c>
      <c r="F1907" s="7">
        <f t="shared" si="671"/>
        <v>0</v>
      </c>
      <c r="G1907" s="7">
        <f t="shared" si="671"/>
        <v>0</v>
      </c>
      <c r="H1907" s="7">
        <f t="shared" si="671"/>
        <v>0</v>
      </c>
      <c r="I1907" s="7">
        <f t="shared" si="671"/>
        <v>0</v>
      </c>
      <c r="J1907" s="7">
        <f t="shared" si="671"/>
        <v>0</v>
      </c>
      <c r="K1907" s="7">
        <f t="shared" si="671"/>
        <v>0</v>
      </c>
      <c r="L1907" s="7">
        <f t="shared" si="671"/>
        <v>0</v>
      </c>
      <c r="M1907" s="7">
        <f>M1906</f>
        <v>0</v>
      </c>
      <c r="N1907" s="7">
        <f>SUM(N1900:N1906)</f>
        <v>0</v>
      </c>
      <c r="O1907" s="7"/>
      <c r="P1907" s="7">
        <f>SUM(P1900:P1906)</f>
        <v>0</v>
      </c>
      <c r="Q1907" s="8"/>
    </row>
    <row r="1908" spans="1:17" ht="15" customHeight="1" x14ac:dyDescent="0.25">
      <c r="A1908" s="3"/>
      <c r="B1908" s="3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</row>
    <row r="1909" spans="1:17" ht="15" customHeight="1" x14ac:dyDescent="0.25">
      <c r="A1909" s="3"/>
      <c r="B1909" s="3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</row>
    <row r="1910" spans="1:17" ht="15" customHeight="1" x14ac:dyDescent="0.25">
      <c r="A1910" s="3"/>
      <c r="B1910" s="3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</row>
    <row r="1911" spans="1:17" ht="15" customHeight="1" x14ac:dyDescent="0.25">
      <c r="A1911" s="3"/>
      <c r="B1911" s="3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</row>
    <row r="1912" spans="1:17" ht="15" customHeight="1" x14ac:dyDescent="0.25">
      <c r="A1912" s="3"/>
      <c r="B1912" s="3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</row>
    <row r="1913" spans="1:17" ht="15" customHeight="1" x14ac:dyDescent="0.25">
      <c r="A1913" s="3"/>
      <c r="B1913" s="3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</row>
    <row r="1914" spans="1:17" ht="15" customHeight="1" x14ac:dyDescent="0.25">
      <c r="A1914" s="3"/>
      <c r="B1914" s="3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</row>
    <row r="1915" spans="1:17" ht="15" customHeight="1" x14ac:dyDescent="0.25">
      <c r="A1915" s="6" t="s">
        <v>19</v>
      </c>
      <c r="B1915" s="6" t="s">
        <v>15</v>
      </c>
      <c r="C1915" s="7">
        <f t="shared" ref="C1915:L1915" si="672">SUM(C1908:C1914)</f>
        <v>0</v>
      </c>
      <c r="D1915" s="7">
        <f t="shared" si="672"/>
        <v>0</v>
      </c>
      <c r="E1915" s="7">
        <f t="shared" si="672"/>
        <v>0</v>
      </c>
      <c r="F1915" s="7">
        <f t="shared" si="672"/>
        <v>0</v>
      </c>
      <c r="G1915" s="7">
        <f t="shared" si="672"/>
        <v>0</v>
      </c>
      <c r="H1915" s="7">
        <f t="shared" si="672"/>
        <v>0</v>
      </c>
      <c r="I1915" s="7">
        <f t="shared" si="672"/>
        <v>0</v>
      </c>
      <c r="J1915" s="7">
        <f t="shared" si="672"/>
        <v>0</v>
      </c>
      <c r="K1915" s="7">
        <f t="shared" si="672"/>
        <v>0</v>
      </c>
      <c r="L1915" s="7">
        <f t="shared" si="672"/>
        <v>0</v>
      </c>
      <c r="M1915" s="7">
        <f>M1914</f>
        <v>0</v>
      </c>
      <c r="N1915" s="7">
        <f>SUM(N1908:N1914)</f>
        <v>0</v>
      </c>
      <c r="O1915" s="7"/>
      <c r="P1915" s="7">
        <f>SUM(P1908:P1914)</f>
        <v>0</v>
      </c>
      <c r="Q1915" s="8"/>
    </row>
    <row r="1916" spans="1:17" x14ac:dyDescent="0.25">
      <c r="A1916" s="10" t="s">
        <v>15</v>
      </c>
      <c r="B1916" s="10" t="s">
        <v>20</v>
      </c>
      <c r="C1916" s="11">
        <f t="shared" ref="C1916:L1916" si="673">C1891+C1899+C1907+C1915</f>
        <v>0</v>
      </c>
      <c r="D1916" s="11">
        <f t="shared" si="673"/>
        <v>0</v>
      </c>
      <c r="E1916" s="11">
        <f t="shared" si="673"/>
        <v>0</v>
      </c>
      <c r="F1916" s="11">
        <f t="shared" si="673"/>
        <v>0</v>
      </c>
      <c r="G1916" s="11">
        <f t="shared" si="673"/>
        <v>0</v>
      </c>
      <c r="H1916" s="11">
        <f t="shared" si="673"/>
        <v>0</v>
      </c>
      <c r="I1916" s="11">
        <f t="shared" si="673"/>
        <v>0</v>
      </c>
      <c r="J1916" s="11">
        <f t="shared" si="673"/>
        <v>0</v>
      </c>
      <c r="K1916" s="11">
        <f t="shared" si="673"/>
        <v>0</v>
      </c>
      <c r="L1916" s="11">
        <f t="shared" si="673"/>
        <v>0</v>
      </c>
      <c r="M1916" s="11">
        <f>M1915</f>
        <v>0</v>
      </c>
      <c r="N1916" s="11">
        <f>N1891+N1899+N1907+N1915</f>
        <v>0</v>
      </c>
      <c r="O1916" s="11"/>
      <c r="P1916" s="11">
        <f>P1891+P1899+P1907+P1915</f>
        <v>0</v>
      </c>
      <c r="Q1916" s="9"/>
    </row>
    <row r="1917" spans="1:17" ht="15" customHeight="1" x14ac:dyDescent="0.25">
      <c r="B1917" s="3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</row>
    <row r="1918" spans="1:17" ht="15" customHeight="1" x14ac:dyDescent="0.25">
      <c r="A1918" s="3"/>
      <c r="B1918" s="3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</row>
    <row r="1919" spans="1:17" ht="15" customHeight="1" x14ac:dyDescent="0.25">
      <c r="A1919" s="3"/>
      <c r="B1919" s="3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</row>
    <row r="1920" spans="1:17" ht="15" customHeight="1" x14ac:dyDescent="0.25">
      <c r="A1920" s="3"/>
      <c r="B1920" s="3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</row>
    <row r="1921" spans="1:17" ht="15" customHeight="1" x14ac:dyDescent="0.25">
      <c r="A1921" s="3"/>
      <c r="B1921" s="3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</row>
    <row r="1922" spans="1:17" ht="15" customHeight="1" x14ac:dyDescent="0.25">
      <c r="A1922" s="3"/>
      <c r="B1922" s="3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</row>
    <row r="1923" spans="1:17" ht="15" customHeight="1" x14ac:dyDescent="0.25">
      <c r="A1923" s="3"/>
      <c r="B1923" s="3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</row>
    <row r="1924" spans="1:17" ht="15" customHeight="1" x14ac:dyDescent="0.25">
      <c r="A1924" s="6" t="s">
        <v>16</v>
      </c>
      <c r="B1924" s="6" t="s">
        <v>15</v>
      </c>
      <c r="C1924" s="7">
        <f t="shared" ref="C1924:L1924" si="674">SUM(C1917:C1923)</f>
        <v>0</v>
      </c>
      <c r="D1924" s="7">
        <f t="shared" si="674"/>
        <v>0</v>
      </c>
      <c r="E1924" s="7">
        <f t="shared" si="674"/>
        <v>0</v>
      </c>
      <c r="F1924" s="7">
        <f t="shared" si="674"/>
        <v>0</v>
      </c>
      <c r="G1924" s="7">
        <f t="shared" si="674"/>
        <v>0</v>
      </c>
      <c r="H1924" s="7">
        <f t="shared" si="674"/>
        <v>0</v>
      </c>
      <c r="I1924" s="7">
        <f t="shared" si="674"/>
        <v>0</v>
      </c>
      <c r="J1924" s="7">
        <f t="shared" si="674"/>
        <v>0</v>
      </c>
      <c r="K1924" s="7">
        <f t="shared" si="674"/>
        <v>0</v>
      </c>
      <c r="L1924" s="7">
        <f t="shared" si="674"/>
        <v>0</v>
      </c>
      <c r="M1924" s="7">
        <f>M1923</f>
        <v>0</v>
      </c>
      <c r="N1924" s="7">
        <f>SUM(N1917:N1923)</f>
        <v>0</v>
      </c>
      <c r="O1924" s="7"/>
      <c r="P1924" s="7">
        <f>SUM(P1917:P1923)</f>
        <v>0</v>
      </c>
      <c r="Q1924" s="8"/>
    </row>
    <row r="1925" spans="1:17" ht="15" customHeight="1" x14ac:dyDescent="0.25">
      <c r="A1925" s="3"/>
      <c r="B1925" s="3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</row>
    <row r="1926" spans="1:17" ht="15" customHeight="1" x14ac:dyDescent="0.25">
      <c r="A1926" s="3"/>
      <c r="B1926" s="3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</row>
    <row r="1927" spans="1:17" ht="15" customHeight="1" x14ac:dyDescent="0.25">
      <c r="A1927" s="3"/>
      <c r="B1927" s="3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</row>
    <row r="1928" spans="1:17" ht="15" customHeight="1" x14ac:dyDescent="0.25">
      <c r="A1928" s="3"/>
      <c r="B1928" s="3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</row>
    <row r="1929" spans="1:17" ht="15" customHeight="1" x14ac:dyDescent="0.25">
      <c r="A1929" s="3"/>
      <c r="B1929" s="3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</row>
    <row r="1930" spans="1:17" ht="15" customHeight="1" x14ac:dyDescent="0.25">
      <c r="A1930" s="3"/>
      <c r="B1930" s="3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</row>
    <row r="1931" spans="1:17" ht="15" customHeight="1" x14ac:dyDescent="0.25">
      <c r="A1931" s="3"/>
      <c r="B1931" s="3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</row>
    <row r="1932" spans="1:17" ht="15" customHeight="1" x14ac:dyDescent="0.25">
      <c r="A1932" s="6" t="s">
        <v>17</v>
      </c>
      <c r="B1932" s="6" t="s">
        <v>15</v>
      </c>
      <c r="C1932" s="7">
        <f t="shared" ref="C1932:L1932" si="675">SUM(C1925:C1931)</f>
        <v>0</v>
      </c>
      <c r="D1932" s="7">
        <f t="shared" si="675"/>
        <v>0</v>
      </c>
      <c r="E1932" s="7">
        <f t="shared" si="675"/>
        <v>0</v>
      </c>
      <c r="F1932" s="7">
        <f t="shared" si="675"/>
        <v>0</v>
      </c>
      <c r="G1932" s="7">
        <f t="shared" si="675"/>
        <v>0</v>
      </c>
      <c r="H1932" s="7">
        <f t="shared" si="675"/>
        <v>0</v>
      </c>
      <c r="I1932" s="7">
        <f t="shared" si="675"/>
        <v>0</v>
      </c>
      <c r="J1932" s="7">
        <f t="shared" si="675"/>
        <v>0</v>
      </c>
      <c r="K1932" s="7">
        <f t="shared" si="675"/>
        <v>0</v>
      </c>
      <c r="L1932" s="7">
        <f t="shared" si="675"/>
        <v>0</v>
      </c>
      <c r="M1932" s="7">
        <f>M1931</f>
        <v>0</v>
      </c>
      <c r="N1932" s="7">
        <f>SUM(N1925:N1931)</f>
        <v>0</v>
      </c>
      <c r="O1932" s="7"/>
      <c r="P1932" s="7">
        <f>SUM(P1925:P1931)</f>
        <v>0</v>
      </c>
      <c r="Q1932" s="8"/>
    </row>
    <row r="1933" spans="1:17" ht="15" customHeight="1" x14ac:dyDescent="0.25">
      <c r="A1933" s="3"/>
      <c r="B1933" s="3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</row>
    <row r="1934" spans="1:17" ht="15" customHeight="1" x14ac:dyDescent="0.25">
      <c r="A1934" s="3"/>
      <c r="B1934" s="3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</row>
    <row r="1935" spans="1:17" ht="15" customHeight="1" x14ac:dyDescent="0.25">
      <c r="A1935" s="3"/>
      <c r="B1935" s="3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</row>
    <row r="1936" spans="1:17" ht="15" customHeight="1" x14ac:dyDescent="0.25">
      <c r="A1936" s="3"/>
      <c r="B1936" s="3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</row>
    <row r="1937" spans="1:17" ht="15" customHeight="1" x14ac:dyDescent="0.25">
      <c r="A1937" s="3"/>
      <c r="B1937" s="3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</row>
    <row r="1938" spans="1:17" ht="15" customHeight="1" x14ac:dyDescent="0.25">
      <c r="A1938" s="3"/>
      <c r="B1938" s="3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</row>
    <row r="1939" spans="1:17" ht="15" customHeight="1" x14ac:dyDescent="0.25">
      <c r="A1939" s="3"/>
      <c r="B1939" s="3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</row>
    <row r="1940" spans="1:17" ht="15" customHeight="1" x14ac:dyDescent="0.25">
      <c r="A1940" s="6" t="s">
        <v>18</v>
      </c>
      <c r="B1940" s="6" t="s">
        <v>15</v>
      </c>
      <c r="C1940" s="7">
        <f t="shared" ref="C1940:L1940" si="676">SUM(C1933:C1939)</f>
        <v>0</v>
      </c>
      <c r="D1940" s="7">
        <f t="shared" si="676"/>
        <v>0</v>
      </c>
      <c r="E1940" s="7">
        <f t="shared" si="676"/>
        <v>0</v>
      </c>
      <c r="F1940" s="7">
        <f t="shared" si="676"/>
        <v>0</v>
      </c>
      <c r="G1940" s="7">
        <f t="shared" si="676"/>
        <v>0</v>
      </c>
      <c r="H1940" s="7">
        <f t="shared" si="676"/>
        <v>0</v>
      </c>
      <c r="I1940" s="7">
        <f t="shared" si="676"/>
        <v>0</v>
      </c>
      <c r="J1940" s="7">
        <f t="shared" si="676"/>
        <v>0</v>
      </c>
      <c r="K1940" s="7">
        <f t="shared" si="676"/>
        <v>0</v>
      </c>
      <c r="L1940" s="7">
        <f t="shared" si="676"/>
        <v>0</v>
      </c>
      <c r="M1940" s="7">
        <f>M1939</f>
        <v>0</v>
      </c>
      <c r="N1940" s="7">
        <f>SUM(N1933:N1939)</f>
        <v>0</v>
      </c>
      <c r="O1940" s="7"/>
      <c r="P1940" s="7">
        <f>SUM(P1933:P1939)</f>
        <v>0</v>
      </c>
      <c r="Q1940" s="8"/>
    </row>
    <row r="1941" spans="1:17" ht="15" customHeight="1" x14ac:dyDescent="0.25">
      <c r="A1941" s="3"/>
      <c r="B1941" s="3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</row>
    <row r="1942" spans="1:17" ht="15" customHeight="1" x14ac:dyDescent="0.25">
      <c r="A1942" s="3"/>
      <c r="B1942" s="3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</row>
    <row r="1943" spans="1:17" ht="15" customHeight="1" x14ac:dyDescent="0.25">
      <c r="A1943" s="3"/>
      <c r="B1943" s="3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</row>
    <row r="1944" spans="1:17" ht="15" customHeight="1" x14ac:dyDescent="0.25">
      <c r="A1944" s="3"/>
      <c r="B1944" s="3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</row>
    <row r="1945" spans="1:17" ht="15" customHeight="1" x14ac:dyDescent="0.25">
      <c r="A1945" s="3"/>
      <c r="B1945" s="3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</row>
    <row r="1946" spans="1:17" ht="15" customHeight="1" x14ac:dyDescent="0.25">
      <c r="A1946" s="3"/>
      <c r="B1946" s="3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</row>
    <row r="1947" spans="1:17" ht="15" customHeight="1" x14ac:dyDescent="0.25">
      <c r="A1947" s="3"/>
      <c r="B1947" s="3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</row>
    <row r="1948" spans="1:17" ht="15" customHeight="1" x14ac:dyDescent="0.25">
      <c r="A1948" s="6" t="s">
        <v>19</v>
      </c>
      <c r="B1948" s="6" t="s">
        <v>15</v>
      </c>
      <c r="C1948" s="7">
        <f t="shared" ref="C1948:L1948" si="677">SUM(C1941:C1947)</f>
        <v>0</v>
      </c>
      <c r="D1948" s="7">
        <f t="shared" si="677"/>
        <v>0</v>
      </c>
      <c r="E1948" s="7">
        <f t="shared" si="677"/>
        <v>0</v>
      </c>
      <c r="F1948" s="7">
        <f t="shared" si="677"/>
        <v>0</v>
      </c>
      <c r="G1948" s="7">
        <f t="shared" si="677"/>
        <v>0</v>
      </c>
      <c r="H1948" s="7">
        <f t="shared" si="677"/>
        <v>0</v>
      </c>
      <c r="I1948" s="7">
        <f t="shared" si="677"/>
        <v>0</v>
      </c>
      <c r="J1948" s="7">
        <f t="shared" si="677"/>
        <v>0</v>
      </c>
      <c r="K1948" s="7">
        <f t="shared" si="677"/>
        <v>0</v>
      </c>
      <c r="L1948" s="7">
        <f t="shared" si="677"/>
        <v>0</v>
      </c>
      <c r="M1948" s="7">
        <f>M1947</f>
        <v>0</v>
      </c>
      <c r="N1948" s="7">
        <f>SUM(N1941:N1947)</f>
        <v>0</v>
      </c>
      <c r="O1948" s="7"/>
      <c r="P1948" s="7">
        <f>SUM(P1941:P1947)</f>
        <v>0</v>
      </c>
      <c r="Q1948" s="8"/>
    </row>
    <row r="1949" spans="1:17" x14ac:dyDescent="0.25">
      <c r="A1949" s="10" t="s">
        <v>15</v>
      </c>
      <c r="B1949" s="10" t="s">
        <v>20</v>
      </c>
      <c r="C1949" s="11">
        <f t="shared" ref="C1949:L1949" si="678">C1924+C1932+C1940+C1948</f>
        <v>0</v>
      </c>
      <c r="D1949" s="11">
        <f t="shared" si="678"/>
        <v>0</v>
      </c>
      <c r="E1949" s="11">
        <f t="shared" si="678"/>
        <v>0</v>
      </c>
      <c r="F1949" s="11">
        <f t="shared" si="678"/>
        <v>0</v>
      </c>
      <c r="G1949" s="11">
        <f t="shared" si="678"/>
        <v>0</v>
      </c>
      <c r="H1949" s="11">
        <f t="shared" si="678"/>
        <v>0</v>
      </c>
      <c r="I1949" s="11">
        <f t="shared" si="678"/>
        <v>0</v>
      </c>
      <c r="J1949" s="11">
        <f t="shared" si="678"/>
        <v>0</v>
      </c>
      <c r="K1949" s="11">
        <f t="shared" si="678"/>
        <v>0</v>
      </c>
      <c r="L1949" s="11">
        <f t="shared" si="678"/>
        <v>0</v>
      </c>
      <c r="M1949" s="11">
        <f>M1948</f>
        <v>0</v>
      </c>
      <c r="N1949" s="11">
        <f>N1924+N1932+N1940+N1948</f>
        <v>0</v>
      </c>
      <c r="O1949" s="11"/>
      <c r="P1949" s="11">
        <f>P1924+P1932+P1940+P1948</f>
        <v>0</v>
      </c>
      <c r="Q1949" s="9"/>
    </row>
    <row r="1950" spans="1:17" ht="15" customHeight="1" x14ac:dyDescent="0.25">
      <c r="B1950" s="3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</row>
    <row r="1951" spans="1:17" ht="15" customHeight="1" x14ac:dyDescent="0.25">
      <c r="A1951" s="3"/>
      <c r="B1951" s="3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</row>
    <row r="1952" spans="1:17" ht="15" customHeight="1" x14ac:dyDescent="0.25">
      <c r="A1952" s="3"/>
      <c r="B1952" s="3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</row>
    <row r="1953" spans="1:17" ht="15" customHeight="1" x14ac:dyDescent="0.25">
      <c r="A1953" s="3"/>
      <c r="B1953" s="3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</row>
    <row r="1954" spans="1:17" ht="15" customHeight="1" x14ac:dyDescent="0.25">
      <c r="A1954" s="3"/>
      <c r="B1954" s="3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</row>
    <row r="1955" spans="1:17" ht="15" customHeight="1" x14ac:dyDescent="0.25">
      <c r="A1955" s="3"/>
      <c r="B1955" s="3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</row>
    <row r="1956" spans="1:17" ht="15" customHeight="1" x14ac:dyDescent="0.25">
      <c r="A1956" s="3"/>
      <c r="B1956" s="3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</row>
    <row r="1957" spans="1:17" ht="15" customHeight="1" x14ac:dyDescent="0.25">
      <c r="A1957" s="6" t="s">
        <v>16</v>
      </c>
      <c r="B1957" s="6" t="s">
        <v>15</v>
      </c>
      <c r="C1957" s="7">
        <f t="shared" ref="C1957:L1957" si="679">SUM(C1950:C1956)</f>
        <v>0</v>
      </c>
      <c r="D1957" s="7">
        <f t="shared" si="679"/>
        <v>0</v>
      </c>
      <c r="E1957" s="7">
        <f t="shared" si="679"/>
        <v>0</v>
      </c>
      <c r="F1957" s="7">
        <f t="shared" si="679"/>
        <v>0</v>
      </c>
      <c r="G1957" s="7">
        <f t="shared" si="679"/>
        <v>0</v>
      </c>
      <c r="H1957" s="7">
        <f t="shared" si="679"/>
        <v>0</v>
      </c>
      <c r="I1957" s="7">
        <f t="shared" si="679"/>
        <v>0</v>
      </c>
      <c r="J1957" s="7">
        <f t="shared" si="679"/>
        <v>0</v>
      </c>
      <c r="K1957" s="7">
        <f t="shared" si="679"/>
        <v>0</v>
      </c>
      <c r="L1957" s="7">
        <f t="shared" si="679"/>
        <v>0</v>
      </c>
      <c r="M1957" s="7">
        <f>M1956</f>
        <v>0</v>
      </c>
      <c r="N1957" s="7">
        <f>SUM(N1950:N1956)</f>
        <v>0</v>
      </c>
      <c r="O1957" s="7"/>
      <c r="P1957" s="7">
        <f>SUM(P1950:P1956)</f>
        <v>0</v>
      </c>
      <c r="Q1957" s="8"/>
    </row>
    <row r="1958" spans="1:17" ht="15" customHeight="1" x14ac:dyDescent="0.25">
      <c r="A1958" s="3"/>
      <c r="B1958" s="3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</row>
    <row r="1959" spans="1:17" ht="15" customHeight="1" x14ac:dyDescent="0.25">
      <c r="A1959" s="3"/>
      <c r="B1959" s="3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</row>
    <row r="1960" spans="1:17" ht="15" customHeight="1" x14ac:dyDescent="0.25">
      <c r="A1960" s="3"/>
      <c r="B1960" s="3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</row>
    <row r="1961" spans="1:17" ht="15" customHeight="1" x14ac:dyDescent="0.25">
      <c r="A1961" s="3"/>
      <c r="B1961" s="3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</row>
    <row r="1962" spans="1:17" ht="15" customHeight="1" x14ac:dyDescent="0.25">
      <c r="A1962" s="3"/>
      <c r="B1962" s="3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</row>
    <row r="1963" spans="1:17" ht="15" customHeight="1" x14ac:dyDescent="0.25">
      <c r="A1963" s="3"/>
      <c r="B1963" s="3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</row>
    <row r="1964" spans="1:17" ht="15" customHeight="1" x14ac:dyDescent="0.25">
      <c r="A1964" s="3"/>
      <c r="B1964" s="3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</row>
    <row r="1965" spans="1:17" ht="15" customHeight="1" x14ac:dyDescent="0.25">
      <c r="A1965" s="6" t="s">
        <v>17</v>
      </c>
      <c r="B1965" s="6" t="s">
        <v>15</v>
      </c>
      <c r="C1965" s="7">
        <f t="shared" ref="C1965:L1965" si="680">SUM(C1958:C1964)</f>
        <v>0</v>
      </c>
      <c r="D1965" s="7">
        <f t="shared" si="680"/>
        <v>0</v>
      </c>
      <c r="E1965" s="7">
        <f t="shared" si="680"/>
        <v>0</v>
      </c>
      <c r="F1965" s="7">
        <f t="shared" si="680"/>
        <v>0</v>
      </c>
      <c r="G1965" s="7">
        <f t="shared" si="680"/>
        <v>0</v>
      </c>
      <c r="H1965" s="7">
        <f t="shared" si="680"/>
        <v>0</v>
      </c>
      <c r="I1965" s="7">
        <f t="shared" si="680"/>
        <v>0</v>
      </c>
      <c r="J1965" s="7">
        <f t="shared" si="680"/>
        <v>0</v>
      </c>
      <c r="K1965" s="7">
        <f t="shared" si="680"/>
        <v>0</v>
      </c>
      <c r="L1965" s="7">
        <f t="shared" si="680"/>
        <v>0</v>
      </c>
      <c r="M1965" s="7">
        <f>M1964</f>
        <v>0</v>
      </c>
      <c r="N1965" s="7">
        <f>SUM(N1958:N1964)</f>
        <v>0</v>
      </c>
      <c r="O1965" s="7"/>
      <c r="P1965" s="7">
        <f>SUM(P1958:P1964)</f>
        <v>0</v>
      </c>
      <c r="Q1965" s="8"/>
    </row>
    <row r="1966" spans="1:17" ht="15" customHeight="1" x14ac:dyDescent="0.25">
      <c r="A1966" s="3"/>
      <c r="B1966" s="3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</row>
    <row r="1967" spans="1:17" ht="15" customHeight="1" x14ac:dyDescent="0.25">
      <c r="A1967" s="3"/>
      <c r="B1967" s="3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</row>
    <row r="1968" spans="1:17" ht="15" customHeight="1" x14ac:dyDescent="0.25">
      <c r="A1968" s="3"/>
      <c r="B1968" s="3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</row>
    <row r="1969" spans="1:17" ht="15" customHeight="1" x14ac:dyDescent="0.25">
      <c r="A1969" s="3"/>
      <c r="B1969" s="3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</row>
    <row r="1970" spans="1:17" ht="15" customHeight="1" x14ac:dyDescent="0.25">
      <c r="A1970" s="3"/>
      <c r="B1970" s="3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</row>
    <row r="1971" spans="1:17" ht="15" customHeight="1" x14ac:dyDescent="0.25">
      <c r="A1971" s="3"/>
      <c r="B1971" s="3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</row>
    <row r="1972" spans="1:17" ht="15" customHeight="1" x14ac:dyDescent="0.25">
      <c r="A1972" s="3"/>
      <c r="B1972" s="3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</row>
    <row r="1973" spans="1:17" ht="15" customHeight="1" x14ac:dyDescent="0.25">
      <c r="A1973" s="6" t="s">
        <v>18</v>
      </c>
      <c r="B1973" s="6" t="s">
        <v>15</v>
      </c>
      <c r="C1973" s="7">
        <f t="shared" ref="C1973:L1973" si="681">SUM(C1966:C1972)</f>
        <v>0</v>
      </c>
      <c r="D1973" s="7">
        <f t="shared" si="681"/>
        <v>0</v>
      </c>
      <c r="E1973" s="7">
        <f t="shared" si="681"/>
        <v>0</v>
      </c>
      <c r="F1973" s="7">
        <f t="shared" si="681"/>
        <v>0</v>
      </c>
      <c r="G1973" s="7">
        <f t="shared" si="681"/>
        <v>0</v>
      </c>
      <c r="H1973" s="7">
        <f t="shared" si="681"/>
        <v>0</v>
      </c>
      <c r="I1973" s="7">
        <f t="shared" si="681"/>
        <v>0</v>
      </c>
      <c r="J1973" s="7">
        <f t="shared" si="681"/>
        <v>0</v>
      </c>
      <c r="K1973" s="7">
        <f t="shared" si="681"/>
        <v>0</v>
      </c>
      <c r="L1973" s="7">
        <f t="shared" si="681"/>
        <v>0</v>
      </c>
      <c r="M1973" s="7">
        <f>M1972</f>
        <v>0</v>
      </c>
      <c r="N1973" s="7">
        <f>SUM(N1966:N1972)</f>
        <v>0</v>
      </c>
      <c r="O1973" s="7"/>
      <c r="P1973" s="7">
        <f>SUM(P1966:P1972)</f>
        <v>0</v>
      </c>
      <c r="Q1973" s="8"/>
    </row>
    <row r="1974" spans="1:17" ht="15" customHeight="1" x14ac:dyDescent="0.25">
      <c r="A1974" s="3"/>
      <c r="B1974" s="3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</row>
    <row r="1975" spans="1:17" ht="15" customHeight="1" x14ac:dyDescent="0.25">
      <c r="A1975" s="3"/>
      <c r="B1975" s="3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</row>
    <row r="1976" spans="1:17" ht="15" customHeight="1" x14ac:dyDescent="0.25">
      <c r="A1976" s="3"/>
      <c r="B1976" s="3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</row>
    <row r="1977" spans="1:17" ht="15" customHeight="1" x14ac:dyDescent="0.25">
      <c r="A1977" s="3"/>
      <c r="B1977" s="3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</row>
    <row r="1978" spans="1:17" ht="15" customHeight="1" x14ac:dyDescent="0.25">
      <c r="A1978" s="3"/>
      <c r="B1978" s="3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</row>
    <row r="1979" spans="1:17" ht="15" customHeight="1" x14ac:dyDescent="0.25">
      <c r="A1979" s="3"/>
      <c r="B1979" s="3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</row>
    <row r="1980" spans="1:17" ht="15" customHeight="1" x14ac:dyDescent="0.25">
      <c r="A1980" s="3"/>
      <c r="B1980" s="3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</row>
    <row r="1981" spans="1:17" ht="15" customHeight="1" x14ac:dyDescent="0.25">
      <c r="A1981" s="6" t="s">
        <v>19</v>
      </c>
      <c r="B1981" s="6" t="s">
        <v>15</v>
      </c>
      <c r="C1981" s="7">
        <f t="shared" ref="C1981:L1981" si="682">SUM(C1974:C1980)</f>
        <v>0</v>
      </c>
      <c r="D1981" s="7">
        <f t="shared" si="682"/>
        <v>0</v>
      </c>
      <c r="E1981" s="7">
        <f t="shared" si="682"/>
        <v>0</v>
      </c>
      <c r="F1981" s="7">
        <f t="shared" si="682"/>
        <v>0</v>
      </c>
      <c r="G1981" s="7">
        <f t="shared" si="682"/>
        <v>0</v>
      </c>
      <c r="H1981" s="7">
        <f t="shared" si="682"/>
        <v>0</v>
      </c>
      <c r="I1981" s="7">
        <f t="shared" si="682"/>
        <v>0</v>
      </c>
      <c r="J1981" s="7">
        <f t="shared" si="682"/>
        <v>0</v>
      </c>
      <c r="K1981" s="7">
        <f t="shared" si="682"/>
        <v>0</v>
      </c>
      <c r="L1981" s="7">
        <f t="shared" si="682"/>
        <v>0</v>
      </c>
      <c r="M1981" s="7">
        <f>M1980</f>
        <v>0</v>
      </c>
      <c r="N1981" s="7">
        <f>SUM(N1974:N1980)</f>
        <v>0</v>
      </c>
      <c r="O1981" s="7"/>
      <c r="P1981" s="7">
        <f>SUM(P1974:P1980)</f>
        <v>0</v>
      </c>
      <c r="Q1981" s="8"/>
    </row>
    <row r="1982" spans="1:17" x14ac:dyDescent="0.25">
      <c r="A1982" s="10" t="s">
        <v>15</v>
      </c>
      <c r="B1982" s="10" t="s">
        <v>20</v>
      </c>
      <c r="C1982" s="11">
        <f t="shared" ref="C1982:L1982" si="683">C1957+C1965+C1973+C1981</f>
        <v>0</v>
      </c>
      <c r="D1982" s="11">
        <f t="shared" si="683"/>
        <v>0</v>
      </c>
      <c r="E1982" s="11">
        <f t="shared" si="683"/>
        <v>0</v>
      </c>
      <c r="F1982" s="11">
        <f t="shared" si="683"/>
        <v>0</v>
      </c>
      <c r="G1982" s="11">
        <f t="shared" si="683"/>
        <v>0</v>
      </c>
      <c r="H1982" s="11">
        <f t="shared" si="683"/>
        <v>0</v>
      </c>
      <c r="I1982" s="11">
        <f t="shared" si="683"/>
        <v>0</v>
      </c>
      <c r="J1982" s="11">
        <f t="shared" si="683"/>
        <v>0</v>
      </c>
      <c r="K1982" s="11">
        <f t="shared" si="683"/>
        <v>0</v>
      </c>
      <c r="L1982" s="11">
        <f t="shared" si="683"/>
        <v>0</v>
      </c>
      <c r="M1982" s="11">
        <f>M1981</f>
        <v>0</v>
      </c>
      <c r="N1982" s="11">
        <f>N1957+N1965+N1973+N1981</f>
        <v>0</v>
      </c>
      <c r="O1982" s="11"/>
      <c r="P1982" s="11">
        <f>P1957+P1965+P1973+P1981</f>
        <v>0</v>
      </c>
      <c r="Q1982" s="9"/>
    </row>
    <row r="1983" spans="1:17" ht="15" customHeight="1" x14ac:dyDescent="0.25">
      <c r="B1983" s="3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</row>
    <row r="1984" spans="1:17" ht="15" customHeight="1" x14ac:dyDescent="0.25">
      <c r="A1984" s="3"/>
      <c r="B1984" s="3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</row>
    <row r="1985" spans="1:17" ht="15" customHeight="1" x14ac:dyDescent="0.25">
      <c r="A1985" s="3"/>
      <c r="B1985" s="3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</row>
    <row r="1986" spans="1:17" ht="15" customHeight="1" x14ac:dyDescent="0.25">
      <c r="A1986" s="3"/>
      <c r="B1986" s="3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</row>
    <row r="1987" spans="1:17" ht="15" customHeight="1" x14ac:dyDescent="0.25">
      <c r="A1987" s="3"/>
      <c r="B1987" s="3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</row>
    <row r="1988" spans="1:17" ht="15" customHeight="1" x14ac:dyDescent="0.25">
      <c r="A1988" s="3"/>
      <c r="B1988" s="3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</row>
    <row r="1989" spans="1:17" ht="15" customHeight="1" x14ac:dyDescent="0.25">
      <c r="A1989" s="3"/>
      <c r="B1989" s="3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</row>
    <row r="1990" spans="1:17" ht="15" customHeight="1" x14ac:dyDescent="0.25">
      <c r="A1990" s="6" t="s">
        <v>16</v>
      </c>
      <c r="B1990" s="6" t="s">
        <v>15</v>
      </c>
      <c r="C1990" s="7">
        <f t="shared" ref="C1990:L1990" si="684">SUM(C1983:C1989)</f>
        <v>0</v>
      </c>
      <c r="D1990" s="7">
        <f t="shared" si="684"/>
        <v>0</v>
      </c>
      <c r="E1990" s="7">
        <f t="shared" si="684"/>
        <v>0</v>
      </c>
      <c r="F1990" s="7">
        <f t="shared" si="684"/>
        <v>0</v>
      </c>
      <c r="G1990" s="7">
        <f t="shared" si="684"/>
        <v>0</v>
      </c>
      <c r="H1990" s="7">
        <f t="shared" si="684"/>
        <v>0</v>
      </c>
      <c r="I1990" s="7">
        <f t="shared" si="684"/>
        <v>0</v>
      </c>
      <c r="J1990" s="7">
        <f t="shared" si="684"/>
        <v>0</v>
      </c>
      <c r="K1990" s="7">
        <f t="shared" si="684"/>
        <v>0</v>
      </c>
      <c r="L1990" s="7">
        <f t="shared" si="684"/>
        <v>0</v>
      </c>
      <c r="M1990" s="7">
        <f>M1989</f>
        <v>0</v>
      </c>
      <c r="N1990" s="7">
        <f>SUM(N1983:N1989)</f>
        <v>0</v>
      </c>
      <c r="O1990" s="7"/>
      <c r="P1990" s="7">
        <f>SUM(P1983:P1989)</f>
        <v>0</v>
      </c>
      <c r="Q1990" s="8"/>
    </row>
    <row r="1991" spans="1:17" ht="15" customHeight="1" x14ac:dyDescent="0.25">
      <c r="A1991" s="3"/>
      <c r="B1991" s="3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</row>
    <row r="1992" spans="1:17" ht="15" customHeight="1" x14ac:dyDescent="0.25">
      <c r="A1992" s="3"/>
      <c r="B1992" s="3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</row>
    <row r="1993" spans="1:17" ht="15" customHeight="1" x14ac:dyDescent="0.25">
      <c r="A1993" s="3"/>
      <c r="B1993" s="3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</row>
    <row r="1994" spans="1:17" ht="15" customHeight="1" x14ac:dyDescent="0.25">
      <c r="A1994" s="3"/>
      <c r="B1994" s="3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</row>
    <row r="1995" spans="1:17" ht="15" customHeight="1" x14ac:dyDescent="0.25">
      <c r="A1995" s="3"/>
      <c r="B1995" s="3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</row>
    <row r="1996" spans="1:17" ht="15" customHeight="1" x14ac:dyDescent="0.25">
      <c r="A1996" s="3"/>
      <c r="B1996" s="3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</row>
    <row r="1997" spans="1:17" ht="15" customHeight="1" x14ac:dyDescent="0.25">
      <c r="A1997" s="3"/>
      <c r="B1997" s="3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</row>
    <row r="1998" spans="1:17" ht="15" customHeight="1" x14ac:dyDescent="0.25">
      <c r="A1998" s="6" t="s">
        <v>17</v>
      </c>
      <c r="B1998" s="6" t="s">
        <v>15</v>
      </c>
      <c r="C1998" s="7">
        <f t="shared" ref="C1998:L1998" si="685">SUM(C1991:C1997)</f>
        <v>0</v>
      </c>
      <c r="D1998" s="7">
        <f t="shared" si="685"/>
        <v>0</v>
      </c>
      <c r="E1998" s="7">
        <f t="shared" si="685"/>
        <v>0</v>
      </c>
      <c r="F1998" s="7">
        <f t="shared" si="685"/>
        <v>0</v>
      </c>
      <c r="G1998" s="7">
        <f t="shared" si="685"/>
        <v>0</v>
      </c>
      <c r="H1998" s="7">
        <f t="shared" si="685"/>
        <v>0</v>
      </c>
      <c r="I1998" s="7">
        <f t="shared" si="685"/>
        <v>0</v>
      </c>
      <c r="J1998" s="7">
        <f t="shared" si="685"/>
        <v>0</v>
      </c>
      <c r="K1998" s="7">
        <f t="shared" si="685"/>
        <v>0</v>
      </c>
      <c r="L1998" s="7">
        <f t="shared" si="685"/>
        <v>0</v>
      </c>
      <c r="M1998" s="7">
        <f>M1997</f>
        <v>0</v>
      </c>
      <c r="N1998" s="7">
        <f>SUM(N1991:N1997)</f>
        <v>0</v>
      </c>
      <c r="O1998" s="7"/>
      <c r="P1998" s="7">
        <f>SUM(P1991:P1997)</f>
        <v>0</v>
      </c>
      <c r="Q1998" s="8"/>
    </row>
    <row r="1999" spans="1:17" ht="15" customHeight="1" x14ac:dyDescent="0.25">
      <c r="A1999" s="3"/>
      <c r="B1999" s="3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</row>
    <row r="2000" spans="1:17" ht="15" customHeight="1" x14ac:dyDescent="0.25">
      <c r="A2000" s="3"/>
      <c r="B2000" s="3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</row>
    <row r="2001" spans="1:17" ht="15" customHeight="1" x14ac:dyDescent="0.25">
      <c r="A2001" s="3"/>
      <c r="B2001" s="3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</row>
    <row r="2002" spans="1:17" ht="15" customHeight="1" x14ac:dyDescent="0.25">
      <c r="A2002" s="3"/>
      <c r="B2002" s="3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</row>
    <row r="2003" spans="1:17" ht="15" customHeight="1" x14ac:dyDescent="0.25">
      <c r="A2003" s="3"/>
      <c r="B2003" s="3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</row>
    <row r="2004" spans="1:17" ht="15" customHeight="1" x14ac:dyDescent="0.25">
      <c r="A2004" s="3"/>
      <c r="B2004" s="3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</row>
    <row r="2005" spans="1:17" ht="15" customHeight="1" x14ac:dyDescent="0.25">
      <c r="A2005" s="3"/>
      <c r="B2005" s="3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</row>
    <row r="2006" spans="1:17" ht="15" customHeight="1" x14ac:dyDescent="0.25">
      <c r="A2006" s="6" t="s">
        <v>18</v>
      </c>
      <c r="B2006" s="6" t="s">
        <v>15</v>
      </c>
      <c r="C2006" s="7">
        <f t="shared" ref="C2006:L2006" si="686">SUM(C1999:C2005)</f>
        <v>0</v>
      </c>
      <c r="D2006" s="7">
        <f t="shared" si="686"/>
        <v>0</v>
      </c>
      <c r="E2006" s="7">
        <f t="shared" si="686"/>
        <v>0</v>
      </c>
      <c r="F2006" s="7">
        <f t="shared" si="686"/>
        <v>0</v>
      </c>
      <c r="G2006" s="7">
        <f t="shared" si="686"/>
        <v>0</v>
      </c>
      <c r="H2006" s="7">
        <f t="shared" si="686"/>
        <v>0</v>
      </c>
      <c r="I2006" s="7">
        <f t="shared" si="686"/>
        <v>0</v>
      </c>
      <c r="J2006" s="7">
        <f t="shared" si="686"/>
        <v>0</v>
      </c>
      <c r="K2006" s="7">
        <f t="shared" si="686"/>
        <v>0</v>
      </c>
      <c r="L2006" s="7">
        <f t="shared" si="686"/>
        <v>0</v>
      </c>
      <c r="M2006" s="7">
        <f>M2005</f>
        <v>0</v>
      </c>
      <c r="N2006" s="7">
        <f>SUM(N1999:N2005)</f>
        <v>0</v>
      </c>
      <c r="O2006" s="7"/>
      <c r="P2006" s="7">
        <f>SUM(P1999:P2005)</f>
        <v>0</v>
      </c>
      <c r="Q2006" s="8"/>
    </row>
    <row r="2007" spans="1:17" ht="15" customHeight="1" x14ac:dyDescent="0.25">
      <c r="A2007" s="3"/>
      <c r="B2007" s="3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</row>
    <row r="2008" spans="1:17" ht="15" customHeight="1" x14ac:dyDescent="0.25">
      <c r="A2008" s="3"/>
      <c r="B2008" s="3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</row>
    <row r="2009" spans="1:17" ht="15" customHeight="1" x14ac:dyDescent="0.25">
      <c r="A2009" s="3"/>
      <c r="B2009" s="3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</row>
    <row r="2010" spans="1:17" ht="15" customHeight="1" x14ac:dyDescent="0.25">
      <c r="A2010" s="3"/>
      <c r="B2010" s="3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</row>
    <row r="2011" spans="1:17" ht="15" customHeight="1" x14ac:dyDescent="0.25">
      <c r="A2011" s="3"/>
      <c r="B2011" s="3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</row>
    <row r="2012" spans="1:17" ht="15" customHeight="1" x14ac:dyDescent="0.25">
      <c r="A2012" s="3"/>
      <c r="B2012" s="3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</row>
    <row r="2013" spans="1:17" ht="15" customHeight="1" x14ac:dyDescent="0.25">
      <c r="A2013" s="3"/>
      <c r="B2013" s="3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</row>
    <row r="2014" spans="1:17" ht="15" customHeight="1" x14ac:dyDescent="0.25">
      <c r="A2014" s="6" t="s">
        <v>19</v>
      </c>
      <c r="B2014" s="6" t="s">
        <v>15</v>
      </c>
      <c r="C2014" s="7">
        <f t="shared" ref="C2014:L2014" si="687">SUM(C2007:C2013)</f>
        <v>0</v>
      </c>
      <c r="D2014" s="7">
        <f t="shared" si="687"/>
        <v>0</v>
      </c>
      <c r="E2014" s="7">
        <f t="shared" si="687"/>
        <v>0</v>
      </c>
      <c r="F2014" s="7">
        <f t="shared" si="687"/>
        <v>0</v>
      </c>
      <c r="G2014" s="7">
        <f t="shared" si="687"/>
        <v>0</v>
      </c>
      <c r="H2014" s="7">
        <f t="shared" si="687"/>
        <v>0</v>
      </c>
      <c r="I2014" s="7">
        <f t="shared" si="687"/>
        <v>0</v>
      </c>
      <c r="J2014" s="7">
        <f t="shared" si="687"/>
        <v>0</v>
      </c>
      <c r="K2014" s="7">
        <f t="shared" si="687"/>
        <v>0</v>
      </c>
      <c r="L2014" s="7">
        <f t="shared" si="687"/>
        <v>0</v>
      </c>
      <c r="M2014" s="7">
        <f>M2013</f>
        <v>0</v>
      </c>
      <c r="N2014" s="7">
        <f>SUM(N2007:N2013)</f>
        <v>0</v>
      </c>
      <c r="O2014" s="7"/>
      <c r="P2014" s="7">
        <f>SUM(P2007:P2013)</f>
        <v>0</v>
      </c>
      <c r="Q2014" s="8"/>
    </row>
    <row r="2015" spans="1:17" x14ac:dyDescent="0.25">
      <c r="A2015" s="10" t="s">
        <v>15</v>
      </c>
      <c r="B2015" s="10" t="s">
        <v>20</v>
      </c>
      <c r="C2015" s="11">
        <f t="shared" ref="C2015:L2015" si="688">C1990+C1998+C2006+C2014</f>
        <v>0</v>
      </c>
      <c r="D2015" s="11">
        <f t="shared" si="688"/>
        <v>0</v>
      </c>
      <c r="E2015" s="11">
        <f t="shared" si="688"/>
        <v>0</v>
      </c>
      <c r="F2015" s="11">
        <f t="shared" si="688"/>
        <v>0</v>
      </c>
      <c r="G2015" s="11">
        <f t="shared" si="688"/>
        <v>0</v>
      </c>
      <c r="H2015" s="11">
        <f t="shared" si="688"/>
        <v>0</v>
      </c>
      <c r="I2015" s="11">
        <f t="shared" si="688"/>
        <v>0</v>
      </c>
      <c r="J2015" s="11">
        <f t="shared" si="688"/>
        <v>0</v>
      </c>
      <c r="K2015" s="11">
        <f t="shared" si="688"/>
        <v>0</v>
      </c>
      <c r="L2015" s="11">
        <f t="shared" si="688"/>
        <v>0</v>
      </c>
      <c r="M2015" s="11">
        <f>M2014</f>
        <v>0</v>
      </c>
      <c r="N2015" s="11">
        <f>N1990+N1998+N2006+N2014</f>
        <v>0</v>
      </c>
      <c r="O2015" s="11"/>
      <c r="P2015" s="11">
        <f>P1990+P1998+P2006+P2014</f>
        <v>0</v>
      </c>
      <c r="Q2015" s="9"/>
    </row>
    <row r="2016" spans="1:17" ht="15" customHeight="1" x14ac:dyDescent="0.25">
      <c r="B2016" s="3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</row>
    <row r="2017" spans="1:17" ht="15" customHeight="1" x14ac:dyDescent="0.25">
      <c r="A2017" s="3"/>
      <c r="B2017" s="3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</row>
    <row r="2018" spans="1:17" ht="15" customHeight="1" x14ac:dyDescent="0.25">
      <c r="A2018" s="3"/>
      <c r="B2018" s="3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</row>
    <row r="2019" spans="1:17" ht="15" customHeight="1" x14ac:dyDescent="0.25">
      <c r="A2019" s="3"/>
      <c r="B2019" s="3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</row>
    <row r="2020" spans="1:17" ht="15" customHeight="1" x14ac:dyDescent="0.25">
      <c r="A2020" s="3"/>
      <c r="B2020" s="3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</row>
    <row r="2021" spans="1:17" ht="15" customHeight="1" x14ac:dyDescent="0.25">
      <c r="A2021" s="3"/>
      <c r="B2021" s="3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</row>
    <row r="2022" spans="1:17" ht="15" customHeight="1" x14ac:dyDescent="0.25">
      <c r="A2022" s="3"/>
      <c r="B2022" s="3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</row>
    <row r="2023" spans="1:17" ht="15" customHeight="1" x14ac:dyDescent="0.25">
      <c r="A2023" s="6" t="s">
        <v>16</v>
      </c>
      <c r="B2023" s="6" t="s">
        <v>15</v>
      </c>
      <c r="C2023" s="7">
        <f t="shared" ref="C2023:L2023" si="689">SUM(C2016:C2022)</f>
        <v>0</v>
      </c>
      <c r="D2023" s="7">
        <f t="shared" si="689"/>
        <v>0</v>
      </c>
      <c r="E2023" s="7">
        <f t="shared" si="689"/>
        <v>0</v>
      </c>
      <c r="F2023" s="7">
        <f t="shared" si="689"/>
        <v>0</v>
      </c>
      <c r="G2023" s="7">
        <f t="shared" si="689"/>
        <v>0</v>
      </c>
      <c r="H2023" s="7">
        <f t="shared" si="689"/>
        <v>0</v>
      </c>
      <c r="I2023" s="7">
        <f t="shared" si="689"/>
        <v>0</v>
      </c>
      <c r="J2023" s="7">
        <f t="shared" si="689"/>
        <v>0</v>
      </c>
      <c r="K2023" s="7">
        <f t="shared" si="689"/>
        <v>0</v>
      </c>
      <c r="L2023" s="7">
        <f t="shared" si="689"/>
        <v>0</v>
      </c>
      <c r="M2023" s="7">
        <f>M2022</f>
        <v>0</v>
      </c>
      <c r="N2023" s="7">
        <f>SUM(N2016:N2022)</f>
        <v>0</v>
      </c>
      <c r="O2023" s="7"/>
      <c r="P2023" s="7">
        <f>SUM(P2016:P2022)</f>
        <v>0</v>
      </c>
      <c r="Q2023" s="8"/>
    </row>
    <row r="2024" spans="1:17" ht="15" customHeight="1" x14ac:dyDescent="0.25">
      <c r="A2024" s="3"/>
      <c r="B2024" s="3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</row>
    <row r="2025" spans="1:17" ht="15" customHeight="1" x14ac:dyDescent="0.25">
      <c r="A2025" s="3"/>
      <c r="B2025" s="3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</row>
    <row r="2026" spans="1:17" ht="15" customHeight="1" x14ac:dyDescent="0.25">
      <c r="A2026" s="3"/>
      <c r="B2026" s="3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</row>
    <row r="2027" spans="1:17" ht="15" customHeight="1" x14ac:dyDescent="0.25">
      <c r="A2027" s="3"/>
      <c r="B2027" s="3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</row>
    <row r="2028" spans="1:17" ht="15" customHeight="1" x14ac:dyDescent="0.25">
      <c r="A2028" s="3"/>
      <c r="B2028" s="3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</row>
    <row r="2029" spans="1:17" ht="15" customHeight="1" x14ac:dyDescent="0.25">
      <c r="A2029" s="3"/>
      <c r="B2029" s="3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</row>
    <row r="2030" spans="1:17" ht="15" customHeight="1" x14ac:dyDescent="0.25">
      <c r="A2030" s="3"/>
      <c r="B2030" s="3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</row>
    <row r="2031" spans="1:17" ht="15" customHeight="1" x14ac:dyDescent="0.25">
      <c r="A2031" s="6" t="s">
        <v>17</v>
      </c>
      <c r="B2031" s="6" t="s">
        <v>15</v>
      </c>
      <c r="C2031" s="7">
        <f t="shared" ref="C2031:L2031" si="690">SUM(C2024:C2030)</f>
        <v>0</v>
      </c>
      <c r="D2031" s="7">
        <f t="shared" si="690"/>
        <v>0</v>
      </c>
      <c r="E2031" s="7">
        <f t="shared" si="690"/>
        <v>0</v>
      </c>
      <c r="F2031" s="7">
        <f t="shared" si="690"/>
        <v>0</v>
      </c>
      <c r="G2031" s="7">
        <f t="shared" si="690"/>
        <v>0</v>
      </c>
      <c r="H2031" s="7">
        <f t="shared" si="690"/>
        <v>0</v>
      </c>
      <c r="I2031" s="7">
        <f t="shared" si="690"/>
        <v>0</v>
      </c>
      <c r="J2031" s="7">
        <f t="shared" si="690"/>
        <v>0</v>
      </c>
      <c r="K2031" s="7">
        <f t="shared" si="690"/>
        <v>0</v>
      </c>
      <c r="L2031" s="7">
        <f t="shared" si="690"/>
        <v>0</v>
      </c>
      <c r="M2031" s="7">
        <f>M2030</f>
        <v>0</v>
      </c>
      <c r="N2031" s="7">
        <f>SUM(N2024:N2030)</f>
        <v>0</v>
      </c>
      <c r="O2031" s="7"/>
      <c r="P2031" s="7">
        <f>SUM(P2024:P2030)</f>
        <v>0</v>
      </c>
      <c r="Q2031" s="8"/>
    </row>
    <row r="2032" spans="1:17" ht="15" customHeight="1" x14ac:dyDescent="0.25">
      <c r="A2032" s="3"/>
      <c r="B2032" s="3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</row>
    <row r="2033" spans="1:17" ht="15" customHeight="1" x14ac:dyDescent="0.25">
      <c r="A2033" s="3"/>
      <c r="B2033" s="3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</row>
    <row r="2034" spans="1:17" ht="15" customHeight="1" x14ac:dyDescent="0.25">
      <c r="A2034" s="3"/>
      <c r="B2034" s="3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</row>
    <row r="2035" spans="1:17" ht="15" customHeight="1" x14ac:dyDescent="0.25">
      <c r="A2035" s="3"/>
      <c r="B2035" s="3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</row>
    <row r="2036" spans="1:17" ht="15" customHeight="1" x14ac:dyDescent="0.25">
      <c r="A2036" s="3"/>
      <c r="B2036" s="3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</row>
    <row r="2037" spans="1:17" ht="15" customHeight="1" x14ac:dyDescent="0.25">
      <c r="A2037" s="3"/>
      <c r="B2037" s="3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</row>
    <row r="2038" spans="1:17" ht="15" customHeight="1" x14ac:dyDescent="0.25">
      <c r="A2038" s="3"/>
      <c r="B2038" s="3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</row>
    <row r="2039" spans="1:17" ht="15" customHeight="1" x14ac:dyDescent="0.25">
      <c r="A2039" s="6" t="s">
        <v>18</v>
      </c>
      <c r="B2039" s="6" t="s">
        <v>15</v>
      </c>
      <c r="C2039" s="7">
        <f t="shared" ref="C2039:L2039" si="691">SUM(C2032:C2038)</f>
        <v>0</v>
      </c>
      <c r="D2039" s="7">
        <f t="shared" si="691"/>
        <v>0</v>
      </c>
      <c r="E2039" s="7">
        <f t="shared" si="691"/>
        <v>0</v>
      </c>
      <c r="F2039" s="7">
        <f t="shared" si="691"/>
        <v>0</v>
      </c>
      <c r="G2039" s="7">
        <f t="shared" si="691"/>
        <v>0</v>
      </c>
      <c r="H2039" s="7">
        <f t="shared" si="691"/>
        <v>0</v>
      </c>
      <c r="I2039" s="7">
        <f t="shared" si="691"/>
        <v>0</v>
      </c>
      <c r="J2039" s="7">
        <f t="shared" si="691"/>
        <v>0</v>
      </c>
      <c r="K2039" s="7">
        <f t="shared" si="691"/>
        <v>0</v>
      </c>
      <c r="L2039" s="7">
        <f t="shared" si="691"/>
        <v>0</v>
      </c>
      <c r="M2039" s="7">
        <f>M2038</f>
        <v>0</v>
      </c>
      <c r="N2039" s="7">
        <f>SUM(N2032:N2038)</f>
        <v>0</v>
      </c>
      <c r="O2039" s="7"/>
      <c r="P2039" s="7">
        <f>SUM(P2032:P2038)</f>
        <v>0</v>
      </c>
      <c r="Q2039" s="8"/>
    </row>
    <row r="2040" spans="1:17" ht="15" customHeight="1" x14ac:dyDescent="0.25">
      <c r="A2040" s="3"/>
      <c r="B2040" s="3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</row>
    <row r="2041" spans="1:17" ht="15" customHeight="1" x14ac:dyDescent="0.25">
      <c r="A2041" s="3"/>
      <c r="B2041" s="3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</row>
    <row r="2042" spans="1:17" ht="15" customHeight="1" x14ac:dyDescent="0.25">
      <c r="A2042" s="3"/>
      <c r="B2042" s="3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</row>
    <row r="2043" spans="1:17" ht="15" customHeight="1" x14ac:dyDescent="0.25">
      <c r="A2043" s="3"/>
      <c r="B2043" s="3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</row>
    <row r="2044" spans="1:17" ht="15" customHeight="1" x14ac:dyDescent="0.25">
      <c r="A2044" s="3"/>
      <c r="B2044" s="3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</row>
    <row r="2045" spans="1:17" ht="15" customHeight="1" x14ac:dyDescent="0.25">
      <c r="A2045" s="3"/>
      <c r="B2045" s="3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</row>
    <row r="2046" spans="1:17" ht="15" customHeight="1" x14ac:dyDescent="0.25">
      <c r="A2046" s="3"/>
      <c r="B2046" s="3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</row>
    <row r="2047" spans="1:17" ht="15" customHeight="1" x14ac:dyDescent="0.25">
      <c r="A2047" s="6" t="s">
        <v>19</v>
      </c>
      <c r="B2047" s="6" t="s">
        <v>15</v>
      </c>
      <c r="C2047" s="7">
        <f t="shared" ref="C2047:L2047" si="692">SUM(C2040:C2046)</f>
        <v>0</v>
      </c>
      <c r="D2047" s="7">
        <f t="shared" si="692"/>
        <v>0</v>
      </c>
      <c r="E2047" s="7">
        <f t="shared" si="692"/>
        <v>0</v>
      </c>
      <c r="F2047" s="7">
        <f t="shared" si="692"/>
        <v>0</v>
      </c>
      <c r="G2047" s="7">
        <f t="shared" si="692"/>
        <v>0</v>
      </c>
      <c r="H2047" s="7">
        <f t="shared" si="692"/>
        <v>0</v>
      </c>
      <c r="I2047" s="7">
        <f t="shared" si="692"/>
        <v>0</v>
      </c>
      <c r="J2047" s="7">
        <f t="shared" si="692"/>
        <v>0</v>
      </c>
      <c r="K2047" s="7">
        <f t="shared" si="692"/>
        <v>0</v>
      </c>
      <c r="L2047" s="7">
        <f t="shared" si="692"/>
        <v>0</v>
      </c>
      <c r="M2047" s="7">
        <f>M2046</f>
        <v>0</v>
      </c>
      <c r="N2047" s="7">
        <f>SUM(N2040:N2046)</f>
        <v>0</v>
      </c>
      <c r="O2047" s="7"/>
      <c r="P2047" s="7">
        <f>SUM(P2040:P2046)</f>
        <v>0</v>
      </c>
      <c r="Q2047" s="8"/>
    </row>
    <row r="2048" spans="1:17" x14ac:dyDescent="0.25">
      <c r="A2048" s="10" t="s">
        <v>15</v>
      </c>
      <c r="B2048" s="10" t="s">
        <v>20</v>
      </c>
      <c r="C2048" s="11">
        <f t="shared" ref="C2048:L2048" si="693">C2023+C2031+C2039+C2047</f>
        <v>0</v>
      </c>
      <c r="D2048" s="11">
        <f t="shared" si="693"/>
        <v>0</v>
      </c>
      <c r="E2048" s="11">
        <f t="shared" si="693"/>
        <v>0</v>
      </c>
      <c r="F2048" s="11">
        <f t="shared" si="693"/>
        <v>0</v>
      </c>
      <c r="G2048" s="11">
        <f t="shared" si="693"/>
        <v>0</v>
      </c>
      <c r="H2048" s="11">
        <f t="shared" si="693"/>
        <v>0</v>
      </c>
      <c r="I2048" s="11">
        <f t="shared" si="693"/>
        <v>0</v>
      </c>
      <c r="J2048" s="11">
        <f t="shared" si="693"/>
        <v>0</v>
      </c>
      <c r="K2048" s="11">
        <f t="shared" si="693"/>
        <v>0</v>
      </c>
      <c r="L2048" s="11">
        <f t="shared" si="693"/>
        <v>0</v>
      </c>
      <c r="M2048" s="11">
        <f>M2047</f>
        <v>0</v>
      </c>
      <c r="N2048" s="11">
        <f>N2023+N2031+N2039+N2047</f>
        <v>0</v>
      </c>
      <c r="O2048" s="11"/>
      <c r="P2048" s="11">
        <f>P2023+P2031+P2039+P2047</f>
        <v>0</v>
      </c>
      <c r="Q2048" s="9"/>
    </row>
    <row r="2049" spans="1:17" ht="15" customHeight="1" x14ac:dyDescent="0.25">
      <c r="B2049" s="3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</row>
    <row r="2050" spans="1:17" ht="15" customHeight="1" x14ac:dyDescent="0.25">
      <c r="A2050" s="3"/>
      <c r="B2050" s="3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</row>
    <row r="2051" spans="1:17" ht="15" customHeight="1" x14ac:dyDescent="0.25">
      <c r="A2051" s="3"/>
      <c r="B2051" s="3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</row>
    <row r="2052" spans="1:17" ht="15" customHeight="1" x14ac:dyDescent="0.25">
      <c r="A2052" s="3"/>
      <c r="B2052" s="3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</row>
    <row r="2053" spans="1:17" ht="15" customHeight="1" x14ac:dyDescent="0.25">
      <c r="A2053" s="3"/>
      <c r="B2053" s="3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</row>
    <row r="2054" spans="1:17" ht="15" customHeight="1" x14ac:dyDescent="0.25">
      <c r="A2054" s="3"/>
      <c r="B2054" s="3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</row>
    <row r="2055" spans="1:17" ht="15" customHeight="1" x14ac:dyDescent="0.25">
      <c r="A2055" s="3"/>
      <c r="B2055" s="3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</row>
    <row r="2056" spans="1:17" ht="15" customHeight="1" x14ac:dyDescent="0.25">
      <c r="A2056" s="6" t="s">
        <v>16</v>
      </c>
      <c r="B2056" s="6" t="s">
        <v>15</v>
      </c>
      <c r="C2056" s="7">
        <f t="shared" ref="C2056:L2056" si="694">SUM(C2049:C2055)</f>
        <v>0</v>
      </c>
      <c r="D2056" s="7">
        <f t="shared" si="694"/>
        <v>0</v>
      </c>
      <c r="E2056" s="7">
        <f t="shared" si="694"/>
        <v>0</v>
      </c>
      <c r="F2056" s="7">
        <f t="shared" si="694"/>
        <v>0</v>
      </c>
      <c r="G2056" s="7">
        <f t="shared" si="694"/>
        <v>0</v>
      </c>
      <c r="H2056" s="7">
        <f t="shared" si="694"/>
        <v>0</v>
      </c>
      <c r="I2056" s="7">
        <f t="shared" si="694"/>
        <v>0</v>
      </c>
      <c r="J2056" s="7">
        <f t="shared" si="694"/>
        <v>0</v>
      </c>
      <c r="K2056" s="7">
        <f t="shared" si="694"/>
        <v>0</v>
      </c>
      <c r="L2056" s="7">
        <f t="shared" si="694"/>
        <v>0</v>
      </c>
      <c r="M2056" s="7">
        <f>M2055</f>
        <v>0</v>
      </c>
      <c r="N2056" s="7">
        <f>SUM(N2049:N2055)</f>
        <v>0</v>
      </c>
      <c r="O2056" s="7"/>
      <c r="P2056" s="7">
        <f>SUM(P2049:P2055)</f>
        <v>0</v>
      </c>
      <c r="Q2056" s="8"/>
    </row>
    <row r="2057" spans="1:17" ht="15" customHeight="1" x14ac:dyDescent="0.25">
      <c r="A2057" s="3"/>
      <c r="B2057" s="3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</row>
    <row r="2058" spans="1:17" ht="15" customHeight="1" x14ac:dyDescent="0.25">
      <c r="A2058" s="3"/>
      <c r="B2058" s="3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</row>
    <row r="2059" spans="1:17" ht="15" customHeight="1" x14ac:dyDescent="0.25">
      <c r="A2059" s="3"/>
      <c r="B2059" s="3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</row>
    <row r="2060" spans="1:17" ht="15" customHeight="1" x14ac:dyDescent="0.25">
      <c r="A2060" s="3"/>
      <c r="B2060" s="3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</row>
    <row r="2061" spans="1:17" ht="15" customHeight="1" x14ac:dyDescent="0.25">
      <c r="A2061" s="3"/>
      <c r="B2061" s="3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</row>
    <row r="2062" spans="1:17" ht="15" customHeight="1" x14ac:dyDescent="0.25">
      <c r="A2062" s="3"/>
      <c r="B2062" s="3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</row>
    <row r="2063" spans="1:17" ht="15" customHeight="1" x14ac:dyDescent="0.25">
      <c r="A2063" s="3"/>
      <c r="B2063" s="3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</row>
    <row r="2064" spans="1:17" ht="15" customHeight="1" x14ac:dyDescent="0.25">
      <c r="A2064" s="6" t="s">
        <v>17</v>
      </c>
      <c r="B2064" s="6" t="s">
        <v>15</v>
      </c>
      <c r="C2064" s="7">
        <f t="shared" ref="C2064:L2064" si="695">SUM(C2057:C2063)</f>
        <v>0</v>
      </c>
      <c r="D2064" s="7">
        <f t="shared" si="695"/>
        <v>0</v>
      </c>
      <c r="E2064" s="7">
        <f t="shared" si="695"/>
        <v>0</v>
      </c>
      <c r="F2064" s="7">
        <f t="shared" si="695"/>
        <v>0</v>
      </c>
      <c r="G2064" s="7">
        <f t="shared" si="695"/>
        <v>0</v>
      </c>
      <c r="H2064" s="7">
        <f t="shared" si="695"/>
        <v>0</v>
      </c>
      <c r="I2064" s="7">
        <f t="shared" si="695"/>
        <v>0</v>
      </c>
      <c r="J2064" s="7">
        <f t="shared" si="695"/>
        <v>0</v>
      </c>
      <c r="K2064" s="7">
        <f t="shared" si="695"/>
        <v>0</v>
      </c>
      <c r="L2064" s="7">
        <f t="shared" si="695"/>
        <v>0</v>
      </c>
      <c r="M2064" s="7">
        <f>M2063</f>
        <v>0</v>
      </c>
      <c r="N2064" s="7">
        <f>SUM(N2057:N2063)</f>
        <v>0</v>
      </c>
      <c r="O2064" s="7"/>
      <c r="P2064" s="7">
        <f>SUM(P2057:P2063)</f>
        <v>0</v>
      </c>
      <c r="Q2064" s="8"/>
    </row>
    <row r="2065" spans="1:17" ht="15" customHeight="1" x14ac:dyDescent="0.25">
      <c r="A2065" s="3"/>
      <c r="B2065" s="3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</row>
    <row r="2066" spans="1:17" ht="15" customHeight="1" x14ac:dyDescent="0.25">
      <c r="A2066" s="3"/>
      <c r="B2066" s="3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</row>
    <row r="2067" spans="1:17" ht="15" customHeight="1" x14ac:dyDescent="0.25">
      <c r="A2067" s="3"/>
      <c r="B2067" s="3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</row>
    <row r="2068" spans="1:17" ht="15" customHeight="1" x14ac:dyDescent="0.25">
      <c r="A2068" s="3"/>
      <c r="B2068" s="3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</row>
    <row r="2069" spans="1:17" ht="15" customHeight="1" x14ac:dyDescent="0.25">
      <c r="A2069" s="3"/>
      <c r="B2069" s="3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</row>
    <row r="2070" spans="1:17" ht="15" customHeight="1" x14ac:dyDescent="0.25">
      <c r="A2070" s="3"/>
      <c r="B2070" s="3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</row>
    <row r="2071" spans="1:17" ht="15" customHeight="1" x14ac:dyDescent="0.25">
      <c r="A2071" s="3"/>
      <c r="B2071" s="3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</row>
    <row r="2072" spans="1:17" ht="15" customHeight="1" x14ac:dyDescent="0.25">
      <c r="A2072" s="6" t="s">
        <v>18</v>
      </c>
      <c r="B2072" s="6" t="s">
        <v>15</v>
      </c>
      <c r="C2072" s="7">
        <f t="shared" ref="C2072:L2072" si="696">SUM(C2065:C2071)</f>
        <v>0</v>
      </c>
      <c r="D2072" s="7">
        <f t="shared" si="696"/>
        <v>0</v>
      </c>
      <c r="E2072" s="7">
        <f t="shared" si="696"/>
        <v>0</v>
      </c>
      <c r="F2072" s="7">
        <f t="shared" si="696"/>
        <v>0</v>
      </c>
      <c r="G2072" s="7">
        <f t="shared" si="696"/>
        <v>0</v>
      </c>
      <c r="H2072" s="7">
        <f t="shared" si="696"/>
        <v>0</v>
      </c>
      <c r="I2072" s="7">
        <f t="shared" si="696"/>
        <v>0</v>
      </c>
      <c r="J2072" s="7">
        <f t="shared" si="696"/>
        <v>0</v>
      </c>
      <c r="K2072" s="7">
        <f t="shared" si="696"/>
        <v>0</v>
      </c>
      <c r="L2072" s="7">
        <f t="shared" si="696"/>
        <v>0</v>
      </c>
      <c r="M2072" s="7">
        <f>M2071</f>
        <v>0</v>
      </c>
      <c r="N2072" s="7">
        <f>SUM(N2065:N2071)</f>
        <v>0</v>
      </c>
      <c r="O2072" s="7"/>
      <c r="P2072" s="7">
        <f>SUM(P2065:P2071)</f>
        <v>0</v>
      </c>
      <c r="Q2072" s="8"/>
    </row>
    <row r="2073" spans="1:17" ht="15" customHeight="1" x14ac:dyDescent="0.25">
      <c r="A2073" s="3"/>
      <c r="B2073" s="3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</row>
    <row r="2074" spans="1:17" ht="15" customHeight="1" x14ac:dyDescent="0.25">
      <c r="A2074" s="3"/>
      <c r="B2074" s="3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</row>
    <row r="2075" spans="1:17" ht="15" customHeight="1" x14ac:dyDescent="0.25">
      <c r="A2075" s="3"/>
      <c r="B2075" s="3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</row>
    <row r="2076" spans="1:17" ht="15" customHeight="1" x14ac:dyDescent="0.25">
      <c r="A2076" s="3"/>
      <c r="B2076" s="3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</row>
    <row r="2077" spans="1:17" ht="15" customHeight="1" x14ac:dyDescent="0.25">
      <c r="A2077" s="3"/>
      <c r="B2077" s="3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</row>
    <row r="2078" spans="1:17" ht="15" customHeight="1" x14ac:dyDescent="0.25">
      <c r="A2078" s="3"/>
      <c r="B2078" s="3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</row>
    <row r="2079" spans="1:17" ht="15" customHeight="1" x14ac:dyDescent="0.25">
      <c r="A2079" s="3"/>
      <c r="B2079" s="3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</row>
    <row r="2080" spans="1:17" ht="15" customHeight="1" x14ac:dyDescent="0.25">
      <c r="A2080" s="6" t="s">
        <v>19</v>
      </c>
      <c r="B2080" s="6" t="s">
        <v>15</v>
      </c>
      <c r="C2080" s="7">
        <f t="shared" ref="C2080:L2080" si="697">SUM(C2073:C2079)</f>
        <v>0</v>
      </c>
      <c r="D2080" s="7">
        <f t="shared" si="697"/>
        <v>0</v>
      </c>
      <c r="E2080" s="7">
        <f t="shared" si="697"/>
        <v>0</v>
      </c>
      <c r="F2080" s="7">
        <f t="shared" si="697"/>
        <v>0</v>
      </c>
      <c r="G2080" s="7">
        <f t="shared" si="697"/>
        <v>0</v>
      </c>
      <c r="H2080" s="7">
        <f t="shared" si="697"/>
        <v>0</v>
      </c>
      <c r="I2080" s="7">
        <f t="shared" si="697"/>
        <v>0</v>
      </c>
      <c r="J2080" s="7">
        <f t="shared" si="697"/>
        <v>0</v>
      </c>
      <c r="K2080" s="7">
        <f t="shared" si="697"/>
        <v>0</v>
      </c>
      <c r="L2080" s="7">
        <f t="shared" si="697"/>
        <v>0</v>
      </c>
      <c r="M2080" s="7">
        <f>M2079</f>
        <v>0</v>
      </c>
      <c r="N2080" s="7">
        <f>SUM(N2073:N2079)</f>
        <v>0</v>
      </c>
      <c r="O2080" s="7"/>
      <c r="P2080" s="7">
        <f>SUM(P2073:P2079)</f>
        <v>0</v>
      </c>
      <c r="Q2080" s="8"/>
    </row>
    <row r="2081" spans="1:17" x14ac:dyDescent="0.25">
      <c r="A2081" s="10" t="s">
        <v>15</v>
      </c>
      <c r="B2081" s="10" t="s">
        <v>20</v>
      </c>
      <c r="C2081" s="11">
        <f t="shared" ref="C2081:L2081" si="698">C2056+C2064+C2072+C2080</f>
        <v>0</v>
      </c>
      <c r="D2081" s="11">
        <f t="shared" si="698"/>
        <v>0</v>
      </c>
      <c r="E2081" s="11">
        <f t="shared" si="698"/>
        <v>0</v>
      </c>
      <c r="F2081" s="11">
        <f t="shared" si="698"/>
        <v>0</v>
      </c>
      <c r="G2081" s="11">
        <f t="shared" si="698"/>
        <v>0</v>
      </c>
      <c r="H2081" s="11">
        <f t="shared" si="698"/>
        <v>0</v>
      </c>
      <c r="I2081" s="11">
        <f t="shared" si="698"/>
        <v>0</v>
      </c>
      <c r="J2081" s="11">
        <f t="shared" si="698"/>
        <v>0</v>
      </c>
      <c r="K2081" s="11">
        <f t="shared" si="698"/>
        <v>0</v>
      </c>
      <c r="L2081" s="11">
        <f t="shared" si="698"/>
        <v>0</v>
      </c>
      <c r="M2081" s="11">
        <f>M2080</f>
        <v>0</v>
      </c>
      <c r="N2081" s="11">
        <f>N2056+N2064+N2072+N2080</f>
        <v>0</v>
      </c>
      <c r="O2081" s="11"/>
      <c r="P2081" s="11">
        <f>P2056+P2064+P2072+P2080</f>
        <v>0</v>
      </c>
      <c r="Q2081" s="9"/>
    </row>
    <row r="2082" spans="1:17" ht="15" customHeight="1" x14ac:dyDescent="0.25">
      <c r="B2082" s="3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</row>
    <row r="2083" spans="1:17" ht="15" customHeight="1" x14ac:dyDescent="0.25">
      <c r="A2083" s="3"/>
      <c r="B2083" s="3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</row>
    <row r="2084" spans="1:17" ht="15" customHeight="1" x14ac:dyDescent="0.25">
      <c r="A2084" s="3"/>
      <c r="B2084" s="3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</row>
    <row r="2085" spans="1:17" ht="15" customHeight="1" x14ac:dyDescent="0.25">
      <c r="A2085" s="3"/>
      <c r="B2085" s="3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</row>
    <row r="2086" spans="1:17" ht="15" customHeight="1" x14ac:dyDescent="0.25">
      <c r="A2086" s="3"/>
      <c r="B2086" s="3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</row>
    <row r="2087" spans="1:17" ht="15" customHeight="1" x14ac:dyDescent="0.25">
      <c r="A2087" s="3"/>
      <c r="B2087" s="3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</row>
    <row r="2088" spans="1:17" ht="15" customHeight="1" x14ac:dyDescent="0.25">
      <c r="A2088" s="3"/>
      <c r="B2088" s="3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</row>
    <row r="2089" spans="1:17" ht="15" customHeight="1" x14ac:dyDescent="0.25">
      <c r="A2089" s="6" t="s">
        <v>16</v>
      </c>
      <c r="B2089" s="6" t="s">
        <v>15</v>
      </c>
      <c r="C2089" s="7">
        <f t="shared" ref="C2089:L2089" si="699">SUM(C2082:C2088)</f>
        <v>0</v>
      </c>
      <c r="D2089" s="7">
        <f t="shared" si="699"/>
        <v>0</v>
      </c>
      <c r="E2089" s="7">
        <f t="shared" si="699"/>
        <v>0</v>
      </c>
      <c r="F2089" s="7">
        <f t="shared" si="699"/>
        <v>0</v>
      </c>
      <c r="G2089" s="7">
        <f t="shared" si="699"/>
        <v>0</v>
      </c>
      <c r="H2089" s="7">
        <f t="shared" si="699"/>
        <v>0</v>
      </c>
      <c r="I2089" s="7">
        <f t="shared" si="699"/>
        <v>0</v>
      </c>
      <c r="J2089" s="7">
        <f t="shared" si="699"/>
        <v>0</v>
      </c>
      <c r="K2089" s="7">
        <f t="shared" si="699"/>
        <v>0</v>
      </c>
      <c r="L2089" s="7">
        <f t="shared" si="699"/>
        <v>0</v>
      </c>
      <c r="M2089" s="7">
        <f>M2088</f>
        <v>0</v>
      </c>
      <c r="N2089" s="7">
        <f>SUM(N2082:N2088)</f>
        <v>0</v>
      </c>
      <c r="O2089" s="7"/>
      <c r="P2089" s="7">
        <f>SUM(P2082:P2088)</f>
        <v>0</v>
      </c>
      <c r="Q2089" s="8"/>
    </row>
    <row r="2090" spans="1:17" ht="15" customHeight="1" x14ac:dyDescent="0.25">
      <c r="A2090" s="3"/>
      <c r="B2090" s="3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</row>
    <row r="2091" spans="1:17" ht="15" customHeight="1" x14ac:dyDescent="0.25">
      <c r="A2091" s="3"/>
      <c r="B2091" s="3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</row>
    <row r="2092" spans="1:17" ht="15" customHeight="1" x14ac:dyDescent="0.25">
      <c r="A2092" s="3"/>
      <c r="B2092" s="3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</row>
    <row r="2093" spans="1:17" ht="15" customHeight="1" x14ac:dyDescent="0.25">
      <c r="A2093" s="3"/>
      <c r="B2093" s="3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</row>
    <row r="2094" spans="1:17" ht="15" customHeight="1" x14ac:dyDescent="0.25">
      <c r="A2094" s="3"/>
      <c r="B2094" s="3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</row>
    <row r="2095" spans="1:17" ht="15" customHeight="1" x14ac:dyDescent="0.25">
      <c r="A2095" s="3"/>
      <c r="B2095" s="3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</row>
    <row r="2096" spans="1:17" ht="15" customHeight="1" x14ac:dyDescent="0.25">
      <c r="A2096" s="3"/>
      <c r="B2096" s="3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</row>
    <row r="2097" spans="1:17" ht="15" customHeight="1" x14ac:dyDescent="0.25">
      <c r="A2097" s="6" t="s">
        <v>17</v>
      </c>
      <c r="B2097" s="6" t="s">
        <v>15</v>
      </c>
      <c r="C2097" s="7">
        <f t="shared" ref="C2097:L2097" si="700">SUM(C2090:C2096)</f>
        <v>0</v>
      </c>
      <c r="D2097" s="7">
        <f t="shared" si="700"/>
        <v>0</v>
      </c>
      <c r="E2097" s="7">
        <f t="shared" si="700"/>
        <v>0</v>
      </c>
      <c r="F2097" s="7">
        <f t="shared" si="700"/>
        <v>0</v>
      </c>
      <c r="G2097" s="7">
        <f t="shared" si="700"/>
        <v>0</v>
      </c>
      <c r="H2097" s="7">
        <f t="shared" si="700"/>
        <v>0</v>
      </c>
      <c r="I2097" s="7">
        <f t="shared" si="700"/>
        <v>0</v>
      </c>
      <c r="J2097" s="7">
        <f t="shared" si="700"/>
        <v>0</v>
      </c>
      <c r="K2097" s="7">
        <f t="shared" si="700"/>
        <v>0</v>
      </c>
      <c r="L2097" s="7">
        <f t="shared" si="700"/>
        <v>0</v>
      </c>
      <c r="M2097" s="7">
        <f>M2096</f>
        <v>0</v>
      </c>
      <c r="N2097" s="7">
        <f>SUM(N2090:N2096)</f>
        <v>0</v>
      </c>
      <c r="O2097" s="7"/>
      <c r="P2097" s="7">
        <f>SUM(P2090:P2096)</f>
        <v>0</v>
      </c>
      <c r="Q2097" s="8"/>
    </row>
    <row r="2098" spans="1:17" ht="15" customHeight="1" x14ac:dyDescent="0.25">
      <c r="A2098" s="3"/>
      <c r="B2098" s="3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</row>
    <row r="2099" spans="1:17" ht="15" customHeight="1" x14ac:dyDescent="0.25">
      <c r="A2099" s="3"/>
      <c r="B2099" s="3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</row>
    <row r="2100" spans="1:17" ht="15" customHeight="1" x14ac:dyDescent="0.25">
      <c r="A2100" s="3"/>
      <c r="B2100" s="3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</row>
    <row r="2101" spans="1:17" ht="15" customHeight="1" x14ac:dyDescent="0.25">
      <c r="A2101" s="3"/>
      <c r="B2101" s="3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</row>
    <row r="2102" spans="1:17" ht="15" customHeight="1" x14ac:dyDescent="0.25">
      <c r="A2102" s="3"/>
      <c r="B2102" s="3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</row>
    <row r="2103" spans="1:17" ht="15" customHeight="1" x14ac:dyDescent="0.25">
      <c r="A2103" s="3"/>
      <c r="B2103" s="3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</row>
    <row r="2104" spans="1:17" ht="15" customHeight="1" x14ac:dyDescent="0.25">
      <c r="A2104" s="3"/>
      <c r="B2104" s="3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</row>
    <row r="2105" spans="1:17" ht="15" customHeight="1" x14ac:dyDescent="0.25">
      <c r="A2105" s="6" t="s">
        <v>18</v>
      </c>
      <c r="B2105" s="6" t="s">
        <v>15</v>
      </c>
      <c r="C2105" s="7">
        <f t="shared" ref="C2105:L2105" si="701">SUM(C2098:C2104)</f>
        <v>0</v>
      </c>
      <c r="D2105" s="7">
        <f t="shared" si="701"/>
        <v>0</v>
      </c>
      <c r="E2105" s="7">
        <f t="shared" si="701"/>
        <v>0</v>
      </c>
      <c r="F2105" s="7">
        <f t="shared" si="701"/>
        <v>0</v>
      </c>
      <c r="G2105" s="7">
        <f t="shared" si="701"/>
        <v>0</v>
      </c>
      <c r="H2105" s="7">
        <f t="shared" si="701"/>
        <v>0</v>
      </c>
      <c r="I2105" s="7">
        <f t="shared" si="701"/>
        <v>0</v>
      </c>
      <c r="J2105" s="7">
        <f t="shared" si="701"/>
        <v>0</v>
      </c>
      <c r="K2105" s="7">
        <f t="shared" si="701"/>
        <v>0</v>
      </c>
      <c r="L2105" s="7">
        <f t="shared" si="701"/>
        <v>0</v>
      </c>
      <c r="M2105" s="7">
        <f>M2104</f>
        <v>0</v>
      </c>
      <c r="N2105" s="7">
        <f>SUM(N2098:N2104)</f>
        <v>0</v>
      </c>
      <c r="O2105" s="7"/>
      <c r="P2105" s="7">
        <f>SUM(P2098:P2104)</f>
        <v>0</v>
      </c>
      <c r="Q2105" s="8"/>
    </row>
    <row r="2106" spans="1:17" ht="15" customHeight="1" x14ac:dyDescent="0.25">
      <c r="A2106" s="3"/>
      <c r="B2106" s="3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</row>
    <row r="2107" spans="1:17" ht="15" customHeight="1" x14ac:dyDescent="0.25">
      <c r="A2107" s="3"/>
      <c r="B2107" s="3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</row>
    <row r="2108" spans="1:17" ht="15" customHeight="1" x14ac:dyDescent="0.25">
      <c r="A2108" s="3"/>
      <c r="B2108" s="3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</row>
    <row r="2109" spans="1:17" ht="15" customHeight="1" x14ac:dyDescent="0.25">
      <c r="A2109" s="3"/>
      <c r="B2109" s="3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</row>
    <row r="2110" spans="1:17" ht="15" customHeight="1" x14ac:dyDescent="0.25">
      <c r="A2110" s="3"/>
      <c r="B2110" s="3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</row>
    <row r="2111" spans="1:17" ht="15" customHeight="1" x14ac:dyDescent="0.25">
      <c r="A2111" s="3"/>
      <c r="B2111" s="3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</row>
    <row r="2112" spans="1:17" ht="15" customHeight="1" x14ac:dyDescent="0.25">
      <c r="A2112" s="3"/>
      <c r="B2112" s="3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</row>
    <row r="2113" spans="1:17" ht="15" customHeight="1" x14ac:dyDescent="0.25">
      <c r="A2113" s="6" t="s">
        <v>19</v>
      </c>
      <c r="B2113" s="6" t="s">
        <v>15</v>
      </c>
      <c r="C2113" s="7">
        <f t="shared" ref="C2113:L2113" si="702">SUM(C2106:C2112)</f>
        <v>0</v>
      </c>
      <c r="D2113" s="7">
        <f t="shared" si="702"/>
        <v>0</v>
      </c>
      <c r="E2113" s="7">
        <f t="shared" si="702"/>
        <v>0</v>
      </c>
      <c r="F2113" s="7">
        <f t="shared" si="702"/>
        <v>0</v>
      </c>
      <c r="G2113" s="7">
        <f t="shared" si="702"/>
        <v>0</v>
      </c>
      <c r="H2113" s="7">
        <f t="shared" si="702"/>
        <v>0</v>
      </c>
      <c r="I2113" s="7">
        <f t="shared" si="702"/>
        <v>0</v>
      </c>
      <c r="J2113" s="7">
        <f t="shared" si="702"/>
        <v>0</v>
      </c>
      <c r="K2113" s="7">
        <f t="shared" si="702"/>
        <v>0</v>
      </c>
      <c r="L2113" s="7">
        <f t="shared" si="702"/>
        <v>0</v>
      </c>
      <c r="M2113" s="7">
        <f>M2112</f>
        <v>0</v>
      </c>
      <c r="N2113" s="7">
        <f>SUM(N2106:N2112)</f>
        <v>0</v>
      </c>
      <c r="O2113" s="7"/>
      <c r="P2113" s="7">
        <f>SUM(P2106:P2112)</f>
        <v>0</v>
      </c>
      <c r="Q2113" s="8"/>
    </row>
    <row r="2114" spans="1:17" x14ac:dyDescent="0.25">
      <c r="A2114" s="10" t="s">
        <v>15</v>
      </c>
      <c r="B2114" s="10" t="s">
        <v>20</v>
      </c>
      <c r="C2114" s="11">
        <f t="shared" ref="C2114:L2114" si="703">C2089+C2097+C2105+C2113</f>
        <v>0</v>
      </c>
      <c r="D2114" s="11">
        <f t="shared" si="703"/>
        <v>0</v>
      </c>
      <c r="E2114" s="11">
        <f t="shared" si="703"/>
        <v>0</v>
      </c>
      <c r="F2114" s="11">
        <f t="shared" si="703"/>
        <v>0</v>
      </c>
      <c r="G2114" s="11">
        <f t="shared" si="703"/>
        <v>0</v>
      </c>
      <c r="H2114" s="11">
        <f t="shared" si="703"/>
        <v>0</v>
      </c>
      <c r="I2114" s="11">
        <f t="shared" si="703"/>
        <v>0</v>
      </c>
      <c r="J2114" s="11">
        <f t="shared" si="703"/>
        <v>0</v>
      </c>
      <c r="K2114" s="11">
        <f t="shared" si="703"/>
        <v>0</v>
      </c>
      <c r="L2114" s="11">
        <f t="shared" si="703"/>
        <v>0</v>
      </c>
      <c r="M2114" s="11">
        <f>M2113</f>
        <v>0</v>
      </c>
      <c r="N2114" s="11">
        <f>N2089+N2097+N2105+N2113</f>
        <v>0</v>
      </c>
      <c r="O2114" s="11"/>
      <c r="P2114" s="11">
        <f>P2089+P2097+P2105+P2113</f>
        <v>0</v>
      </c>
      <c r="Q2114" s="9"/>
    </row>
    <row r="2115" spans="1:17" ht="15" customHeight="1" x14ac:dyDescent="0.25">
      <c r="B2115" s="3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</row>
    <row r="2116" spans="1:17" ht="15" customHeight="1" x14ac:dyDescent="0.25">
      <c r="A2116" s="3"/>
      <c r="B2116" s="3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</row>
    <row r="2117" spans="1:17" ht="15" customHeight="1" x14ac:dyDescent="0.25">
      <c r="A2117" s="3"/>
      <c r="B2117" s="3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</row>
    <row r="2118" spans="1:17" ht="15" customHeight="1" x14ac:dyDescent="0.25">
      <c r="A2118" s="3"/>
      <c r="B2118" s="3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</row>
    <row r="2119" spans="1:17" ht="15" customHeight="1" x14ac:dyDescent="0.25">
      <c r="A2119" s="3"/>
      <c r="B2119" s="3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</row>
    <row r="2120" spans="1:17" ht="15" customHeight="1" x14ac:dyDescent="0.25">
      <c r="A2120" s="3"/>
      <c r="B2120" s="3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</row>
    <row r="2121" spans="1:17" ht="15" customHeight="1" x14ac:dyDescent="0.25">
      <c r="A2121" s="3"/>
      <c r="B2121" s="3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</row>
    <row r="2122" spans="1:17" ht="15" customHeight="1" x14ac:dyDescent="0.25">
      <c r="A2122" s="6" t="s">
        <v>16</v>
      </c>
      <c r="B2122" s="6" t="s">
        <v>15</v>
      </c>
      <c r="C2122" s="7">
        <f t="shared" ref="C2122:L2122" si="704">SUM(C2115:C2121)</f>
        <v>0</v>
      </c>
      <c r="D2122" s="7">
        <f t="shared" si="704"/>
        <v>0</v>
      </c>
      <c r="E2122" s="7">
        <f t="shared" si="704"/>
        <v>0</v>
      </c>
      <c r="F2122" s="7">
        <f t="shared" si="704"/>
        <v>0</v>
      </c>
      <c r="G2122" s="7">
        <f t="shared" si="704"/>
        <v>0</v>
      </c>
      <c r="H2122" s="7">
        <f t="shared" si="704"/>
        <v>0</v>
      </c>
      <c r="I2122" s="7">
        <f t="shared" si="704"/>
        <v>0</v>
      </c>
      <c r="J2122" s="7">
        <f t="shared" si="704"/>
        <v>0</v>
      </c>
      <c r="K2122" s="7">
        <f t="shared" si="704"/>
        <v>0</v>
      </c>
      <c r="L2122" s="7">
        <f t="shared" si="704"/>
        <v>0</v>
      </c>
      <c r="M2122" s="7">
        <f>M2121</f>
        <v>0</v>
      </c>
      <c r="N2122" s="7">
        <f>SUM(N2115:N2121)</f>
        <v>0</v>
      </c>
      <c r="O2122" s="7"/>
      <c r="P2122" s="7">
        <f>SUM(P2115:P2121)</f>
        <v>0</v>
      </c>
      <c r="Q2122" s="8"/>
    </row>
    <row r="2123" spans="1:17" ht="15" customHeight="1" x14ac:dyDescent="0.25">
      <c r="A2123" s="3"/>
      <c r="B2123" s="3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</row>
    <row r="2124" spans="1:17" ht="15" customHeight="1" x14ac:dyDescent="0.25">
      <c r="A2124" s="3"/>
      <c r="B2124" s="3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</row>
    <row r="2125" spans="1:17" ht="15" customHeight="1" x14ac:dyDescent="0.25">
      <c r="A2125" s="3"/>
      <c r="B2125" s="3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</row>
    <row r="2126" spans="1:17" ht="15" customHeight="1" x14ac:dyDescent="0.25">
      <c r="A2126" s="3"/>
      <c r="B2126" s="3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</row>
    <row r="2127" spans="1:17" ht="15" customHeight="1" x14ac:dyDescent="0.25">
      <c r="A2127" s="3"/>
      <c r="B2127" s="3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</row>
    <row r="2128" spans="1:17" ht="15" customHeight="1" x14ac:dyDescent="0.25">
      <c r="A2128" s="3"/>
      <c r="B2128" s="3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</row>
    <row r="2129" spans="1:17" ht="15" customHeight="1" x14ac:dyDescent="0.25">
      <c r="A2129" s="3"/>
      <c r="B2129" s="3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</row>
    <row r="2130" spans="1:17" ht="15" customHeight="1" x14ac:dyDescent="0.25">
      <c r="A2130" s="6" t="s">
        <v>17</v>
      </c>
      <c r="B2130" s="6" t="s">
        <v>15</v>
      </c>
      <c r="C2130" s="7">
        <f t="shared" ref="C2130:L2130" si="705">SUM(C2123:C2129)</f>
        <v>0</v>
      </c>
      <c r="D2130" s="7">
        <f t="shared" si="705"/>
        <v>0</v>
      </c>
      <c r="E2130" s="7">
        <f t="shared" si="705"/>
        <v>0</v>
      </c>
      <c r="F2130" s="7">
        <f t="shared" si="705"/>
        <v>0</v>
      </c>
      <c r="G2130" s="7">
        <f t="shared" si="705"/>
        <v>0</v>
      </c>
      <c r="H2130" s="7">
        <f t="shared" si="705"/>
        <v>0</v>
      </c>
      <c r="I2130" s="7">
        <f t="shared" si="705"/>
        <v>0</v>
      </c>
      <c r="J2130" s="7">
        <f t="shared" si="705"/>
        <v>0</v>
      </c>
      <c r="K2130" s="7">
        <f t="shared" si="705"/>
        <v>0</v>
      </c>
      <c r="L2130" s="7">
        <f t="shared" si="705"/>
        <v>0</v>
      </c>
      <c r="M2130" s="7">
        <f>M2129</f>
        <v>0</v>
      </c>
      <c r="N2130" s="7">
        <f>SUM(N2123:N2129)</f>
        <v>0</v>
      </c>
      <c r="O2130" s="7"/>
      <c r="P2130" s="7">
        <f>SUM(P2123:P2129)</f>
        <v>0</v>
      </c>
      <c r="Q2130" s="8"/>
    </row>
    <row r="2131" spans="1:17" ht="15" customHeight="1" x14ac:dyDescent="0.25">
      <c r="A2131" s="3"/>
      <c r="B2131" s="3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</row>
    <row r="2132" spans="1:17" ht="15" customHeight="1" x14ac:dyDescent="0.25">
      <c r="A2132" s="3"/>
      <c r="B2132" s="3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</row>
    <row r="2133" spans="1:17" ht="15" customHeight="1" x14ac:dyDescent="0.25">
      <c r="A2133" s="3"/>
      <c r="B2133" s="3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</row>
    <row r="2134" spans="1:17" ht="15" customHeight="1" x14ac:dyDescent="0.25">
      <c r="A2134" s="3"/>
      <c r="B2134" s="3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</row>
    <row r="2135" spans="1:17" ht="15" customHeight="1" x14ac:dyDescent="0.25">
      <c r="A2135" s="3"/>
      <c r="B2135" s="3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</row>
    <row r="2136" spans="1:17" ht="15" customHeight="1" x14ac:dyDescent="0.25">
      <c r="A2136" s="3"/>
      <c r="B2136" s="3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</row>
    <row r="2137" spans="1:17" ht="15" customHeight="1" x14ac:dyDescent="0.25">
      <c r="A2137" s="3"/>
      <c r="B2137" s="3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</row>
    <row r="2138" spans="1:17" ht="15" customHeight="1" x14ac:dyDescent="0.25">
      <c r="A2138" s="6" t="s">
        <v>18</v>
      </c>
      <c r="B2138" s="6" t="s">
        <v>15</v>
      </c>
      <c r="C2138" s="7">
        <f t="shared" ref="C2138:L2138" si="706">SUM(C2131:C2137)</f>
        <v>0</v>
      </c>
      <c r="D2138" s="7">
        <f t="shared" si="706"/>
        <v>0</v>
      </c>
      <c r="E2138" s="7">
        <f t="shared" si="706"/>
        <v>0</v>
      </c>
      <c r="F2138" s="7">
        <f t="shared" si="706"/>
        <v>0</v>
      </c>
      <c r="G2138" s="7">
        <f t="shared" si="706"/>
        <v>0</v>
      </c>
      <c r="H2138" s="7">
        <f t="shared" si="706"/>
        <v>0</v>
      </c>
      <c r="I2138" s="7">
        <f t="shared" si="706"/>
        <v>0</v>
      </c>
      <c r="J2138" s="7">
        <f t="shared" si="706"/>
        <v>0</v>
      </c>
      <c r="K2138" s="7">
        <f t="shared" si="706"/>
        <v>0</v>
      </c>
      <c r="L2138" s="7">
        <f t="shared" si="706"/>
        <v>0</v>
      </c>
      <c r="M2138" s="7">
        <f>M2137</f>
        <v>0</v>
      </c>
      <c r="N2138" s="7">
        <f>SUM(N2131:N2137)</f>
        <v>0</v>
      </c>
      <c r="O2138" s="7"/>
      <c r="P2138" s="7">
        <f>SUM(P2131:P2137)</f>
        <v>0</v>
      </c>
      <c r="Q2138" s="8"/>
    </row>
    <row r="2139" spans="1:17" ht="15" customHeight="1" x14ac:dyDescent="0.25">
      <c r="A2139" s="3"/>
      <c r="B2139" s="3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</row>
    <row r="2140" spans="1:17" ht="15" customHeight="1" x14ac:dyDescent="0.25">
      <c r="A2140" s="3"/>
      <c r="B2140" s="3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</row>
    <row r="2141" spans="1:17" ht="15" customHeight="1" x14ac:dyDescent="0.25">
      <c r="A2141" s="3"/>
      <c r="B2141" s="3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</row>
    <row r="2142" spans="1:17" ht="15" customHeight="1" x14ac:dyDescent="0.25">
      <c r="A2142" s="3"/>
      <c r="B2142" s="3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</row>
    <row r="2143" spans="1:17" ht="15" customHeight="1" x14ac:dyDescent="0.25">
      <c r="A2143" s="3"/>
      <c r="B2143" s="3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</row>
    <row r="2144" spans="1:17" ht="15" customHeight="1" x14ac:dyDescent="0.25">
      <c r="A2144" s="3"/>
      <c r="B2144" s="3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</row>
    <row r="2145" spans="1:17" ht="15" customHeight="1" x14ac:dyDescent="0.25">
      <c r="A2145" s="3"/>
      <c r="B2145" s="3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</row>
    <row r="2146" spans="1:17" ht="15" customHeight="1" x14ac:dyDescent="0.25">
      <c r="A2146" s="6" t="s">
        <v>19</v>
      </c>
      <c r="B2146" s="6" t="s">
        <v>15</v>
      </c>
      <c r="C2146" s="7">
        <f t="shared" ref="C2146:L2146" si="707">SUM(C2139:C2145)</f>
        <v>0</v>
      </c>
      <c r="D2146" s="7">
        <f t="shared" si="707"/>
        <v>0</v>
      </c>
      <c r="E2146" s="7">
        <f t="shared" si="707"/>
        <v>0</v>
      </c>
      <c r="F2146" s="7">
        <f t="shared" si="707"/>
        <v>0</v>
      </c>
      <c r="G2146" s="7">
        <f t="shared" si="707"/>
        <v>0</v>
      </c>
      <c r="H2146" s="7">
        <f t="shared" si="707"/>
        <v>0</v>
      </c>
      <c r="I2146" s="7">
        <f t="shared" si="707"/>
        <v>0</v>
      </c>
      <c r="J2146" s="7">
        <f t="shared" si="707"/>
        <v>0</v>
      </c>
      <c r="K2146" s="7">
        <f t="shared" si="707"/>
        <v>0</v>
      </c>
      <c r="L2146" s="7">
        <f t="shared" si="707"/>
        <v>0</v>
      </c>
      <c r="M2146" s="7">
        <f>M2145</f>
        <v>0</v>
      </c>
      <c r="N2146" s="7">
        <f>SUM(N2139:N2145)</f>
        <v>0</v>
      </c>
      <c r="O2146" s="7"/>
      <c r="P2146" s="7">
        <f>SUM(P2139:P2145)</f>
        <v>0</v>
      </c>
      <c r="Q2146" s="8"/>
    </row>
    <row r="2147" spans="1:17" x14ac:dyDescent="0.25">
      <c r="A2147" s="10" t="s">
        <v>15</v>
      </c>
      <c r="B2147" s="10" t="s">
        <v>20</v>
      </c>
      <c r="C2147" s="11">
        <f t="shared" ref="C2147:L2147" si="708">C2122+C2130+C2138+C2146</f>
        <v>0</v>
      </c>
      <c r="D2147" s="11">
        <f t="shared" si="708"/>
        <v>0</v>
      </c>
      <c r="E2147" s="11">
        <f t="shared" si="708"/>
        <v>0</v>
      </c>
      <c r="F2147" s="11">
        <f t="shared" si="708"/>
        <v>0</v>
      </c>
      <c r="G2147" s="11">
        <f t="shared" si="708"/>
        <v>0</v>
      </c>
      <c r="H2147" s="11">
        <f t="shared" si="708"/>
        <v>0</v>
      </c>
      <c r="I2147" s="11">
        <f t="shared" si="708"/>
        <v>0</v>
      </c>
      <c r="J2147" s="11">
        <f t="shared" si="708"/>
        <v>0</v>
      </c>
      <c r="K2147" s="11">
        <f t="shared" si="708"/>
        <v>0</v>
      </c>
      <c r="L2147" s="11">
        <f t="shared" si="708"/>
        <v>0</v>
      </c>
      <c r="M2147" s="11">
        <f>M2146</f>
        <v>0</v>
      </c>
      <c r="N2147" s="11">
        <f>N2122+N2130+N2138+N2146</f>
        <v>0</v>
      </c>
      <c r="O2147" s="11"/>
      <c r="P2147" s="11">
        <f>P2122+P2130+P2138+P2146</f>
        <v>0</v>
      </c>
      <c r="Q2147" s="9"/>
    </row>
    <row r="2148" spans="1:17" ht="15" customHeight="1" x14ac:dyDescent="0.25">
      <c r="B2148" s="3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</row>
    <row r="2149" spans="1:17" ht="15" customHeight="1" x14ac:dyDescent="0.25">
      <c r="A2149" s="3"/>
      <c r="B2149" s="3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</row>
    <row r="2150" spans="1:17" ht="15" customHeight="1" x14ac:dyDescent="0.25">
      <c r="A2150" s="3"/>
      <c r="B2150" s="3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</row>
    <row r="2151" spans="1:17" ht="15" customHeight="1" x14ac:dyDescent="0.25">
      <c r="A2151" s="3"/>
      <c r="B2151" s="3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</row>
    <row r="2152" spans="1:17" ht="15" customHeight="1" x14ac:dyDescent="0.25">
      <c r="A2152" s="3"/>
      <c r="B2152" s="3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</row>
    <row r="2153" spans="1:17" ht="15" customHeight="1" x14ac:dyDescent="0.25">
      <c r="A2153" s="3"/>
      <c r="B2153" s="3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</row>
    <row r="2154" spans="1:17" ht="15" customHeight="1" x14ac:dyDescent="0.25">
      <c r="A2154" s="3"/>
      <c r="B2154" s="3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</row>
    <row r="2155" spans="1:17" ht="15" customHeight="1" x14ac:dyDescent="0.25">
      <c r="A2155" s="6" t="s">
        <v>16</v>
      </c>
      <c r="B2155" s="6" t="s">
        <v>15</v>
      </c>
      <c r="C2155" s="7">
        <f t="shared" ref="C2155:L2155" si="709">SUM(C2148:C2154)</f>
        <v>0</v>
      </c>
      <c r="D2155" s="7">
        <f t="shared" si="709"/>
        <v>0</v>
      </c>
      <c r="E2155" s="7">
        <f t="shared" si="709"/>
        <v>0</v>
      </c>
      <c r="F2155" s="7">
        <f t="shared" si="709"/>
        <v>0</v>
      </c>
      <c r="G2155" s="7">
        <f t="shared" si="709"/>
        <v>0</v>
      </c>
      <c r="H2155" s="7">
        <f t="shared" si="709"/>
        <v>0</v>
      </c>
      <c r="I2155" s="7">
        <f t="shared" si="709"/>
        <v>0</v>
      </c>
      <c r="J2155" s="7">
        <f t="shared" si="709"/>
        <v>0</v>
      </c>
      <c r="K2155" s="7">
        <f t="shared" si="709"/>
        <v>0</v>
      </c>
      <c r="L2155" s="7">
        <f t="shared" si="709"/>
        <v>0</v>
      </c>
      <c r="M2155" s="7">
        <f>M2154</f>
        <v>0</v>
      </c>
      <c r="N2155" s="7">
        <f>SUM(N2148:N2154)</f>
        <v>0</v>
      </c>
      <c r="O2155" s="7"/>
      <c r="P2155" s="7">
        <f>SUM(P2148:P2154)</f>
        <v>0</v>
      </c>
      <c r="Q2155" s="8"/>
    </row>
    <row r="2156" spans="1:17" ht="15" customHeight="1" x14ac:dyDescent="0.25">
      <c r="A2156" s="3"/>
      <c r="B2156" s="3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</row>
    <row r="2157" spans="1:17" ht="15" customHeight="1" x14ac:dyDescent="0.25">
      <c r="A2157" s="3"/>
      <c r="B2157" s="3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</row>
    <row r="2158" spans="1:17" ht="15" customHeight="1" x14ac:dyDescent="0.25">
      <c r="A2158" s="3"/>
      <c r="B2158" s="3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</row>
    <row r="2159" spans="1:17" ht="15" customHeight="1" x14ac:dyDescent="0.25">
      <c r="A2159" s="3"/>
      <c r="B2159" s="3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</row>
    <row r="2160" spans="1:17" ht="15" customHeight="1" x14ac:dyDescent="0.25">
      <c r="A2160" s="3"/>
      <c r="B2160" s="3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</row>
    <row r="2161" spans="1:17" ht="15" customHeight="1" x14ac:dyDescent="0.25">
      <c r="A2161" s="3"/>
      <c r="B2161" s="3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</row>
    <row r="2162" spans="1:17" ht="15" customHeight="1" x14ac:dyDescent="0.25">
      <c r="A2162" s="3"/>
      <c r="B2162" s="3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</row>
    <row r="2163" spans="1:17" ht="15" customHeight="1" x14ac:dyDescent="0.25">
      <c r="A2163" s="6" t="s">
        <v>17</v>
      </c>
      <c r="B2163" s="6" t="s">
        <v>15</v>
      </c>
      <c r="C2163" s="7">
        <f t="shared" ref="C2163:L2163" si="710">SUM(C2156:C2162)</f>
        <v>0</v>
      </c>
      <c r="D2163" s="7">
        <f t="shared" si="710"/>
        <v>0</v>
      </c>
      <c r="E2163" s="7">
        <f t="shared" si="710"/>
        <v>0</v>
      </c>
      <c r="F2163" s="7">
        <f t="shared" si="710"/>
        <v>0</v>
      </c>
      <c r="G2163" s="7">
        <f t="shared" si="710"/>
        <v>0</v>
      </c>
      <c r="H2163" s="7">
        <f t="shared" si="710"/>
        <v>0</v>
      </c>
      <c r="I2163" s="7">
        <f t="shared" si="710"/>
        <v>0</v>
      </c>
      <c r="J2163" s="7">
        <f t="shared" si="710"/>
        <v>0</v>
      </c>
      <c r="K2163" s="7">
        <f t="shared" si="710"/>
        <v>0</v>
      </c>
      <c r="L2163" s="7">
        <f t="shared" si="710"/>
        <v>0</v>
      </c>
      <c r="M2163" s="7">
        <f>M2162</f>
        <v>0</v>
      </c>
      <c r="N2163" s="7">
        <f>SUM(N2156:N2162)</f>
        <v>0</v>
      </c>
      <c r="O2163" s="7"/>
      <c r="P2163" s="7">
        <f>SUM(P2156:P2162)</f>
        <v>0</v>
      </c>
      <c r="Q2163" s="8"/>
    </row>
    <row r="2164" spans="1:17" ht="15" customHeight="1" x14ac:dyDescent="0.25">
      <c r="A2164" s="3"/>
      <c r="B2164" s="3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</row>
    <row r="2165" spans="1:17" ht="15" customHeight="1" x14ac:dyDescent="0.25">
      <c r="A2165" s="3"/>
      <c r="B2165" s="3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</row>
    <row r="2166" spans="1:17" ht="15" customHeight="1" x14ac:dyDescent="0.25">
      <c r="A2166" s="3"/>
      <c r="B2166" s="3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</row>
    <row r="2167" spans="1:17" ht="15" customHeight="1" x14ac:dyDescent="0.25">
      <c r="A2167" s="3"/>
      <c r="B2167" s="3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</row>
    <row r="2168" spans="1:17" ht="15" customHeight="1" x14ac:dyDescent="0.25">
      <c r="A2168" s="3"/>
      <c r="B2168" s="3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</row>
    <row r="2169" spans="1:17" ht="15" customHeight="1" x14ac:dyDescent="0.25">
      <c r="A2169" s="3"/>
      <c r="B2169" s="3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</row>
    <row r="2170" spans="1:17" ht="15" customHeight="1" x14ac:dyDescent="0.25">
      <c r="A2170" s="3"/>
      <c r="B2170" s="3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</row>
    <row r="2171" spans="1:17" ht="15" customHeight="1" x14ac:dyDescent="0.25">
      <c r="A2171" s="6" t="s">
        <v>18</v>
      </c>
      <c r="B2171" s="6" t="s">
        <v>15</v>
      </c>
      <c r="C2171" s="7">
        <f t="shared" ref="C2171:L2171" si="711">SUM(C2164:C2170)</f>
        <v>0</v>
      </c>
      <c r="D2171" s="7">
        <f t="shared" si="711"/>
        <v>0</v>
      </c>
      <c r="E2171" s="7">
        <f t="shared" si="711"/>
        <v>0</v>
      </c>
      <c r="F2171" s="7">
        <f t="shared" si="711"/>
        <v>0</v>
      </c>
      <c r="G2171" s="7">
        <f t="shared" si="711"/>
        <v>0</v>
      </c>
      <c r="H2171" s="7">
        <f t="shared" si="711"/>
        <v>0</v>
      </c>
      <c r="I2171" s="7">
        <f t="shared" si="711"/>
        <v>0</v>
      </c>
      <c r="J2171" s="7">
        <f t="shared" si="711"/>
        <v>0</v>
      </c>
      <c r="K2171" s="7">
        <f t="shared" si="711"/>
        <v>0</v>
      </c>
      <c r="L2171" s="7">
        <f t="shared" si="711"/>
        <v>0</v>
      </c>
      <c r="M2171" s="7">
        <f>M2170</f>
        <v>0</v>
      </c>
      <c r="N2171" s="7">
        <f>SUM(N2164:N2170)</f>
        <v>0</v>
      </c>
      <c r="O2171" s="7"/>
      <c r="P2171" s="7">
        <f>SUM(P2164:P2170)</f>
        <v>0</v>
      </c>
      <c r="Q2171" s="8"/>
    </row>
    <row r="2172" spans="1:17" ht="15" customHeight="1" x14ac:dyDescent="0.25">
      <c r="A2172" s="3"/>
      <c r="B2172" s="3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</row>
    <row r="2173" spans="1:17" ht="15" customHeight="1" x14ac:dyDescent="0.25">
      <c r="A2173" s="3"/>
      <c r="B2173" s="3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</row>
    <row r="2174" spans="1:17" ht="15" customHeight="1" x14ac:dyDescent="0.25">
      <c r="A2174" s="3"/>
      <c r="B2174" s="3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</row>
    <row r="2175" spans="1:17" ht="15" customHeight="1" x14ac:dyDescent="0.25">
      <c r="A2175" s="3"/>
      <c r="B2175" s="3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</row>
    <row r="2176" spans="1:17" ht="15" customHeight="1" x14ac:dyDescent="0.25">
      <c r="A2176" s="3"/>
      <c r="B2176" s="3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</row>
    <row r="2177" spans="1:17" ht="15" customHeight="1" x14ac:dyDescent="0.25">
      <c r="A2177" s="3"/>
      <c r="B2177" s="3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</row>
    <row r="2178" spans="1:17" ht="15" customHeight="1" x14ac:dyDescent="0.25">
      <c r="A2178" s="3"/>
      <c r="B2178" s="3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</row>
    <row r="2179" spans="1:17" ht="15" customHeight="1" x14ac:dyDescent="0.25">
      <c r="A2179" s="6" t="s">
        <v>19</v>
      </c>
      <c r="B2179" s="6" t="s">
        <v>15</v>
      </c>
      <c r="C2179" s="7">
        <f t="shared" ref="C2179:L2179" si="712">SUM(C2172:C2178)</f>
        <v>0</v>
      </c>
      <c r="D2179" s="7">
        <f t="shared" si="712"/>
        <v>0</v>
      </c>
      <c r="E2179" s="7">
        <f t="shared" si="712"/>
        <v>0</v>
      </c>
      <c r="F2179" s="7">
        <f t="shared" si="712"/>
        <v>0</v>
      </c>
      <c r="G2179" s="7">
        <f t="shared" si="712"/>
        <v>0</v>
      </c>
      <c r="H2179" s="7">
        <f t="shared" si="712"/>
        <v>0</v>
      </c>
      <c r="I2179" s="7">
        <f t="shared" si="712"/>
        <v>0</v>
      </c>
      <c r="J2179" s="7">
        <f t="shared" si="712"/>
        <v>0</v>
      </c>
      <c r="K2179" s="7">
        <f t="shared" si="712"/>
        <v>0</v>
      </c>
      <c r="L2179" s="7">
        <f t="shared" si="712"/>
        <v>0</v>
      </c>
      <c r="M2179" s="7">
        <f>M2178</f>
        <v>0</v>
      </c>
      <c r="N2179" s="7">
        <f>SUM(N2172:N2178)</f>
        <v>0</v>
      </c>
      <c r="O2179" s="7"/>
      <c r="P2179" s="7">
        <f>SUM(P2172:P2178)</f>
        <v>0</v>
      </c>
      <c r="Q2179" s="8"/>
    </row>
    <row r="2180" spans="1:17" x14ac:dyDescent="0.25">
      <c r="A2180" s="10" t="s">
        <v>15</v>
      </c>
      <c r="B2180" s="10" t="s">
        <v>20</v>
      </c>
      <c r="C2180" s="11">
        <f t="shared" ref="C2180:L2180" si="713">C2155+C2163+C2171+C2179</f>
        <v>0</v>
      </c>
      <c r="D2180" s="11">
        <f t="shared" si="713"/>
        <v>0</v>
      </c>
      <c r="E2180" s="11">
        <f t="shared" si="713"/>
        <v>0</v>
      </c>
      <c r="F2180" s="11">
        <f t="shared" si="713"/>
        <v>0</v>
      </c>
      <c r="G2180" s="11">
        <f t="shared" si="713"/>
        <v>0</v>
      </c>
      <c r="H2180" s="11">
        <f t="shared" si="713"/>
        <v>0</v>
      </c>
      <c r="I2180" s="11">
        <f t="shared" si="713"/>
        <v>0</v>
      </c>
      <c r="J2180" s="11">
        <f t="shared" si="713"/>
        <v>0</v>
      </c>
      <c r="K2180" s="11">
        <f t="shared" si="713"/>
        <v>0</v>
      </c>
      <c r="L2180" s="11">
        <f t="shared" si="713"/>
        <v>0</v>
      </c>
      <c r="M2180" s="11">
        <f>M2179</f>
        <v>0</v>
      </c>
      <c r="N2180" s="11">
        <f>N2155+N2163+N2171+N2179</f>
        <v>0</v>
      </c>
      <c r="O2180" s="11"/>
      <c r="P2180" s="11">
        <f>P2155+P2163+P2171+P2179</f>
        <v>0</v>
      </c>
      <c r="Q2180" s="9"/>
    </row>
    <row r="2181" spans="1:17" ht="15" customHeight="1" x14ac:dyDescent="0.25">
      <c r="B2181" s="3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</row>
    <row r="2182" spans="1:17" ht="15" customHeight="1" x14ac:dyDescent="0.25">
      <c r="A2182" s="3"/>
      <c r="B2182" s="3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</row>
    <row r="2183" spans="1:17" ht="15" customHeight="1" x14ac:dyDescent="0.25">
      <c r="A2183" s="3"/>
      <c r="B2183" s="3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</row>
    <row r="2184" spans="1:17" ht="15" customHeight="1" x14ac:dyDescent="0.25">
      <c r="A2184" s="3"/>
      <c r="B2184" s="3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</row>
    <row r="2185" spans="1:17" ht="15" customHeight="1" x14ac:dyDescent="0.25">
      <c r="A2185" s="3"/>
      <c r="B2185" s="3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</row>
    <row r="2186" spans="1:17" ht="15" customHeight="1" x14ac:dyDescent="0.25">
      <c r="A2186" s="3"/>
      <c r="B2186" s="3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</row>
    <row r="2187" spans="1:17" ht="15" customHeight="1" x14ac:dyDescent="0.25">
      <c r="A2187" s="3"/>
      <c r="B2187" s="3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</row>
    <row r="2188" spans="1:17" ht="15" customHeight="1" x14ac:dyDescent="0.25">
      <c r="A2188" s="6" t="s">
        <v>16</v>
      </c>
      <c r="B2188" s="6" t="s">
        <v>15</v>
      </c>
      <c r="C2188" s="7">
        <f t="shared" ref="C2188:L2188" si="714">SUM(C2181:C2187)</f>
        <v>0</v>
      </c>
      <c r="D2188" s="7">
        <f t="shared" si="714"/>
        <v>0</v>
      </c>
      <c r="E2188" s="7">
        <f t="shared" si="714"/>
        <v>0</v>
      </c>
      <c r="F2188" s="7">
        <f t="shared" si="714"/>
        <v>0</v>
      </c>
      <c r="G2188" s="7">
        <f t="shared" si="714"/>
        <v>0</v>
      </c>
      <c r="H2188" s="7">
        <f t="shared" si="714"/>
        <v>0</v>
      </c>
      <c r="I2188" s="7">
        <f t="shared" si="714"/>
        <v>0</v>
      </c>
      <c r="J2188" s="7">
        <f t="shared" si="714"/>
        <v>0</v>
      </c>
      <c r="K2188" s="7">
        <f t="shared" si="714"/>
        <v>0</v>
      </c>
      <c r="L2188" s="7">
        <f t="shared" si="714"/>
        <v>0</v>
      </c>
      <c r="M2188" s="7">
        <f>M2187</f>
        <v>0</v>
      </c>
      <c r="N2188" s="7">
        <f>SUM(N2181:N2187)</f>
        <v>0</v>
      </c>
      <c r="O2188" s="7"/>
      <c r="P2188" s="7">
        <f>SUM(P2181:P2187)</f>
        <v>0</v>
      </c>
      <c r="Q2188" s="8"/>
    </row>
    <row r="2189" spans="1:17" ht="15" customHeight="1" x14ac:dyDescent="0.25">
      <c r="A2189" s="3"/>
      <c r="B2189" s="3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</row>
    <row r="2190" spans="1:17" ht="15" customHeight="1" x14ac:dyDescent="0.25">
      <c r="A2190" s="3"/>
      <c r="B2190" s="3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</row>
    <row r="2191" spans="1:17" ht="15" customHeight="1" x14ac:dyDescent="0.25">
      <c r="A2191" s="3"/>
      <c r="B2191" s="3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</row>
    <row r="2192" spans="1:17" ht="15" customHeight="1" x14ac:dyDescent="0.25">
      <c r="A2192" s="3"/>
      <c r="B2192" s="3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</row>
    <row r="2193" spans="1:17" ht="15" customHeight="1" x14ac:dyDescent="0.25">
      <c r="A2193" s="3"/>
      <c r="B2193" s="3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</row>
    <row r="2194" spans="1:17" ht="15" customHeight="1" x14ac:dyDescent="0.25">
      <c r="A2194" s="3"/>
      <c r="B2194" s="3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</row>
    <row r="2195" spans="1:17" ht="15" customHeight="1" x14ac:dyDescent="0.25">
      <c r="A2195" s="3"/>
      <c r="B2195" s="3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</row>
    <row r="2196" spans="1:17" ht="15" customHeight="1" x14ac:dyDescent="0.25">
      <c r="A2196" s="6" t="s">
        <v>17</v>
      </c>
      <c r="B2196" s="6" t="s">
        <v>15</v>
      </c>
      <c r="C2196" s="7">
        <f t="shared" ref="C2196:L2196" si="715">SUM(C2189:C2195)</f>
        <v>0</v>
      </c>
      <c r="D2196" s="7">
        <f t="shared" si="715"/>
        <v>0</v>
      </c>
      <c r="E2196" s="7">
        <f t="shared" si="715"/>
        <v>0</v>
      </c>
      <c r="F2196" s="7">
        <f t="shared" si="715"/>
        <v>0</v>
      </c>
      <c r="G2196" s="7">
        <f t="shared" si="715"/>
        <v>0</v>
      </c>
      <c r="H2196" s="7">
        <f t="shared" si="715"/>
        <v>0</v>
      </c>
      <c r="I2196" s="7">
        <f t="shared" si="715"/>
        <v>0</v>
      </c>
      <c r="J2196" s="7">
        <f t="shared" si="715"/>
        <v>0</v>
      </c>
      <c r="K2196" s="7">
        <f t="shared" si="715"/>
        <v>0</v>
      </c>
      <c r="L2196" s="7">
        <f t="shared" si="715"/>
        <v>0</v>
      </c>
      <c r="M2196" s="7">
        <f>M2195</f>
        <v>0</v>
      </c>
      <c r="N2196" s="7">
        <f>SUM(N2189:N2195)</f>
        <v>0</v>
      </c>
      <c r="O2196" s="7"/>
      <c r="P2196" s="7">
        <f>SUM(P2189:P2195)</f>
        <v>0</v>
      </c>
      <c r="Q2196" s="8"/>
    </row>
    <row r="2197" spans="1:17" ht="15" customHeight="1" x14ac:dyDescent="0.25">
      <c r="A2197" s="3"/>
      <c r="B2197" s="3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</row>
    <row r="2198" spans="1:17" ht="15" customHeight="1" x14ac:dyDescent="0.25">
      <c r="A2198" s="3"/>
      <c r="B2198" s="3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</row>
    <row r="2199" spans="1:17" ht="15" customHeight="1" x14ac:dyDescent="0.25">
      <c r="A2199" s="3"/>
      <c r="B2199" s="3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</row>
    <row r="2200" spans="1:17" ht="15" customHeight="1" x14ac:dyDescent="0.25">
      <c r="A2200" s="3"/>
      <c r="B2200" s="3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</row>
    <row r="2201" spans="1:17" ht="15" customHeight="1" x14ac:dyDescent="0.25">
      <c r="A2201" s="3"/>
      <c r="B2201" s="3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</row>
    <row r="2202" spans="1:17" ht="15" customHeight="1" x14ac:dyDescent="0.25">
      <c r="A2202" s="3"/>
      <c r="B2202" s="3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</row>
    <row r="2203" spans="1:17" ht="15" customHeight="1" x14ac:dyDescent="0.25">
      <c r="A2203" s="3"/>
      <c r="B2203" s="3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</row>
    <row r="2204" spans="1:17" ht="15" customHeight="1" x14ac:dyDescent="0.25">
      <c r="A2204" s="6" t="s">
        <v>18</v>
      </c>
      <c r="B2204" s="6" t="s">
        <v>15</v>
      </c>
      <c r="C2204" s="7">
        <f t="shared" ref="C2204:L2204" si="716">SUM(C2197:C2203)</f>
        <v>0</v>
      </c>
      <c r="D2204" s="7">
        <f t="shared" si="716"/>
        <v>0</v>
      </c>
      <c r="E2204" s="7">
        <f t="shared" si="716"/>
        <v>0</v>
      </c>
      <c r="F2204" s="7">
        <f t="shared" si="716"/>
        <v>0</v>
      </c>
      <c r="G2204" s="7">
        <f t="shared" si="716"/>
        <v>0</v>
      </c>
      <c r="H2204" s="7">
        <f t="shared" si="716"/>
        <v>0</v>
      </c>
      <c r="I2204" s="7">
        <f t="shared" si="716"/>
        <v>0</v>
      </c>
      <c r="J2204" s="7">
        <f t="shared" si="716"/>
        <v>0</v>
      </c>
      <c r="K2204" s="7">
        <f t="shared" si="716"/>
        <v>0</v>
      </c>
      <c r="L2204" s="7">
        <f t="shared" si="716"/>
        <v>0</v>
      </c>
      <c r="M2204" s="7">
        <f>M2203</f>
        <v>0</v>
      </c>
      <c r="N2204" s="7">
        <f>SUM(N2197:N2203)</f>
        <v>0</v>
      </c>
      <c r="O2204" s="7"/>
      <c r="P2204" s="7">
        <f>SUM(P2197:P2203)</f>
        <v>0</v>
      </c>
      <c r="Q2204" s="8"/>
    </row>
    <row r="2205" spans="1:17" ht="15" customHeight="1" x14ac:dyDescent="0.25">
      <c r="A2205" s="3"/>
      <c r="B2205" s="3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</row>
    <row r="2206" spans="1:17" ht="15" customHeight="1" x14ac:dyDescent="0.25">
      <c r="A2206" s="3"/>
      <c r="B2206" s="3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</row>
    <row r="2207" spans="1:17" ht="15" customHeight="1" x14ac:dyDescent="0.25">
      <c r="A2207" s="3"/>
      <c r="B2207" s="3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</row>
    <row r="2208" spans="1:17" ht="15" customHeight="1" x14ac:dyDescent="0.25">
      <c r="A2208" s="3"/>
      <c r="B2208" s="3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</row>
    <row r="2209" spans="1:17" ht="15" customHeight="1" x14ac:dyDescent="0.25">
      <c r="A2209" s="3"/>
      <c r="B2209" s="3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</row>
    <row r="2210" spans="1:17" ht="15" customHeight="1" x14ac:dyDescent="0.25">
      <c r="A2210" s="3"/>
      <c r="B2210" s="3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</row>
    <row r="2211" spans="1:17" ht="15" customHeight="1" x14ac:dyDescent="0.25">
      <c r="A2211" s="3"/>
      <c r="B2211" s="3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</row>
    <row r="2212" spans="1:17" ht="15" customHeight="1" x14ac:dyDescent="0.25">
      <c r="A2212" s="6" t="s">
        <v>19</v>
      </c>
      <c r="B2212" s="6" t="s">
        <v>15</v>
      </c>
      <c r="C2212" s="7">
        <f t="shared" ref="C2212:L2212" si="717">SUM(C2205:C2211)</f>
        <v>0</v>
      </c>
      <c r="D2212" s="7">
        <f t="shared" si="717"/>
        <v>0</v>
      </c>
      <c r="E2212" s="7">
        <f t="shared" si="717"/>
        <v>0</v>
      </c>
      <c r="F2212" s="7">
        <f t="shared" si="717"/>
        <v>0</v>
      </c>
      <c r="G2212" s="7">
        <f t="shared" si="717"/>
        <v>0</v>
      </c>
      <c r="H2212" s="7">
        <f t="shared" si="717"/>
        <v>0</v>
      </c>
      <c r="I2212" s="7">
        <f t="shared" si="717"/>
        <v>0</v>
      </c>
      <c r="J2212" s="7">
        <f t="shared" si="717"/>
        <v>0</v>
      </c>
      <c r="K2212" s="7">
        <f t="shared" si="717"/>
        <v>0</v>
      </c>
      <c r="L2212" s="7">
        <f t="shared" si="717"/>
        <v>0</v>
      </c>
      <c r="M2212" s="7">
        <f>M2211</f>
        <v>0</v>
      </c>
      <c r="N2212" s="7">
        <f>SUM(N2205:N2211)</f>
        <v>0</v>
      </c>
      <c r="O2212" s="7"/>
      <c r="P2212" s="7">
        <f>SUM(P2205:P2211)</f>
        <v>0</v>
      </c>
      <c r="Q2212" s="8"/>
    </row>
    <row r="2213" spans="1:17" x14ac:dyDescent="0.25">
      <c r="A2213" s="10" t="s">
        <v>15</v>
      </c>
      <c r="B2213" s="10" t="s">
        <v>20</v>
      </c>
      <c r="C2213" s="11">
        <f t="shared" ref="C2213:L2213" si="718">C2188+C2196+C2204+C2212</f>
        <v>0</v>
      </c>
      <c r="D2213" s="11">
        <f t="shared" si="718"/>
        <v>0</v>
      </c>
      <c r="E2213" s="11">
        <f t="shared" si="718"/>
        <v>0</v>
      </c>
      <c r="F2213" s="11">
        <f t="shared" si="718"/>
        <v>0</v>
      </c>
      <c r="G2213" s="11">
        <f t="shared" si="718"/>
        <v>0</v>
      </c>
      <c r="H2213" s="11">
        <f t="shared" si="718"/>
        <v>0</v>
      </c>
      <c r="I2213" s="11">
        <f t="shared" si="718"/>
        <v>0</v>
      </c>
      <c r="J2213" s="11">
        <f t="shared" si="718"/>
        <v>0</v>
      </c>
      <c r="K2213" s="11">
        <f t="shared" si="718"/>
        <v>0</v>
      </c>
      <c r="L2213" s="11">
        <f t="shared" si="718"/>
        <v>0</v>
      </c>
      <c r="M2213" s="11">
        <f>M2212</f>
        <v>0</v>
      </c>
      <c r="N2213" s="11">
        <f>N2188+N2196+N2204+N2212</f>
        <v>0</v>
      </c>
      <c r="O2213" s="11"/>
      <c r="P2213" s="11">
        <f>P2188+P2196+P2204+P2212</f>
        <v>0</v>
      </c>
      <c r="Q2213" s="9"/>
    </row>
    <row r="2214" spans="1:17" ht="15" customHeight="1" x14ac:dyDescent="0.25">
      <c r="B2214" s="3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</row>
    <row r="2215" spans="1:17" ht="15" customHeight="1" x14ac:dyDescent="0.25">
      <c r="A2215" s="3"/>
      <c r="B2215" s="3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</row>
    <row r="2216" spans="1:17" ht="15" customHeight="1" x14ac:dyDescent="0.25">
      <c r="A2216" s="3"/>
      <c r="B2216" s="3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</row>
    <row r="2217" spans="1:17" ht="15" customHeight="1" x14ac:dyDescent="0.25">
      <c r="A2217" s="3"/>
      <c r="B2217" s="3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</row>
    <row r="2218" spans="1:17" ht="15" customHeight="1" x14ac:dyDescent="0.25">
      <c r="A2218" s="3"/>
      <c r="B2218" s="3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</row>
    <row r="2219" spans="1:17" ht="15" customHeight="1" x14ac:dyDescent="0.25">
      <c r="A2219" s="3"/>
      <c r="B2219" s="3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</row>
    <row r="2220" spans="1:17" ht="15" customHeight="1" x14ac:dyDescent="0.25">
      <c r="A2220" s="3"/>
      <c r="B2220" s="3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</row>
    <row r="2221" spans="1:17" ht="15" customHeight="1" x14ac:dyDescent="0.25">
      <c r="A2221" s="6" t="s">
        <v>16</v>
      </c>
      <c r="B2221" s="6" t="s">
        <v>15</v>
      </c>
      <c r="C2221" s="7">
        <f t="shared" ref="C2221:L2221" si="719">SUM(C2214:C2220)</f>
        <v>0</v>
      </c>
      <c r="D2221" s="7">
        <f t="shared" si="719"/>
        <v>0</v>
      </c>
      <c r="E2221" s="7">
        <f t="shared" si="719"/>
        <v>0</v>
      </c>
      <c r="F2221" s="7">
        <f t="shared" si="719"/>
        <v>0</v>
      </c>
      <c r="G2221" s="7">
        <f t="shared" si="719"/>
        <v>0</v>
      </c>
      <c r="H2221" s="7">
        <f t="shared" si="719"/>
        <v>0</v>
      </c>
      <c r="I2221" s="7">
        <f t="shared" si="719"/>
        <v>0</v>
      </c>
      <c r="J2221" s="7">
        <f t="shared" si="719"/>
        <v>0</v>
      </c>
      <c r="K2221" s="7">
        <f t="shared" si="719"/>
        <v>0</v>
      </c>
      <c r="L2221" s="7">
        <f t="shared" si="719"/>
        <v>0</v>
      </c>
      <c r="M2221" s="7">
        <f>M2220</f>
        <v>0</v>
      </c>
      <c r="N2221" s="7">
        <f>SUM(N2214:N2220)</f>
        <v>0</v>
      </c>
      <c r="O2221" s="7"/>
      <c r="P2221" s="7">
        <f>SUM(P2214:P2220)</f>
        <v>0</v>
      </c>
      <c r="Q2221" s="8"/>
    </row>
    <row r="2222" spans="1:17" ht="15" customHeight="1" x14ac:dyDescent="0.25">
      <c r="A2222" s="3"/>
      <c r="B2222" s="3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</row>
    <row r="2223" spans="1:17" ht="15" customHeight="1" x14ac:dyDescent="0.25">
      <c r="A2223" s="3"/>
      <c r="B2223" s="3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</row>
    <row r="2224" spans="1:17" ht="15" customHeight="1" x14ac:dyDescent="0.25">
      <c r="A2224" s="3"/>
      <c r="B2224" s="3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</row>
    <row r="2225" spans="1:17" ht="15" customHeight="1" x14ac:dyDescent="0.25">
      <c r="A2225" s="3"/>
      <c r="B2225" s="3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</row>
    <row r="2226" spans="1:17" ht="15" customHeight="1" x14ac:dyDescent="0.25">
      <c r="A2226" s="3"/>
      <c r="B2226" s="3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</row>
    <row r="2227" spans="1:17" ht="15" customHeight="1" x14ac:dyDescent="0.25">
      <c r="A2227" s="3"/>
      <c r="B2227" s="3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</row>
    <row r="2228" spans="1:17" ht="15" customHeight="1" x14ac:dyDescent="0.25">
      <c r="A2228" s="3"/>
      <c r="B2228" s="3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</row>
    <row r="2229" spans="1:17" ht="15" customHeight="1" x14ac:dyDescent="0.25">
      <c r="A2229" s="6" t="s">
        <v>17</v>
      </c>
      <c r="B2229" s="6" t="s">
        <v>15</v>
      </c>
      <c r="C2229" s="7">
        <f t="shared" ref="C2229:L2229" si="720">SUM(C2222:C2228)</f>
        <v>0</v>
      </c>
      <c r="D2229" s="7">
        <f t="shared" si="720"/>
        <v>0</v>
      </c>
      <c r="E2229" s="7">
        <f t="shared" si="720"/>
        <v>0</v>
      </c>
      <c r="F2229" s="7">
        <f t="shared" si="720"/>
        <v>0</v>
      </c>
      <c r="G2229" s="7">
        <f t="shared" si="720"/>
        <v>0</v>
      </c>
      <c r="H2229" s="7">
        <f t="shared" si="720"/>
        <v>0</v>
      </c>
      <c r="I2229" s="7">
        <f t="shared" si="720"/>
        <v>0</v>
      </c>
      <c r="J2229" s="7">
        <f t="shared" si="720"/>
        <v>0</v>
      </c>
      <c r="K2229" s="7">
        <f t="shared" si="720"/>
        <v>0</v>
      </c>
      <c r="L2229" s="7">
        <f t="shared" si="720"/>
        <v>0</v>
      </c>
      <c r="M2229" s="7">
        <f>M2228</f>
        <v>0</v>
      </c>
      <c r="N2229" s="7">
        <f>SUM(N2222:N2228)</f>
        <v>0</v>
      </c>
      <c r="O2229" s="7"/>
      <c r="P2229" s="7">
        <f>SUM(P2222:P2228)</f>
        <v>0</v>
      </c>
      <c r="Q2229" s="8"/>
    </row>
    <row r="2230" spans="1:17" ht="15" customHeight="1" x14ac:dyDescent="0.25">
      <c r="A2230" s="3"/>
      <c r="B2230" s="3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</row>
    <row r="2231" spans="1:17" ht="15" customHeight="1" x14ac:dyDescent="0.25">
      <c r="A2231" s="3"/>
      <c r="B2231" s="3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</row>
    <row r="2232" spans="1:17" ht="15" customHeight="1" x14ac:dyDescent="0.25">
      <c r="A2232" s="3"/>
      <c r="B2232" s="3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</row>
    <row r="2233" spans="1:17" ht="15" customHeight="1" x14ac:dyDescent="0.25">
      <c r="A2233" s="3"/>
      <c r="B2233" s="3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</row>
    <row r="2234" spans="1:17" ht="15" customHeight="1" x14ac:dyDescent="0.25">
      <c r="A2234" s="3"/>
      <c r="B2234" s="3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</row>
    <row r="2235" spans="1:17" ht="15" customHeight="1" x14ac:dyDescent="0.25">
      <c r="A2235" s="3"/>
      <c r="B2235" s="3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</row>
    <row r="2236" spans="1:17" ht="15" customHeight="1" x14ac:dyDescent="0.25">
      <c r="A2236" s="3"/>
      <c r="B2236" s="3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</row>
    <row r="2237" spans="1:17" ht="15" customHeight="1" x14ac:dyDescent="0.25">
      <c r="A2237" s="6" t="s">
        <v>18</v>
      </c>
      <c r="B2237" s="6" t="s">
        <v>15</v>
      </c>
      <c r="C2237" s="7">
        <f t="shared" ref="C2237:L2237" si="721">SUM(C2230:C2236)</f>
        <v>0</v>
      </c>
      <c r="D2237" s="7">
        <f t="shared" si="721"/>
        <v>0</v>
      </c>
      <c r="E2237" s="7">
        <f t="shared" si="721"/>
        <v>0</v>
      </c>
      <c r="F2237" s="7">
        <f t="shared" si="721"/>
        <v>0</v>
      </c>
      <c r="G2237" s="7">
        <f t="shared" si="721"/>
        <v>0</v>
      </c>
      <c r="H2237" s="7">
        <f t="shared" si="721"/>
        <v>0</v>
      </c>
      <c r="I2237" s="7">
        <f t="shared" si="721"/>
        <v>0</v>
      </c>
      <c r="J2237" s="7">
        <f t="shared" si="721"/>
        <v>0</v>
      </c>
      <c r="K2237" s="7">
        <f t="shared" si="721"/>
        <v>0</v>
      </c>
      <c r="L2237" s="7">
        <f t="shared" si="721"/>
        <v>0</v>
      </c>
      <c r="M2237" s="7">
        <f>M2236</f>
        <v>0</v>
      </c>
      <c r="N2237" s="7">
        <f>SUM(N2230:N2236)</f>
        <v>0</v>
      </c>
      <c r="O2237" s="7"/>
      <c r="P2237" s="7">
        <f>SUM(P2230:P2236)</f>
        <v>0</v>
      </c>
      <c r="Q2237" s="8"/>
    </row>
    <row r="2238" spans="1:17" ht="15" customHeight="1" x14ac:dyDescent="0.25">
      <c r="A2238" s="3"/>
      <c r="B2238" s="3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</row>
    <row r="2239" spans="1:17" ht="15" customHeight="1" x14ac:dyDescent="0.25">
      <c r="A2239" s="3"/>
      <c r="B2239" s="3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</row>
    <row r="2240" spans="1:17" ht="15" customHeight="1" x14ac:dyDescent="0.25">
      <c r="A2240" s="3"/>
      <c r="B2240" s="3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</row>
    <row r="2241" spans="1:17" ht="15" customHeight="1" x14ac:dyDescent="0.25">
      <c r="A2241" s="3"/>
      <c r="B2241" s="3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</row>
    <row r="2242" spans="1:17" ht="15" customHeight="1" x14ac:dyDescent="0.25">
      <c r="A2242" s="3"/>
      <c r="B2242" s="3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</row>
    <row r="2243" spans="1:17" ht="15" customHeight="1" x14ac:dyDescent="0.25">
      <c r="A2243" s="3"/>
      <c r="B2243" s="3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</row>
    <row r="2244" spans="1:17" ht="15" customHeight="1" x14ac:dyDescent="0.25">
      <c r="A2244" s="3"/>
      <c r="B2244" s="3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</row>
    <row r="2245" spans="1:17" ht="15" customHeight="1" x14ac:dyDescent="0.25">
      <c r="A2245" s="6" t="s">
        <v>19</v>
      </c>
      <c r="B2245" s="6" t="s">
        <v>15</v>
      </c>
      <c r="C2245" s="7">
        <f t="shared" ref="C2245:L2245" si="722">SUM(C2238:C2244)</f>
        <v>0</v>
      </c>
      <c r="D2245" s="7">
        <f t="shared" si="722"/>
        <v>0</v>
      </c>
      <c r="E2245" s="7">
        <f t="shared" si="722"/>
        <v>0</v>
      </c>
      <c r="F2245" s="7">
        <f t="shared" si="722"/>
        <v>0</v>
      </c>
      <c r="G2245" s="7">
        <f t="shared" si="722"/>
        <v>0</v>
      </c>
      <c r="H2245" s="7">
        <f t="shared" si="722"/>
        <v>0</v>
      </c>
      <c r="I2245" s="7">
        <f t="shared" si="722"/>
        <v>0</v>
      </c>
      <c r="J2245" s="7">
        <f t="shared" si="722"/>
        <v>0</v>
      </c>
      <c r="K2245" s="7">
        <f t="shared" si="722"/>
        <v>0</v>
      </c>
      <c r="L2245" s="7">
        <f t="shared" si="722"/>
        <v>0</v>
      </c>
      <c r="M2245" s="7">
        <f>M2244</f>
        <v>0</v>
      </c>
      <c r="N2245" s="7">
        <f>SUM(N2238:N2244)</f>
        <v>0</v>
      </c>
      <c r="O2245" s="7"/>
      <c r="P2245" s="7">
        <f>SUM(P2238:P2244)</f>
        <v>0</v>
      </c>
      <c r="Q2245" s="8"/>
    </row>
    <row r="2246" spans="1:17" x14ac:dyDescent="0.25">
      <c r="A2246" s="10" t="s">
        <v>15</v>
      </c>
      <c r="B2246" s="10" t="s">
        <v>20</v>
      </c>
      <c r="C2246" s="11">
        <f t="shared" ref="C2246:L2246" si="723">C2221+C2229+C2237+C2245</f>
        <v>0</v>
      </c>
      <c r="D2246" s="11">
        <f t="shared" si="723"/>
        <v>0</v>
      </c>
      <c r="E2246" s="11">
        <f t="shared" si="723"/>
        <v>0</v>
      </c>
      <c r="F2246" s="11">
        <f t="shared" si="723"/>
        <v>0</v>
      </c>
      <c r="G2246" s="11">
        <f t="shared" si="723"/>
        <v>0</v>
      </c>
      <c r="H2246" s="11">
        <f t="shared" si="723"/>
        <v>0</v>
      </c>
      <c r="I2246" s="11">
        <f t="shared" si="723"/>
        <v>0</v>
      </c>
      <c r="J2246" s="11">
        <f t="shared" si="723"/>
        <v>0</v>
      </c>
      <c r="K2246" s="11">
        <f t="shared" si="723"/>
        <v>0</v>
      </c>
      <c r="L2246" s="11">
        <f t="shared" si="723"/>
        <v>0</v>
      </c>
      <c r="M2246" s="11">
        <f>M2245</f>
        <v>0</v>
      </c>
      <c r="N2246" s="11">
        <f>N2221+N2229+N2237+N2245</f>
        <v>0</v>
      </c>
      <c r="O2246" s="11"/>
      <c r="P2246" s="11">
        <f>P2221+P2229+P2237+P2245</f>
        <v>0</v>
      </c>
      <c r="Q2246" s="9"/>
    </row>
    <row r="2247" spans="1:17" ht="15" customHeight="1" x14ac:dyDescent="0.25">
      <c r="B2247" s="3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</row>
    <row r="2248" spans="1:17" ht="15" customHeight="1" x14ac:dyDescent="0.25">
      <c r="A2248" s="3"/>
      <c r="B2248" s="3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</row>
    <row r="2249" spans="1:17" ht="15" customHeight="1" x14ac:dyDescent="0.25">
      <c r="A2249" s="3"/>
      <c r="B2249" s="3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</row>
    <row r="2250" spans="1:17" ht="15" customHeight="1" x14ac:dyDescent="0.25">
      <c r="A2250" s="3"/>
      <c r="B2250" s="3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</row>
    <row r="2251" spans="1:17" ht="15" customHeight="1" x14ac:dyDescent="0.25">
      <c r="A2251" s="3"/>
      <c r="B2251" s="3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</row>
    <row r="2252" spans="1:17" ht="15" customHeight="1" x14ac:dyDescent="0.25">
      <c r="A2252" s="3"/>
      <c r="B2252" s="3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</row>
    <row r="2253" spans="1:17" ht="15" customHeight="1" x14ac:dyDescent="0.25">
      <c r="A2253" s="3"/>
      <c r="B2253" s="3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</row>
    <row r="2254" spans="1:17" ht="15" customHeight="1" x14ac:dyDescent="0.25">
      <c r="A2254" s="6" t="s">
        <v>16</v>
      </c>
      <c r="B2254" s="6" t="s">
        <v>15</v>
      </c>
      <c r="C2254" s="7">
        <f t="shared" ref="C2254:L2254" si="724">SUM(C2247:C2253)</f>
        <v>0</v>
      </c>
      <c r="D2254" s="7">
        <f t="shared" si="724"/>
        <v>0</v>
      </c>
      <c r="E2254" s="7">
        <f t="shared" si="724"/>
        <v>0</v>
      </c>
      <c r="F2254" s="7">
        <f t="shared" si="724"/>
        <v>0</v>
      </c>
      <c r="G2254" s="7">
        <f t="shared" si="724"/>
        <v>0</v>
      </c>
      <c r="H2254" s="7">
        <f t="shared" si="724"/>
        <v>0</v>
      </c>
      <c r="I2254" s="7">
        <f t="shared" si="724"/>
        <v>0</v>
      </c>
      <c r="J2254" s="7">
        <f t="shared" si="724"/>
        <v>0</v>
      </c>
      <c r="K2254" s="7">
        <f t="shared" si="724"/>
        <v>0</v>
      </c>
      <c r="L2254" s="7">
        <f t="shared" si="724"/>
        <v>0</v>
      </c>
      <c r="M2254" s="7">
        <f>M2253</f>
        <v>0</v>
      </c>
      <c r="N2254" s="7">
        <f>SUM(N2247:N2253)</f>
        <v>0</v>
      </c>
      <c r="O2254" s="7"/>
      <c r="P2254" s="7">
        <f>SUM(P2247:P2253)</f>
        <v>0</v>
      </c>
      <c r="Q2254" s="8"/>
    </row>
    <row r="2255" spans="1:17" ht="15" customHeight="1" x14ac:dyDescent="0.25">
      <c r="A2255" s="3"/>
      <c r="B2255" s="3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</row>
    <row r="2256" spans="1:17" ht="15" customHeight="1" x14ac:dyDescent="0.25">
      <c r="A2256" s="3"/>
      <c r="B2256" s="3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</row>
    <row r="2257" spans="1:17" ht="15" customHeight="1" x14ac:dyDescent="0.25">
      <c r="A2257" s="3"/>
      <c r="B2257" s="3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</row>
    <row r="2258" spans="1:17" ht="15" customHeight="1" x14ac:dyDescent="0.25">
      <c r="A2258" s="3"/>
      <c r="B2258" s="3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</row>
    <row r="2259" spans="1:17" ht="15" customHeight="1" x14ac:dyDescent="0.25">
      <c r="A2259" s="3"/>
      <c r="B2259" s="3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</row>
    <row r="2260" spans="1:17" ht="15" customHeight="1" x14ac:dyDescent="0.25">
      <c r="A2260" s="3"/>
      <c r="B2260" s="3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</row>
    <row r="2261" spans="1:17" ht="15" customHeight="1" x14ac:dyDescent="0.25">
      <c r="A2261" s="3"/>
      <c r="B2261" s="3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</row>
    <row r="2262" spans="1:17" ht="15" customHeight="1" x14ac:dyDescent="0.25">
      <c r="A2262" s="6" t="s">
        <v>17</v>
      </c>
      <c r="B2262" s="6" t="s">
        <v>15</v>
      </c>
      <c r="C2262" s="7">
        <f t="shared" ref="C2262:L2262" si="725">SUM(C2255:C2261)</f>
        <v>0</v>
      </c>
      <c r="D2262" s="7">
        <f t="shared" si="725"/>
        <v>0</v>
      </c>
      <c r="E2262" s="7">
        <f t="shared" si="725"/>
        <v>0</v>
      </c>
      <c r="F2262" s="7">
        <f t="shared" si="725"/>
        <v>0</v>
      </c>
      <c r="G2262" s="7">
        <f t="shared" si="725"/>
        <v>0</v>
      </c>
      <c r="H2262" s="7">
        <f t="shared" si="725"/>
        <v>0</v>
      </c>
      <c r="I2262" s="7">
        <f t="shared" si="725"/>
        <v>0</v>
      </c>
      <c r="J2262" s="7">
        <f t="shared" si="725"/>
        <v>0</v>
      </c>
      <c r="K2262" s="7">
        <f t="shared" si="725"/>
        <v>0</v>
      </c>
      <c r="L2262" s="7">
        <f t="shared" si="725"/>
        <v>0</v>
      </c>
      <c r="M2262" s="7">
        <f>M2261</f>
        <v>0</v>
      </c>
      <c r="N2262" s="7">
        <f>SUM(N2255:N2261)</f>
        <v>0</v>
      </c>
      <c r="O2262" s="7"/>
      <c r="P2262" s="7">
        <f>SUM(P2255:P2261)</f>
        <v>0</v>
      </c>
      <c r="Q2262" s="8"/>
    </row>
    <row r="2263" spans="1:17" ht="15" customHeight="1" x14ac:dyDescent="0.25">
      <c r="A2263" s="3"/>
      <c r="B2263" s="3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</row>
    <row r="2264" spans="1:17" ht="15" customHeight="1" x14ac:dyDescent="0.25">
      <c r="A2264" s="3"/>
      <c r="B2264" s="3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</row>
    <row r="2265" spans="1:17" ht="15" customHeight="1" x14ac:dyDescent="0.25">
      <c r="A2265" s="3"/>
      <c r="B2265" s="3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</row>
    <row r="2266" spans="1:17" ht="15" customHeight="1" x14ac:dyDescent="0.25">
      <c r="A2266" s="3"/>
      <c r="B2266" s="3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</row>
    <row r="2267" spans="1:17" ht="15" customHeight="1" x14ac:dyDescent="0.25">
      <c r="A2267" s="3"/>
      <c r="B2267" s="3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</row>
    <row r="2268" spans="1:17" ht="15" customHeight="1" x14ac:dyDescent="0.25">
      <c r="A2268" s="3"/>
      <c r="B2268" s="3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</row>
    <row r="2269" spans="1:17" ht="15" customHeight="1" x14ac:dyDescent="0.25">
      <c r="A2269" s="3"/>
      <c r="B2269" s="3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</row>
    <row r="2270" spans="1:17" ht="15" customHeight="1" x14ac:dyDescent="0.25">
      <c r="A2270" s="6" t="s">
        <v>18</v>
      </c>
      <c r="B2270" s="6" t="s">
        <v>15</v>
      </c>
      <c r="C2270" s="7">
        <f t="shared" ref="C2270:L2270" si="726">SUM(C2263:C2269)</f>
        <v>0</v>
      </c>
      <c r="D2270" s="7">
        <f t="shared" si="726"/>
        <v>0</v>
      </c>
      <c r="E2270" s="7">
        <f t="shared" si="726"/>
        <v>0</v>
      </c>
      <c r="F2270" s="7">
        <f t="shared" si="726"/>
        <v>0</v>
      </c>
      <c r="G2270" s="7">
        <f t="shared" si="726"/>
        <v>0</v>
      </c>
      <c r="H2270" s="7">
        <f t="shared" si="726"/>
        <v>0</v>
      </c>
      <c r="I2270" s="7">
        <f t="shared" si="726"/>
        <v>0</v>
      </c>
      <c r="J2270" s="7">
        <f t="shared" si="726"/>
        <v>0</v>
      </c>
      <c r="K2270" s="7">
        <f t="shared" si="726"/>
        <v>0</v>
      </c>
      <c r="L2270" s="7">
        <f t="shared" si="726"/>
        <v>0</v>
      </c>
      <c r="M2270" s="7">
        <f>M2269</f>
        <v>0</v>
      </c>
      <c r="N2270" s="7">
        <f>SUM(N2263:N2269)</f>
        <v>0</v>
      </c>
      <c r="O2270" s="7"/>
      <c r="P2270" s="7">
        <f>SUM(P2263:P2269)</f>
        <v>0</v>
      </c>
      <c r="Q2270" s="8"/>
    </row>
    <row r="2271" spans="1:17" ht="15" customHeight="1" x14ac:dyDescent="0.25">
      <c r="A2271" s="3"/>
      <c r="B2271" s="3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</row>
    <row r="2272" spans="1:17" ht="15" customHeight="1" x14ac:dyDescent="0.25">
      <c r="A2272" s="3"/>
      <c r="B2272" s="3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</row>
    <row r="2273" spans="1:17" ht="15" customHeight="1" x14ac:dyDescent="0.25">
      <c r="A2273" s="3"/>
      <c r="B2273" s="3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</row>
    <row r="2274" spans="1:17" ht="15" customHeight="1" x14ac:dyDescent="0.25">
      <c r="A2274" s="3"/>
      <c r="B2274" s="3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</row>
    <row r="2275" spans="1:17" ht="15" customHeight="1" x14ac:dyDescent="0.25">
      <c r="A2275" s="3"/>
      <c r="B2275" s="3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</row>
    <row r="2276" spans="1:17" ht="15" customHeight="1" x14ac:dyDescent="0.25">
      <c r="A2276" s="3"/>
      <c r="B2276" s="3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</row>
    <row r="2277" spans="1:17" ht="15" customHeight="1" x14ac:dyDescent="0.25">
      <c r="A2277" s="3"/>
      <c r="B2277" s="3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</row>
    <row r="2278" spans="1:17" ht="15" customHeight="1" x14ac:dyDescent="0.25">
      <c r="A2278" s="6" t="s">
        <v>19</v>
      </c>
      <c r="B2278" s="6" t="s">
        <v>15</v>
      </c>
      <c r="C2278" s="7">
        <f t="shared" ref="C2278:L2278" si="727">SUM(C2271:C2277)</f>
        <v>0</v>
      </c>
      <c r="D2278" s="7">
        <f t="shared" si="727"/>
        <v>0</v>
      </c>
      <c r="E2278" s="7">
        <f t="shared" si="727"/>
        <v>0</v>
      </c>
      <c r="F2278" s="7">
        <f t="shared" si="727"/>
        <v>0</v>
      </c>
      <c r="G2278" s="7">
        <f t="shared" si="727"/>
        <v>0</v>
      </c>
      <c r="H2278" s="7">
        <f t="shared" si="727"/>
        <v>0</v>
      </c>
      <c r="I2278" s="7">
        <f t="shared" si="727"/>
        <v>0</v>
      </c>
      <c r="J2278" s="7">
        <f t="shared" si="727"/>
        <v>0</v>
      </c>
      <c r="K2278" s="7">
        <f t="shared" si="727"/>
        <v>0</v>
      </c>
      <c r="L2278" s="7">
        <f t="shared" si="727"/>
        <v>0</v>
      </c>
      <c r="M2278" s="7">
        <f>M2277</f>
        <v>0</v>
      </c>
      <c r="N2278" s="7">
        <f>SUM(N2271:N2277)</f>
        <v>0</v>
      </c>
      <c r="O2278" s="7"/>
      <c r="P2278" s="7">
        <f>SUM(P2271:P2277)</f>
        <v>0</v>
      </c>
      <c r="Q2278" s="8"/>
    </row>
    <row r="2279" spans="1:17" x14ac:dyDescent="0.25">
      <c r="A2279" s="10" t="s">
        <v>15</v>
      </c>
      <c r="B2279" s="10" t="s">
        <v>20</v>
      </c>
      <c r="C2279" s="11">
        <f t="shared" ref="C2279:L2279" si="728">C2254+C2262+C2270+C2278</f>
        <v>0</v>
      </c>
      <c r="D2279" s="11">
        <f t="shared" si="728"/>
        <v>0</v>
      </c>
      <c r="E2279" s="11">
        <f t="shared" si="728"/>
        <v>0</v>
      </c>
      <c r="F2279" s="11">
        <f t="shared" si="728"/>
        <v>0</v>
      </c>
      <c r="G2279" s="11">
        <f t="shared" si="728"/>
        <v>0</v>
      </c>
      <c r="H2279" s="11">
        <f t="shared" si="728"/>
        <v>0</v>
      </c>
      <c r="I2279" s="11">
        <f t="shared" si="728"/>
        <v>0</v>
      </c>
      <c r="J2279" s="11">
        <f t="shared" si="728"/>
        <v>0</v>
      </c>
      <c r="K2279" s="11">
        <f t="shared" si="728"/>
        <v>0</v>
      </c>
      <c r="L2279" s="11">
        <f t="shared" si="728"/>
        <v>0</v>
      </c>
      <c r="M2279" s="11">
        <f>M2278</f>
        <v>0</v>
      </c>
      <c r="N2279" s="11">
        <f>N2254+N2262+N2270+N2278</f>
        <v>0</v>
      </c>
      <c r="O2279" s="11"/>
      <c r="P2279" s="11">
        <f>P2254+P2262+P2270+P2278</f>
        <v>0</v>
      </c>
      <c r="Q2279" s="9"/>
    </row>
    <row r="2280" spans="1:17" ht="15" customHeight="1" x14ac:dyDescent="0.25">
      <c r="B2280" s="3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</row>
    <row r="2281" spans="1:17" ht="15" customHeight="1" x14ac:dyDescent="0.25">
      <c r="A2281" s="3"/>
      <c r="B2281" s="3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</row>
    <row r="2282" spans="1:17" ht="15" customHeight="1" x14ac:dyDescent="0.25">
      <c r="A2282" s="3"/>
      <c r="B2282" s="3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</row>
    <row r="2283" spans="1:17" ht="15" customHeight="1" x14ac:dyDescent="0.25">
      <c r="A2283" s="3"/>
      <c r="B2283" s="3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</row>
    <row r="2284" spans="1:17" ht="15" customHeight="1" x14ac:dyDescent="0.25">
      <c r="A2284" s="3"/>
      <c r="B2284" s="3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</row>
    <row r="2285" spans="1:17" ht="15" customHeight="1" x14ac:dyDescent="0.25">
      <c r="A2285" s="3"/>
      <c r="B2285" s="3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</row>
    <row r="2286" spans="1:17" ht="15" customHeight="1" x14ac:dyDescent="0.25">
      <c r="A2286" s="3"/>
      <c r="B2286" s="3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</row>
    <row r="2287" spans="1:17" ht="15" customHeight="1" x14ac:dyDescent="0.25">
      <c r="A2287" s="6" t="s">
        <v>16</v>
      </c>
      <c r="B2287" s="6" t="s">
        <v>15</v>
      </c>
      <c r="C2287" s="7">
        <f t="shared" ref="C2287:L2287" si="729">SUM(C2280:C2286)</f>
        <v>0</v>
      </c>
      <c r="D2287" s="7">
        <f t="shared" si="729"/>
        <v>0</v>
      </c>
      <c r="E2287" s="7">
        <f t="shared" si="729"/>
        <v>0</v>
      </c>
      <c r="F2287" s="7">
        <f t="shared" si="729"/>
        <v>0</v>
      </c>
      <c r="G2287" s="7">
        <f t="shared" si="729"/>
        <v>0</v>
      </c>
      <c r="H2287" s="7">
        <f t="shared" si="729"/>
        <v>0</v>
      </c>
      <c r="I2287" s="7">
        <f t="shared" si="729"/>
        <v>0</v>
      </c>
      <c r="J2287" s="7">
        <f t="shared" si="729"/>
        <v>0</v>
      </c>
      <c r="K2287" s="7">
        <f t="shared" si="729"/>
        <v>0</v>
      </c>
      <c r="L2287" s="7">
        <f t="shared" si="729"/>
        <v>0</v>
      </c>
      <c r="M2287" s="7">
        <f>M2286</f>
        <v>0</v>
      </c>
      <c r="N2287" s="7">
        <f>SUM(N2280:N2286)</f>
        <v>0</v>
      </c>
      <c r="O2287" s="7"/>
      <c r="P2287" s="7">
        <f>SUM(P2280:P2286)</f>
        <v>0</v>
      </c>
      <c r="Q2287" s="8"/>
    </row>
    <row r="2288" spans="1:17" ht="15" customHeight="1" x14ac:dyDescent="0.25">
      <c r="A2288" s="3"/>
      <c r="B2288" s="3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</row>
    <row r="2289" spans="1:17" ht="15" customHeight="1" x14ac:dyDescent="0.25">
      <c r="A2289" s="3"/>
      <c r="B2289" s="3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</row>
    <row r="2290" spans="1:17" ht="15" customHeight="1" x14ac:dyDescent="0.25">
      <c r="A2290" s="3"/>
      <c r="B2290" s="3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</row>
    <row r="2291" spans="1:17" ht="15" customHeight="1" x14ac:dyDescent="0.25">
      <c r="A2291" s="3"/>
      <c r="B2291" s="3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</row>
    <row r="2292" spans="1:17" ht="15" customHeight="1" x14ac:dyDescent="0.25">
      <c r="A2292" s="3"/>
      <c r="B2292" s="3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</row>
    <row r="2293" spans="1:17" ht="15" customHeight="1" x14ac:dyDescent="0.25">
      <c r="A2293" s="3"/>
      <c r="B2293" s="3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</row>
    <row r="2294" spans="1:17" ht="15" customHeight="1" x14ac:dyDescent="0.25">
      <c r="A2294" s="3"/>
      <c r="B2294" s="3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</row>
    <row r="2295" spans="1:17" ht="15" customHeight="1" x14ac:dyDescent="0.25">
      <c r="A2295" s="6" t="s">
        <v>17</v>
      </c>
      <c r="B2295" s="6" t="s">
        <v>15</v>
      </c>
      <c r="C2295" s="7">
        <f t="shared" ref="C2295:L2295" si="730">SUM(C2288:C2294)</f>
        <v>0</v>
      </c>
      <c r="D2295" s="7">
        <f t="shared" si="730"/>
        <v>0</v>
      </c>
      <c r="E2295" s="7">
        <f t="shared" si="730"/>
        <v>0</v>
      </c>
      <c r="F2295" s="7">
        <f t="shared" si="730"/>
        <v>0</v>
      </c>
      <c r="G2295" s="7">
        <f t="shared" si="730"/>
        <v>0</v>
      </c>
      <c r="H2295" s="7">
        <f t="shared" si="730"/>
        <v>0</v>
      </c>
      <c r="I2295" s="7">
        <f t="shared" si="730"/>
        <v>0</v>
      </c>
      <c r="J2295" s="7">
        <f t="shared" si="730"/>
        <v>0</v>
      </c>
      <c r="K2295" s="7">
        <f t="shared" si="730"/>
        <v>0</v>
      </c>
      <c r="L2295" s="7">
        <f t="shared" si="730"/>
        <v>0</v>
      </c>
      <c r="M2295" s="7">
        <f>M2294</f>
        <v>0</v>
      </c>
      <c r="N2295" s="7">
        <f>SUM(N2288:N2294)</f>
        <v>0</v>
      </c>
      <c r="O2295" s="7"/>
      <c r="P2295" s="7">
        <f>SUM(P2288:P2294)</f>
        <v>0</v>
      </c>
      <c r="Q2295" s="8"/>
    </row>
    <row r="2296" spans="1:17" ht="15" customHeight="1" x14ac:dyDescent="0.25">
      <c r="A2296" s="3"/>
      <c r="B2296" s="3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</row>
    <row r="2297" spans="1:17" ht="15" customHeight="1" x14ac:dyDescent="0.25">
      <c r="A2297" s="3"/>
      <c r="B2297" s="3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</row>
    <row r="2298" spans="1:17" ht="15" customHeight="1" x14ac:dyDescent="0.25">
      <c r="A2298" s="3"/>
      <c r="B2298" s="3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</row>
    <row r="2299" spans="1:17" ht="15" customHeight="1" x14ac:dyDescent="0.25">
      <c r="A2299" s="3"/>
      <c r="B2299" s="3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</row>
    <row r="2300" spans="1:17" ht="15" customHeight="1" x14ac:dyDescent="0.25">
      <c r="A2300" s="3"/>
      <c r="B2300" s="3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</row>
    <row r="2301" spans="1:17" ht="15" customHeight="1" x14ac:dyDescent="0.25">
      <c r="A2301" s="3"/>
      <c r="B2301" s="3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</row>
    <row r="2302" spans="1:17" ht="15" customHeight="1" x14ac:dyDescent="0.25">
      <c r="A2302" s="3"/>
      <c r="B2302" s="3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</row>
    <row r="2303" spans="1:17" ht="15" customHeight="1" x14ac:dyDescent="0.25">
      <c r="A2303" s="6" t="s">
        <v>18</v>
      </c>
      <c r="B2303" s="6" t="s">
        <v>15</v>
      </c>
      <c r="C2303" s="7">
        <f t="shared" ref="C2303:L2303" si="731">SUM(C2296:C2302)</f>
        <v>0</v>
      </c>
      <c r="D2303" s="7">
        <f t="shared" si="731"/>
        <v>0</v>
      </c>
      <c r="E2303" s="7">
        <f t="shared" si="731"/>
        <v>0</v>
      </c>
      <c r="F2303" s="7">
        <f t="shared" si="731"/>
        <v>0</v>
      </c>
      <c r="G2303" s="7">
        <f t="shared" si="731"/>
        <v>0</v>
      </c>
      <c r="H2303" s="7">
        <f t="shared" si="731"/>
        <v>0</v>
      </c>
      <c r="I2303" s="7">
        <f t="shared" si="731"/>
        <v>0</v>
      </c>
      <c r="J2303" s="7">
        <f t="shared" si="731"/>
        <v>0</v>
      </c>
      <c r="K2303" s="7">
        <f t="shared" si="731"/>
        <v>0</v>
      </c>
      <c r="L2303" s="7">
        <f t="shared" si="731"/>
        <v>0</v>
      </c>
      <c r="M2303" s="7">
        <f>M2302</f>
        <v>0</v>
      </c>
      <c r="N2303" s="7">
        <f>SUM(N2296:N2302)</f>
        <v>0</v>
      </c>
      <c r="O2303" s="7"/>
      <c r="P2303" s="7">
        <f>SUM(P2296:P2302)</f>
        <v>0</v>
      </c>
      <c r="Q2303" s="8"/>
    </row>
    <row r="2304" spans="1:17" ht="15" customHeight="1" x14ac:dyDescent="0.25">
      <c r="A2304" s="3"/>
      <c r="B2304" s="3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</row>
    <row r="2305" spans="1:17" ht="15" customHeight="1" x14ac:dyDescent="0.25">
      <c r="A2305" s="3"/>
      <c r="B2305" s="3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</row>
    <row r="2306" spans="1:17" ht="15" customHeight="1" x14ac:dyDescent="0.25">
      <c r="A2306" s="3"/>
      <c r="B2306" s="3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</row>
    <row r="2307" spans="1:17" ht="15" customHeight="1" x14ac:dyDescent="0.25">
      <c r="A2307" s="3"/>
      <c r="B2307" s="3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</row>
    <row r="2308" spans="1:17" ht="15" customHeight="1" x14ac:dyDescent="0.25">
      <c r="A2308" s="3"/>
      <c r="B2308" s="3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</row>
    <row r="2309" spans="1:17" ht="15" customHeight="1" x14ac:dyDescent="0.25">
      <c r="A2309" s="3"/>
      <c r="B2309" s="3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</row>
    <row r="2310" spans="1:17" ht="15" customHeight="1" x14ac:dyDescent="0.25">
      <c r="A2310" s="3"/>
      <c r="B2310" s="3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</row>
    <row r="2311" spans="1:17" ht="15" customHeight="1" x14ac:dyDescent="0.25">
      <c r="A2311" s="6" t="s">
        <v>19</v>
      </c>
      <c r="B2311" s="6" t="s">
        <v>15</v>
      </c>
      <c r="C2311" s="7">
        <f t="shared" ref="C2311:L2311" si="732">SUM(C2304:C2310)</f>
        <v>0</v>
      </c>
      <c r="D2311" s="7">
        <f t="shared" si="732"/>
        <v>0</v>
      </c>
      <c r="E2311" s="7">
        <f t="shared" si="732"/>
        <v>0</v>
      </c>
      <c r="F2311" s="7">
        <f t="shared" si="732"/>
        <v>0</v>
      </c>
      <c r="G2311" s="7">
        <f t="shared" si="732"/>
        <v>0</v>
      </c>
      <c r="H2311" s="7">
        <f t="shared" si="732"/>
        <v>0</v>
      </c>
      <c r="I2311" s="7">
        <f t="shared" si="732"/>
        <v>0</v>
      </c>
      <c r="J2311" s="7">
        <f t="shared" si="732"/>
        <v>0</v>
      </c>
      <c r="K2311" s="7">
        <f t="shared" si="732"/>
        <v>0</v>
      </c>
      <c r="L2311" s="7">
        <f t="shared" si="732"/>
        <v>0</v>
      </c>
      <c r="M2311" s="7">
        <f>M2310</f>
        <v>0</v>
      </c>
      <c r="N2311" s="7">
        <f>SUM(N2304:N2310)</f>
        <v>0</v>
      </c>
      <c r="O2311" s="7"/>
      <c r="P2311" s="7">
        <f>SUM(P2304:P2310)</f>
        <v>0</v>
      </c>
      <c r="Q2311" s="8"/>
    </row>
    <row r="2312" spans="1:17" x14ac:dyDescent="0.25">
      <c r="A2312" s="10" t="s">
        <v>15</v>
      </c>
      <c r="B2312" s="10" t="s">
        <v>20</v>
      </c>
      <c r="C2312" s="11">
        <f t="shared" ref="C2312:L2312" si="733">C2287+C2295+C2303+C2311</f>
        <v>0</v>
      </c>
      <c r="D2312" s="11">
        <f t="shared" si="733"/>
        <v>0</v>
      </c>
      <c r="E2312" s="11">
        <f t="shared" si="733"/>
        <v>0</v>
      </c>
      <c r="F2312" s="11">
        <f t="shared" si="733"/>
        <v>0</v>
      </c>
      <c r="G2312" s="11">
        <f t="shared" si="733"/>
        <v>0</v>
      </c>
      <c r="H2312" s="11">
        <f t="shared" si="733"/>
        <v>0</v>
      </c>
      <c r="I2312" s="11">
        <f t="shared" si="733"/>
        <v>0</v>
      </c>
      <c r="J2312" s="11">
        <f t="shared" si="733"/>
        <v>0</v>
      </c>
      <c r="K2312" s="11">
        <f t="shared" si="733"/>
        <v>0</v>
      </c>
      <c r="L2312" s="11">
        <f t="shared" si="733"/>
        <v>0</v>
      </c>
      <c r="M2312" s="11">
        <f>M2311</f>
        <v>0</v>
      </c>
      <c r="N2312" s="11">
        <f>N2287+N2295+N2303+N2311</f>
        <v>0</v>
      </c>
      <c r="O2312" s="11"/>
      <c r="P2312" s="11">
        <f>P2287+P2295+P2303+P2311</f>
        <v>0</v>
      </c>
      <c r="Q2312" s="9"/>
    </row>
    <row r="2313" spans="1:17" ht="15" customHeight="1" x14ac:dyDescent="0.25">
      <c r="B2313" s="3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</row>
    <row r="2314" spans="1:17" ht="15" customHeight="1" x14ac:dyDescent="0.25">
      <c r="A2314" s="3"/>
      <c r="B2314" s="3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</row>
    <row r="2315" spans="1:17" ht="15" customHeight="1" x14ac:dyDescent="0.25">
      <c r="A2315" s="3"/>
      <c r="B2315" s="3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</row>
    <row r="2316" spans="1:17" ht="15" customHeight="1" x14ac:dyDescent="0.25">
      <c r="A2316" s="3"/>
      <c r="B2316" s="3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</row>
    <row r="2317" spans="1:17" ht="15" customHeight="1" x14ac:dyDescent="0.25">
      <c r="A2317" s="3"/>
      <c r="B2317" s="3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</row>
    <row r="2318" spans="1:17" ht="15" customHeight="1" x14ac:dyDescent="0.25">
      <c r="A2318" s="3"/>
      <c r="B2318" s="3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</row>
    <row r="2319" spans="1:17" ht="15" customHeight="1" x14ac:dyDescent="0.25">
      <c r="A2319" s="3"/>
      <c r="B2319" s="3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</row>
    <row r="2320" spans="1:17" ht="15" customHeight="1" x14ac:dyDescent="0.25">
      <c r="A2320" s="6" t="s">
        <v>16</v>
      </c>
      <c r="B2320" s="6" t="s">
        <v>15</v>
      </c>
      <c r="C2320" s="7">
        <f t="shared" ref="C2320:L2320" si="734">SUM(C2313:C2319)</f>
        <v>0</v>
      </c>
      <c r="D2320" s="7">
        <f t="shared" si="734"/>
        <v>0</v>
      </c>
      <c r="E2320" s="7">
        <f t="shared" si="734"/>
        <v>0</v>
      </c>
      <c r="F2320" s="7">
        <f t="shared" si="734"/>
        <v>0</v>
      </c>
      <c r="G2320" s="7">
        <f t="shared" si="734"/>
        <v>0</v>
      </c>
      <c r="H2320" s="7">
        <f t="shared" si="734"/>
        <v>0</v>
      </c>
      <c r="I2320" s="7">
        <f t="shared" si="734"/>
        <v>0</v>
      </c>
      <c r="J2320" s="7">
        <f t="shared" si="734"/>
        <v>0</v>
      </c>
      <c r="K2320" s="7">
        <f t="shared" si="734"/>
        <v>0</v>
      </c>
      <c r="L2320" s="7">
        <f t="shared" si="734"/>
        <v>0</v>
      </c>
      <c r="M2320" s="7">
        <f>M2319</f>
        <v>0</v>
      </c>
      <c r="N2320" s="7">
        <f>SUM(N2313:N2319)</f>
        <v>0</v>
      </c>
      <c r="O2320" s="7"/>
      <c r="P2320" s="7">
        <f>SUM(P2313:P2319)</f>
        <v>0</v>
      </c>
      <c r="Q2320" s="8"/>
    </row>
    <row r="2321" spans="1:17" ht="15" customHeight="1" x14ac:dyDescent="0.25">
      <c r="A2321" s="3"/>
      <c r="B2321" s="3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</row>
    <row r="2322" spans="1:17" ht="15" customHeight="1" x14ac:dyDescent="0.25">
      <c r="A2322" s="3"/>
      <c r="B2322" s="3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</row>
    <row r="2323" spans="1:17" ht="15" customHeight="1" x14ac:dyDescent="0.25">
      <c r="A2323" s="3"/>
      <c r="B2323" s="3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</row>
    <row r="2324" spans="1:17" ht="15" customHeight="1" x14ac:dyDescent="0.25">
      <c r="A2324" s="3"/>
      <c r="B2324" s="3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</row>
    <row r="2325" spans="1:17" ht="15" customHeight="1" x14ac:dyDescent="0.25">
      <c r="A2325" s="3"/>
      <c r="B2325" s="3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</row>
    <row r="2326" spans="1:17" ht="15" customHeight="1" x14ac:dyDescent="0.25">
      <c r="A2326" s="3"/>
      <c r="B2326" s="3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</row>
    <row r="2327" spans="1:17" ht="15" customHeight="1" x14ac:dyDescent="0.25">
      <c r="A2327" s="3"/>
      <c r="B2327" s="3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</row>
    <row r="2328" spans="1:17" ht="15" customHeight="1" x14ac:dyDescent="0.25">
      <c r="A2328" s="6" t="s">
        <v>17</v>
      </c>
      <c r="B2328" s="6" t="s">
        <v>15</v>
      </c>
      <c r="C2328" s="7">
        <f t="shared" ref="C2328:L2328" si="735">SUM(C2321:C2327)</f>
        <v>0</v>
      </c>
      <c r="D2328" s="7">
        <f t="shared" si="735"/>
        <v>0</v>
      </c>
      <c r="E2328" s="7">
        <f t="shared" si="735"/>
        <v>0</v>
      </c>
      <c r="F2328" s="7">
        <f t="shared" si="735"/>
        <v>0</v>
      </c>
      <c r="G2328" s="7">
        <f t="shared" si="735"/>
        <v>0</v>
      </c>
      <c r="H2328" s="7">
        <f t="shared" si="735"/>
        <v>0</v>
      </c>
      <c r="I2328" s="7">
        <f t="shared" si="735"/>
        <v>0</v>
      </c>
      <c r="J2328" s="7">
        <f t="shared" si="735"/>
        <v>0</v>
      </c>
      <c r="K2328" s="7">
        <f t="shared" si="735"/>
        <v>0</v>
      </c>
      <c r="L2328" s="7">
        <f t="shared" si="735"/>
        <v>0</v>
      </c>
      <c r="M2328" s="7">
        <f>M2327</f>
        <v>0</v>
      </c>
      <c r="N2328" s="7">
        <f>SUM(N2321:N2327)</f>
        <v>0</v>
      </c>
      <c r="O2328" s="7"/>
      <c r="P2328" s="7">
        <f>SUM(P2321:P2327)</f>
        <v>0</v>
      </c>
      <c r="Q2328" s="8"/>
    </row>
    <row r="2329" spans="1:17" ht="15" customHeight="1" x14ac:dyDescent="0.25">
      <c r="A2329" s="3"/>
      <c r="B2329" s="3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</row>
    <row r="2330" spans="1:17" ht="15" customHeight="1" x14ac:dyDescent="0.25">
      <c r="A2330" s="3"/>
      <c r="B2330" s="3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</row>
    <row r="2331" spans="1:17" ht="15" customHeight="1" x14ac:dyDescent="0.25">
      <c r="A2331" s="3"/>
      <c r="B2331" s="3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</row>
    <row r="2332" spans="1:17" ht="15" customHeight="1" x14ac:dyDescent="0.25">
      <c r="A2332" s="3"/>
      <c r="B2332" s="3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</row>
    <row r="2333" spans="1:17" ht="15" customHeight="1" x14ac:dyDescent="0.25">
      <c r="A2333" s="3"/>
      <c r="B2333" s="3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</row>
    <row r="2334" spans="1:17" ht="15" customHeight="1" x14ac:dyDescent="0.25">
      <c r="A2334" s="3"/>
      <c r="B2334" s="3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</row>
    <row r="2335" spans="1:17" ht="15" customHeight="1" x14ac:dyDescent="0.25">
      <c r="A2335" s="3"/>
      <c r="B2335" s="3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</row>
    <row r="2336" spans="1:17" ht="15" customHeight="1" x14ac:dyDescent="0.25">
      <c r="A2336" s="6" t="s">
        <v>18</v>
      </c>
      <c r="B2336" s="6" t="s">
        <v>15</v>
      </c>
      <c r="C2336" s="7">
        <f t="shared" ref="C2336:L2336" si="736">SUM(C2329:C2335)</f>
        <v>0</v>
      </c>
      <c r="D2336" s="7">
        <f t="shared" si="736"/>
        <v>0</v>
      </c>
      <c r="E2336" s="7">
        <f t="shared" si="736"/>
        <v>0</v>
      </c>
      <c r="F2336" s="7">
        <f t="shared" si="736"/>
        <v>0</v>
      </c>
      <c r="G2336" s="7">
        <f t="shared" si="736"/>
        <v>0</v>
      </c>
      <c r="H2336" s="7">
        <f t="shared" si="736"/>
        <v>0</v>
      </c>
      <c r="I2336" s="7">
        <f t="shared" si="736"/>
        <v>0</v>
      </c>
      <c r="J2336" s="7">
        <f t="shared" si="736"/>
        <v>0</v>
      </c>
      <c r="K2336" s="7">
        <f t="shared" si="736"/>
        <v>0</v>
      </c>
      <c r="L2336" s="7">
        <f t="shared" si="736"/>
        <v>0</v>
      </c>
      <c r="M2336" s="7">
        <f>M2335</f>
        <v>0</v>
      </c>
      <c r="N2336" s="7">
        <f>SUM(N2329:N2335)</f>
        <v>0</v>
      </c>
      <c r="O2336" s="7"/>
      <c r="P2336" s="7">
        <f>SUM(P2329:P2335)</f>
        <v>0</v>
      </c>
      <c r="Q2336" s="8"/>
    </row>
    <row r="2337" spans="1:17" ht="15" customHeight="1" x14ac:dyDescent="0.25">
      <c r="A2337" s="3"/>
      <c r="B2337" s="3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</row>
    <row r="2338" spans="1:17" ht="15" customHeight="1" x14ac:dyDescent="0.25">
      <c r="A2338" s="3"/>
      <c r="B2338" s="3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</row>
    <row r="2339" spans="1:17" ht="15" customHeight="1" x14ac:dyDescent="0.25">
      <c r="A2339" s="3"/>
      <c r="B2339" s="3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</row>
    <row r="2340" spans="1:17" ht="15" customHeight="1" x14ac:dyDescent="0.25">
      <c r="A2340" s="3"/>
      <c r="B2340" s="3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</row>
    <row r="2341" spans="1:17" ht="15" customHeight="1" x14ac:dyDescent="0.25">
      <c r="A2341" s="3"/>
      <c r="B2341" s="3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</row>
    <row r="2342" spans="1:17" ht="15" customHeight="1" x14ac:dyDescent="0.25">
      <c r="A2342" s="3"/>
      <c r="B2342" s="3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</row>
    <row r="2343" spans="1:17" ht="15" customHeight="1" x14ac:dyDescent="0.25">
      <c r="A2343" s="3"/>
      <c r="B2343" s="3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</row>
    <row r="2344" spans="1:17" ht="15" customHeight="1" x14ac:dyDescent="0.25">
      <c r="A2344" s="6" t="s">
        <v>19</v>
      </c>
      <c r="B2344" s="6" t="s">
        <v>15</v>
      </c>
      <c r="C2344" s="7">
        <f t="shared" ref="C2344:L2344" si="737">SUM(C2337:C2343)</f>
        <v>0</v>
      </c>
      <c r="D2344" s="7">
        <f t="shared" si="737"/>
        <v>0</v>
      </c>
      <c r="E2344" s="7">
        <f t="shared" si="737"/>
        <v>0</v>
      </c>
      <c r="F2344" s="7">
        <f t="shared" si="737"/>
        <v>0</v>
      </c>
      <c r="G2344" s="7">
        <f t="shared" si="737"/>
        <v>0</v>
      </c>
      <c r="H2344" s="7">
        <f t="shared" si="737"/>
        <v>0</v>
      </c>
      <c r="I2344" s="7">
        <f t="shared" si="737"/>
        <v>0</v>
      </c>
      <c r="J2344" s="7">
        <f t="shared" si="737"/>
        <v>0</v>
      </c>
      <c r="K2344" s="7">
        <f t="shared" si="737"/>
        <v>0</v>
      </c>
      <c r="L2344" s="7">
        <f t="shared" si="737"/>
        <v>0</v>
      </c>
      <c r="M2344" s="7">
        <f>M2343</f>
        <v>0</v>
      </c>
      <c r="N2344" s="7">
        <f>SUM(N2337:N2343)</f>
        <v>0</v>
      </c>
      <c r="O2344" s="7"/>
      <c r="P2344" s="7">
        <f>SUM(P2337:P2343)</f>
        <v>0</v>
      </c>
      <c r="Q2344" s="8"/>
    </row>
    <row r="2345" spans="1:17" x14ac:dyDescent="0.25">
      <c r="A2345" s="10" t="s">
        <v>15</v>
      </c>
      <c r="B2345" s="10" t="s">
        <v>20</v>
      </c>
      <c r="C2345" s="11">
        <f t="shared" ref="C2345:L2345" si="738">C2320+C2328+C2336+C2344</f>
        <v>0</v>
      </c>
      <c r="D2345" s="11">
        <f t="shared" si="738"/>
        <v>0</v>
      </c>
      <c r="E2345" s="11">
        <f t="shared" si="738"/>
        <v>0</v>
      </c>
      <c r="F2345" s="11">
        <f t="shared" si="738"/>
        <v>0</v>
      </c>
      <c r="G2345" s="11">
        <f t="shared" si="738"/>
        <v>0</v>
      </c>
      <c r="H2345" s="11">
        <f t="shared" si="738"/>
        <v>0</v>
      </c>
      <c r="I2345" s="11">
        <f t="shared" si="738"/>
        <v>0</v>
      </c>
      <c r="J2345" s="11">
        <f t="shared" si="738"/>
        <v>0</v>
      </c>
      <c r="K2345" s="11">
        <f t="shared" si="738"/>
        <v>0</v>
      </c>
      <c r="L2345" s="11">
        <f t="shared" si="738"/>
        <v>0</v>
      </c>
      <c r="M2345" s="11">
        <f>M2344</f>
        <v>0</v>
      </c>
      <c r="N2345" s="11">
        <f>N2320+N2328+N2336+N2344</f>
        <v>0</v>
      </c>
      <c r="O2345" s="11"/>
      <c r="P2345" s="11">
        <f>P2320+P2328+P2336+P2344</f>
        <v>0</v>
      </c>
      <c r="Q2345" s="9"/>
    </row>
    <row r="2346" spans="1:17" ht="15" customHeight="1" x14ac:dyDescent="0.25">
      <c r="B2346" s="3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</row>
    <row r="2347" spans="1:17" ht="15" customHeight="1" x14ac:dyDescent="0.25">
      <c r="A2347" s="3"/>
      <c r="B2347" s="3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</row>
    <row r="2348" spans="1:17" ht="15" customHeight="1" x14ac:dyDescent="0.25">
      <c r="A2348" s="3"/>
      <c r="B2348" s="3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</row>
    <row r="2349" spans="1:17" ht="15" customHeight="1" x14ac:dyDescent="0.25">
      <c r="A2349" s="3"/>
      <c r="B2349" s="3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</row>
    <row r="2350" spans="1:17" ht="15" customHeight="1" x14ac:dyDescent="0.25">
      <c r="A2350" s="3"/>
      <c r="B2350" s="3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</row>
    <row r="2351" spans="1:17" ht="15" customHeight="1" x14ac:dyDescent="0.25">
      <c r="A2351" s="3"/>
      <c r="B2351" s="3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</row>
    <row r="2352" spans="1:17" ht="15" customHeight="1" x14ac:dyDescent="0.25">
      <c r="A2352" s="3"/>
      <c r="B2352" s="3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</row>
    <row r="2353" spans="1:17" ht="15" customHeight="1" x14ac:dyDescent="0.25">
      <c r="A2353" s="6" t="s">
        <v>16</v>
      </c>
      <c r="B2353" s="6" t="s">
        <v>15</v>
      </c>
      <c r="C2353" s="7">
        <f t="shared" ref="C2353:L2353" si="739">SUM(C2346:C2352)</f>
        <v>0</v>
      </c>
      <c r="D2353" s="7">
        <f t="shared" si="739"/>
        <v>0</v>
      </c>
      <c r="E2353" s="7">
        <f t="shared" si="739"/>
        <v>0</v>
      </c>
      <c r="F2353" s="7">
        <f t="shared" si="739"/>
        <v>0</v>
      </c>
      <c r="G2353" s="7">
        <f t="shared" si="739"/>
        <v>0</v>
      </c>
      <c r="H2353" s="7">
        <f t="shared" si="739"/>
        <v>0</v>
      </c>
      <c r="I2353" s="7">
        <f t="shared" si="739"/>
        <v>0</v>
      </c>
      <c r="J2353" s="7">
        <f t="shared" si="739"/>
        <v>0</v>
      </c>
      <c r="K2353" s="7">
        <f t="shared" si="739"/>
        <v>0</v>
      </c>
      <c r="L2353" s="7">
        <f t="shared" si="739"/>
        <v>0</v>
      </c>
      <c r="M2353" s="7">
        <f>M2352</f>
        <v>0</v>
      </c>
      <c r="N2353" s="7">
        <f>SUM(N2346:N2352)</f>
        <v>0</v>
      </c>
      <c r="O2353" s="7"/>
      <c r="P2353" s="7">
        <f>SUM(P2346:P2352)</f>
        <v>0</v>
      </c>
      <c r="Q2353" s="8"/>
    </row>
    <row r="2354" spans="1:17" ht="15" customHeight="1" x14ac:dyDescent="0.25">
      <c r="A2354" s="3"/>
      <c r="B2354" s="3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</row>
    <row r="2355" spans="1:17" ht="15" customHeight="1" x14ac:dyDescent="0.25">
      <c r="A2355" s="3"/>
      <c r="B2355" s="3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</row>
    <row r="2356" spans="1:17" ht="15" customHeight="1" x14ac:dyDescent="0.25">
      <c r="A2356" s="3"/>
      <c r="B2356" s="3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</row>
    <row r="2357" spans="1:17" ht="15" customHeight="1" x14ac:dyDescent="0.25">
      <c r="A2357" s="3"/>
      <c r="B2357" s="3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</row>
    <row r="2358" spans="1:17" ht="15" customHeight="1" x14ac:dyDescent="0.25">
      <c r="A2358" s="3"/>
      <c r="B2358" s="3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</row>
    <row r="2359" spans="1:17" ht="15" customHeight="1" x14ac:dyDescent="0.25">
      <c r="A2359" s="3"/>
      <c r="B2359" s="3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</row>
    <row r="2360" spans="1:17" ht="15" customHeight="1" x14ac:dyDescent="0.25">
      <c r="A2360" s="3"/>
      <c r="B2360" s="3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</row>
    <row r="2361" spans="1:17" ht="15" customHeight="1" x14ac:dyDescent="0.25">
      <c r="A2361" s="6" t="s">
        <v>17</v>
      </c>
      <c r="B2361" s="6" t="s">
        <v>15</v>
      </c>
      <c r="C2361" s="7">
        <f t="shared" ref="C2361:L2361" si="740">SUM(C2354:C2360)</f>
        <v>0</v>
      </c>
      <c r="D2361" s="7">
        <f t="shared" si="740"/>
        <v>0</v>
      </c>
      <c r="E2361" s="7">
        <f t="shared" si="740"/>
        <v>0</v>
      </c>
      <c r="F2361" s="7">
        <f t="shared" si="740"/>
        <v>0</v>
      </c>
      <c r="G2361" s="7">
        <f t="shared" si="740"/>
        <v>0</v>
      </c>
      <c r="H2361" s="7">
        <f t="shared" si="740"/>
        <v>0</v>
      </c>
      <c r="I2361" s="7">
        <f t="shared" si="740"/>
        <v>0</v>
      </c>
      <c r="J2361" s="7">
        <f t="shared" si="740"/>
        <v>0</v>
      </c>
      <c r="K2361" s="7">
        <f t="shared" si="740"/>
        <v>0</v>
      </c>
      <c r="L2361" s="7">
        <f t="shared" si="740"/>
        <v>0</v>
      </c>
      <c r="M2361" s="7">
        <f>M2360</f>
        <v>0</v>
      </c>
      <c r="N2361" s="7">
        <f>SUM(N2354:N2360)</f>
        <v>0</v>
      </c>
      <c r="O2361" s="7"/>
      <c r="P2361" s="7">
        <f>SUM(P2354:P2360)</f>
        <v>0</v>
      </c>
      <c r="Q2361" s="8"/>
    </row>
    <row r="2362" spans="1:17" ht="15" customHeight="1" x14ac:dyDescent="0.25">
      <c r="A2362" s="3"/>
      <c r="B2362" s="3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</row>
    <row r="2363" spans="1:17" ht="15" customHeight="1" x14ac:dyDescent="0.25">
      <c r="A2363" s="3"/>
      <c r="B2363" s="3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</row>
    <row r="2364" spans="1:17" ht="15" customHeight="1" x14ac:dyDescent="0.25">
      <c r="A2364" s="3"/>
      <c r="B2364" s="3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</row>
    <row r="2365" spans="1:17" ht="15" customHeight="1" x14ac:dyDescent="0.25">
      <c r="A2365" s="3"/>
      <c r="B2365" s="3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</row>
    <row r="2366" spans="1:17" ht="15" customHeight="1" x14ac:dyDescent="0.25">
      <c r="A2366" s="3"/>
      <c r="B2366" s="3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</row>
    <row r="2367" spans="1:17" ht="15" customHeight="1" x14ac:dyDescent="0.25">
      <c r="A2367" s="3"/>
      <c r="B2367" s="3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</row>
    <row r="2368" spans="1:17" ht="15" customHeight="1" x14ac:dyDescent="0.25">
      <c r="A2368" s="3"/>
      <c r="B2368" s="3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</row>
    <row r="2369" spans="1:17" ht="15" customHeight="1" x14ac:dyDescent="0.25">
      <c r="A2369" s="6" t="s">
        <v>18</v>
      </c>
      <c r="B2369" s="6" t="s">
        <v>15</v>
      </c>
      <c r="C2369" s="7">
        <f t="shared" ref="C2369:L2369" si="741">SUM(C2362:C2368)</f>
        <v>0</v>
      </c>
      <c r="D2369" s="7">
        <f t="shared" si="741"/>
        <v>0</v>
      </c>
      <c r="E2369" s="7">
        <f t="shared" si="741"/>
        <v>0</v>
      </c>
      <c r="F2369" s="7">
        <f t="shared" si="741"/>
        <v>0</v>
      </c>
      <c r="G2369" s="7">
        <f t="shared" si="741"/>
        <v>0</v>
      </c>
      <c r="H2369" s="7">
        <f t="shared" si="741"/>
        <v>0</v>
      </c>
      <c r="I2369" s="7">
        <f t="shared" si="741"/>
        <v>0</v>
      </c>
      <c r="J2369" s="7">
        <f t="shared" si="741"/>
        <v>0</v>
      </c>
      <c r="K2369" s="7">
        <f t="shared" si="741"/>
        <v>0</v>
      </c>
      <c r="L2369" s="7">
        <f t="shared" si="741"/>
        <v>0</v>
      </c>
      <c r="M2369" s="7">
        <f>M2368</f>
        <v>0</v>
      </c>
      <c r="N2369" s="7">
        <f>SUM(N2362:N2368)</f>
        <v>0</v>
      </c>
      <c r="O2369" s="7"/>
      <c r="P2369" s="7">
        <f>SUM(P2362:P2368)</f>
        <v>0</v>
      </c>
      <c r="Q2369" s="8"/>
    </row>
    <row r="2370" spans="1:17" ht="15" customHeight="1" x14ac:dyDescent="0.25">
      <c r="A2370" s="3"/>
      <c r="B2370" s="3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</row>
    <row r="2371" spans="1:17" ht="15" customHeight="1" x14ac:dyDescent="0.25">
      <c r="A2371" s="3"/>
      <c r="B2371" s="3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</row>
    <row r="2372" spans="1:17" ht="15" customHeight="1" x14ac:dyDescent="0.25">
      <c r="A2372" s="3"/>
      <c r="B2372" s="3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</row>
    <row r="2373" spans="1:17" ht="15" customHeight="1" x14ac:dyDescent="0.25">
      <c r="A2373" s="3"/>
      <c r="B2373" s="3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</row>
    <row r="2374" spans="1:17" ht="15" customHeight="1" x14ac:dyDescent="0.25">
      <c r="A2374" s="3"/>
      <c r="B2374" s="3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</row>
    <row r="2375" spans="1:17" ht="15" customHeight="1" x14ac:dyDescent="0.25">
      <c r="A2375" s="3"/>
      <c r="B2375" s="3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</row>
    <row r="2376" spans="1:17" ht="15" customHeight="1" x14ac:dyDescent="0.25">
      <c r="A2376" s="3"/>
      <c r="B2376" s="3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</row>
    <row r="2377" spans="1:17" ht="15" customHeight="1" x14ac:dyDescent="0.25">
      <c r="A2377" s="6" t="s">
        <v>19</v>
      </c>
      <c r="B2377" s="6" t="s">
        <v>15</v>
      </c>
      <c r="C2377" s="7">
        <f t="shared" ref="C2377:L2377" si="742">SUM(C2370:C2376)</f>
        <v>0</v>
      </c>
      <c r="D2377" s="7">
        <f t="shared" si="742"/>
        <v>0</v>
      </c>
      <c r="E2377" s="7">
        <f t="shared" si="742"/>
        <v>0</v>
      </c>
      <c r="F2377" s="7">
        <f t="shared" si="742"/>
        <v>0</v>
      </c>
      <c r="G2377" s="7">
        <f t="shared" si="742"/>
        <v>0</v>
      </c>
      <c r="H2377" s="7">
        <f t="shared" si="742"/>
        <v>0</v>
      </c>
      <c r="I2377" s="7">
        <f t="shared" si="742"/>
        <v>0</v>
      </c>
      <c r="J2377" s="7">
        <f t="shared" si="742"/>
        <v>0</v>
      </c>
      <c r="K2377" s="7">
        <f t="shared" si="742"/>
        <v>0</v>
      </c>
      <c r="L2377" s="7">
        <f t="shared" si="742"/>
        <v>0</v>
      </c>
      <c r="M2377" s="7">
        <f>M2376</f>
        <v>0</v>
      </c>
      <c r="N2377" s="7">
        <f>SUM(N2370:N2376)</f>
        <v>0</v>
      </c>
      <c r="O2377" s="7"/>
      <c r="P2377" s="7">
        <f>SUM(P2370:P2376)</f>
        <v>0</v>
      </c>
      <c r="Q2377" s="8"/>
    </row>
    <row r="2378" spans="1:17" x14ac:dyDescent="0.25">
      <c r="A2378" s="10" t="s">
        <v>15</v>
      </c>
      <c r="B2378" s="10" t="s">
        <v>20</v>
      </c>
      <c r="C2378" s="11">
        <f t="shared" ref="C2378:L2378" si="743">C2353+C2361+C2369+C2377</f>
        <v>0</v>
      </c>
      <c r="D2378" s="11">
        <f t="shared" si="743"/>
        <v>0</v>
      </c>
      <c r="E2378" s="11">
        <f t="shared" si="743"/>
        <v>0</v>
      </c>
      <c r="F2378" s="11">
        <f t="shared" si="743"/>
        <v>0</v>
      </c>
      <c r="G2378" s="11">
        <f t="shared" si="743"/>
        <v>0</v>
      </c>
      <c r="H2378" s="11">
        <f t="shared" si="743"/>
        <v>0</v>
      </c>
      <c r="I2378" s="11">
        <f t="shared" si="743"/>
        <v>0</v>
      </c>
      <c r="J2378" s="11">
        <f t="shared" si="743"/>
        <v>0</v>
      </c>
      <c r="K2378" s="11">
        <f t="shared" si="743"/>
        <v>0</v>
      </c>
      <c r="L2378" s="11">
        <f t="shared" si="743"/>
        <v>0</v>
      </c>
      <c r="M2378" s="11">
        <f>M2377</f>
        <v>0</v>
      </c>
      <c r="N2378" s="11">
        <f>N2353+N2361+N2369+N2377</f>
        <v>0</v>
      </c>
      <c r="O2378" s="11"/>
      <c r="P2378" s="11">
        <f>P2353+P2361+P2369+P2377</f>
        <v>0</v>
      </c>
      <c r="Q2378" s="9"/>
    </row>
    <row r="2379" spans="1:17" ht="15" customHeight="1" x14ac:dyDescent="0.25">
      <c r="B2379" s="3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</row>
    <row r="2380" spans="1:17" ht="15" customHeight="1" x14ac:dyDescent="0.25">
      <c r="A2380" s="3"/>
      <c r="B2380" s="3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</row>
    <row r="2381" spans="1:17" ht="15" customHeight="1" x14ac:dyDescent="0.25">
      <c r="A2381" s="3"/>
      <c r="B2381" s="3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</row>
    <row r="2382" spans="1:17" ht="15" customHeight="1" x14ac:dyDescent="0.25">
      <c r="A2382" s="3"/>
      <c r="B2382" s="3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</row>
    <row r="2383" spans="1:17" ht="15" customHeight="1" x14ac:dyDescent="0.25">
      <c r="A2383" s="3"/>
      <c r="B2383" s="3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</row>
    <row r="2384" spans="1:17" ht="15" customHeight="1" x14ac:dyDescent="0.25">
      <c r="A2384" s="3"/>
      <c r="B2384" s="3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</row>
    <row r="2385" spans="1:17" ht="15" customHeight="1" x14ac:dyDescent="0.25">
      <c r="A2385" s="3"/>
      <c r="B2385" s="3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</row>
    <row r="2386" spans="1:17" ht="15" customHeight="1" x14ac:dyDescent="0.25">
      <c r="A2386" s="6" t="s">
        <v>16</v>
      </c>
      <c r="B2386" s="6" t="s">
        <v>15</v>
      </c>
      <c r="C2386" s="7">
        <f t="shared" ref="C2386:L2386" si="744">SUM(C2379:C2385)</f>
        <v>0</v>
      </c>
      <c r="D2386" s="7">
        <f t="shared" si="744"/>
        <v>0</v>
      </c>
      <c r="E2386" s="7">
        <f t="shared" si="744"/>
        <v>0</v>
      </c>
      <c r="F2386" s="7">
        <f t="shared" si="744"/>
        <v>0</v>
      </c>
      <c r="G2386" s="7">
        <f t="shared" si="744"/>
        <v>0</v>
      </c>
      <c r="H2386" s="7">
        <f t="shared" si="744"/>
        <v>0</v>
      </c>
      <c r="I2386" s="7">
        <f t="shared" si="744"/>
        <v>0</v>
      </c>
      <c r="J2386" s="7">
        <f t="shared" si="744"/>
        <v>0</v>
      </c>
      <c r="K2386" s="7">
        <f t="shared" si="744"/>
        <v>0</v>
      </c>
      <c r="L2386" s="7">
        <f t="shared" si="744"/>
        <v>0</v>
      </c>
      <c r="M2386" s="7">
        <f>M2385</f>
        <v>0</v>
      </c>
      <c r="N2386" s="7">
        <f>SUM(N2379:N2385)</f>
        <v>0</v>
      </c>
      <c r="O2386" s="7"/>
      <c r="P2386" s="7">
        <f>SUM(P2379:P2385)</f>
        <v>0</v>
      </c>
      <c r="Q2386" s="8"/>
    </row>
    <row r="2387" spans="1:17" ht="15" customHeight="1" x14ac:dyDescent="0.25">
      <c r="A2387" s="3"/>
      <c r="B2387" s="3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</row>
    <row r="2388" spans="1:17" ht="15" customHeight="1" x14ac:dyDescent="0.25">
      <c r="A2388" s="3"/>
      <c r="B2388" s="3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</row>
    <row r="2389" spans="1:17" ht="15" customHeight="1" x14ac:dyDescent="0.25">
      <c r="A2389" s="3"/>
      <c r="B2389" s="3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</row>
    <row r="2390" spans="1:17" ht="15" customHeight="1" x14ac:dyDescent="0.25">
      <c r="A2390" s="3"/>
      <c r="B2390" s="3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</row>
    <row r="2391" spans="1:17" ht="15" customHeight="1" x14ac:dyDescent="0.25">
      <c r="A2391" s="3"/>
      <c r="B2391" s="3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</row>
    <row r="2392" spans="1:17" ht="15" customHeight="1" x14ac:dyDescent="0.25">
      <c r="A2392" s="3"/>
      <c r="B2392" s="3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</row>
    <row r="2393" spans="1:17" ht="15" customHeight="1" x14ac:dyDescent="0.25">
      <c r="A2393" s="3"/>
      <c r="B2393" s="3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</row>
    <row r="2394" spans="1:17" ht="15" customHeight="1" x14ac:dyDescent="0.25">
      <c r="A2394" s="6" t="s">
        <v>17</v>
      </c>
      <c r="B2394" s="6" t="s">
        <v>15</v>
      </c>
      <c r="C2394" s="7">
        <f t="shared" ref="C2394:L2394" si="745">SUM(C2387:C2393)</f>
        <v>0</v>
      </c>
      <c r="D2394" s="7">
        <f t="shared" si="745"/>
        <v>0</v>
      </c>
      <c r="E2394" s="7">
        <f t="shared" si="745"/>
        <v>0</v>
      </c>
      <c r="F2394" s="7">
        <f t="shared" si="745"/>
        <v>0</v>
      </c>
      <c r="G2394" s="7">
        <f t="shared" si="745"/>
        <v>0</v>
      </c>
      <c r="H2394" s="7">
        <f t="shared" si="745"/>
        <v>0</v>
      </c>
      <c r="I2394" s="7">
        <f t="shared" si="745"/>
        <v>0</v>
      </c>
      <c r="J2394" s="7">
        <f t="shared" si="745"/>
        <v>0</v>
      </c>
      <c r="K2394" s="7">
        <f t="shared" si="745"/>
        <v>0</v>
      </c>
      <c r="L2394" s="7">
        <f t="shared" si="745"/>
        <v>0</v>
      </c>
      <c r="M2394" s="7">
        <f>M2393</f>
        <v>0</v>
      </c>
      <c r="N2394" s="7">
        <f>SUM(N2387:N2393)</f>
        <v>0</v>
      </c>
      <c r="O2394" s="7"/>
      <c r="P2394" s="7">
        <f>SUM(P2387:P2393)</f>
        <v>0</v>
      </c>
      <c r="Q2394" s="8"/>
    </row>
    <row r="2395" spans="1:17" ht="15" customHeight="1" x14ac:dyDescent="0.25">
      <c r="A2395" s="3"/>
      <c r="B2395" s="3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</row>
    <row r="2396" spans="1:17" ht="15" customHeight="1" x14ac:dyDescent="0.25">
      <c r="A2396" s="3"/>
      <c r="B2396" s="3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</row>
    <row r="2397" spans="1:17" ht="15" customHeight="1" x14ac:dyDescent="0.25">
      <c r="A2397" s="3"/>
      <c r="B2397" s="3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</row>
    <row r="2398" spans="1:17" ht="15" customHeight="1" x14ac:dyDescent="0.25">
      <c r="A2398" s="3"/>
      <c r="B2398" s="3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</row>
    <row r="2399" spans="1:17" ht="15" customHeight="1" x14ac:dyDescent="0.25">
      <c r="A2399" s="3"/>
      <c r="B2399" s="3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</row>
    <row r="2400" spans="1:17" ht="15" customHeight="1" x14ac:dyDescent="0.25">
      <c r="A2400" s="3"/>
      <c r="B2400" s="3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</row>
    <row r="2401" spans="1:17" ht="15" customHeight="1" x14ac:dyDescent="0.25">
      <c r="A2401" s="3"/>
      <c r="B2401" s="3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</row>
    <row r="2402" spans="1:17" ht="15" customHeight="1" x14ac:dyDescent="0.25">
      <c r="A2402" s="6" t="s">
        <v>18</v>
      </c>
      <c r="B2402" s="6" t="s">
        <v>15</v>
      </c>
      <c r="C2402" s="7">
        <f t="shared" ref="C2402:L2402" si="746">SUM(C2395:C2401)</f>
        <v>0</v>
      </c>
      <c r="D2402" s="7">
        <f t="shared" si="746"/>
        <v>0</v>
      </c>
      <c r="E2402" s="7">
        <f t="shared" si="746"/>
        <v>0</v>
      </c>
      <c r="F2402" s="7">
        <f t="shared" si="746"/>
        <v>0</v>
      </c>
      <c r="G2402" s="7">
        <f t="shared" si="746"/>
        <v>0</v>
      </c>
      <c r="H2402" s="7">
        <f t="shared" si="746"/>
        <v>0</v>
      </c>
      <c r="I2402" s="7">
        <f t="shared" si="746"/>
        <v>0</v>
      </c>
      <c r="J2402" s="7">
        <f t="shared" si="746"/>
        <v>0</v>
      </c>
      <c r="K2402" s="7">
        <f t="shared" si="746"/>
        <v>0</v>
      </c>
      <c r="L2402" s="7">
        <f t="shared" si="746"/>
        <v>0</v>
      </c>
      <c r="M2402" s="7">
        <f>M2401</f>
        <v>0</v>
      </c>
      <c r="N2402" s="7">
        <f>SUM(N2395:N2401)</f>
        <v>0</v>
      </c>
      <c r="O2402" s="7"/>
      <c r="P2402" s="7">
        <f>SUM(P2395:P2401)</f>
        <v>0</v>
      </c>
      <c r="Q2402" s="8"/>
    </row>
    <row r="2403" spans="1:17" ht="15" customHeight="1" x14ac:dyDescent="0.25">
      <c r="A2403" s="3"/>
      <c r="B2403" s="3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</row>
    <row r="2404" spans="1:17" ht="15" customHeight="1" x14ac:dyDescent="0.25">
      <c r="A2404" s="3"/>
      <c r="B2404" s="3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</row>
    <row r="2405" spans="1:17" ht="15" customHeight="1" x14ac:dyDescent="0.25">
      <c r="A2405" s="3"/>
      <c r="B2405" s="3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</row>
    <row r="2406" spans="1:17" ht="15" customHeight="1" x14ac:dyDescent="0.25">
      <c r="A2406" s="3"/>
      <c r="B2406" s="3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</row>
    <row r="2407" spans="1:17" ht="15" customHeight="1" x14ac:dyDescent="0.25">
      <c r="A2407" s="3"/>
      <c r="B2407" s="3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</row>
    <row r="2408" spans="1:17" ht="15" customHeight="1" x14ac:dyDescent="0.25">
      <c r="A2408" s="3"/>
      <c r="B2408" s="3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</row>
    <row r="2409" spans="1:17" ht="15" customHeight="1" x14ac:dyDescent="0.25">
      <c r="A2409" s="3"/>
      <c r="B2409" s="3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</row>
    <row r="2410" spans="1:17" ht="15" customHeight="1" x14ac:dyDescent="0.25">
      <c r="A2410" s="6" t="s">
        <v>19</v>
      </c>
      <c r="B2410" s="6" t="s">
        <v>15</v>
      </c>
      <c r="C2410" s="7">
        <f t="shared" ref="C2410:L2410" si="747">SUM(C2403:C2409)</f>
        <v>0</v>
      </c>
      <c r="D2410" s="7">
        <f t="shared" si="747"/>
        <v>0</v>
      </c>
      <c r="E2410" s="7">
        <f t="shared" si="747"/>
        <v>0</v>
      </c>
      <c r="F2410" s="7">
        <f t="shared" si="747"/>
        <v>0</v>
      </c>
      <c r="G2410" s="7">
        <f t="shared" si="747"/>
        <v>0</v>
      </c>
      <c r="H2410" s="7">
        <f t="shared" si="747"/>
        <v>0</v>
      </c>
      <c r="I2410" s="7">
        <f t="shared" si="747"/>
        <v>0</v>
      </c>
      <c r="J2410" s="7">
        <f t="shared" si="747"/>
        <v>0</v>
      </c>
      <c r="K2410" s="7">
        <f t="shared" si="747"/>
        <v>0</v>
      </c>
      <c r="L2410" s="7">
        <f t="shared" si="747"/>
        <v>0</v>
      </c>
      <c r="M2410" s="7">
        <f>M2409</f>
        <v>0</v>
      </c>
      <c r="N2410" s="7">
        <f>SUM(N2403:N2409)</f>
        <v>0</v>
      </c>
      <c r="O2410" s="7"/>
      <c r="P2410" s="7">
        <f>SUM(P2403:P2409)</f>
        <v>0</v>
      </c>
      <c r="Q2410" s="8"/>
    </row>
    <row r="2411" spans="1:17" x14ac:dyDescent="0.25">
      <c r="A2411" s="10" t="s">
        <v>15</v>
      </c>
      <c r="B2411" s="10" t="s">
        <v>20</v>
      </c>
      <c r="C2411" s="11">
        <f t="shared" ref="C2411:L2411" si="748">C2386+C2394+C2402+C2410</f>
        <v>0</v>
      </c>
      <c r="D2411" s="11">
        <f t="shared" si="748"/>
        <v>0</v>
      </c>
      <c r="E2411" s="11">
        <f t="shared" si="748"/>
        <v>0</v>
      </c>
      <c r="F2411" s="11">
        <f t="shared" si="748"/>
        <v>0</v>
      </c>
      <c r="G2411" s="11">
        <f t="shared" si="748"/>
        <v>0</v>
      </c>
      <c r="H2411" s="11">
        <f t="shared" si="748"/>
        <v>0</v>
      </c>
      <c r="I2411" s="11">
        <f t="shared" si="748"/>
        <v>0</v>
      </c>
      <c r="J2411" s="11">
        <f t="shared" si="748"/>
        <v>0</v>
      </c>
      <c r="K2411" s="11">
        <f t="shared" si="748"/>
        <v>0</v>
      </c>
      <c r="L2411" s="11">
        <f t="shared" si="748"/>
        <v>0</v>
      </c>
      <c r="M2411" s="11">
        <f>M2410</f>
        <v>0</v>
      </c>
      <c r="N2411" s="11">
        <f>N2386+N2394+N2402+N2410</f>
        <v>0</v>
      </c>
      <c r="O2411" s="11"/>
      <c r="P2411" s="11">
        <f>P2386+P2394+P2402+P2410</f>
        <v>0</v>
      </c>
      <c r="Q2411" s="9"/>
    </row>
    <row r="2412" spans="1:17" ht="15" customHeight="1" x14ac:dyDescent="0.25">
      <c r="B2412" s="3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</row>
    <row r="2413" spans="1:17" ht="15" customHeight="1" x14ac:dyDescent="0.25">
      <c r="A2413" s="3"/>
      <c r="B2413" s="3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</row>
    <row r="2414" spans="1:17" ht="15" customHeight="1" x14ac:dyDescent="0.25">
      <c r="A2414" s="3"/>
      <c r="B2414" s="3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</row>
    <row r="2415" spans="1:17" ht="15" customHeight="1" x14ac:dyDescent="0.25">
      <c r="A2415" s="3"/>
      <c r="B2415" s="3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</row>
    <row r="2416" spans="1:17" ht="15" customHeight="1" x14ac:dyDescent="0.25">
      <c r="A2416" s="3"/>
      <c r="B2416" s="3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</row>
    <row r="2417" spans="1:17" ht="15" customHeight="1" x14ac:dyDescent="0.25">
      <c r="A2417" s="3"/>
      <c r="B2417" s="3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</row>
    <row r="2418" spans="1:17" ht="15" customHeight="1" x14ac:dyDescent="0.25">
      <c r="A2418" s="3"/>
      <c r="B2418" s="3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</row>
    <row r="2419" spans="1:17" ht="15" customHeight="1" x14ac:dyDescent="0.25">
      <c r="A2419" s="6" t="s">
        <v>16</v>
      </c>
      <c r="B2419" s="6" t="s">
        <v>15</v>
      </c>
      <c r="C2419" s="7">
        <f t="shared" ref="C2419:L2419" si="749">SUM(C2412:C2418)</f>
        <v>0</v>
      </c>
      <c r="D2419" s="7">
        <f t="shared" si="749"/>
        <v>0</v>
      </c>
      <c r="E2419" s="7">
        <f t="shared" si="749"/>
        <v>0</v>
      </c>
      <c r="F2419" s="7">
        <f t="shared" si="749"/>
        <v>0</v>
      </c>
      <c r="G2419" s="7">
        <f t="shared" si="749"/>
        <v>0</v>
      </c>
      <c r="H2419" s="7">
        <f t="shared" si="749"/>
        <v>0</v>
      </c>
      <c r="I2419" s="7">
        <f t="shared" si="749"/>
        <v>0</v>
      </c>
      <c r="J2419" s="7">
        <f t="shared" si="749"/>
        <v>0</v>
      </c>
      <c r="K2419" s="7">
        <f t="shared" si="749"/>
        <v>0</v>
      </c>
      <c r="L2419" s="7">
        <f t="shared" si="749"/>
        <v>0</v>
      </c>
      <c r="M2419" s="7">
        <f>M2418</f>
        <v>0</v>
      </c>
      <c r="N2419" s="7">
        <f>SUM(N2412:N2418)</f>
        <v>0</v>
      </c>
      <c r="O2419" s="7"/>
      <c r="P2419" s="7">
        <f>SUM(P2412:P2418)</f>
        <v>0</v>
      </c>
      <c r="Q2419" s="8"/>
    </row>
    <row r="2420" spans="1:17" ht="15" customHeight="1" x14ac:dyDescent="0.25">
      <c r="A2420" s="3"/>
      <c r="B2420" s="3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</row>
    <row r="2421" spans="1:17" ht="15" customHeight="1" x14ac:dyDescent="0.25">
      <c r="A2421" s="3"/>
      <c r="B2421" s="3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</row>
    <row r="2422" spans="1:17" ht="15" customHeight="1" x14ac:dyDescent="0.25">
      <c r="A2422" s="3"/>
      <c r="B2422" s="3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</row>
    <row r="2423" spans="1:17" ht="15" customHeight="1" x14ac:dyDescent="0.25">
      <c r="A2423" s="3"/>
      <c r="B2423" s="3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</row>
    <row r="2424" spans="1:17" ht="15" customHeight="1" x14ac:dyDescent="0.25">
      <c r="A2424" s="3"/>
      <c r="B2424" s="3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</row>
    <row r="2425" spans="1:17" ht="15" customHeight="1" x14ac:dyDescent="0.25">
      <c r="A2425" s="3"/>
      <c r="B2425" s="3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</row>
    <row r="2426" spans="1:17" ht="15" customHeight="1" x14ac:dyDescent="0.25">
      <c r="A2426" s="3"/>
      <c r="B2426" s="3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</row>
    <row r="2427" spans="1:17" ht="15" customHeight="1" x14ac:dyDescent="0.25">
      <c r="A2427" s="6" t="s">
        <v>17</v>
      </c>
      <c r="B2427" s="6" t="s">
        <v>15</v>
      </c>
      <c r="C2427" s="7">
        <f t="shared" ref="C2427:L2427" si="750">SUM(C2420:C2426)</f>
        <v>0</v>
      </c>
      <c r="D2427" s="7">
        <f t="shared" si="750"/>
        <v>0</v>
      </c>
      <c r="E2427" s="7">
        <f t="shared" si="750"/>
        <v>0</v>
      </c>
      <c r="F2427" s="7">
        <f t="shared" si="750"/>
        <v>0</v>
      </c>
      <c r="G2427" s="7">
        <f t="shared" si="750"/>
        <v>0</v>
      </c>
      <c r="H2427" s="7">
        <f t="shared" si="750"/>
        <v>0</v>
      </c>
      <c r="I2427" s="7">
        <f t="shared" si="750"/>
        <v>0</v>
      </c>
      <c r="J2427" s="7">
        <f t="shared" si="750"/>
        <v>0</v>
      </c>
      <c r="K2427" s="7">
        <f t="shared" si="750"/>
        <v>0</v>
      </c>
      <c r="L2427" s="7">
        <f t="shared" si="750"/>
        <v>0</v>
      </c>
      <c r="M2427" s="7">
        <f>M2426</f>
        <v>0</v>
      </c>
      <c r="N2427" s="7">
        <f>SUM(N2420:N2426)</f>
        <v>0</v>
      </c>
      <c r="O2427" s="7"/>
      <c r="P2427" s="7">
        <f>SUM(P2420:P2426)</f>
        <v>0</v>
      </c>
      <c r="Q2427" s="8"/>
    </row>
    <row r="2428" spans="1:17" ht="15" customHeight="1" x14ac:dyDescent="0.25">
      <c r="A2428" s="3"/>
      <c r="B2428" s="3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</row>
    <row r="2429" spans="1:17" ht="15" customHeight="1" x14ac:dyDescent="0.25">
      <c r="A2429" s="3"/>
      <c r="B2429" s="3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</row>
    <row r="2430" spans="1:17" ht="15" customHeight="1" x14ac:dyDescent="0.25">
      <c r="A2430" s="3"/>
      <c r="B2430" s="3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</row>
    <row r="2431" spans="1:17" ht="15" customHeight="1" x14ac:dyDescent="0.25">
      <c r="A2431" s="3"/>
      <c r="B2431" s="3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</row>
    <row r="2432" spans="1:17" ht="15" customHeight="1" x14ac:dyDescent="0.25">
      <c r="A2432" s="3"/>
      <c r="B2432" s="3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</row>
    <row r="2433" spans="1:17" ht="15" customHeight="1" x14ac:dyDescent="0.25">
      <c r="A2433" s="3"/>
      <c r="B2433" s="3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</row>
    <row r="2434" spans="1:17" ht="15" customHeight="1" x14ac:dyDescent="0.25">
      <c r="A2434" s="3"/>
      <c r="B2434" s="3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</row>
    <row r="2435" spans="1:17" ht="15" customHeight="1" x14ac:dyDescent="0.25">
      <c r="A2435" s="6" t="s">
        <v>18</v>
      </c>
      <c r="B2435" s="6" t="s">
        <v>15</v>
      </c>
      <c r="C2435" s="7">
        <f t="shared" ref="C2435:L2435" si="751">SUM(C2428:C2434)</f>
        <v>0</v>
      </c>
      <c r="D2435" s="7">
        <f t="shared" si="751"/>
        <v>0</v>
      </c>
      <c r="E2435" s="7">
        <f t="shared" si="751"/>
        <v>0</v>
      </c>
      <c r="F2435" s="7">
        <f t="shared" si="751"/>
        <v>0</v>
      </c>
      <c r="G2435" s="7">
        <f t="shared" si="751"/>
        <v>0</v>
      </c>
      <c r="H2435" s="7">
        <f t="shared" si="751"/>
        <v>0</v>
      </c>
      <c r="I2435" s="7">
        <f t="shared" si="751"/>
        <v>0</v>
      </c>
      <c r="J2435" s="7">
        <f t="shared" si="751"/>
        <v>0</v>
      </c>
      <c r="K2435" s="7">
        <f t="shared" si="751"/>
        <v>0</v>
      </c>
      <c r="L2435" s="7">
        <f t="shared" si="751"/>
        <v>0</v>
      </c>
      <c r="M2435" s="7">
        <f>M2434</f>
        <v>0</v>
      </c>
      <c r="N2435" s="7">
        <f>SUM(N2428:N2434)</f>
        <v>0</v>
      </c>
      <c r="O2435" s="7"/>
      <c r="P2435" s="7">
        <f>SUM(P2428:P2434)</f>
        <v>0</v>
      </c>
      <c r="Q2435" s="8"/>
    </row>
    <row r="2436" spans="1:17" ht="15" customHeight="1" x14ac:dyDescent="0.25">
      <c r="A2436" s="3"/>
      <c r="B2436" s="3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</row>
    <row r="2437" spans="1:17" ht="15" customHeight="1" x14ac:dyDescent="0.25">
      <c r="A2437" s="3"/>
      <c r="B2437" s="3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</row>
    <row r="2438" spans="1:17" ht="15" customHeight="1" x14ac:dyDescent="0.25">
      <c r="A2438" s="3"/>
      <c r="B2438" s="3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</row>
    <row r="2439" spans="1:17" ht="15" customHeight="1" x14ac:dyDescent="0.25">
      <c r="A2439" s="3"/>
      <c r="B2439" s="3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</row>
    <row r="2440" spans="1:17" ht="15" customHeight="1" x14ac:dyDescent="0.25">
      <c r="A2440" s="3"/>
      <c r="B2440" s="3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</row>
    <row r="2441" spans="1:17" ht="15" customHeight="1" x14ac:dyDescent="0.25">
      <c r="A2441" s="3"/>
      <c r="B2441" s="3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</row>
    <row r="2442" spans="1:17" ht="15" customHeight="1" x14ac:dyDescent="0.25">
      <c r="A2442" s="3"/>
      <c r="B2442" s="3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</row>
    <row r="2443" spans="1:17" ht="15" customHeight="1" x14ac:dyDescent="0.25">
      <c r="A2443" s="6" t="s">
        <v>19</v>
      </c>
      <c r="B2443" s="6" t="s">
        <v>15</v>
      </c>
      <c r="C2443" s="7">
        <f t="shared" ref="C2443:L2443" si="752">SUM(C2436:C2442)</f>
        <v>0</v>
      </c>
      <c r="D2443" s="7">
        <f t="shared" si="752"/>
        <v>0</v>
      </c>
      <c r="E2443" s="7">
        <f t="shared" si="752"/>
        <v>0</v>
      </c>
      <c r="F2443" s="7">
        <f t="shared" si="752"/>
        <v>0</v>
      </c>
      <c r="G2443" s="7">
        <f t="shared" si="752"/>
        <v>0</v>
      </c>
      <c r="H2443" s="7">
        <f t="shared" si="752"/>
        <v>0</v>
      </c>
      <c r="I2443" s="7">
        <f t="shared" si="752"/>
        <v>0</v>
      </c>
      <c r="J2443" s="7">
        <f t="shared" si="752"/>
        <v>0</v>
      </c>
      <c r="K2443" s="7">
        <f t="shared" si="752"/>
        <v>0</v>
      </c>
      <c r="L2443" s="7">
        <f t="shared" si="752"/>
        <v>0</v>
      </c>
      <c r="M2443" s="7">
        <f>M2442</f>
        <v>0</v>
      </c>
      <c r="N2443" s="7">
        <f>SUM(N2436:N2442)</f>
        <v>0</v>
      </c>
      <c r="O2443" s="7"/>
      <c r="P2443" s="7">
        <f>SUM(P2436:P2442)</f>
        <v>0</v>
      </c>
      <c r="Q2443" s="8"/>
    </row>
    <row r="2444" spans="1:17" x14ac:dyDescent="0.25">
      <c r="A2444" s="10" t="s">
        <v>15</v>
      </c>
      <c r="B2444" s="10" t="s">
        <v>20</v>
      </c>
      <c r="C2444" s="11">
        <f t="shared" ref="C2444:L2444" si="753">C2419+C2427+C2435+C2443</f>
        <v>0</v>
      </c>
      <c r="D2444" s="11">
        <f t="shared" si="753"/>
        <v>0</v>
      </c>
      <c r="E2444" s="11">
        <f t="shared" si="753"/>
        <v>0</v>
      </c>
      <c r="F2444" s="11">
        <f t="shared" si="753"/>
        <v>0</v>
      </c>
      <c r="G2444" s="11">
        <f t="shared" si="753"/>
        <v>0</v>
      </c>
      <c r="H2444" s="11">
        <f t="shared" si="753"/>
        <v>0</v>
      </c>
      <c r="I2444" s="11">
        <f t="shared" si="753"/>
        <v>0</v>
      </c>
      <c r="J2444" s="11">
        <f t="shared" si="753"/>
        <v>0</v>
      </c>
      <c r="K2444" s="11">
        <f t="shared" si="753"/>
        <v>0</v>
      </c>
      <c r="L2444" s="11">
        <f t="shared" si="753"/>
        <v>0</v>
      </c>
      <c r="M2444" s="11">
        <f>M2443</f>
        <v>0</v>
      </c>
      <c r="N2444" s="11">
        <f>N2419+N2427+N2435+N2443</f>
        <v>0</v>
      </c>
      <c r="O2444" s="11"/>
      <c r="P2444" s="11">
        <f>P2419+P2427+P2435+P2443</f>
        <v>0</v>
      </c>
      <c r="Q2444" s="9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264"/>
  <sheetViews>
    <sheetView topLeftCell="A90" workbookViewId="0">
      <selection activeCell="L132" sqref="L132"/>
    </sheetView>
  </sheetViews>
  <sheetFormatPr baseColWidth="10" defaultRowHeight="15" x14ac:dyDescent="0.25"/>
  <cols>
    <col min="2" max="2" width="11.85546875" customWidth="1"/>
    <col min="3" max="3" width="11.85546875" bestFit="1" customWidth="1"/>
    <col min="4" max="4" width="13.42578125" bestFit="1" customWidth="1"/>
    <col min="5" max="6" width="11.85546875" bestFit="1" customWidth="1"/>
    <col min="8" max="8" width="11.85546875" bestFit="1" customWidth="1"/>
    <col min="10" max="10" width="13.42578125" bestFit="1" customWidth="1"/>
    <col min="13" max="13" width="14.140625" bestFit="1" customWidth="1"/>
  </cols>
  <sheetData>
    <row r="2" spans="1:24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21</v>
      </c>
      <c r="Q2" s="12" t="s">
        <v>22</v>
      </c>
      <c r="R2" s="12" t="s">
        <v>39</v>
      </c>
      <c r="S2" s="12"/>
    </row>
    <row r="3" spans="1:24" x14ac:dyDescent="0.25">
      <c r="A3" t="s">
        <v>3234</v>
      </c>
      <c r="J3" s="12"/>
      <c r="L3">
        <v>0</v>
      </c>
      <c r="M3">
        <v>10500000</v>
      </c>
    </row>
    <row r="4" spans="1:24" x14ac:dyDescent="0.25">
      <c r="A4" s="27" t="s">
        <v>3234</v>
      </c>
      <c r="B4" s="27" t="s">
        <v>3231</v>
      </c>
      <c r="C4" s="27">
        <v>516000</v>
      </c>
      <c r="D4" s="27">
        <v>3100000</v>
      </c>
      <c r="E4" s="27">
        <v>600000</v>
      </c>
      <c r="F4" s="27">
        <v>289000</v>
      </c>
      <c r="G4" s="27">
        <v>0</v>
      </c>
      <c r="H4" s="27">
        <v>477000</v>
      </c>
      <c r="I4" s="27">
        <v>0</v>
      </c>
      <c r="J4" s="27">
        <v>3350000</v>
      </c>
      <c r="K4" s="27">
        <v>0</v>
      </c>
      <c r="L4" s="27"/>
      <c r="M4" s="27">
        <f t="shared" ref="M4:M10" si="0" xml:space="preserve"> M3+H4+ I4- J4- L4+ Q4</f>
        <v>7627000</v>
      </c>
      <c r="N4" s="27">
        <f t="shared" ref="N4:N9" si="1">(C4-D4 - F4 - G4 + J4- K4- H4- I4- P4)*-1</f>
        <v>0</v>
      </c>
      <c r="O4" s="27" t="s">
        <v>3235</v>
      </c>
      <c r="P4" s="27">
        <v>0</v>
      </c>
      <c r="Q4" s="2099">
        <v>0</v>
      </c>
      <c r="R4" s="2099">
        <v>74524</v>
      </c>
      <c r="S4" s="2099">
        <v>441476</v>
      </c>
      <c r="T4" s="2099">
        <v>0</v>
      </c>
      <c r="U4" s="2099">
        <v>0</v>
      </c>
      <c r="V4" s="2099">
        <v>0</v>
      </c>
      <c r="W4" s="23">
        <v>12</v>
      </c>
      <c r="X4" s="2099">
        <v>13</v>
      </c>
    </row>
    <row r="5" spans="1:24" x14ac:dyDescent="0.25">
      <c r="A5" s="27" t="s">
        <v>3234</v>
      </c>
      <c r="B5" s="27" t="s">
        <v>3237</v>
      </c>
      <c r="C5" s="27">
        <v>182000</v>
      </c>
      <c r="D5" s="27">
        <v>400000</v>
      </c>
      <c r="E5" s="27">
        <v>80000</v>
      </c>
      <c r="F5" s="27">
        <v>0</v>
      </c>
      <c r="G5" s="27">
        <v>0</v>
      </c>
      <c r="H5" s="27">
        <v>782000</v>
      </c>
      <c r="I5" s="27">
        <v>0</v>
      </c>
      <c r="J5" s="27">
        <v>1000000</v>
      </c>
      <c r="K5" s="27">
        <v>0</v>
      </c>
      <c r="L5" s="27"/>
      <c r="M5" s="27">
        <f t="shared" si="0"/>
        <v>7409000</v>
      </c>
      <c r="N5" s="27">
        <f t="shared" si="1"/>
        <v>0</v>
      </c>
      <c r="O5" s="27" t="s">
        <v>3240</v>
      </c>
      <c r="P5" s="27">
        <v>0</v>
      </c>
      <c r="Q5" s="2106">
        <v>0</v>
      </c>
      <c r="R5" s="2106">
        <v>29572</v>
      </c>
      <c r="S5" s="2106">
        <v>152427.6</v>
      </c>
      <c r="T5" s="2106">
        <v>0</v>
      </c>
      <c r="U5" s="2106">
        <v>0</v>
      </c>
      <c r="V5" s="2106">
        <v>0</v>
      </c>
      <c r="W5" s="23">
        <v>1.23</v>
      </c>
      <c r="X5" s="2106">
        <v>2</v>
      </c>
    </row>
    <row r="6" spans="1:24" x14ac:dyDescent="0.25">
      <c r="A6" s="27" t="s">
        <v>3234</v>
      </c>
      <c r="B6" s="27" t="s">
        <v>3241</v>
      </c>
      <c r="C6" s="27">
        <v>202000</v>
      </c>
      <c r="D6" s="27">
        <v>1100000</v>
      </c>
      <c r="E6" s="27">
        <v>220000</v>
      </c>
      <c r="F6" s="27">
        <v>64000</v>
      </c>
      <c r="G6" s="27">
        <v>0</v>
      </c>
      <c r="H6" s="27">
        <v>138000</v>
      </c>
      <c r="I6" s="27">
        <v>0</v>
      </c>
      <c r="J6" s="27">
        <v>1100000</v>
      </c>
      <c r="K6" s="27">
        <v>0</v>
      </c>
      <c r="L6" s="27"/>
      <c r="M6" s="27">
        <f t="shared" si="0"/>
        <v>6447000</v>
      </c>
      <c r="N6" s="27">
        <f t="shared" si="1"/>
        <v>0</v>
      </c>
      <c r="O6" s="27" t="s">
        <v>3242</v>
      </c>
      <c r="P6" s="27">
        <v>0</v>
      </c>
      <c r="Q6" s="2109">
        <v>0</v>
      </c>
      <c r="R6" s="2109">
        <v>33286</v>
      </c>
      <c r="S6" s="2109">
        <v>168714</v>
      </c>
      <c r="T6" s="2109">
        <v>0</v>
      </c>
      <c r="U6" s="2109">
        <v>0</v>
      </c>
      <c r="V6" s="2109">
        <v>0</v>
      </c>
      <c r="W6" s="23">
        <v>1.47</v>
      </c>
      <c r="X6" s="2109">
        <v>3</v>
      </c>
    </row>
    <row r="7" spans="1:24" x14ac:dyDescent="0.25">
      <c r="A7" s="27" t="s">
        <v>3234</v>
      </c>
      <c r="B7" s="27" t="s">
        <v>3243</v>
      </c>
      <c r="C7" s="27">
        <v>142000</v>
      </c>
      <c r="D7" s="27">
        <v>200000</v>
      </c>
      <c r="E7" s="27">
        <v>40000</v>
      </c>
      <c r="F7" s="27">
        <v>216000</v>
      </c>
      <c r="G7" s="27">
        <v>0</v>
      </c>
      <c r="H7" s="27">
        <v>0</v>
      </c>
      <c r="I7" s="27">
        <v>0</v>
      </c>
      <c r="J7" s="27">
        <v>274000</v>
      </c>
      <c r="K7" s="27">
        <v>0</v>
      </c>
      <c r="L7" s="27"/>
      <c r="M7" s="27">
        <f t="shared" si="0"/>
        <v>6173000</v>
      </c>
      <c r="N7" s="27">
        <f t="shared" si="1"/>
        <v>0</v>
      </c>
      <c r="O7" s="27" t="s">
        <v>3244</v>
      </c>
      <c r="P7" s="27">
        <v>0</v>
      </c>
      <c r="Q7" s="2110">
        <v>0</v>
      </c>
      <c r="R7" s="2110">
        <v>23285</v>
      </c>
      <c r="S7" s="2110">
        <v>118715</v>
      </c>
      <c r="T7" s="2110">
        <v>0</v>
      </c>
      <c r="U7" s="2110">
        <v>0</v>
      </c>
      <c r="V7" s="2110">
        <v>0</v>
      </c>
      <c r="W7" s="23">
        <v>1.17</v>
      </c>
      <c r="X7" s="2110">
        <v>1</v>
      </c>
    </row>
    <row r="8" spans="1:24" x14ac:dyDescent="0.25">
      <c r="A8" s="27" t="s">
        <v>3234</v>
      </c>
      <c r="B8" s="27" t="s">
        <v>3247</v>
      </c>
      <c r="C8" s="27">
        <v>529000</v>
      </c>
      <c r="D8" s="27">
        <v>1200000</v>
      </c>
      <c r="E8" s="27">
        <v>240000</v>
      </c>
      <c r="F8" s="27">
        <v>39000</v>
      </c>
      <c r="G8" s="27">
        <v>0</v>
      </c>
      <c r="H8" s="27">
        <v>290000</v>
      </c>
      <c r="I8" s="27">
        <v>0</v>
      </c>
      <c r="J8" s="27">
        <v>1000000</v>
      </c>
      <c r="K8" s="27">
        <v>0</v>
      </c>
      <c r="L8" s="27"/>
      <c r="M8" s="27">
        <f t="shared" si="0"/>
        <v>5463000</v>
      </c>
      <c r="N8" s="27">
        <f t="shared" si="1"/>
        <v>0</v>
      </c>
      <c r="O8" s="27" t="s">
        <v>3248</v>
      </c>
      <c r="P8" s="27">
        <v>0</v>
      </c>
      <c r="Q8" s="2114">
        <v>0</v>
      </c>
      <c r="R8" s="2114">
        <v>87707</v>
      </c>
      <c r="S8" s="2114">
        <v>441293.4</v>
      </c>
      <c r="T8" s="2114">
        <v>0</v>
      </c>
      <c r="U8" s="2114">
        <v>0</v>
      </c>
      <c r="V8" s="2114">
        <v>0</v>
      </c>
      <c r="W8" s="23">
        <v>1.47</v>
      </c>
      <c r="X8" s="2114">
        <v>6</v>
      </c>
    </row>
    <row r="9" spans="1:24" x14ac:dyDescent="0.25">
      <c r="A9" s="27" t="s">
        <v>3234</v>
      </c>
      <c r="B9" s="27">
        <v>44563</v>
      </c>
      <c r="C9" s="27">
        <v>234000</v>
      </c>
      <c r="D9" s="27">
        <v>0</v>
      </c>
      <c r="E9" s="27">
        <v>0</v>
      </c>
      <c r="F9" s="27">
        <v>0</v>
      </c>
      <c r="G9" s="27">
        <v>0</v>
      </c>
      <c r="H9" s="27">
        <v>234000</v>
      </c>
      <c r="I9" s="27">
        <v>0</v>
      </c>
      <c r="J9" s="27">
        <v>0</v>
      </c>
      <c r="K9" s="27">
        <v>0</v>
      </c>
      <c r="L9" s="27"/>
      <c r="M9" s="27">
        <f t="shared" si="0"/>
        <v>5697000</v>
      </c>
      <c r="N9" s="27">
        <f t="shared" si="1"/>
        <v>0</v>
      </c>
      <c r="O9" s="27" t="s">
        <v>3251</v>
      </c>
      <c r="P9" s="27">
        <v>0</v>
      </c>
      <c r="Q9" s="2118">
        <v>0</v>
      </c>
      <c r="R9" s="2118">
        <v>38693</v>
      </c>
      <c r="S9" s="2118">
        <v>195306.6</v>
      </c>
      <c r="T9" s="2118">
        <v>0</v>
      </c>
      <c r="U9" s="2118">
        <v>0</v>
      </c>
      <c r="V9" s="2118">
        <v>0</v>
      </c>
      <c r="W9" s="23">
        <v>1.17</v>
      </c>
      <c r="X9" s="2118">
        <v>0</v>
      </c>
    </row>
    <row r="10" spans="1:24" x14ac:dyDescent="0.25">
      <c r="A10" s="27" t="s">
        <v>3234</v>
      </c>
      <c r="B10" s="27">
        <v>44594</v>
      </c>
      <c r="C10" s="27">
        <v>207000</v>
      </c>
      <c r="D10" s="27">
        <v>150000</v>
      </c>
      <c r="E10" s="27">
        <v>30000</v>
      </c>
      <c r="F10" s="27">
        <v>14000</v>
      </c>
      <c r="G10" s="27">
        <v>0</v>
      </c>
      <c r="H10" s="27">
        <v>184000</v>
      </c>
      <c r="I10" s="27">
        <v>0</v>
      </c>
      <c r="J10" s="27">
        <v>150000</v>
      </c>
      <c r="K10" s="27">
        <v>0</v>
      </c>
      <c r="L10" s="27"/>
      <c r="M10" s="27">
        <f t="shared" si="0"/>
        <v>5731000</v>
      </c>
      <c r="N10" s="27">
        <f>(C10-D10 - F10 - G10 + J10- K10- H10- I10- P10)*-1</f>
        <v>-9000</v>
      </c>
      <c r="O10" s="27" t="s">
        <v>3253</v>
      </c>
      <c r="P10" s="27">
        <v>0</v>
      </c>
      <c r="Q10" s="2120">
        <v>0</v>
      </c>
      <c r="R10" s="2120">
        <v>34119</v>
      </c>
      <c r="S10" s="2120">
        <v>172881</v>
      </c>
      <c r="T10" s="2120">
        <v>0</v>
      </c>
      <c r="U10" s="2120">
        <v>0</v>
      </c>
      <c r="V10" s="2120">
        <v>0</v>
      </c>
      <c r="W10" s="23">
        <v>1.21</v>
      </c>
      <c r="X10" s="2120">
        <v>1</v>
      </c>
    </row>
    <row r="11" spans="1:24" x14ac:dyDescent="0.25">
      <c r="A11" s="2100" t="s">
        <v>17</v>
      </c>
      <c r="B11" s="2100" t="s">
        <v>15</v>
      </c>
      <c r="C11" s="2100">
        <f t="shared" ref="C11:L11" si="2">SUM(C4:C10)</f>
        <v>2012000</v>
      </c>
      <c r="D11" s="2100">
        <f t="shared" si="2"/>
        <v>6150000</v>
      </c>
      <c r="E11" s="2100">
        <f t="shared" si="2"/>
        <v>1210000</v>
      </c>
      <c r="F11" s="2100">
        <f t="shared" si="2"/>
        <v>622000</v>
      </c>
      <c r="G11" s="2100">
        <f t="shared" si="2"/>
        <v>0</v>
      </c>
      <c r="H11" s="2100">
        <f t="shared" si="2"/>
        <v>2105000</v>
      </c>
      <c r="I11" s="2100">
        <f t="shared" si="2"/>
        <v>0</v>
      </c>
      <c r="J11" s="2100">
        <f t="shared" si="2"/>
        <v>6874000</v>
      </c>
      <c r="K11" s="2100">
        <f t="shared" si="2"/>
        <v>0</v>
      </c>
      <c r="L11" s="2100">
        <f t="shared" si="2"/>
        <v>0</v>
      </c>
      <c r="M11" s="2100">
        <f>M10</f>
        <v>5731000</v>
      </c>
      <c r="N11" s="2100">
        <f>SUM(N4:N10)</f>
        <v>-9000</v>
      </c>
      <c r="O11" s="2100"/>
      <c r="P11" s="2100">
        <f>SUM(P4:P10)</f>
        <v>0</v>
      </c>
      <c r="Q11" s="8"/>
    </row>
    <row r="12" spans="1:24" x14ac:dyDescent="0.25">
      <c r="A12" s="27" t="s">
        <v>3234</v>
      </c>
      <c r="B12" s="27">
        <v>44622</v>
      </c>
      <c r="C12" s="27">
        <v>168000</v>
      </c>
      <c r="D12" s="27">
        <v>300000</v>
      </c>
      <c r="E12" s="27">
        <v>60000</v>
      </c>
      <c r="F12" s="27">
        <v>14000</v>
      </c>
      <c r="G12" s="27">
        <v>0</v>
      </c>
      <c r="H12" s="27">
        <v>162000</v>
      </c>
      <c r="I12" s="27">
        <v>0</v>
      </c>
      <c r="J12" s="27">
        <v>300000</v>
      </c>
      <c r="K12" s="27">
        <v>0</v>
      </c>
      <c r="L12" s="27"/>
      <c r="M12" s="27">
        <f t="shared" ref="M12:M18" si="3" xml:space="preserve"> M11+H12+ I12- J12- L12+ Q12</f>
        <v>5593000</v>
      </c>
      <c r="N12" s="27">
        <f t="shared" ref="N12:N17" si="4">(C12-D12 - F12 - G12 + J12- K12- H12- I12- P12)*-1</f>
        <v>8000</v>
      </c>
      <c r="O12" s="27" t="s">
        <v>3255</v>
      </c>
      <c r="P12" s="27">
        <v>0</v>
      </c>
      <c r="Q12" s="2122">
        <v>0</v>
      </c>
      <c r="R12" s="2122">
        <v>27540</v>
      </c>
      <c r="S12" s="2122">
        <v>140460</v>
      </c>
      <c r="T12" s="2122">
        <v>0</v>
      </c>
      <c r="U12" s="2122">
        <v>0</v>
      </c>
      <c r="V12" s="2122">
        <v>0</v>
      </c>
      <c r="W12" s="23">
        <v>1.1200000000000001</v>
      </c>
      <c r="X12" s="2122">
        <v>2</v>
      </c>
    </row>
    <row r="13" spans="1:24" x14ac:dyDescent="0.25">
      <c r="A13" s="27" t="s">
        <v>3234</v>
      </c>
      <c r="B13" s="27">
        <v>44653</v>
      </c>
      <c r="C13" s="27">
        <v>201000</v>
      </c>
      <c r="D13" s="27">
        <v>1700000</v>
      </c>
      <c r="E13" s="27">
        <v>340000</v>
      </c>
      <c r="F13" s="27">
        <v>14000</v>
      </c>
      <c r="G13" s="27">
        <v>0</v>
      </c>
      <c r="H13" s="27">
        <v>187000</v>
      </c>
      <c r="I13" s="27">
        <v>0</v>
      </c>
      <c r="J13" s="27">
        <v>1700000</v>
      </c>
      <c r="K13" s="27">
        <v>0</v>
      </c>
      <c r="L13" s="27"/>
      <c r="M13" s="27">
        <f t="shared" si="3"/>
        <v>4080000</v>
      </c>
      <c r="N13" s="27">
        <f t="shared" si="4"/>
        <v>0</v>
      </c>
      <c r="O13" s="27" t="s">
        <v>3261</v>
      </c>
      <c r="P13" s="27">
        <v>0</v>
      </c>
      <c r="Q13" s="2127">
        <v>0</v>
      </c>
      <c r="R13" s="2127">
        <v>33115</v>
      </c>
      <c r="S13" s="2127">
        <v>167885</v>
      </c>
      <c r="T13" s="2127">
        <v>0</v>
      </c>
      <c r="U13" s="2127">
        <v>0</v>
      </c>
      <c r="V13" s="2127">
        <v>0</v>
      </c>
      <c r="W13" s="23">
        <v>1.04</v>
      </c>
      <c r="X13" s="2127">
        <v>3</v>
      </c>
    </row>
    <row r="14" spans="1:24" x14ac:dyDescent="0.25">
      <c r="A14" s="27" t="s">
        <v>3234</v>
      </c>
      <c r="B14" s="27">
        <v>44683</v>
      </c>
      <c r="C14" s="27">
        <v>289000</v>
      </c>
      <c r="D14" s="27">
        <v>0</v>
      </c>
      <c r="E14" s="27">
        <v>0</v>
      </c>
      <c r="F14" s="27">
        <v>214000</v>
      </c>
      <c r="G14" s="27">
        <v>0</v>
      </c>
      <c r="H14" s="27">
        <v>75000</v>
      </c>
      <c r="I14" s="27">
        <v>0</v>
      </c>
      <c r="J14" s="27">
        <v>0</v>
      </c>
      <c r="K14" s="27">
        <v>0</v>
      </c>
      <c r="L14" s="27"/>
      <c r="M14" s="27">
        <f t="shared" si="3"/>
        <v>4155000</v>
      </c>
      <c r="N14" s="27">
        <f t="shared" si="4"/>
        <v>0</v>
      </c>
      <c r="O14" s="27" t="s">
        <v>3262</v>
      </c>
      <c r="P14" s="27">
        <v>0</v>
      </c>
      <c r="Q14" s="2128">
        <v>0</v>
      </c>
      <c r="R14" s="2128">
        <v>48162</v>
      </c>
      <c r="S14" s="2128">
        <v>240838</v>
      </c>
      <c r="T14" s="2128">
        <v>0</v>
      </c>
      <c r="U14" s="2128">
        <v>0</v>
      </c>
      <c r="V14" s="2128">
        <v>0</v>
      </c>
      <c r="W14" s="23">
        <v>1</v>
      </c>
      <c r="X14" s="2128">
        <v>0</v>
      </c>
    </row>
    <row r="15" spans="1:24" x14ac:dyDescent="0.25">
      <c r="A15" s="27" t="s">
        <v>3234</v>
      </c>
      <c r="B15" s="27">
        <v>44744</v>
      </c>
      <c r="C15" s="27">
        <v>449000</v>
      </c>
      <c r="D15" s="27">
        <v>500000</v>
      </c>
      <c r="E15" s="27">
        <v>100000</v>
      </c>
      <c r="F15" s="27">
        <v>24000</v>
      </c>
      <c r="G15" s="27">
        <v>0</v>
      </c>
      <c r="H15" s="27">
        <v>419000</v>
      </c>
      <c r="I15" s="27">
        <v>0</v>
      </c>
      <c r="J15" s="27">
        <v>500000</v>
      </c>
      <c r="K15" s="27">
        <v>0</v>
      </c>
      <c r="L15" s="27"/>
      <c r="M15" s="27">
        <f t="shared" si="3"/>
        <v>4074000</v>
      </c>
      <c r="N15" s="27">
        <f t="shared" si="4"/>
        <v>-6000</v>
      </c>
      <c r="O15" s="27" t="s">
        <v>3269</v>
      </c>
      <c r="P15" s="27">
        <v>0</v>
      </c>
      <c r="Q15" s="2133">
        <v>0</v>
      </c>
      <c r="R15" s="2133">
        <v>74063</v>
      </c>
      <c r="S15" s="2133">
        <v>374937</v>
      </c>
      <c r="T15" s="2133">
        <v>0</v>
      </c>
      <c r="U15" s="2133">
        <v>0</v>
      </c>
      <c r="V15" s="2133">
        <v>0</v>
      </c>
      <c r="W15" s="23">
        <v>0.97</v>
      </c>
      <c r="X15" s="2133">
        <v>1</v>
      </c>
    </row>
    <row r="16" spans="1:24" x14ac:dyDescent="0.25">
      <c r="A16" s="27" t="s">
        <v>3234</v>
      </c>
      <c r="B16" s="27">
        <v>44775</v>
      </c>
      <c r="C16" s="27">
        <v>247000</v>
      </c>
      <c r="D16" s="27">
        <v>950000</v>
      </c>
      <c r="E16" s="27">
        <v>190000</v>
      </c>
      <c r="F16" s="27">
        <v>14000</v>
      </c>
      <c r="G16" s="27">
        <v>0</v>
      </c>
      <c r="H16" s="27">
        <v>0</v>
      </c>
      <c r="I16" s="27">
        <v>0</v>
      </c>
      <c r="J16" s="27">
        <v>717000</v>
      </c>
      <c r="K16" s="27">
        <v>0</v>
      </c>
      <c r="L16" s="27"/>
      <c r="M16" s="27">
        <f t="shared" si="3"/>
        <v>3357000</v>
      </c>
      <c r="N16" s="27">
        <f t="shared" si="4"/>
        <v>0</v>
      </c>
      <c r="O16" s="27" t="s">
        <v>3271</v>
      </c>
      <c r="P16" s="27">
        <v>0</v>
      </c>
      <c r="Q16" s="2136">
        <v>0</v>
      </c>
      <c r="R16" s="2136">
        <v>40860</v>
      </c>
      <c r="S16" s="2136">
        <v>206140.3</v>
      </c>
      <c r="T16" s="2136">
        <v>0</v>
      </c>
      <c r="U16" s="2136">
        <v>0</v>
      </c>
      <c r="V16" s="2136">
        <v>0</v>
      </c>
      <c r="W16" s="23">
        <v>0.9</v>
      </c>
      <c r="X16" s="2136">
        <v>3</v>
      </c>
    </row>
    <row r="17" spans="1:24" x14ac:dyDescent="0.25">
      <c r="A17" s="27" t="s">
        <v>3234</v>
      </c>
      <c r="B17" s="27">
        <v>44806</v>
      </c>
      <c r="C17" s="27">
        <v>436000</v>
      </c>
      <c r="D17" s="27">
        <v>0</v>
      </c>
      <c r="E17" s="27">
        <v>0</v>
      </c>
      <c r="F17" s="27">
        <v>24000</v>
      </c>
      <c r="G17" s="27">
        <v>0</v>
      </c>
      <c r="H17" s="27">
        <v>416000</v>
      </c>
      <c r="I17" s="27">
        <v>0</v>
      </c>
      <c r="J17" s="27">
        <v>0</v>
      </c>
      <c r="K17" s="27">
        <v>0</v>
      </c>
      <c r="L17" s="27"/>
      <c r="M17" s="27">
        <f t="shared" si="3"/>
        <v>3773000</v>
      </c>
      <c r="N17" s="27">
        <f t="shared" si="4"/>
        <v>4000</v>
      </c>
      <c r="O17" s="27" t="s">
        <v>3272</v>
      </c>
      <c r="P17" s="27">
        <v>0</v>
      </c>
      <c r="Q17" s="2137">
        <v>0</v>
      </c>
      <c r="R17" s="2137">
        <v>72290</v>
      </c>
      <c r="S17" s="2137">
        <v>363710</v>
      </c>
      <c r="T17" s="2137">
        <v>0</v>
      </c>
      <c r="U17" s="2137">
        <v>0</v>
      </c>
      <c r="V17" s="2137">
        <v>0</v>
      </c>
      <c r="W17" s="23">
        <v>1.06</v>
      </c>
      <c r="X17" s="2137">
        <v>0</v>
      </c>
    </row>
    <row r="18" spans="1:24" x14ac:dyDescent="0.25">
      <c r="A18" s="27" t="s">
        <v>3234</v>
      </c>
      <c r="B18" s="27">
        <v>44836</v>
      </c>
      <c r="C18" s="27">
        <v>413000</v>
      </c>
      <c r="D18" s="27">
        <v>1200000</v>
      </c>
      <c r="E18" s="27">
        <v>240000</v>
      </c>
      <c r="F18" s="27">
        <v>14000</v>
      </c>
      <c r="G18" s="27">
        <v>0</v>
      </c>
      <c r="H18" s="27">
        <v>149000</v>
      </c>
      <c r="I18" s="27">
        <v>0</v>
      </c>
      <c r="J18" s="27">
        <v>950000</v>
      </c>
      <c r="K18" s="27">
        <v>0</v>
      </c>
      <c r="L18" s="27"/>
      <c r="M18" s="27">
        <f t="shared" si="3"/>
        <v>2972000</v>
      </c>
      <c r="N18" s="27">
        <f>(C18-D18 - F18 - G18 + J18- K18- H18- I18- P18)*-1</f>
        <v>0</v>
      </c>
      <c r="O18" s="27" t="s">
        <v>3275</v>
      </c>
      <c r="P18" s="27">
        <v>0</v>
      </c>
      <c r="Q18" s="2140">
        <v>0</v>
      </c>
      <c r="R18" s="2140">
        <v>68834</v>
      </c>
      <c r="S18" s="2140">
        <v>344166</v>
      </c>
      <c r="T18" s="2140">
        <v>0</v>
      </c>
      <c r="U18" s="2140">
        <v>0</v>
      </c>
      <c r="V18" s="2140">
        <v>0</v>
      </c>
      <c r="W18" s="23">
        <v>1</v>
      </c>
      <c r="X18" s="2140">
        <v>6</v>
      </c>
    </row>
    <row r="19" spans="1:24" x14ac:dyDescent="0.25">
      <c r="A19" s="2100" t="s">
        <v>18</v>
      </c>
      <c r="B19" s="2100" t="s">
        <v>15</v>
      </c>
      <c r="C19" s="2100">
        <f t="shared" ref="C19:L19" si="5">SUM(C12:C18)</f>
        <v>2203000</v>
      </c>
      <c r="D19" s="2100">
        <f t="shared" si="5"/>
        <v>4650000</v>
      </c>
      <c r="E19" s="2100">
        <f t="shared" si="5"/>
        <v>930000</v>
      </c>
      <c r="F19" s="2100">
        <f t="shared" si="5"/>
        <v>318000</v>
      </c>
      <c r="G19" s="2100">
        <f t="shared" si="5"/>
        <v>0</v>
      </c>
      <c r="H19" s="2100">
        <f t="shared" si="5"/>
        <v>1408000</v>
      </c>
      <c r="I19" s="2100">
        <f t="shared" si="5"/>
        <v>0</v>
      </c>
      <c r="J19" s="2100">
        <f t="shared" si="5"/>
        <v>4167000</v>
      </c>
      <c r="K19" s="2100">
        <f t="shared" si="5"/>
        <v>0</v>
      </c>
      <c r="L19" s="2100">
        <f t="shared" si="5"/>
        <v>0</v>
      </c>
      <c r="M19" s="2100">
        <f>M18</f>
        <v>2972000</v>
      </c>
      <c r="N19" s="2100">
        <f>SUM(N12:N18)</f>
        <v>6000</v>
      </c>
      <c r="O19" s="2100"/>
      <c r="P19" s="2100">
        <f>SUM(P12:P18)</f>
        <v>0</v>
      </c>
      <c r="Q19" s="8"/>
    </row>
    <row r="20" spans="1:24" x14ac:dyDescent="0.25">
      <c r="A20" s="27" t="s">
        <v>3234</v>
      </c>
      <c r="B20" s="27">
        <v>44867</v>
      </c>
      <c r="C20" s="27">
        <v>473000</v>
      </c>
      <c r="D20" s="27">
        <v>150000</v>
      </c>
      <c r="E20" s="27">
        <v>30000</v>
      </c>
      <c r="F20" s="27">
        <v>28000</v>
      </c>
      <c r="G20" s="27">
        <v>0</v>
      </c>
      <c r="H20" s="27">
        <v>495000</v>
      </c>
      <c r="I20" s="27">
        <v>0</v>
      </c>
      <c r="J20" s="27">
        <v>200000</v>
      </c>
      <c r="K20" s="27">
        <v>0</v>
      </c>
      <c r="L20" s="27"/>
      <c r="M20" s="27">
        <f t="shared" ref="M20:M25" si="6" xml:space="preserve"> M19+H20+ I20- J20- L20+ Q20</f>
        <v>3267000</v>
      </c>
      <c r="N20" s="27">
        <f t="shared" ref="N20:N25" si="7">(C20-D20 - F20 - G20 + J20- K20- H20- I20- P20)*-1</f>
        <v>0</v>
      </c>
      <c r="O20" s="27" t="s">
        <v>3277</v>
      </c>
      <c r="P20" s="27">
        <v>0</v>
      </c>
      <c r="Q20" s="2143">
        <v>0</v>
      </c>
      <c r="R20" s="2143">
        <v>78446</v>
      </c>
      <c r="S20" s="2143">
        <v>394554.3</v>
      </c>
      <c r="T20" s="2143">
        <v>0</v>
      </c>
      <c r="U20" s="2143">
        <v>0</v>
      </c>
      <c r="V20" s="2143">
        <v>0</v>
      </c>
      <c r="W20" s="23">
        <v>0.89</v>
      </c>
      <c r="X20" s="2143">
        <v>1</v>
      </c>
    </row>
    <row r="21" spans="1:24" x14ac:dyDescent="0.25">
      <c r="A21" s="27" t="s">
        <v>3234</v>
      </c>
      <c r="B21" s="27">
        <v>44897</v>
      </c>
      <c r="C21" s="27">
        <v>287000</v>
      </c>
      <c r="D21" s="27">
        <v>0</v>
      </c>
      <c r="E21" s="27">
        <v>0</v>
      </c>
      <c r="F21" s="27">
        <v>220000</v>
      </c>
      <c r="G21" s="27">
        <v>0</v>
      </c>
      <c r="H21" s="27">
        <v>67000</v>
      </c>
      <c r="I21" s="27">
        <v>0</v>
      </c>
      <c r="J21" s="27">
        <v>0</v>
      </c>
      <c r="K21" s="27">
        <v>0</v>
      </c>
      <c r="L21" s="27"/>
      <c r="M21" s="27">
        <f t="shared" si="6"/>
        <v>3334000</v>
      </c>
      <c r="N21" s="27">
        <f t="shared" si="7"/>
        <v>0</v>
      </c>
      <c r="O21" s="27" t="s">
        <v>3281</v>
      </c>
      <c r="P21" s="27">
        <v>0</v>
      </c>
      <c r="Q21" s="2147">
        <v>0</v>
      </c>
      <c r="R21" s="2147">
        <v>47834</v>
      </c>
      <c r="S21" s="2147">
        <v>239166</v>
      </c>
      <c r="T21" s="2147">
        <v>0</v>
      </c>
      <c r="U21" s="2147">
        <v>0</v>
      </c>
      <c r="V21" s="2147">
        <v>0</v>
      </c>
      <c r="W21" s="23">
        <v>0.76</v>
      </c>
      <c r="X21" s="2147">
        <v>0</v>
      </c>
    </row>
    <row r="22" spans="1:24" x14ac:dyDescent="0.25">
      <c r="A22" s="27" t="s">
        <v>3234</v>
      </c>
      <c r="B22" s="27" t="s">
        <v>3283</v>
      </c>
      <c r="C22" s="27">
        <v>487000</v>
      </c>
      <c r="D22" s="27">
        <v>950000</v>
      </c>
      <c r="E22" s="27">
        <v>190000</v>
      </c>
      <c r="F22" s="27">
        <v>66000</v>
      </c>
      <c r="G22" s="27">
        <v>0</v>
      </c>
      <c r="H22" s="27">
        <v>420000</v>
      </c>
      <c r="I22" s="27">
        <v>0</v>
      </c>
      <c r="J22" s="27">
        <v>949000</v>
      </c>
      <c r="K22" s="27">
        <v>0</v>
      </c>
      <c r="L22" s="27"/>
      <c r="M22" s="27">
        <f t="shared" si="6"/>
        <v>2805000</v>
      </c>
      <c r="N22" s="27">
        <f t="shared" si="7"/>
        <v>0</v>
      </c>
      <c r="O22" s="27" t="s">
        <v>3285</v>
      </c>
      <c r="P22" s="27">
        <v>0</v>
      </c>
      <c r="Q22" s="2151">
        <v>0</v>
      </c>
      <c r="R22" s="2151">
        <v>81159</v>
      </c>
      <c r="S22" s="2151">
        <v>405841</v>
      </c>
      <c r="T22" s="2151">
        <v>0</v>
      </c>
      <c r="U22" s="2151">
        <v>0</v>
      </c>
      <c r="V22" s="2151">
        <v>0</v>
      </c>
      <c r="W22" s="23">
        <v>0.68</v>
      </c>
      <c r="X22" s="2151">
        <v>3</v>
      </c>
    </row>
    <row r="23" spans="1:24" x14ac:dyDescent="0.25">
      <c r="A23" s="27" t="s">
        <v>3234</v>
      </c>
      <c r="B23" s="27" t="s">
        <v>3286</v>
      </c>
      <c r="C23" s="27">
        <v>375000</v>
      </c>
      <c r="D23" s="27">
        <v>200000</v>
      </c>
      <c r="E23" s="27">
        <v>40000</v>
      </c>
      <c r="F23" s="27">
        <v>14000</v>
      </c>
      <c r="G23" s="27">
        <v>0</v>
      </c>
      <c r="H23" s="27">
        <v>161000</v>
      </c>
      <c r="I23" s="27">
        <v>0</v>
      </c>
      <c r="J23" s="27">
        <v>0</v>
      </c>
      <c r="K23" s="27">
        <v>0</v>
      </c>
      <c r="L23" s="27"/>
      <c r="M23" s="27">
        <f t="shared" si="6"/>
        <v>2966000</v>
      </c>
      <c r="N23" s="27">
        <f t="shared" si="7"/>
        <v>0</v>
      </c>
      <c r="O23" s="27" t="s">
        <v>3288</v>
      </c>
      <c r="P23" s="27">
        <v>0</v>
      </c>
      <c r="Q23" s="2154">
        <v>0</v>
      </c>
      <c r="R23" s="2154">
        <v>62496</v>
      </c>
      <c r="S23" s="2154">
        <v>312504.3</v>
      </c>
      <c r="T23" s="2154">
        <v>0</v>
      </c>
      <c r="U23" s="2154">
        <v>0</v>
      </c>
      <c r="V23" s="2154">
        <v>0</v>
      </c>
      <c r="W23" s="23">
        <v>0.7</v>
      </c>
      <c r="X23" s="2154">
        <v>1</v>
      </c>
    </row>
    <row r="24" spans="1:24" x14ac:dyDescent="0.25">
      <c r="A24" s="27" t="s">
        <v>3234</v>
      </c>
      <c r="B24" s="27" t="s">
        <v>3289</v>
      </c>
      <c r="C24" s="27">
        <v>548000</v>
      </c>
      <c r="D24" s="27">
        <v>700000</v>
      </c>
      <c r="E24" s="27">
        <v>140000</v>
      </c>
      <c r="F24" s="27">
        <v>24000</v>
      </c>
      <c r="G24" s="27">
        <v>0</v>
      </c>
      <c r="H24" s="27">
        <v>424000</v>
      </c>
      <c r="I24" s="27">
        <v>0</v>
      </c>
      <c r="J24" s="27">
        <v>600000</v>
      </c>
      <c r="K24" s="27">
        <v>0</v>
      </c>
      <c r="L24" s="27"/>
      <c r="M24" s="27">
        <f t="shared" si="6"/>
        <v>2790000</v>
      </c>
      <c r="N24" s="27">
        <f t="shared" si="7"/>
        <v>0</v>
      </c>
      <c r="O24" s="27" t="s">
        <v>3291</v>
      </c>
      <c r="P24" s="27">
        <v>0</v>
      </c>
      <c r="Q24" s="2157">
        <v>0</v>
      </c>
      <c r="R24" s="2157">
        <v>91328</v>
      </c>
      <c r="S24" s="2157">
        <v>456672</v>
      </c>
      <c r="T24" s="2157">
        <v>0</v>
      </c>
      <c r="U24" s="2157">
        <v>0</v>
      </c>
      <c r="V24" s="2157">
        <v>0</v>
      </c>
      <c r="W24" s="23">
        <v>0.78</v>
      </c>
      <c r="X24" s="2157">
        <v>3</v>
      </c>
    </row>
    <row r="25" spans="1:24" x14ac:dyDescent="0.25">
      <c r="A25" s="27" t="s">
        <v>3234</v>
      </c>
      <c r="B25" s="27" t="s">
        <v>3292</v>
      </c>
      <c r="C25" s="27">
        <v>381000</v>
      </c>
      <c r="D25" s="27">
        <v>550000</v>
      </c>
      <c r="E25" s="27">
        <v>110000</v>
      </c>
      <c r="F25" s="27">
        <v>19000</v>
      </c>
      <c r="G25" s="27">
        <v>0</v>
      </c>
      <c r="H25" s="27">
        <v>377000</v>
      </c>
      <c r="I25" s="27">
        <v>0</v>
      </c>
      <c r="J25" s="27">
        <v>550000</v>
      </c>
      <c r="K25" s="27">
        <v>0</v>
      </c>
      <c r="L25" s="27"/>
      <c r="M25" s="27">
        <f t="shared" si="6"/>
        <v>2617000</v>
      </c>
      <c r="N25" s="27">
        <f t="shared" si="7"/>
        <v>15000</v>
      </c>
      <c r="O25" s="27" t="s">
        <v>3294</v>
      </c>
      <c r="P25" s="27">
        <v>0</v>
      </c>
      <c r="Q25" s="2159">
        <v>0</v>
      </c>
      <c r="R25" s="2159">
        <v>63496</v>
      </c>
      <c r="S25" s="2159">
        <v>317504</v>
      </c>
      <c r="T25" s="2159">
        <v>0</v>
      </c>
      <c r="U25" s="2159">
        <v>0</v>
      </c>
      <c r="V25" s="2159">
        <v>0</v>
      </c>
      <c r="W25" s="23">
        <v>0.79</v>
      </c>
      <c r="X25" s="2159">
        <v>2</v>
      </c>
    </row>
    <row r="26" spans="1:24" x14ac:dyDescent="0.25">
      <c r="A26" s="27" t="s">
        <v>3234</v>
      </c>
      <c r="B26" s="27" t="s">
        <v>3296</v>
      </c>
      <c r="C26" s="27">
        <v>471000</v>
      </c>
      <c r="D26" s="27">
        <v>1000000</v>
      </c>
      <c r="E26" s="27">
        <v>200000</v>
      </c>
      <c r="F26" s="27">
        <v>24000</v>
      </c>
      <c r="G26" s="27">
        <v>0</v>
      </c>
      <c r="H26" s="27">
        <v>382000</v>
      </c>
      <c r="I26" s="27">
        <v>0</v>
      </c>
      <c r="J26" s="27">
        <v>950000</v>
      </c>
      <c r="K26" s="27">
        <v>0</v>
      </c>
      <c r="L26" s="27"/>
      <c r="M26" s="27">
        <f xml:space="preserve"> M25+H26+ I26- J26- L26+ Q26</f>
        <v>2049000</v>
      </c>
      <c r="N26" s="27">
        <f>(C26-D26 - F26 - G26 + J26- K26- H26- I26- P26)*-1</f>
        <v>-15000</v>
      </c>
      <c r="O26" s="27" t="s">
        <v>3298</v>
      </c>
      <c r="P26" s="27">
        <v>0</v>
      </c>
      <c r="Q26" s="2163">
        <v>0</v>
      </c>
      <c r="R26" s="2163">
        <v>78494</v>
      </c>
      <c r="S26" s="2163">
        <v>392506.3</v>
      </c>
      <c r="T26" s="2163">
        <v>0</v>
      </c>
      <c r="U26" s="2163">
        <v>0</v>
      </c>
      <c r="V26" s="2163">
        <v>0</v>
      </c>
      <c r="W26" s="23">
        <v>0.82</v>
      </c>
      <c r="X26" s="2163">
        <v>1</v>
      </c>
    </row>
    <row r="27" spans="1:24" x14ac:dyDescent="0.25">
      <c r="A27" s="2100" t="s">
        <v>19</v>
      </c>
      <c r="B27" s="2100" t="s">
        <v>15</v>
      </c>
      <c r="C27" s="2100">
        <f t="shared" ref="C27:L27" si="8">SUM(C20:C26)</f>
        <v>3022000</v>
      </c>
      <c r="D27" s="2100">
        <f t="shared" si="8"/>
        <v>3550000</v>
      </c>
      <c r="E27" s="2100">
        <f t="shared" si="8"/>
        <v>710000</v>
      </c>
      <c r="F27" s="2100">
        <f t="shared" si="8"/>
        <v>395000</v>
      </c>
      <c r="G27" s="2100">
        <f t="shared" si="8"/>
        <v>0</v>
      </c>
      <c r="H27" s="2100">
        <f t="shared" si="8"/>
        <v>2326000</v>
      </c>
      <c r="I27" s="2100">
        <f t="shared" si="8"/>
        <v>0</v>
      </c>
      <c r="J27" s="2100">
        <f t="shared" si="8"/>
        <v>3249000</v>
      </c>
      <c r="K27" s="2100">
        <f t="shared" si="8"/>
        <v>0</v>
      </c>
      <c r="L27" s="2100">
        <f t="shared" si="8"/>
        <v>0</v>
      </c>
      <c r="M27" s="2164">
        <f>M26</f>
        <v>2049000</v>
      </c>
      <c r="N27" s="2100">
        <f>SUM(N20:N26)</f>
        <v>0</v>
      </c>
      <c r="O27" s="2100"/>
      <c r="P27" s="2100">
        <f>SUM(P20:P26)</f>
        <v>0</v>
      </c>
      <c r="Q27" s="8"/>
    </row>
    <row r="28" spans="1:24" x14ac:dyDescent="0.25">
      <c r="A28" s="2101" t="s">
        <v>15</v>
      </c>
      <c r="B28" s="2101" t="s">
        <v>20</v>
      </c>
      <c r="C28" s="2101">
        <v>0</v>
      </c>
      <c r="D28" s="2101">
        <v>0</v>
      </c>
      <c r="E28" s="2101">
        <v>0</v>
      </c>
      <c r="F28" s="2101">
        <v>0</v>
      </c>
      <c r="G28" s="2101">
        <v>0</v>
      </c>
      <c r="H28" s="2101">
        <v>0</v>
      </c>
      <c r="I28" s="2101">
        <v>0</v>
      </c>
      <c r="J28" s="2101">
        <v>0</v>
      </c>
      <c r="K28" s="2101">
        <v>0</v>
      </c>
      <c r="L28" s="2101">
        <v>0</v>
      </c>
      <c r="M28" s="2101">
        <f>+M27</f>
        <v>2049000</v>
      </c>
      <c r="N28" s="2101">
        <v>0</v>
      </c>
      <c r="O28" s="2101">
        <v>0</v>
      </c>
      <c r="P28" s="2101">
        <v>0</v>
      </c>
      <c r="Q28" s="9">
        <v>0</v>
      </c>
    </row>
    <row r="29" spans="1:24" x14ac:dyDescent="0.25">
      <c r="A29" s="27" t="s">
        <v>3234</v>
      </c>
      <c r="B29" s="27" t="s">
        <v>3299</v>
      </c>
      <c r="C29" s="27">
        <v>430000</v>
      </c>
      <c r="D29" s="27">
        <v>500000</v>
      </c>
      <c r="E29" s="27">
        <v>100000</v>
      </c>
      <c r="F29" s="27">
        <v>220000</v>
      </c>
      <c r="G29" s="27">
        <v>0</v>
      </c>
      <c r="H29" s="27">
        <v>210000</v>
      </c>
      <c r="I29" s="27">
        <v>0</v>
      </c>
      <c r="J29" s="27">
        <v>500000</v>
      </c>
      <c r="K29" s="27">
        <v>0</v>
      </c>
      <c r="L29" s="27"/>
      <c r="M29" s="27">
        <f t="shared" ref="M29:M34" si="9" xml:space="preserve"> M28+H29+ I29- J29- L29+ Q29</f>
        <v>1759000</v>
      </c>
      <c r="N29" s="27">
        <f t="shared" ref="N29:N34" si="10">(C29-D29 - F29 - G29 + J29- K29- H29- I29- P29)*-1</f>
        <v>0</v>
      </c>
      <c r="O29" s="27" t="s">
        <v>3300</v>
      </c>
      <c r="P29" s="27">
        <v>0</v>
      </c>
      <c r="Q29" s="2165">
        <v>0</v>
      </c>
      <c r="R29" s="2165">
        <v>71660</v>
      </c>
      <c r="S29" s="2165">
        <v>358340</v>
      </c>
      <c r="T29" s="2165">
        <v>0</v>
      </c>
      <c r="U29" s="2165">
        <v>0</v>
      </c>
      <c r="V29" s="2165">
        <v>0</v>
      </c>
      <c r="W29" s="23">
        <v>0.69</v>
      </c>
      <c r="X29" s="2165">
        <v>2</v>
      </c>
    </row>
    <row r="30" spans="1:24" x14ac:dyDescent="0.25">
      <c r="A30" s="27" t="s">
        <v>3234</v>
      </c>
      <c r="B30" s="27" t="s">
        <v>3303</v>
      </c>
      <c r="C30" s="27">
        <v>834000</v>
      </c>
      <c r="D30" s="27">
        <v>0</v>
      </c>
      <c r="E30" s="27">
        <v>0</v>
      </c>
      <c r="F30" s="27">
        <v>24000</v>
      </c>
      <c r="G30" s="27">
        <v>0</v>
      </c>
      <c r="H30" s="27">
        <v>800000</v>
      </c>
      <c r="I30" s="27">
        <v>0</v>
      </c>
      <c r="J30" s="27">
        <v>0</v>
      </c>
      <c r="K30" s="27">
        <v>10000</v>
      </c>
      <c r="L30" s="27"/>
      <c r="M30" s="27">
        <f t="shared" si="9"/>
        <v>2559000</v>
      </c>
      <c r="N30" s="27">
        <f t="shared" si="10"/>
        <v>0</v>
      </c>
      <c r="O30" s="27" t="s">
        <v>3306</v>
      </c>
      <c r="P30" s="27">
        <v>0</v>
      </c>
      <c r="Q30" s="2170">
        <v>0</v>
      </c>
      <c r="R30" s="2170">
        <v>138996</v>
      </c>
      <c r="S30" s="2170">
        <v>695004</v>
      </c>
      <c r="T30" s="2170">
        <v>0</v>
      </c>
      <c r="U30" s="2170">
        <v>0</v>
      </c>
      <c r="V30" s="2170">
        <v>0</v>
      </c>
      <c r="W30" s="23">
        <v>0.87</v>
      </c>
      <c r="X30" s="2170">
        <v>0</v>
      </c>
    </row>
    <row r="31" spans="1:24" x14ac:dyDescent="0.25">
      <c r="A31" s="27" t="s">
        <v>3234</v>
      </c>
      <c r="B31" s="27" t="s">
        <v>3307</v>
      </c>
      <c r="C31" s="27">
        <v>444000</v>
      </c>
      <c r="D31" s="27">
        <v>250000</v>
      </c>
      <c r="E31" s="27">
        <v>50000</v>
      </c>
      <c r="F31" s="27">
        <v>14000</v>
      </c>
      <c r="G31" s="27">
        <v>0</v>
      </c>
      <c r="H31" s="27">
        <v>180000</v>
      </c>
      <c r="I31" s="27">
        <v>0</v>
      </c>
      <c r="J31" s="27">
        <v>0</v>
      </c>
      <c r="K31" s="27">
        <v>0</v>
      </c>
      <c r="L31" s="27"/>
      <c r="M31" s="27">
        <f t="shared" si="9"/>
        <v>2739000</v>
      </c>
      <c r="N31" s="27">
        <f t="shared" si="10"/>
        <v>0</v>
      </c>
      <c r="O31" s="27" t="s">
        <v>3308</v>
      </c>
      <c r="P31" s="27">
        <v>0</v>
      </c>
      <c r="Q31" s="2172">
        <v>0</v>
      </c>
      <c r="R31" s="2172">
        <v>73994</v>
      </c>
      <c r="S31" s="2172">
        <v>370006</v>
      </c>
      <c r="T31" s="2172">
        <v>0</v>
      </c>
      <c r="U31" s="2172">
        <v>0</v>
      </c>
      <c r="V31" s="2172">
        <v>0</v>
      </c>
      <c r="W31" s="23">
        <v>0.78</v>
      </c>
      <c r="X31" s="2172">
        <v>1</v>
      </c>
    </row>
    <row r="32" spans="1:24" x14ac:dyDescent="0.25">
      <c r="A32" s="27" t="s">
        <v>3234</v>
      </c>
      <c r="B32" s="27" t="s">
        <v>3309</v>
      </c>
      <c r="C32" s="27">
        <v>631000</v>
      </c>
      <c r="D32" s="27">
        <v>400000</v>
      </c>
      <c r="E32" s="27">
        <v>80000</v>
      </c>
      <c r="F32" s="27">
        <v>24000</v>
      </c>
      <c r="G32" s="27">
        <v>0</v>
      </c>
      <c r="H32" s="27">
        <v>207000</v>
      </c>
      <c r="I32" s="27">
        <v>0</v>
      </c>
      <c r="J32" s="27">
        <v>0</v>
      </c>
      <c r="K32" s="27">
        <v>0</v>
      </c>
      <c r="L32" s="27"/>
      <c r="M32" s="27">
        <f t="shared" si="9"/>
        <v>2946000</v>
      </c>
      <c r="N32" s="27">
        <f t="shared" si="10"/>
        <v>0</v>
      </c>
      <c r="O32" s="27" t="s">
        <v>3310</v>
      </c>
      <c r="P32" s="27">
        <v>0</v>
      </c>
      <c r="Q32" s="2174">
        <v>0</v>
      </c>
      <c r="R32" s="2174">
        <v>105158</v>
      </c>
      <c r="S32" s="2174">
        <v>525842</v>
      </c>
      <c r="T32" s="2174">
        <v>0</v>
      </c>
      <c r="U32" s="2174">
        <v>0</v>
      </c>
      <c r="V32" s="2174">
        <v>0</v>
      </c>
      <c r="W32" s="23">
        <v>0.76</v>
      </c>
      <c r="X32" s="2174">
        <v>1</v>
      </c>
    </row>
    <row r="33" spans="1:24" x14ac:dyDescent="0.25">
      <c r="A33" s="27" t="s">
        <v>3234</v>
      </c>
      <c r="B33" s="27" t="s">
        <v>3312</v>
      </c>
      <c r="C33" s="27">
        <v>641000</v>
      </c>
      <c r="D33" s="27">
        <v>1300000</v>
      </c>
      <c r="E33" s="27">
        <v>260000</v>
      </c>
      <c r="F33" s="27">
        <v>14000</v>
      </c>
      <c r="G33" s="27">
        <v>0</v>
      </c>
      <c r="H33" s="27">
        <v>125000</v>
      </c>
      <c r="I33" s="27">
        <v>0</v>
      </c>
      <c r="J33" s="27">
        <v>800000</v>
      </c>
      <c r="K33" s="27">
        <v>0</v>
      </c>
      <c r="L33" s="27"/>
      <c r="M33" s="27">
        <f t="shared" si="9"/>
        <v>2271000</v>
      </c>
      <c r="N33" s="27">
        <f t="shared" si="10"/>
        <v>-2000</v>
      </c>
      <c r="O33" s="27" t="s">
        <v>2378</v>
      </c>
      <c r="P33" s="27">
        <v>0</v>
      </c>
      <c r="Q33" s="2178">
        <v>0</v>
      </c>
      <c r="R33" s="2178">
        <v>106828</v>
      </c>
      <c r="S33" s="2178">
        <v>534172</v>
      </c>
      <c r="T33" s="2178">
        <v>0</v>
      </c>
      <c r="U33" s="2178">
        <v>0</v>
      </c>
      <c r="V33" s="2178">
        <v>0</v>
      </c>
      <c r="W33" s="23">
        <v>0.8</v>
      </c>
      <c r="X33" s="2178">
        <v>3</v>
      </c>
    </row>
    <row r="34" spans="1:24" x14ac:dyDescent="0.25">
      <c r="A34" s="27" t="s">
        <v>3234</v>
      </c>
      <c r="B34" s="27" t="s">
        <v>3315</v>
      </c>
      <c r="C34" s="27">
        <v>399000</v>
      </c>
      <c r="D34" s="27">
        <v>650000</v>
      </c>
      <c r="E34" s="27">
        <v>130000</v>
      </c>
      <c r="F34" s="27">
        <v>24000</v>
      </c>
      <c r="G34" s="27">
        <v>0</v>
      </c>
      <c r="H34" s="27">
        <v>275000</v>
      </c>
      <c r="I34" s="27">
        <v>0</v>
      </c>
      <c r="J34" s="27">
        <v>550000</v>
      </c>
      <c r="K34" s="27">
        <v>0</v>
      </c>
      <c r="L34" s="27"/>
      <c r="M34" s="27">
        <f t="shared" si="9"/>
        <v>1996000</v>
      </c>
      <c r="N34" s="27">
        <f t="shared" si="10"/>
        <v>0</v>
      </c>
      <c r="O34" s="27" t="s">
        <v>3316</v>
      </c>
      <c r="P34" s="27">
        <v>0</v>
      </c>
      <c r="Q34" s="2181">
        <v>0</v>
      </c>
      <c r="R34" s="2181">
        <v>66502</v>
      </c>
      <c r="S34" s="2181">
        <v>332498</v>
      </c>
      <c r="T34" s="2181">
        <v>0</v>
      </c>
      <c r="U34" s="2181">
        <v>0</v>
      </c>
      <c r="V34" s="2181">
        <v>0</v>
      </c>
      <c r="W34" s="23">
        <v>0.61</v>
      </c>
      <c r="X34" s="2181">
        <v>2</v>
      </c>
    </row>
    <row r="35" spans="1:24" x14ac:dyDescent="0.25">
      <c r="A35" s="27" t="s">
        <v>3234</v>
      </c>
      <c r="B35" s="27" t="s">
        <v>3318</v>
      </c>
      <c r="C35" s="27">
        <v>677000</v>
      </c>
      <c r="D35" s="27">
        <v>600000</v>
      </c>
      <c r="E35" s="27">
        <v>120000</v>
      </c>
      <c r="F35" s="27">
        <v>214000</v>
      </c>
      <c r="G35" s="27">
        <v>0</v>
      </c>
      <c r="H35" s="27">
        <v>41000</v>
      </c>
      <c r="I35" s="27">
        <v>0</v>
      </c>
      <c r="J35" s="27">
        <v>200000</v>
      </c>
      <c r="K35" s="27">
        <v>22000</v>
      </c>
      <c r="L35" s="27"/>
      <c r="M35" s="27">
        <f xml:space="preserve"> M34+H35+ I35- J35- L35+ Q35</f>
        <v>1837000</v>
      </c>
      <c r="N35" s="27">
        <f>(C35-D35 - F35 - G35 + J35- K35- H35- I35- P35)*-1</f>
        <v>0</v>
      </c>
      <c r="O35" s="27" t="s">
        <v>2410</v>
      </c>
      <c r="P35" s="27">
        <v>0</v>
      </c>
      <c r="Q35" s="2185">
        <v>0</v>
      </c>
      <c r="R35" s="2185">
        <v>112835</v>
      </c>
      <c r="S35" s="2185">
        <v>564165</v>
      </c>
      <c r="T35" s="2185">
        <v>0</v>
      </c>
      <c r="U35" s="2185">
        <v>0</v>
      </c>
      <c r="V35" s="2185">
        <v>0</v>
      </c>
      <c r="W35" s="23">
        <v>0.73</v>
      </c>
      <c r="X35" s="2185">
        <v>3</v>
      </c>
    </row>
    <row r="36" spans="1:24" x14ac:dyDescent="0.25">
      <c r="A36" s="2100" t="s">
        <v>16</v>
      </c>
      <c r="B36" s="2100" t="s">
        <v>15</v>
      </c>
      <c r="C36" s="2100">
        <f t="shared" ref="C36:L36" si="11">SUM(C29:C35)</f>
        <v>4056000</v>
      </c>
      <c r="D36" s="2100">
        <f t="shared" si="11"/>
        <v>3700000</v>
      </c>
      <c r="E36" s="2100">
        <f t="shared" si="11"/>
        <v>740000</v>
      </c>
      <c r="F36" s="2100">
        <f t="shared" si="11"/>
        <v>534000</v>
      </c>
      <c r="G36" s="2100">
        <f t="shared" si="11"/>
        <v>0</v>
      </c>
      <c r="H36" s="2100">
        <f t="shared" si="11"/>
        <v>1838000</v>
      </c>
      <c r="I36" s="2100">
        <f t="shared" si="11"/>
        <v>0</v>
      </c>
      <c r="J36" s="2100">
        <f t="shared" si="11"/>
        <v>2050000</v>
      </c>
      <c r="K36" s="2100">
        <f t="shared" si="11"/>
        <v>32000</v>
      </c>
      <c r="L36" s="2100">
        <f t="shared" si="11"/>
        <v>0</v>
      </c>
      <c r="M36" s="2100">
        <f>M35</f>
        <v>1837000</v>
      </c>
      <c r="N36" s="2100">
        <f>SUM(N29:N35)</f>
        <v>-2000</v>
      </c>
      <c r="O36" s="2100"/>
      <c r="P36" s="2100">
        <f>SUM(P29:P35)</f>
        <v>0</v>
      </c>
      <c r="Q36" s="8"/>
    </row>
    <row r="37" spans="1:24" x14ac:dyDescent="0.25">
      <c r="A37" s="27" t="s">
        <v>3234</v>
      </c>
      <c r="B37" s="27" t="s">
        <v>3322</v>
      </c>
      <c r="C37" s="27">
        <v>723000</v>
      </c>
      <c r="D37" s="27">
        <v>1100000</v>
      </c>
      <c r="E37" s="27">
        <v>220000</v>
      </c>
      <c r="F37" s="27">
        <v>24000</v>
      </c>
      <c r="G37" s="27">
        <v>0</v>
      </c>
      <c r="H37" s="27">
        <v>31000</v>
      </c>
      <c r="I37" s="27">
        <v>0</v>
      </c>
      <c r="J37" s="27">
        <v>432000</v>
      </c>
      <c r="K37" s="27">
        <v>0</v>
      </c>
      <c r="L37" s="27"/>
      <c r="M37" s="27">
        <f t="shared" ref="M37:M42" si="12" xml:space="preserve"> M36+H37+ I37- J37- L37+ Q37</f>
        <v>1436000</v>
      </c>
      <c r="N37" s="27">
        <f t="shared" ref="N37:N42" si="13">(C37-D37 - F37 - G37 + J37- K37- H37- I37- P37)*-1</f>
        <v>0</v>
      </c>
      <c r="O37" s="27" t="s">
        <v>3323</v>
      </c>
      <c r="P37" s="27">
        <v>0</v>
      </c>
      <c r="Q37" s="2189">
        <v>0</v>
      </c>
      <c r="R37" s="2189">
        <v>120490</v>
      </c>
      <c r="S37" s="2189">
        <v>602510</v>
      </c>
      <c r="T37" s="2189">
        <v>0</v>
      </c>
      <c r="U37" s="2189">
        <v>0</v>
      </c>
      <c r="V37" s="2189">
        <v>0</v>
      </c>
      <c r="W37" s="23">
        <v>0.7</v>
      </c>
      <c r="X37" s="2189">
        <v>5</v>
      </c>
    </row>
    <row r="38" spans="1:24" x14ac:dyDescent="0.25">
      <c r="A38" s="27" t="s">
        <v>3234</v>
      </c>
      <c r="B38" s="2223">
        <v>44564</v>
      </c>
      <c r="C38" s="27">
        <v>533000</v>
      </c>
      <c r="D38" s="27">
        <v>300000</v>
      </c>
      <c r="E38" s="27">
        <v>60000</v>
      </c>
      <c r="F38" s="27">
        <v>35000</v>
      </c>
      <c r="G38" s="27">
        <v>0</v>
      </c>
      <c r="H38" s="27">
        <v>227000</v>
      </c>
      <c r="I38" s="27">
        <v>0</v>
      </c>
      <c r="J38" s="27">
        <v>29000</v>
      </c>
      <c r="K38" s="27">
        <v>0</v>
      </c>
      <c r="L38" s="27"/>
      <c r="M38" s="27">
        <f t="shared" si="12"/>
        <v>1634000</v>
      </c>
      <c r="N38" s="27">
        <f t="shared" si="13"/>
        <v>0</v>
      </c>
      <c r="O38" s="27" t="s">
        <v>3326</v>
      </c>
      <c r="P38" s="27">
        <v>0</v>
      </c>
      <c r="Q38" s="2192">
        <v>0</v>
      </c>
      <c r="R38" s="2192">
        <v>88835</v>
      </c>
      <c r="S38" s="2192">
        <v>444165</v>
      </c>
      <c r="T38" s="2192">
        <v>0</v>
      </c>
      <c r="U38" s="2192">
        <v>0</v>
      </c>
      <c r="V38" s="2192">
        <v>0</v>
      </c>
      <c r="W38" s="23">
        <v>0.69</v>
      </c>
      <c r="X38" s="2192">
        <v>1</v>
      </c>
    </row>
    <row r="39" spans="1:24" x14ac:dyDescent="0.25">
      <c r="A39" s="27" t="s">
        <v>3234</v>
      </c>
      <c r="B39" s="2223">
        <v>44595</v>
      </c>
      <c r="C39" s="27">
        <v>544000</v>
      </c>
      <c r="D39" s="27">
        <v>150000</v>
      </c>
      <c r="E39" s="27">
        <v>30000</v>
      </c>
      <c r="F39" s="27">
        <v>24000</v>
      </c>
      <c r="G39" s="27">
        <v>0</v>
      </c>
      <c r="H39" s="27">
        <v>385000</v>
      </c>
      <c r="I39" s="27">
        <v>0</v>
      </c>
      <c r="J39" s="27">
        <v>15000</v>
      </c>
      <c r="K39" s="27">
        <v>0</v>
      </c>
      <c r="L39" s="27"/>
      <c r="M39" s="27">
        <f t="shared" si="12"/>
        <v>2004000</v>
      </c>
      <c r="N39" s="27">
        <f t="shared" si="13"/>
        <v>0</v>
      </c>
      <c r="O39" s="27" t="s">
        <v>3328</v>
      </c>
      <c r="P39" s="27">
        <v>0</v>
      </c>
      <c r="Q39" s="2195">
        <v>0</v>
      </c>
      <c r="R39" s="2195">
        <v>90663</v>
      </c>
      <c r="S39" s="2195">
        <v>453337</v>
      </c>
      <c r="T39" s="2195">
        <v>0</v>
      </c>
      <c r="U39" s="2195">
        <v>0</v>
      </c>
      <c r="V39" s="2195">
        <v>0</v>
      </c>
      <c r="W39" s="23">
        <v>0.73</v>
      </c>
      <c r="X39" s="2195">
        <v>1</v>
      </c>
    </row>
    <row r="40" spans="1:24" x14ac:dyDescent="0.25">
      <c r="A40" s="27" t="s">
        <v>3234</v>
      </c>
      <c r="B40" s="2223">
        <v>44623</v>
      </c>
      <c r="C40" s="27">
        <v>474000</v>
      </c>
      <c r="D40" s="27">
        <v>0</v>
      </c>
      <c r="E40" s="27">
        <v>0</v>
      </c>
      <c r="F40" s="27">
        <v>14000</v>
      </c>
      <c r="G40" s="27">
        <v>0</v>
      </c>
      <c r="H40" s="27">
        <v>460000</v>
      </c>
      <c r="I40" s="27">
        <v>0</v>
      </c>
      <c r="J40" s="27">
        <v>0</v>
      </c>
      <c r="K40" s="27">
        <v>0</v>
      </c>
      <c r="L40" s="27"/>
      <c r="M40" s="27">
        <f t="shared" si="12"/>
        <v>2464000</v>
      </c>
      <c r="N40" s="27">
        <f t="shared" si="13"/>
        <v>0</v>
      </c>
      <c r="O40" s="27" t="s">
        <v>3331</v>
      </c>
      <c r="P40" s="27">
        <v>0</v>
      </c>
      <c r="Q40" s="2198">
        <v>0</v>
      </c>
      <c r="R40" s="2198">
        <v>78997</v>
      </c>
      <c r="S40" s="2198">
        <v>395003.3</v>
      </c>
      <c r="T40" s="2198">
        <v>0</v>
      </c>
      <c r="U40" s="2198">
        <v>0</v>
      </c>
      <c r="V40" s="2198">
        <v>0</v>
      </c>
      <c r="W40" s="23">
        <v>0.8</v>
      </c>
      <c r="X40" s="2198">
        <v>0</v>
      </c>
    </row>
    <row r="41" spans="1:24" x14ac:dyDescent="0.25">
      <c r="A41" s="27" t="s">
        <v>3234</v>
      </c>
      <c r="B41" s="2223">
        <v>44654</v>
      </c>
      <c r="C41" s="27">
        <v>492000</v>
      </c>
      <c r="D41" s="27">
        <v>0</v>
      </c>
      <c r="E41" s="27">
        <v>0</v>
      </c>
      <c r="F41" s="27">
        <v>24000</v>
      </c>
      <c r="G41" s="27">
        <v>0</v>
      </c>
      <c r="H41" s="27">
        <v>468000</v>
      </c>
      <c r="I41" s="27">
        <v>0</v>
      </c>
      <c r="J41" s="27">
        <v>0</v>
      </c>
      <c r="K41" s="27">
        <v>0</v>
      </c>
      <c r="L41" s="27"/>
      <c r="M41" s="27">
        <f t="shared" si="12"/>
        <v>2932000</v>
      </c>
      <c r="N41" s="27">
        <f t="shared" si="13"/>
        <v>0</v>
      </c>
      <c r="O41" s="27" t="s">
        <v>2367</v>
      </c>
      <c r="P41" s="27">
        <v>0</v>
      </c>
      <c r="Q41" s="2201">
        <v>0</v>
      </c>
      <c r="R41" s="2201">
        <v>81997</v>
      </c>
      <c r="S41" s="2201">
        <v>410003</v>
      </c>
      <c r="T41" s="2201">
        <v>0</v>
      </c>
      <c r="U41" s="2201">
        <v>0</v>
      </c>
      <c r="V41" s="2201">
        <v>0</v>
      </c>
      <c r="W41" s="23">
        <v>0.8</v>
      </c>
      <c r="X41" s="2201">
        <v>0</v>
      </c>
    </row>
    <row r="42" spans="1:24" x14ac:dyDescent="0.25">
      <c r="A42" s="27" t="s">
        <v>3234</v>
      </c>
      <c r="B42" s="2223">
        <v>44684</v>
      </c>
      <c r="C42" s="27">
        <v>638000</v>
      </c>
      <c r="D42" s="27">
        <v>1100000</v>
      </c>
      <c r="E42" s="27">
        <v>220000</v>
      </c>
      <c r="F42" s="27">
        <v>220000</v>
      </c>
      <c r="G42" s="27">
        <v>0</v>
      </c>
      <c r="H42" s="27">
        <v>118000</v>
      </c>
      <c r="I42" s="27">
        <v>0</v>
      </c>
      <c r="J42" s="27">
        <v>800000</v>
      </c>
      <c r="K42" s="27">
        <v>0</v>
      </c>
      <c r="L42" s="27"/>
      <c r="M42" s="27">
        <f t="shared" si="12"/>
        <v>2250000</v>
      </c>
      <c r="N42" s="27">
        <f t="shared" si="13"/>
        <v>0</v>
      </c>
      <c r="O42" s="27" t="s">
        <v>3336</v>
      </c>
      <c r="P42" s="27">
        <v>0</v>
      </c>
      <c r="Q42" s="2204">
        <v>0</v>
      </c>
      <c r="R42" s="2204">
        <v>106331</v>
      </c>
      <c r="S42" s="2204">
        <v>531669</v>
      </c>
      <c r="T42" s="2204">
        <v>0</v>
      </c>
      <c r="U42" s="2204">
        <v>0</v>
      </c>
      <c r="V42" s="2204">
        <v>0</v>
      </c>
      <c r="W42" s="23">
        <v>0.65</v>
      </c>
      <c r="X42" s="2204">
        <v>4</v>
      </c>
    </row>
    <row r="43" spans="1:24" x14ac:dyDescent="0.25">
      <c r="A43" s="27" t="s">
        <v>3234</v>
      </c>
      <c r="B43" s="2223">
        <v>44745</v>
      </c>
      <c r="C43" s="27">
        <v>505000</v>
      </c>
      <c r="D43" s="27">
        <v>0</v>
      </c>
      <c r="E43" s="27">
        <v>0</v>
      </c>
      <c r="F43" s="27">
        <v>24000</v>
      </c>
      <c r="G43" s="27">
        <v>0</v>
      </c>
      <c r="H43" s="27">
        <v>481000</v>
      </c>
      <c r="I43" s="27">
        <v>0</v>
      </c>
      <c r="J43" s="27">
        <v>0</v>
      </c>
      <c r="K43" s="27">
        <v>0</v>
      </c>
      <c r="L43" s="27"/>
      <c r="M43" s="27">
        <f xml:space="preserve"> M42+H43+ I43- J43- L43+ Q43</f>
        <v>2731000</v>
      </c>
      <c r="N43" s="27">
        <f>(C43-D43 - F43 - G43 + J43- K43- H43- I43- P43)*-1</f>
        <v>0</v>
      </c>
      <c r="O43" s="27" t="s">
        <v>3339</v>
      </c>
      <c r="P43" s="27">
        <v>0</v>
      </c>
      <c r="Q43" s="2207">
        <v>0</v>
      </c>
      <c r="R43" s="2207">
        <v>84167</v>
      </c>
      <c r="S43" s="2207">
        <v>420833</v>
      </c>
      <c r="T43" s="2207">
        <v>0</v>
      </c>
      <c r="U43" s="2207">
        <v>0</v>
      </c>
      <c r="V43" s="2207">
        <v>0</v>
      </c>
      <c r="W43" s="23">
        <v>0.64</v>
      </c>
      <c r="X43" s="2207">
        <v>0</v>
      </c>
    </row>
    <row r="44" spans="1:24" x14ac:dyDescent="0.25">
      <c r="A44" s="2100" t="s">
        <v>17</v>
      </c>
      <c r="B44" s="2224" t="s">
        <v>15</v>
      </c>
      <c r="C44" s="2100">
        <f t="shared" ref="C44:L44" si="14">SUM(C37:C43)</f>
        <v>3909000</v>
      </c>
      <c r="D44" s="2100">
        <f t="shared" si="14"/>
        <v>2650000</v>
      </c>
      <c r="E44" s="2100">
        <f t="shared" si="14"/>
        <v>530000</v>
      </c>
      <c r="F44" s="2100">
        <f t="shared" si="14"/>
        <v>365000</v>
      </c>
      <c r="G44" s="2100">
        <f t="shared" si="14"/>
        <v>0</v>
      </c>
      <c r="H44" s="2100">
        <f t="shared" si="14"/>
        <v>2170000</v>
      </c>
      <c r="I44" s="2100">
        <f t="shared" si="14"/>
        <v>0</v>
      </c>
      <c r="J44" s="2100">
        <f t="shared" si="14"/>
        <v>1276000</v>
      </c>
      <c r="K44" s="2100">
        <f t="shared" si="14"/>
        <v>0</v>
      </c>
      <c r="L44" s="2100">
        <f t="shared" si="14"/>
        <v>0</v>
      </c>
      <c r="M44" s="2100">
        <f>M43</f>
        <v>2731000</v>
      </c>
      <c r="N44" s="2100">
        <f>SUM(N37:N43)</f>
        <v>0</v>
      </c>
      <c r="O44" s="2100"/>
      <c r="P44" s="2100">
        <f>SUM(P37:P43)</f>
        <v>0</v>
      </c>
      <c r="Q44" s="8"/>
    </row>
    <row r="45" spans="1:24" x14ac:dyDescent="0.25">
      <c r="A45" s="27" t="s">
        <v>3234</v>
      </c>
      <c r="B45" s="2223">
        <v>44776</v>
      </c>
      <c r="C45" s="27">
        <v>678000</v>
      </c>
      <c r="D45" s="27">
        <v>1000000</v>
      </c>
      <c r="E45" s="27">
        <v>200000</v>
      </c>
      <c r="F45" s="27">
        <v>19000</v>
      </c>
      <c r="G45" s="27">
        <v>0</v>
      </c>
      <c r="H45" s="27">
        <v>169000</v>
      </c>
      <c r="I45" s="27">
        <v>0</v>
      </c>
      <c r="J45" s="27">
        <v>510000</v>
      </c>
      <c r="K45" s="27">
        <v>0</v>
      </c>
      <c r="L45" s="27"/>
      <c r="M45" s="27">
        <f t="shared" ref="M45:M50" si="15" xml:space="preserve"> M44+H45+ I45- J45- L45+ Q45</f>
        <v>2390000</v>
      </c>
      <c r="N45" s="27">
        <f t="shared" ref="N45:N50" si="16">(C45-D45 - F45 - G45 + J45- K45- H45- I45- P45)*-1</f>
        <v>0</v>
      </c>
      <c r="O45" s="27" t="s">
        <v>3342</v>
      </c>
      <c r="P45" s="27">
        <v>0</v>
      </c>
      <c r="Q45" s="2210">
        <v>0</v>
      </c>
      <c r="R45" s="2210">
        <v>113001</v>
      </c>
      <c r="S45" s="2210">
        <v>564999</v>
      </c>
      <c r="T45" s="2210">
        <v>0</v>
      </c>
      <c r="U45" s="2210">
        <v>0</v>
      </c>
      <c r="V45" s="2210">
        <v>0</v>
      </c>
      <c r="W45" s="23">
        <v>0.75</v>
      </c>
      <c r="X45" s="2210">
        <v>2</v>
      </c>
    </row>
    <row r="46" spans="1:24" x14ac:dyDescent="0.25">
      <c r="A46" s="27" t="s">
        <v>3234</v>
      </c>
      <c r="B46" s="2223">
        <v>44807</v>
      </c>
      <c r="C46" s="27">
        <v>473000</v>
      </c>
      <c r="D46" s="27">
        <v>150000</v>
      </c>
      <c r="E46" s="27">
        <v>30000</v>
      </c>
      <c r="F46" s="27">
        <v>24000</v>
      </c>
      <c r="G46" s="27">
        <v>0</v>
      </c>
      <c r="H46" s="27">
        <v>299000</v>
      </c>
      <c r="I46" s="27">
        <v>0</v>
      </c>
      <c r="J46" s="27">
        <v>0</v>
      </c>
      <c r="K46" s="27">
        <v>0</v>
      </c>
      <c r="L46" s="27"/>
      <c r="M46" s="27">
        <f t="shared" si="15"/>
        <v>2689000</v>
      </c>
      <c r="N46" s="27">
        <f t="shared" si="16"/>
        <v>0</v>
      </c>
      <c r="O46" s="27" t="s">
        <v>3345</v>
      </c>
      <c r="P46" s="27">
        <v>0</v>
      </c>
      <c r="Q46" s="2213">
        <v>0</v>
      </c>
      <c r="R46" s="2213">
        <v>78808</v>
      </c>
      <c r="S46" s="2213">
        <v>394192</v>
      </c>
      <c r="T46" s="2213">
        <v>0</v>
      </c>
      <c r="U46" s="2213">
        <v>0</v>
      </c>
      <c r="V46" s="2213">
        <v>0</v>
      </c>
      <c r="W46" s="23">
        <v>0.73</v>
      </c>
      <c r="X46" s="2213">
        <v>1</v>
      </c>
    </row>
    <row r="47" spans="1:24" x14ac:dyDescent="0.25">
      <c r="A47" s="27" t="s">
        <v>3234</v>
      </c>
      <c r="B47" s="2223">
        <v>44837</v>
      </c>
      <c r="C47" s="27">
        <v>530000</v>
      </c>
      <c r="D47" s="27">
        <v>300000</v>
      </c>
      <c r="E47" s="27">
        <v>60000</v>
      </c>
      <c r="F47" s="27">
        <v>42000</v>
      </c>
      <c r="G47" s="27">
        <v>0</v>
      </c>
      <c r="H47" s="27">
        <v>398000</v>
      </c>
      <c r="I47" s="27">
        <v>0</v>
      </c>
      <c r="J47" s="27">
        <v>210000</v>
      </c>
      <c r="K47" s="27">
        <v>0</v>
      </c>
      <c r="L47" s="27"/>
      <c r="M47" s="27">
        <f t="shared" si="15"/>
        <v>2877000</v>
      </c>
      <c r="N47" s="27">
        <f t="shared" si="16"/>
        <v>0</v>
      </c>
      <c r="O47" s="27" t="s">
        <v>3348</v>
      </c>
      <c r="P47" s="27">
        <v>0</v>
      </c>
      <c r="Q47" s="2216">
        <v>0</v>
      </c>
      <c r="R47" s="2216">
        <v>88331</v>
      </c>
      <c r="S47" s="2216">
        <v>441669</v>
      </c>
      <c r="T47" s="2216">
        <v>0</v>
      </c>
      <c r="U47" s="2216">
        <v>0</v>
      </c>
      <c r="V47" s="2216">
        <v>0</v>
      </c>
      <c r="W47" s="23">
        <v>0.73</v>
      </c>
      <c r="X47" s="2216">
        <v>1</v>
      </c>
    </row>
    <row r="48" spans="1:24" x14ac:dyDescent="0.25">
      <c r="A48" s="27" t="s">
        <v>3234</v>
      </c>
      <c r="B48" s="2223">
        <v>44868</v>
      </c>
      <c r="C48" s="27">
        <v>417000</v>
      </c>
      <c r="D48" s="27">
        <v>400000</v>
      </c>
      <c r="E48" s="27">
        <v>80000</v>
      </c>
      <c r="F48" s="27">
        <v>24000</v>
      </c>
      <c r="G48" s="27">
        <v>0</v>
      </c>
      <c r="H48" s="27">
        <v>73000</v>
      </c>
      <c r="I48" s="27">
        <v>0</v>
      </c>
      <c r="J48" s="27">
        <v>100000</v>
      </c>
      <c r="K48" s="27">
        <v>20000</v>
      </c>
      <c r="L48" s="27"/>
      <c r="M48" s="27">
        <f t="shared" si="15"/>
        <v>2850000</v>
      </c>
      <c r="N48" s="27">
        <f t="shared" si="16"/>
        <v>0</v>
      </c>
      <c r="O48" s="27" t="s">
        <v>3350</v>
      </c>
      <c r="P48" s="27">
        <v>0</v>
      </c>
      <c r="Q48" s="2219">
        <v>0</v>
      </c>
      <c r="R48" s="2219">
        <v>69501</v>
      </c>
      <c r="S48" s="2219">
        <v>347499</v>
      </c>
      <c r="T48" s="2219">
        <v>0</v>
      </c>
      <c r="U48" s="2219">
        <v>0</v>
      </c>
      <c r="V48" s="2219">
        <v>0</v>
      </c>
      <c r="W48" s="23">
        <v>0.7</v>
      </c>
      <c r="X48" s="2219">
        <v>1</v>
      </c>
    </row>
    <row r="49" spans="1:24" x14ac:dyDescent="0.25">
      <c r="A49" s="27" t="s">
        <v>3234</v>
      </c>
      <c r="B49" s="2223">
        <v>44898</v>
      </c>
      <c r="C49" s="27">
        <v>583000</v>
      </c>
      <c r="D49" s="27">
        <v>0</v>
      </c>
      <c r="E49" s="27">
        <v>0</v>
      </c>
      <c r="F49" s="27">
        <v>214000</v>
      </c>
      <c r="G49" s="27">
        <v>0</v>
      </c>
      <c r="H49" s="27">
        <v>369000</v>
      </c>
      <c r="I49" s="27">
        <v>0</v>
      </c>
      <c r="J49" s="27">
        <v>0</v>
      </c>
      <c r="K49" s="27">
        <v>0</v>
      </c>
      <c r="L49" s="27"/>
      <c r="M49" s="27">
        <f t="shared" si="15"/>
        <v>3219000</v>
      </c>
      <c r="N49" s="27">
        <f t="shared" si="16"/>
        <v>0</v>
      </c>
      <c r="O49" s="27" t="s">
        <v>3352</v>
      </c>
      <c r="P49" s="27">
        <v>0</v>
      </c>
      <c r="Q49" s="2222">
        <v>0</v>
      </c>
      <c r="R49" s="2222">
        <v>97166</v>
      </c>
      <c r="S49" s="2222">
        <v>485834.3</v>
      </c>
      <c r="T49" s="2222">
        <v>0</v>
      </c>
      <c r="U49" s="2222">
        <v>0</v>
      </c>
      <c r="V49" s="2222">
        <v>0</v>
      </c>
      <c r="W49" s="23">
        <v>0.7</v>
      </c>
      <c r="X49" s="2222">
        <v>0</v>
      </c>
    </row>
    <row r="50" spans="1:24" x14ac:dyDescent="0.25">
      <c r="A50" s="27" t="s">
        <v>3234</v>
      </c>
      <c r="B50" s="2223" t="s">
        <v>3353</v>
      </c>
      <c r="C50" s="27">
        <v>699000</v>
      </c>
      <c r="D50" s="27">
        <v>250000</v>
      </c>
      <c r="E50" s="27">
        <v>50000</v>
      </c>
      <c r="F50" s="27">
        <v>24000</v>
      </c>
      <c r="G50" s="27">
        <v>0</v>
      </c>
      <c r="H50" s="27">
        <v>425000</v>
      </c>
      <c r="I50" s="27">
        <v>0</v>
      </c>
      <c r="J50" s="27">
        <v>0</v>
      </c>
      <c r="K50" s="27">
        <v>0</v>
      </c>
      <c r="L50" s="27"/>
      <c r="M50" s="27">
        <f t="shared" si="15"/>
        <v>3644000</v>
      </c>
      <c r="N50" s="27">
        <f t="shared" si="16"/>
        <v>0</v>
      </c>
      <c r="O50" s="27" t="s">
        <v>3355</v>
      </c>
      <c r="P50" s="27">
        <v>0</v>
      </c>
      <c r="Q50" s="2226">
        <v>0</v>
      </c>
      <c r="R50" s="2226">
        <v>116477</v>
      </c>
      <c r="S50" s="2226">
        <v>582523</v>
      </c>
      <c r="T50" s="2226">
        <v>0</v>
      </c>
      <c r="U50" s="2226">
        <v>0</v>
      </c>
      <c r="V50" s="2226">
        <v>0</v>
      </c>
      <c r="W50" s="23">
        <v>0.65</v>
      </c>
      <c r="X50" s="2226">
        <v>1</v>
      </c>
    </row>
    <row r="51" spans="1:24" x14ac:dyDescent="0.25">
      <c r="A51" s="27" t="s">
        <v>3234</v>
      </c>
      <c r="B51" s="27" t="s">
        <v>3356</v>
      </c>
      <c r="C51" s="27">
        <v>659000</v>
      </c>
      <c r="D51" s="27">
        <v>1200000</v>
      </c>
      <c r="E51" s="27">
        <v>240000</v>
      </c>
      <c r="F51" s="27">
        <v>19000</v>
      </c>
      <c r="G51" s="27">
        <v>0</v>
      </c>
      <c r="H51" s="27">
        <v>317000</v>
      </c>
      <c r="I51" s="27">
        <v>0</v>
      </c>
      <c r="J51" s="27">
        <v>877000</v>
      </c>
      <c r="K51" s="27">
        <v>0</v>
      </c>
      <c r="L51" s="27"/>
      <c r="M51" s="27">
        <f xml:space="preserve"> M50+H51+ I51- J51- L51+ Q51</f>
        <v>3084000</v>
      </c>
      <c r="N51" s="27">
        <f>(C51-D51 - F51 - G51 + J51- K51- H51- I51- P51)*-1</f>
        <v>0</v>
      </c>
      <c r="O51" s="27" t="s">
        <v>3358</v>
      </c>
      <c r="P51" s="27">
        <v>0</v>
      </c>
      <c r="Q51" s="2229">
        <v>0</v>
      </c>
      <c r="R51" s="2229">
        <v>109835</v>
      </c>
      <c r="S51" s="2229">
        <v>549165</v>
      </c>
      <c r="T51" s="2229">
        <v>0</v>
      </c>
      <c r="U51" s="2229">
        <v>0</v>
      </c>
      <c r="V51" s="2229">
        <v>0</v>
      </c>
      <c r="W51" s="23">
        <v>0.81</v>
      </c>
      <c r="X51" s="2229">
        <v>3</v>
      </c>
    </row>
    <row r="52" spans="1:24" x14ac:dyDescent="0.25">
      <c r="A52" s="2100" t="s">
        <v>18</v>
      </c>
      <c r="B52" s="2100" t="s">
        <v>15</v>
      </c>
      <c r="C52" s="2100">
        <f t="shared" ref="C52:L52" si="17">SUM(C45:C51)</f>
        <v>4039000</v>
      </c>
      <c r="D52" s="2100">
        <f t="shared" si="17"/>
        <v>3300000</v>
      </c>
      <c r="E52" s="2100">
        <f t="shared" si="17"/>
        <v>660000</v>
      </c>
      <c r="F52" s="2100">
        <f t="shared" si="17"/>
        <v>366000</v>
      </c>
      <c r="G52" s="2100">
        <f t="shared" si="17"/>
        <v>0</v>
      </c>
      <c r="H52" s="2100">
        <f t="shared" si="17"/>
        <v>2050000</v>
      </c>
      <c r="I52" s="2100">
        <f t="shared" si="17"/>
        <v>0</v>
      </c>
      <c r="J52" s="2100">
        <f t="shared" si="17"/>
        <v>1697000</v>
      </c>
      <c r="K52" s="2100">
        <f t="shared" si="17"/>
        <v>20000</v>
      </c>
      <c r="L52" s="2100">
        <f t="shared" si="17"/>
        <v>0</v>
      </c>
      <c r="M52" s="2100">
        <f>M51</f>
        <v>3084000</v>
      </c>
      <c r="N52" s="2100">
        <f>SUM(N45:N51)</f>
        <v>0</v>
      </c>
      <c r="O52" s="2100"/>
      <c r="P52" s="2100">
        <f>SUM(P45:P51)</f>
        <v>0</v>
      </c>
      <c r="Q52" s="8"/>
    </row>
    <row r="53" spans="1:24" x14ac:dyDescent="0.25">
      <c r="A53" s="27" t="s">
        <v>3234</v>
      </c>
      <c r="B53" s="27" t="s">
        <v>3359</v>
      </c>
      <c r="C53" s="27">
        <v>524000</v>
      </c>
      <c r="D53" s="27">
        <v>700000</v>
      </c>
      <c r="E53" s="27">
        <v>140000</v>
      </c>
      <c r="F53" s="27">
        <v>24000</v>
      </c>
      <c r="G53" s="27">
        <v>0</v>
      </c>
      <c r="H53" s="27">
        <v>111000</v>
      </c>
      <c r="I53" s="27">
        <v>0</v>
      </c>
      <c r="J53" s="27">
        <v>311000</v>
      </c>
      <c r="K53" s="27">
        <v>0</v>
      </c>
      <c r="L53" s="27"/>
      <c r="M53" s="27">
        <f t="shared" ref="M53:M58" si="18" xml:space="preserve"> M52+H53+ I53- J53- L53+ Q53</f>
        <v>2884000</v>
      </c>
      <c r="N53" s="27">
        <f t="shared" ref="N53:N58" si="19">(C53-D53 - F53 - G53 + J53- K53- H53- I53- P53)*-1</f>
        <v>0</v>
      </c>
      <c r="O53" s="27" t="s">
        <v>3360</v>
      </c>
      <c r="P53" s="27">
        <v>0</v>
      </c>
      <c r="Q53" s="2232">
        <v>0</v>
      </c>
      <c r="R53" s="2232">
        <v>87333</v>
      </c>
      <c r="S53" s="2232">
        <v>436667.3</v>
      </c>
      <c r="T53" s="2232">
        <v>0</v>
      </c>
      <c r="U53" s="2232">
        <v>0</v>
      </c>
      <c r="V53" s="2232">
        <v>0</v>
      </c>
      <c r="W53" s="23">
        <v>0.64</v>
      </c>
      <c r="X53" s="2232">
        <v>2</v>
      </c>
    </row>
    <row r="54" spans="1:24" x14ac:dyDescent="0.25">
      <c r="A54" s="27" t="s">
        <v>3234</v>
      </c>
      <c r="B54" s="27" t="s">
        <v>3361</v>
      </c>
      <c r="C54" s="27">
        <v>596000</v>
      </c>
      <c r="D54" s="27">
        <v>300000</v>
      </c>
      <c r="E54" s="27">
        <v>60000</v>
      </c>
      <c r="F54" s="27">
        <v>14000</v>
      </c>
      <c r="G54" s="27">
        <v>0</v>
      </c>
      <c r="H54" s="27">
        <v>280000</v>
      </c>
      <c r="I54" s="27">
        <v>0</v>
      </c>
      <c r="J54" s="27">
        <v>0</v>
      </c>
      <c r="K54" s="27">
        <v>0</v>
      </c>
      <c r="L54" s="27"/>
      <c r="M54" s="27">
        <f t="shared" si="18"/>
        <v>3164000</v>
      </c>
      <c r="N54" s="27">
        <f t="shared" si="19"/>
        <v>-2000</v>
      </c>
      <c r="O54" s="27" t="s">
        <v>3362</v>
      </c>
      <c r="P54" s="27">
        <v>0</v>
      </c>
      <c r="Q54" s="2234">
        <v>0</v>
      </c>
      <c r="R54" s="2234">
        <v>99332</v>
      </c>
      <c r="S54" s="2234">
        <v>496668</v>
      </c>
      <c r="T54" s="2234">
        <v>0</v>
      </c>
      <c r="U54" s="2234">
        <v>0</v>
      </c>
      <c r="V54" s="2234">
        <v>0</v>
      </c>
      <c r="W54" s="23">
        <v>0.8</v>
      </c>
      <c r="X54" s="2234">
        <v>1</v>
      </c>
    </row>
    <row r="55" spans="1:24" x14ac:dyDescent="0.25">
      <c r="A55" s="27" t="s">
        <v>3234</v>
      </c>
      <c r="B55" s="27" t="s">
        <v>3363</v>
      </c>
      <c r="C55" s="27">
        <v>542000</v>
      </c>
      <c r="D55" s="27">
        <v>650000</v>
      </c>
      <c r="E55" s="27">
        <v>130000</v>
      </c>
      <c r="F55" s="27">
        <v>24000</v>
      </c>
      <c r="G55" s="27">
        <v>0</v>
      </c>
      <c r="H55" s="27">
        <v>368000</v>
      </c>
      <c r="I55" s="27">
        <v>0</v>
      </c>
      <c r="J55" s="27">
        <v>500000</v>
      </c>
      <c r="K55" s="27">
        <v>0</v>
      </c>
      <c r="L55" s="27"/>
      <c r="M55" s="27">
        <f t="shared" si="18"/>
        <v>3032000</v>
      </c>
      <c r="N55" s="27">
        <f t="shared" si="19"/>
        <v>0</v>
      </c>
      <c r="O55" s="27" t="s">
        <v>3364</v>
      </c>
      <c r="P55" s="27">
        <v>0</v>
      </c>
      <c r="Q55" s="2238">
        <v>0</v>
      </c>
      <c r="R55" s="2238">
        <v>90312</v>
      </c>
      <c r="S55" s="2238">
        <v>451688</v>
      </c>
      <c r="T55" s="2238">
        <v>0</v>
      </c>
      <c r="U55" s="2238">
        <v>0</v>
      </c>
      <c r="V55" s="2238">
        <v>0</v>
      </c>
      <c r="W55" s="23">
        <v>0.77</v>
      </c>
      <c r="X55" s="2238">
        <v>2</v>
      </c>
    </row>
    <row r="56" spans="1:24" x14ac:dyDescent="0.25">
      <c r="A56" s="27" t="s">
        <v>3234</v>
      </c>
      <c r="B56" s="27" t="s">
        <v>3365</v>
      </c>
      <c r="C56" s="27">
        <v>553000</v>
      </c>
      <c r="D56" s="27">
        <v>1000000</v>
      </c>
      <c r="E56" s="27">
        <v>200000</v>
      </c>
      <c r="F56" s="27">
        <v>228000</v>
      </c>
      <c r="G56" s="27">
        <v>0</v>
      </c>
      <c r="H56" s="27">
        <v>323000</v>
      </c>
      <c r="I56" s="27">
        <v>0</v>
      </c>
      <c r="J56" s="27">
        <v>1000000</v>
      </c>
      <c r="K56" s="27">
        <v>0</v>
      </c>
      <c r="L56" s="27"/>
      <c r="M56" s="27">
        <f t="shared" si="18"/>
        <v>2355000</v>
      </c>
      <c r="N56" s="27">
        <f t="shared" si="19"/>
        <v>-2000</v>
      </c>
      <c r="O56" s="27" t="s">
        <v>3366</v>
      </c>
      <c r="P56" s="27">
        <v>0</v>
      </c>
      <c r="Q56" s="2239">
        <v>0</v>
      </c>
      <c r="R56" s="2239">
        <v>92163</v>
      </c>
      <c r="S56" s="2239">
        <v>460837</v>
      </c>
      <c r="T56" s="2239">
        <v>0</v>
      </c>
      <c r="U56" s="2239">
        <v>0</v>
      </c>
      <c r="V56" s="2239">
        <v>0</v>
      </c>
      <c r="W56" s="23">
        <v>0.77</v>
      </c>
      <c r="X56" s="2239">
        <v>4</v>
      </c>
    </row>
    <row r="57" spans="1:24" x14ac:dyDescent="0.25">
      <c r="A57" s="27" t="s">
        <v>3234</v>
      </c>
      <c r="B57" s="27" t="s">
        <v>3367</v>
      </c>
      <c r="C57" s="27" t="s">
        <v>194</v>
      </c>
      <c r="D57" s="27">
        <v>200000</v>
      </c>
      <c r="E57" s="27">
        <v>40000</v>
      </c>
      <c r="F57" s="27">
        <v>38000</v>
      </c>
      <c r="G57" s="27">
        <v>0</v>
      </c>
      <c r="H57" s="27">
        <v>713000</v>
      </c>
      <c r="I57" s="27">
        <v>0</v>
      </c>
      <c r="J57" s="27">
        <v>200000</v>
      </c>
      <c r="K57" s="27">
        <v>0</v>
      </c>
      <c r="L57" s="27"/>
      <c r="M57" s="27">
        <f t="shared" si="18"/>
        <v>2868000</v>
      </c>
      <c r="N57" s="27">
        <v>0</v>
      </c>
      <c r="O57" s="27" t="s">
        <v>3368</v>
      </c>
      <c r="P57" s="27">
        <v>0</v>
      </c>
      <c r="Q57" s="2243">
        <v>0</v>
      </c>
      <c r="R57" s="2243">
        <v>125337</v>
      </c>
      <c r="S57" s="2243">
        <v>626663</v>
      </c>
      <c r="T57" s="2243">
        <v>0</v>
      </c>
      <c r="U57" s="2243">
        <v>0</v>
      </c>
      <c r="V57" s="2243">
        <v>0</v>
      </c>
      <c r="W57" s="23">
        <v>0.67</v>
      </c>
      <c r="X57" s="2243">
        <v>1</v>
      </c>
    </row>
    <row r="58" spans="1:24" x14ac:dyDescent="0.25">
      <c r="A58" s="27" t="s">
        <v>3234</v>
      </c>
      <c r="B58" s="27" t="s">
        <v>3367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/>
      <c r="M58" s="27">
        <f t="shared" si="18"/>
        <v>2868000</v>
      </c>
      <c r="N58" s="27">
        <f t="shared" si="19"/>
        <v>0</v>
      </c>
      <c r="O58" s="27" t="s">
        <v>3368</v>
      </c>
      <c r="P58" s="27">
        <v>0</v>
      </c>
      <c r="Q58" s="2244">
        <v>0</v>
      </c>
      <c r="R58" s="2244">
        <v>0</v>
      </c>
      <c r="S58" s="2244">
        <v>626663</v>
      </c>
      <c r="T58" s="2244">
        <v>0</v>
      </c>
      <c r="U58" s="2244">
        <v>0</v>
      </c>
      <c r="V58" s="2244">
        <v>0</v>
      </c>
      <c r="W58" s="23">
        <v>0.67</v>
      </c>
      <c r="X58" s="2244">
        <v>1</v>
      </c>
    </row>
    <row r="59" spans="1:24" x14ac:dyDescent="0.25">
      <c r="A59" s="27" t="s">
        <v>3234</v>
      </c>
      <c r="B59" s="27" t="s">
        <v>3369</v>
      </c>
      <c r="C59" s="27">
        <v>1202000</v>
      </c>
      <c r="D59" s="27">
        <v>1300000</v>
      </c>
      <c r="E59" s="27">
        <v>260000</v>
      </c>
      <c r="F59" s="27">
        <v>32000</v>
      </c>
      <c r="G59" s="27">
        <v>0</v>
      </c>
      <c r="H59" s="27">
        <v>368000</v>
      </c>
      <c r="I59" s="27">
        <v>0</v>
      </c>
      <c r="J59" s="27">
        <v>500000</v>
      </c>
      <c r="K59" s="27">
        <v>0</v>
      </c>
      <c r="L59" s="27"/>
      <c r="M59" s="27">
        <f xml:space="preserve"> M58+H59+ I59- J59- L59+ Q59</f>
        <v>2736000</v>
      </c>
      <c r="N59" s="27">
        <f>(C59-D59 - F59 - G59 + J59- K59- H59- I59- P59)*-1</f>
        <v>-2000</v>
      </c>
      <c r="O59" s="27" t="s">
        <v>2673</v>
      </c>
      <c r="P59" s="27">
        <v>0</v>
      </c>
      <c r="Q59" s="2247">
        <v>0</v>
      </c>
      <c r="R59" s="2247">
        <v>200316</v>
      </c>
      <c r="S59" s="2247">
        <v>1001684</v>
      </c>
      <c r="T59" s="2247">
        <v>0</v>
      </c>
      <c r="U59" s="2247">
        <v>0</v>
      </c>
      <c r="V59" s="2247">
        <v>0</v>
      </c>
      <c r="W59" s="23">
        <v>0.89</v>
      </c>
      <c r="X59" s="2247">
        <v>6</v>
      </c>
    </row>
    <row r="60" spans="1:24" x14ac:dyDescent="0.25">
      <c r="A60" s="2100" t="s">
        <v>19</v>
      </c>
      <c r="B60" s="2100" t="s">
        <v>15</v>
      </c>
      <c r="C60" s="2100">
        <f t="shared" ref="C60:L60" si="20">SUM(C53:C59)</f>
        <v>3417000</v>
      </c>
      <c r="D60" s="2100">
        <f t="shared" si="20"/>
        <v>4150000</v>
      </c>
      <c r="E60" s="2100">
        <f t="shared" si="20"/>
        <v>830000</v>
      </c>
      <c r="F60" s="2100">
        <f t="shared" si="20"/>
        <v>360000</v>
      </c>
      <c r="G60" s="2100">
        <f t="shared" si="20"/>
        <v>0</v>
      </c>
      <c r="H60" s="2100">
        <f t="shared" si="20"/>
        <v>2163000</v>
      </c>
      <c r="I60" s="2100">
        <f t="shared" si="20"/>
        <v>0</v>
      </c>
      <c r="J60" s="2100">
        <f t="shared" si="20"/>
        <v>2511000</v>
      </c>
      <c r="K60" s="2100">
        <f t="shared" si="20"/>
        <v>0</v>
      </c>
      <c r="L60" s="2100">
        <f t="shared" si="20"/>
        <v>0</v>
      </c>
      <c r="M60" s="2100">
        <f>M59</f>
        <v>2736000</v>
      </c>
      <c r="N60" s="2100">
        <f>SUM(N53:N59)</f>
        <v>-6000</v>
      </c>
      <c r="O60" s="2100"/>
      <c r="P60" s="2100">
        <f>SUM(P53:P59)</f>
        <v>0</v>
      </c>
      <c r="Q60" s="8"/>
    </row>
    <row r="61" spans="1:24" x14ac:dyDescent="0.25">
      <c r="A61" s="2101" t="s">
        <v>15</v>
      </c>
      <c r="B61" s="2101" t="s">
        <v>20</v>
      </c>
      <c r="C61" s="2101">
        <f t="shared" ref="C61:L61" si="21">C36+C44+C52+C60</f>
        <v>15421000</v>
      </c>
      <c r="D61" s="2101">
        <f t="shared" si="21"/>
        <v>13800000</v>
      </c>
      <c r="E61" s="2101">
        <f t="shared" si="21"/>
        <v>2760000</v>
      </c>
      <c r="F61" s="2101">
        <f t="shared" si="21"/>
        <v>1625000</v>
      </c>
      <c r="G61" s="2101">
        <f t="shared" si="21"/>
        <v>0</v>
      </c>
      <c r="H61" s="2101">
        <f t="shared" si="21"/>
        <v>8221000</v>
      </c>
      <c r="I61" s="2101">
        <f t="shared" si="21"/>
        <v>0</v>
      </c>
      <c r="J61" s="2101">
        <f t="shared" si="21"/>
        <v>7534000</v>
      </c>
      <c r="K61" s="2101">
        <f t="shared" si="21"/>
        <v>52000</v>
      </c>
      <c r="L61" s="2101">
        <f t="shared" si="21"/>
        <v>0</v>
      </c>
      <c r="M61" s="2101">
        <f>M60</f>
        <v>2736000</v>
      </c>
      <c r="N61" s="2101">
        <f>N36+N44+N52+N60</f>
        <v>-8000</v>
      </c>
      <c r="O61" s="2101"/>
      <c r="P61" s="2101">
        <f>P36+P44+P52+P60</f>
        <v>0</v>
      </c>
      <c r="Q61" s="9"/>
    </row>
    <row r="62" spans="1:24" x14ac:dyDescent="0.25">
      <c r="A62" s="27" t="s">
        <v>3234</v>
      </c>
      <c r="B62" s="27" t="s">
        <v>3371</v>
      </c>
      <c r="C62" s="27">
        <v>694000</v>
      </c>
      <c r="D62" s="27">
        <v>2100000</v>
      </c>
      <c r="E62" s="27">
        <v>420000</v>
      </c>
      <c r="F62" s="27">
        <v>24000</v>
      </c>
      <c r="G62" s="27">
        <v>0</v>
      </c>
      <c r="H62" s="27">
        <v>560000</v>
      </c>
      <c r="I62" s="27">
        <v>0</v>
      </c>
      <c r="J62" s="27">
        <v>2000000</v>
      </c>
      <c r="K62" s="27">
        <v>0</v>
      </c>
      <c r="L62" s="27"/>
      <c r="M62" s="27">
        <f t="shared" ref="M62:M67" si="22" xml:space="preserve"> M61+H62+ I62- J62- L62+ Q62</f>
        <v>1296000</v>
      </c>
      <c r="N62" s="27">
        <f t="shared" ref="N62:N67" si="23">(C62-D62 - F62 - G62 + J62- K62- H62- I62- P62)*-1</f>
        <v>-10000</v>
      </c>
      <c r="O62" s="27" t="s">
        <v>3373</v>
      </c>
      <c r="P62" s="27">
        <v>0</v>
      </c>
      <c r="Q62" s="2250">
        <v>0</v>
      </c>
      <c r="R62" s="2250">
        <v>115664</v>
      </c>
      <c r="S62" s="2250">
        <v>578336</v>
      </c>
      <c r="T62" s="2250">
        <v>0</v>
      </c>
      <c r="U62" s="2250">
        <v>0</v>
      </c>
      <c r="V62" s="2250">
        <v>0</v>
      </c>
      <c r="W62" s="23">
        <v>0.77</v>
      </c>
      <c r="X62" s="2250">
        <v>4</v>
      </c>
    </row>
    <row r="63" spans="1:24" x14ac:dyDescent="0.25">
      <c r="A63" s="27" t="s">
        <v>3234</v>
      </c>
      <c r="B63" s="27" t="s">
        <v>3374</v>
      </c>
      <c r="C63" s="27">
        <v>1228000</v>
      </c>
      <c r="D63" s="27">
        <v>1400000</v>
      </c>
      <c r="E63" s="27">
        <v>280000</v>
      </c>
      <c r="F63" s="27">
        <v>24000</v>
      </c>
      <c r="G63" s="27">
        <v>0</v>
      </c>
      <c r="H63" s="27">
        <v>804000</v>
      </c>
      <c r="I63" s="27">
        <v>0</v>
      </c>
      <c r="J63" s="27">
        <v>1000000</v>
      </c>
      <c r="K63" s="27">
        <v>0</v>
      </c>
      <c r="L63" s="27"/>
      <c r="M63" s="27">
        <f t="shared" si="22"/>
        <v>1100000</v>
      </c>
      <c r="N63" s="27">
        <f t="shared" si="23"/>
        <v>0</v>
      </c>
      <c r="O63" s="27" t="s">
        <v>3377</v>
      </c>
      <c r="P63" s="27">
        <v>0</v>
      </c>
      <c r="Q63" s="2254">
        <v>0</v>
      </c>
      <c r="R63" s="2254">
        <v>204645</v>
      </c>
      <c r="S63" s="2254">
        <v>1023355</v>
      </c>
      <c r="T63" s="2254">
        <v>0</v>
      </c>
      <c r="U63" s="2254">
        <v>0</v>
      </c>
      <c r="V63" s="2254">
        <v>0</v>
      </c>
      <c r="W63" s="23">
        <v>0.76</v>
      </c>
      <c r="X63" s="2254">
        <v>3</v>
      </c>
    </row>
    <row r="64" spans="1:24" x14ac:dyDescent="0.25">
      <c r="A64" s="27" t="s">
        <v>3234</v>
      </c>
      <c r="B64" s="27" t="s">
        <v>3378</v>
      </c>
      <c r="C64" s="27">
        <v>935000</v>
      </c>
      <c r="D64" s="27">
        <v>1000000</v>
      </c>
      <c r="E64" s="27">
        <v>200000</v>
      </c>
      <c r="F64" s="27">
        <v>14000</v>
      </c>
      <c r="G64" s="27">
        <v>0</v>
      </c>
      <c r="H64" s="27">
        <v>381000</v>
      </c>
      <c r="I64" s="27">
        <v>0</v>
      </c>
      <c r="J64" s="27">
        <v>500000</v>
      </c>
      <c r="K64" s="27">
        <v>40000</v>
      </c>
      <c r="L64" s="27"/>
      <c r="M64" s="27">
        <f t="shared" si="22"/>
        <v>981000</v>
      </c>
      <c r="N64" s="27">
        <f t="shared" si="23"/>
        <v>0</v>
      </c>
      <c r="O64" s="27" t="s">
        <v>3379</v>
      </c>
      <c r="P64" s="27">
        <v>0</v>
      </c>
      <c r="Q64" s="2256">
        <v>0</v>
      </c>
      <c r="R64" s="2256">
        <v>155826</v>
      </c>
      <c r="S64" s="2256">
        <v>779174</v>
      </c>
      <c r="T64" s="2256">
        <v>0</v>
      </c>
      <c r="U64" s="2256">
        <v>0</v>
      </c>
      <c r="V64" s="2256">
        <v>0</v>
      </c>
      <c r="W64" s="23">
        <v>0.74</v>
      </c>
      <c r="X64" s="2256">
        <v>3</v>
      </c>
    </row>
    <row r="65" spans="1:24" x14ac:dyDescent="0.25">
      <c r="A65" s="27" t="s">
        <v>3234</v>
      </c>
      <c r="B65" s="27" t="s">
        <v>3381</v>
      </c>
      <c r="C65" s="27">
        <v>372000</v>
      </c>
      <c r="D65" s="27">
        <v>1000000</v>
      </c>
      <c r="E65" s="27">
        <v>200000</v>
      </c>
      <c r="F65" s="27">
        <v>219000</v>
      </c>
      <c r="G65" s="27">
        <v>0</v>
      </c>
      <c r="H65" s="27">
        <v>53000</v>
      </c>
      <c r="I65" s="27">
        <v>0</v>
      </c>
      <c r="J65" s="27">
        <v>900000</v>
      </c>
      <c r="K65" s="27">
        <v>0</v>
      </c>
      <c r="L65" s="27"/>
      <c r="M65" s="27">
        <f t="shared" si="22"/>
        <v>134000</v>
      </c>
      <c r="N65" s="27">
        <f t="shared" si="23"/>
        <v>0</v>
      </c>
      <c r="O65" s="27" t="s">
        <v>3384</v>
      </c>
      <c r="P65" s="27">
        <v>0</v>
      </c>
      <c r="Q65" s="2263">
        <v>0</v>
      </c>
      <c r="R65" s="2263">
        <v>62002</v>
      </c>
      <c r="S65" s="2263">
        <v>309998</v>
      </c>
      <c r="T65" s="2263">
        <v>0</v>
      </c>
      <c r="U65" s="2263">
        <v>0</v>
      </c>
      <c r="V65" s="2263">
        <v>0</v>
      </c>
      <c r="W65" s="23">
        <v>0.56999999999999995</v>
      </c>
      <c r="X65" s="2263">
        <v>3</v>
      </c>
    </row>
    <row r="66" spans="1:24" x14ac:dyDescent="0.25">
      <c r="A66" s="27" t="s">
        <v>3234</v>
      </c>
      <c r="B66" s="27" t="s">
        <v>3385</v>
      </c>
      <c r="C66" s="27">
        <v>1043000</v>
      </c>
      <c r="D66" s="27">
        <v>450000</v>
      </c>
      <c r="E66" s="27">
        <v>90000</v>
      </c>
      <c r="F66" s="27">
        <v>24000</v>
      </c>
      <c r="G66" s="27">
        <v>0</v>
      </c>
      <c r="H66" s="27">
        <v>568000</v>
      </c>
      <c r="I66" s="27">
        <v>0</v>
      </c>
      <c r="J66" s="27">
        <v>0</v>
      </c>
      <c r="K66" s="27">
        <v>0</v>
      </c>
      <c r="L66" s="27"/>
      <c r="M66" s="27">
        <f t="shared" si="22"/>
        <v>702000</v>
      </c>
      <c r="N66" s="27">
        <f t="shared" si="23"/>
        <v>-1000</v>
      </c>
      <c r="O66" s="27" t="s">
        <v>1118</v>
      </c>
      <c r="P66" s="27">
        <v>0</v>
      </c>
      <c r="Q66" s="2264">
        <v>0</v>
      </c>
      <c r="R66" s="2264">
        <v>173807</v>
      </c>
      <c r="S66" s="2264">
        <v>869193</v>
      </c>
      <c r="T66" s="2264">
        <v>0</v>
      </c>
      <c r="U66" s="2264">
        <v>0</v>
      </c>
      <c r="V66" s="2264">
        <v>0</v>
      </c>
      <c r="W66" s="23">
        <v>0.78</v>
      </c>
      <c r="X66" s="2264">
        <v>3</v>
      </c>
    </row>
    <row r="67" spans="1:24" x14ac:dyDescent="0.25">
      <c r="A67" s="27" t="s">
        <v>3234</v>
      </c>
      <c r="B67" s="27" t="s">
        <v>3388</v>
      </c>
      <c r="C67" s="27">
        <v>739000</v>
      </c>
      <c r="D67" s="27">
        <v>2550000</v>
      </c>
      <c r="E67" s="27">
        <v>510000</v>
      </c>
      <c r="F67" s="27">
        <v>14000</v>
      </c>
      <c r="G67" s="27">
        <v>0</v>
      </c>
      <c r="H67" s="27">
        <v>322000</v>
      </c>
      <c r="I67" s="27">
        <v>0</v>
      </c>
      <c r="J67" s="27">
        <v>2168000</v>
      </c>
      <c r="K67" s="27">
        <v>0</v>
      </c>
      <c r="L67" s="27"/>
      <c r="M67" s="27">
        <f t="shared" si="22"/>
        <v>-1144000</v>
      </c>
      <c r="N67" s="27">
        <f t="shared" si="23"/>
        <v>-21000</v>
      </c>
      <c r="O67" s="27" t="s">
        <v>3390</v>
      </c>
      <c r="P67" s="27">
        <v>0</v>
      </c>
      <c r="Q67" s="2268">
        <v>0</v>
      </c>
      <c r="R67" s="2268">
        <v>123172</v>
      </c>
      <c r="S67" s="2268">
        <v>615828</v>
      </c>
      <c r="T67" s="2268">
        <v>0</v>
      </c>
      <c r="U67" s="2268">
        <v>0</v>
      </c>
      <c r="V67" s="2268">
        <v>0</v>
      </c>
      <c r="W67" s="23">
        <v>0.76</v>
      </c>
      <c r="X67" s="2268">
        <v>6</v>
      </c>
    </row>
    <row r="68" spans="1:24" x14ac:dyDescent="0.25">
      <c r="A68" s="27" t="s">
        <v>3234</v>
      </c>
      <c r="B68" s="27" t="s">
        <v>3391</v>
      </c>
      <c r="C68" s="27">
        <v>383000</v>
      </c>
      <c r="D68" s="27">
        <v>650000</v>
      </c>
      <c r="E68" s="27">
        <v>130000</v>
      </c>
      <c r="F68" s="27">
        <v>48000</v>
      </c>
      <c r="G68" s="27">
        <v>0</v>
      </c>
      <c r="H68" s="27">
        <v>705000</v>
      </c>
      <c r="I68" s="27">
        <v>0</v>
      </c>
      <c r="J68" s="27">
        <v>1020000</v>
      </c>
      <c r="K68" s="27">
        <v>0</v>
      </c>
      <c r="L68" s="27"/>
      <c r="M68" s="27">
        <f xml:space="preserve"> M67+H68+ I68- J68- L68+ Q68</f>
        <v>-1459000</v>
      </c>
      <c r="N68" s="27">
        <f>(C68-D68 - F68 - G68 + J68- K68- H68- I68- P68)*-1</f>
        <v>0</v>
      </c>
      <c r="O68" s="27" t="s">
        <v>3393</v>
      </c>
      <c r="P68" s="27">
        <v>0</v>
      </c>
      <c r="Q68" s="2271">
        <v>0</v>
      </c>
      <c r="R68" s="2271">
        <v>63836</v>
      </c>
      <c r="S68" s="2271">
        <v>319164</v>
      </c>
      <c r="T68" s="2271">
        <v>0</v>
      </c>
      <c r="U68" s="2271">
        <v>0</v>
      </c>
      <c r="V68" s="2271">
        <v>0</v>
      </c>
      <c r="W68" s="23">
        <v>0.59</v>
      </c>
      <c r="X68" s="2271">
        <v>2</v>
      </c>
    </row>
    <row r="69" spans="1:24" x14ac:dyDescent="0.25">
      <c r="A69" s="2100" t="s">
        <v>16</v>
      </c>
      <c r="B69" s="2100" t="s">
        <v>15</v>
      </c>
      <c r="C69" s="2100">
        <f t="shared" ref="C69:L69" si="24">SUM(C62:C68)</f>
        <v>5394000</v>
      </c>
      <c r="D69" s="2100">
        <f t="shared" si="24"/>
        <v>9150000</v>
      </c>
      <c r="E69" s="2100">
        <f t="shared" si="24"/>
        <v>1830000</v>
      </c>
      <c r="F69" s="2100">
        <f t="shared" si="24"/>
        <v>367000</v>
      </c>
      <c r="G69" s="2100">
        <f t="shared" si="24"/>
        <v>0</v>
      </c>
      <c r="H69" s="2100">
        <f t="shared" si="24"/>
        <v>3393000</v>
      </c>
      <c r="I69" s="2100">
        <f t="shared" si="24"/>
        <v>0</v>
      </c>
      <c r="J69" s="2100">
        <f t="shared" si="24"/>
        <v>7588000</v>
      </c>
      <c r="K69" s="2100">
        <f t="shared" si="24"/>
        <v>40000</v>
      </c>
      <c r="L69" s="2100">
        <f t="shared" si="24"/>
        <v>0</v>
      </c>
      <c r="M69" s="2100">
        <f>M68</f>
        <v>-1459000</v>
      </c>
      <c r="N69" s="2100">
        <f>SUM(N62:N68)</f>
        <v>-32000</v>
      </c>
      <c r="O69" s="2100"/>
      <c r="P69" s="2100">
        <f>SUM(P62:P68)</f>
        <v>0</v>
      </c>
      <c r="Q69" s="8"/>
    </row>
    <row r="70" spans="1:24" x14ac:dyDescent="0.25">
      <c r="A70" s="27" t="s">
        <v>3234</v>
      </c>
      <c r="B70" s="27" t="s">
        <v>3394</v>
      </c>
      <c r="C70" s="27">
        <v>695000</v>
      </c>
      <c r="D70" s="27">
        <v>100000</v>
      </c>
      <c r="E70" s="27">
        <v>20000</v>
      </c>
      <c r="F70" s="27">
        <v>14000</v>
      </c>
      <c r="G70" s="27">
        <v>0</v>
      </c>
      <c r="H70" s="27">
        <v>581000</v>
      </c>
      <c r="I70" s="27">
        <v>0</v>
      </c>
      <c r="J70" s="27">
        <v>0</v>
      </c>
      <c r="K70" s="27">
        <v>0</v>
      </c>
      <c r="L70" s="27"/>
      <c r="M70" s="27">
        <f t="shared" ref="M70:M75" si="25" xml:space="preserve"> M69+H70+ I70- J70- L70+ Q70</f>
        <v>-878000</v>
      </c>
      <c r="N70" s="27">
        <f t="shared" ref="N70:N75" si="26">(C70-D70 - F70 - G70 + J70- K70- H70- I70- P70)*-1</f>
        <v>0</v>
      </c>
      <c r="O70" s="27" t="s">
        <v>3395</v>
      </c>
      <c r="P70" s="27">
        <v>0</v>
      </c>
      <c r="Q70" s="2275">
        <v>0</v>
      </c>
      <c r="R70" s="2275">
        <v>115813</v>
      </c>
      <c r="S70" s="2275">
        <v>579187</v>
      </c>
      <c r="T70" s="2275">
        <v>0</v>
      </c>
      <c r="U70" s="2275">
        <v>0</v>
      </c>
      <c r="V70" s="2275">
        <v>0</v>
      </c>
      <c r="W70" s="23">
        <v>0.65</v>
      </c>
      <c r="X70" s="2275">
        <v>1</v>
      </c>
    </row>
    <row r="71" spans="1:24" x14ac:dyDescent="0.25">
      <c r="A71" s="27" t="s">
        <v>3234</v>
      </c>
      <c r="B71" s="27">
        <v>44565</v>
      </c>
      <c r="C71" s="27">
        <v>635000</v>
      </c>
      <c r="D71" s="27">
        <v>1200000</v>
      </c>
      <c r="E71" s="27">
        <v>240000</v>
      </c>
      <c r="F71" s="27">
        <v>24000</v>
      </c>
      <c r="G71" s="27">
        <v>0</v>
      </c>
      <c r="H71" s="27">
        <v>11000</v>
      </c>
      <c r="I71" s="27">
        <v>0</v>
      </c>
      <c r="J71" s="27">
        <v>600000</v>
      </c>
      <c r="K71" s="27">
        <v>0</v>
      </c>
      <c r="L71" s="27"/>
      <c r="M71" s="27">
        <f t="shared" si="25"/>
        <v>-1467000</v>
      </c>
      <c r="N71" s="27">
        <f t="shared" si="26"/>
        <v>0</v>
      </c>
      <c r="O71" s="27" t="s">
        <v>1487</v>
      </c>
      <c r="P71" s="27">
        <v>0</v>
      </c>
      <c r="Q71" s="2277">
        <v>0</v>
      </c>
      <c r="R71" s="2277">
        <v>105828</v>
      </c>
      <c r="S71" s="2277">
        <v>529172</v>
      </c>
      <c r="T71" s="2277">
        <v>0</v>
      </c>
      <c r="U71" s="2277">
        <v>0</v>
      </c>
      <c r="V71" s="2277">
        <v>0</v>
      </c>
      <c r="W71" s="23">
        <v>0.71</v>
      </c>
      <c r="X71" s="2277">
        <v>2</v>
      </c>
    </row>
    <row r="72" spans="1:24" x14ac:dyDescent="0.25">
      <c r="A72" s="27" t="s">
        <v>3234</v>
      </c>
      <c r="B72" s="27">
        <v>44596</v>
      </c>
      <c r="C72" s="27">
        <v>477000</v>
      </c>
      <c r="D72" s="27">
        <v>1000000</v>
      </c>
      <c r="E72" s="27">
        <v>200000</v>
      </c>
      <c r="F72" s="27">
        <v>219000</v>
      </c>
      <c r="G72" s="27">
        <v>0</v>
      </c>
      <c r="H72" s="27">
        <v>108000</v>
      </c>
      <c r="I72" s="27">
        <v>0</v>
      </c>
      <c r="J72" s="27">
        <v>850000</v>
      </c>
      <c r="K72" s="27">
        <v>0</v>
      </c>
      <c r="L72" s="27"/>
      <c r="M72" s="27">
        <f t="shared" si="25"/>
        <v>-2209000</v>
      </c>
      <c r="N72" s="27">
        <f t="shared" si="26"/>
        <v>0</v>
      </c>
      <c r="O72" s="27" t="s">
        <v>3398</v>
      </c>
      <c r="P72" s="27">
        <v>0</v>
      </c>
      <c r="Q72" s="2281">
        <v>0</v>
      </c>
      <c r="R72" s="2281">
        <v>79502</v>
      </c>
      <c r="S72" s="2281">
        <v>397498</v>
      </c>
      <c r="T72" s="2281">
        <v>0</v>
      </c>
      <c r="U72" s="2281">
        <v>0</v>
      </c>
      <c r="V72" s="2281">
        <v>0</v>
      </c>
      <c r="W72" s="23">
        <v>0.71</v>
      </c>
      <c r="X72" s="2281">
        <v>3</v>
      </c>
    </row>
    <row r="73" spans="1:24" x14ac:dyDescent="0.25">
      <c r="A73" s="27" t="s">
        <v>3234</v>
      </c>
      <c r="B73" s="27">
        <v>44655</v>
      </c>
      <c r="C73" s="27">
        <v>989000</v>
      </c>
      <c r="D73" s="27">
        <v>0</v>
      </c>
      <c r="E73" s="27">
        <v>0</v>
      </c>
      <c r="F73" s="27">
        <v>24000</v>
      </c>
      <c r="G73" s="27">
        <v>0</v>
      </c>
      <c r="H73" s="27">
        <v>964000</v>
      </c>
      <c r="I73" s="27">
        <v>0</v>
      </c>
      <c r="J73" s="27">
        <v>0</v>
      </c>
      <c r="K73" s="27">
        <v>0</v>
      </c>
      <c r="L73" s="27"/>
      <c r="M73" s="27">
        <f t="shared" si="25"/>
        <v>-1245000</v>
      </c>
      <c r="N73" s="27">
        <f t="shared" si="26"/>
        <v>-1000</v>
      </c>
      <c r="O73" s="27" t="s">
        <v>3400</v>
      </c>
      <c r="P73" s="27">
        <v>0</v>
      </c>
      <c r="Q73" s="2284">
        <v>0</v>
      </c>
      <c r="R73" s="2284">
        <v>164804</v>
      </c>
      <c r="S73" s="2284">
        <v>824196</v>
      </c>
      <c r="T73" s="2284">
        <v>0</v>
      </c>
      <c r="U73" s="2284">
        <v>0</v>
      </c>
      <c r="V73" s="2284">
        <v>0</v>
      </c>
      <c r="W73" s="23">
        <v>0.71</v>
      </c>
      <c r="X73" s="2284">
        <v>0</v>
      </c>
    </row>
    <row r="74" spans="1:24" x14ac:dyDescent="0.25">
      <c r="A74" s="27" t="s">
        <v>3234</v>
      </c>
      <c r="B74" s="27">
        <v>44685</v>
      </c>
      <c r="C74" s="27">
        <v>623000</v>
      </c>
      <c r="D74" s="27">
        <v>0</v>
      </c>
      <c r="E74" s="27">
        <v>0</v>
      </c>
      <c r="F74" s="27">
        <v>28000</v>
      </c>
      <c r="G74" s="27">
        <v>0</v>
      </c>
      <c r="H74" s="27">
        <v>1020000</v>
      </c>
      <c r="I74" s="27">
        <v>0</v>
      </c>
      <c r="J74" s="27">
        <v>403000</v>
      </c>
      <c r="K74" s="27">
        <v>0</v>
      </c>
      <c r="L74" s="27"/>
      <c r="M74" s="27">
        <f t="shared" si="25"/>
        <v>-628000</v>
      </c>
      <c r="N74" s="27">
        <f t="shared" si="26"/>
        <v>22000</v>
      </c>
      <c r="O74" s="27" t="s">
        <v>3403</v>
      </c>
      <c r="P74" s="27">
        <v>0</v>
      </c>
      <c r="Q74" s="2287">
        <v>0</v>
      </c>
      <c r="R74" s="2287">
        <v>103830</v>
      </c>
      <c r="S74" s="2287">
        <v>519170</v>
      </c>
      <c r="T74" s="2287">
        <v>0</v>
      </c>
      <c r="U74" s="2287">
        <v>0</v>
      </c>
      <c r="V74" s="2287">
        <v>0</v>
      </c>
      <c r="W74" s="23">
        <v>0.74</v>
      </c>
      <c r="X74" s="2287">
        <v>0</v>
      </c>
    </row>
    <row r="75" spans="1:24" x14ac:dyDescent="0.25">
      <c r="A75" s="27" t="s">
        <v>3234</v>
      </c>
      <c r="B75" s="27">
        <v>44716</v>
      </c>
      <c r="C75" s="27">
        <v>1290000</v>
      </c>
      <c r="D75" s="27">
        <v>2000000</v>
      </c>
      <c r="E75" s="27">
        <v>400000</v>
      </c>
      <c r="F75" s="27">
        <v>78000</v>
      </c>
      <c r="G75" s="27">
        <v>0</v>
      </c>
      <c r="H75" s="27">
        <v>316000</v>
      </c>
      <c r="I75" s="27">
        <v>0</v>
      </c>
      <c r="J75" s="27">
        <v>1104000</v>
      </c>
      <c r="K75" s="27">
        <v>0</v>
      </c>
      <c r="L75" s="27"/>
      <c r="M75" s="27">
        <f t="shared" si="25"/>
        <v>-1416000</v>
      </c>
      <c r="N75" s="27">
        <f t="shared" si="26"/>
        <v>0</v>
      </c>
      <c r="O75" s="27" t="s">
        <v>3407</v>
      </c>
      <c r="P75" s="27">
        <v>0</v>
      </c>
      <c r="Q75" s="2290">
        <v>0</v>
      </c>
      <c r="R75" s="2290">
        <v>214978</v>
      </c>
      <c r="S75" s="2290">
        <v>1075022</v>
      </c>
      <c r="T75" s="2290">
        <v>0</v>
      </c>
      <c r="U75" s="2290">
        <v>0</v>
      </c>
      <c r="V75" s="2290">
        <v>0</v>
      </c>
      <c r="W75" s="23">
        <v>0.84</v>
      </c>
      <c r="X75" s="2290">
        <v>2</v>
      </c>
    </row>
    <row r="76" spans="1:24" x14ac:dyDescent="0.25">
      <c r="A76" s="27" t="s">
        <v>3234</v>
      </c>
      <c r="B76" s="27">
        <v>44746</v>
      </c>
      <c r="C76" s="27">
        <v>642000</v>
      </c>
      <c r="D76" s="27">
        <v>450000</v>
      </c>
      <c r="E76" s="27">
        <v>90000</v>
      </c>
      <c r="F76" s="27">
        <v>14000</v>
      </c>
      <c r="G76" s="27">
        <v>0</v>
      </c>
      <c r="H76" s="27">
        <v>475000</v>
      </c>
      <c r="I76" s="27">
        <v>0</v>
      </c>
      <c r="J76" s="27">
        <v>300000</v>
      </c>
      <c r="K76" s="27">
        <v>0</v>
      </c>
      <c r="L76" s="27"/>
      <c r="M76" s="27">
        <f xml:space="preserve"> M75+H76+ I76- J76- L76+ Q76</f>
        <v>-1241000</v>
      </c>
      <c r="N76" s="27">
        <f>(C76-D76 - F76 - G76 + J76- K76- H76- I76- P76)*-1</f>
        <v>-3000</v>
      </c>
      <c r="O76" s="27" t="s">
        <v>3411</v>
      </c>
      <c r="P76" s="27">
        <v>0</v>
      </c>
      <c r="Q76" s="2293">
        <v>0</v>
      </c>
      <c r="R76" s="2293">
        <v>106982</v>
      </c>
      <c r="S76" s="2293">
        <v>535018</v>
      </c>
      <c r="T76" s="2293">
        <v>0</v>
      </c>
      <c r="U76" s="2293">
        <v>0</v>
      </c>
      <c r="V76" s="2293">
        <v>0</v>
      </c>
      <c r="W76" s="23">
        <v>0.76</v>
      </c>
      <c r="X76" s="2293">
        <v>2</v>
      </c>
    </row>
    <row r="77" spans="1:24" x14ac:dyDescent="0.25">
      <c r="A77" s="2100" t="s">
        <v>17</v>
      </c>
      <c r="B77" s="2100" t="s">
        <v>15</v>
      </c>
      <c r="C77" s="2100">
        <f t="shared" ref="C77:L77" si="27">SUM(C70:C76)</f>
        <v>5351000</v>
      </c>
      <c r="D77" s="2100">
        <f t="shared" si="27"/>
        <v>4750000</v>
      </c>
      <c r="E77" s="2100">
        <f t="shared" si="27"/>
        <v>950000</v>
      </c>
      <c r="F77" s="2100">
        <f t="shared" si="27"/>
        <v>401000</v>
      </c>
      <c r="G77" s="2100">
        <f t="shared" si="27"/>
        <v>0</v>
      </c>
      <c r="H77" s="2100">
        <f t="shared" si="27"/>
        <v>3475000</v>
      </c>
      <c r="I77" s="2100">
        <f t="shared" si="27"/>
        <v>0</v>
      </c>
      <c r="J77" s="2100">
        <f t="shared" si="27"/>
        <v>3257000</v>
      </c>
      <c r="K77" s="2100">
        <f t="shared" si="27"/>
        <v>0</v>
      </c>
      <c r="L77" s="2100">
        <f t="shared" si="27"/>
        <v>0</v>
      </c>
      <c r="M77" s="2100">
        <f>M76</f>
        <v>-1241000</v>
      </c>
      <c r="N77" s="2100">
        <f>SUM(N70:N76)</f>
        <v>18000</v>
      </c>
      <c r="O77" s="2100"/>
      <c r="P77" s="2100">
        <f>SUM(P70:P76)</f>
        <v>0</v>
      </c>
      <c r="Q77" s="8"/>
    </row>
    <row r="78" spans="1:24" x14ac:dyDescent="0.25">
      <c r="A78" s="27" t="s">
        <v>3234</v>
      </c>
      <c r="B78" s="27">
        <v>44777</v>
      </c>
      <c r="C78" s="27">
        <v>743000</v>
      </c>
      <c r="D78" s="27">
        <v>300000</v>
      </c>
      <c r="E78" s="27">
        <v>60000</v>
      </c>
      <c r="F78" s="27">
        <v>24000</v>
      </c>
      <c r="G78" s="27">
        <v>0</v>
      </c>
      <c r="H78" s="27">
        <v>629000</v>
      </c>
      <c r="I78" s="27">
        <v>0</v>
      </c>
      <c r="J78" s="27">
        <v>210000</v>
      </c>
      <c r="K78" s="27">
        <v>0</v>
      </c>
      <c r="L78" s="27"/>
      <c r="M78" s="27">
        <f t="shared" ref="M78:M83" si="28" xml:space="preserve"> M77+H78+ I78- J78- L78+ Q78</f>
        <v>-822000</v>
      </c>
      <c r="N78" s="27">
        <f t="shared" ref="N78:N83" si="29">(C78-D78 - F78 - G78 + J78- K78- H78- I78- P78)*-1</f>
        <v>0</v>
      </c>
      <c r="O78" s="27" t="s">
        <v>3415</v>
      </c>
      <c r="P78" s="27">
        <v>0</v>
      </c>
      <c r="Q78" s="2296">
        <v>0</v>
      </c>
      <c r="R78" s="2296">
        <v>123839</v>
      </c>
      <c r="S78" s="2296">
        <v>619161</v>
      </c>
      <c r="T78" s="2296">
        <v>0</v>
      </c>
      <c r="U78" s="2296">
        <v>0</v>
      </c>
      <c r="V78" s="2296">
        <v>0</v>
      </c>
      <c r="W78" s="23">
        <v>0.75</v>
      </c>
      <c r="X78" s="2296">
        <v>1</v>
      </c>
    </row>
    <row r="79" spans="1:24" x14ac:dyDescent="0.25">
      <c r="A79" s="27" t="s">
        <v>3234</v>
      </c>
      <c r="B79" s="27">
        <v>44808</v>
      </c>
      <c r="C79" s="27">
        <v>705000</v>
      </c>
      <c r="D79" s="27">
        <v>700000</v>
      </c>
      <c r="E79" s="27">
        <v>140000</v>
      </c>
      <c r="F79" s="27">
        <v>214000</v>
      </c>
      <c r="G79" s="27">
        <v>0</v>
      </c>
      <c r="H79" s="27">
        <v>291000</v>
      </c>
      <c r="I79" s="27">
        <v>0</v>
      </c>
      <c r="J79" s="27">
        <v>500000</v>
      </c>
      <c r="K79" s="27">
        <v>0</v>
      </c>
      <c r="L79" s="27"/>
      <c r="M79" s="27">
        <f t="shared" si="28"/>
        <v>-1031000</v>
      </c>
      <c r="N79" s="27">
        <f t="shared" si="29"/>
        <v>0</v>
      </c>
      <c r="O79" s="27" t="s">
        <v>3416</v>
      </c>
      <c r="P79" s="27">
        <v>0</v>
      </c>
      <c r="Q79" s="2297">
        <v>0</v>
      </c>
      <c r="R79" s="2297">
        <v>117499</v>
      </c>
      <c r="S79" s="2297">
        <v>587501</v>
      </c>
      <c r="T79" s="2297">
        <v>0</v>
      </c>
      <c r="U79" s="2297">
        <v>0</v>
      </c>
      <c r="V79" s="2297">
        <v>0</v>
      </c>
      <c r="W79" s="23">
        <v>0.71</v>
      </c>
      <c r="X79" s="2297">
        <v>3</v>
      </c>
    </row>
    <row r="80" spans="1:24" x14ac:dyDescent="0.25">
      <c r="A80" s="27" t="s">
        <v>3234</v>
      </c>
      <c r="B80" s="27">
        <v>44869</v>
      </c>
      <c r="C80" s="27">
        <v>1261000</v>
      </c>
      <c r="D80" s="27">
        <v>800000</v>
      </c>
      <c r="E80" s="27">
        <v>160000</v>
      </c>
      <c r="F80" s="27">
        <v>29000</v>
      </c>
      <c r="G80" s="27">
        <v>0</v>
      </c>
      <c r="H80" s="27">
        <v>432000</v>
      </c>
      <c r="I80" s="27">
        <v>0</v>
      </c>
      <c r="J80" s="27">
        <v>0</v>
      </c>
      <c r="K80" s="27">
        <v>0</v>
      </c>
      <c r="L80" s="27"/>
      <c r="M80" s="27">
        <f t="shared" si="28"/>
        <v>-599000</v>
      </c>
      <c r="N80" s="27">
        <f t="shared" si="29"/>
        <v>0</v>
      </c>
      <c r="O80" s="27" t="s">
        <v>3422</v>
      </c>
      <c r="P80" s="27">
        <v>0</v>
      </c>
      <c r="Q80" s="2301">
        <v>0</v>
      </c>
      <c r="R80" s="2301">
        <v>210164</v>
      </c>
      <c r="S80" s="2301">
        <v>1050836</v>
      </c>
      <c r="T80" s="2301">
        <v>0</v>
      </c>
      <c r="U80" s="2301">
        <v>0</v>
      </c>
      <c r="V80" s="2301">
        <v>0</v>
      </c>
      <c r="W80" s="23">
        <v>0.77</v>
      </c>
      <c r="X80" s="2301">
        <v>3</v>
      </c>
    </row>
    <row r="81" spans="1:24" x14ac:dyDescent="0.25">
      <c r="A81" s="27" t="s">
        <v>3234</v>
      </c>
      <c r="B81" s="27">
        <v>44899</v>
      </c>
      <c r="C81" s="27">
        <v>675000</v>
      </c>
      <c r="D81" s="27">
        <v>1050000</v>
      </c>
      <c r="E81" s="27">
        <v>210000</v>
      </c>
      <c r="F81" s="27">
        <v>14000</v>
      </c>
      <c r="G81" s="27">
        <v>0</v>
      </c>
      <c r="H81" s="27">
        <v>111000</v>
      </c>
      <c r="I81" s="27">
        <v>0</v>
      </c>
      <c r="J81" s="27">
        <v>500000</v>
      </c>
      <c r="K81" s="27">
        <v>0</v>
      </c>
      <c r="L81" s="27"/>
      <c r="M81" s="27">
        <f t="shared" si="28"/>
        <v>-988000</v>
      </c>
      <c r="N81" s="27">
        <f t="shared" si="29"/>
        <v>0</v>
      </c>
      <c r="O81" s="27" t="s">
        <v>1174</v>
      </c>
      <c r="P81" s="27">
        <v>0</v>
      </c>
      <c r="Q81" s="2304">
        <v>0</v>
      </c>
      <c r="R81" s="2304">
        <v>112502</v>
      </c>
      <c r="S81" s="2304">
        <v>562497.80000000005</v>
      </c>
      <c r="T81" s="2304">
        <v>0</v>
      </c>
      <c r="U81" s="2304">
        <v>0</v>
      </c>
      <c r="V81" s="2304">
        <v>0</v>
      </c>
      <c r="W81" s="23">
        <v>0.76</v>
      </c>
      <c r="X81" s="2304">
        <v>5</v>
      </c>
    </row>
    <row r="82" spans="1:24" x14ac:dyDescent="0.25">
      <c r="A82" s="27" t="s">
        <v>3234</v>
      </c>
      <c r="B82" s="27" t="s">
        <v>3425</v>
      </c>
      <c r="C82" s="27">
        <v>1011000</v>
      </c>
      <c r="D82" s="27">
        <v>200000</v>
      </c>
      <c r="E82" s="27">
        <v>40000</v>
      </c>
      <c r="F82" s="27">
        <v>38000</v>
      </c>
      <c r="G82" s="27">
        <v>0</v>
      </c>
      <c r="H82" s="27">
        <v>813000</v>
      </c>
      <c r="I82" s="27">
        <v>0</v>
      </c>
      <c r="J82" s="27">
        <v>40000</v>
      </c>
      <c r="K82" s="27">
        <v>0</v>
      </c>
      <c r="L82" s="27"/>
      <c r="M82" s="27">
        <f t="shared" si="28"/>
        <v>-215000</v>
      </c>
      <c r="N82" s="27">
        <f t="shared" si="29"/>
        <v>0</v>
      </c>
      <c r="O82" s="27" t="s">
        <v>3426</v>
      </c>
      <c r="P82" s="27">
        <v>0</v>
      </c>
      <c r="Q82" s="2305">
        <v>0</v>
      </c>
      <c r="R82" s="2305">
        <v>168496</v>
      </c>
      <c r="S82" s="2305">
        <v>842504</v>
      </c>
      <c r="T82" s="2305">
        <v>0</v>
      </c>
      <c r="U82" s="2305">
        <v>0</v>
      </c>
      <c r="V82" s="2305">
        <v>0</v>
      </c>
      <c r="W82" s="23">
        <v>0.79</v>
      </c>
      <c r="X82" s="2305">
        <v>1</v>
      </c>
    </row>
    <row r="83" spans="1:24" x14ac:dyDescent="0.25">
      <c r="A83" s="27" t="s">
        <v>3234</v>
      </c>
      <c r="B83" s="27" t="s">
        <v>3428</v>
      </c>
      <c r="C83" s="27">
        <v>967000</v>
      </c>
      <c r="D83" s="27">
        <v>0</v>
      </c>
      <c r="E83" s="27">
        <v>0</v>
      </c>
      <c r="F83" s="27">
        <v>24000</v>
      </c>
      <c r="G83" s="27">
        <v>0</v>
      </c>
      <c r="H83" s="27">
        <v>944000</v>
      </c>
      <c r="I83" s="27">
        <v>0</v>
      </c>
      <c r="J83" s="27">
        <v>0</v>
      </c>
      <c r="K83" s="27">
        <v>0</v>
      </c>
      <c r="L83" s="27"/>
      <c r="M83" s="27">
        <f t="shared" si="28"/>
        <v>729000</v>
      </c>
      <c r="N83" s="27">
        <f t="shared" si="29"/>
        <v>1000</v>
      </c>
      <c r="O83" s="27" t="s">
        <v>3431</v>
      </c>
      <c r="P83" s="27">
        <v>0</v>
      </c>
      <c r="Q83" s="2310">
        <v>0</v>
      </c>
      <c r="R83" s="2310">
        <v>161160</v>
      </c>
      <c r="S83" s="2310">
        <v>805840</v>
      </c>
      <c r="T83" s="2310">
        <v>0</v>
      </c>
      <c r="U83" s="2310">
        <v>0</v>
      </c>
      <c r="V83" s="2310">
        <v>0</v>
      </c>
      <c r="W83" s="23">
        <v>0.57999999999999996</v>
      </c>
      <c r="X83" s="2310">
        <v>0</v>
      </c>
    </row>
    <row r="84" spans="1:24" x14ac:dyDescent="0.25">
      <c r="A84" s="27" t="s">
        <v>3234</v>
      </c>
      <c r="B84" s="27" t="s">
        <v>3432</v>
      </c>
      <c r="C84" s="27">
        <v>887000</v>
      </c>
      <c r="D84" s="27">
        <v>1500000</v>
      </c>
      <c r="E84" s="27">
        <v>300000</v>
      </c>
      <c r="F84" s="27">
        <v>219000</v>
      </c>
      <c r="G84" s="27">
        <v>0</v>
      </c>
      <c r="H84" s="27">
        <v>17000</v>
      </c>
      <c r="I84" s="27">
        <v>0</v>
      </c>
      <c r="J84" s="27">
        <v>850000</v>
      </c>
      <c r="K84" s="27">
        <v>0</v>
      </c>
      <c r="L84" s="27"/>
      <c r="M84" s="27">
        <f xml:space="preserve"> M83+H84+ I84- J84- L84+ Q84</f>
        <v>-104000</v>
      </c>
      <c r="N84" s="27">
        <f>(C84-D84 - F84 - G84 + J84- K84- H84- I84- P84)*-1</f>
        <v>-1000</v>
      </c>
      <c r="O84" s="27" t="s">
        <v>3435</v>
      </c>
      <c r="P84" s="27">
        <v>0</v>
      </c>
      <c r="Q84" s="2313">
        <v>0</v>
      </c>
      <c r="R84" s="2313">
        <v>147834</v>
      </c>
      <c r="S84" s="2313">
        <v>739166</v>
      </c>
      <c r="T84" s="2313">
        <v>0</v>
      </c>
      <c r="U84" s="2313">
        <v>0</v>
      </c>
      <c r="V84" s="2313">
        <v>0</v>
      </c>
      <c r="W84" s="23">
        <v>0.6</v>
      </c>
      <c r="X84" s="2313">
        <v>3</v>
      </c>
    </row>
    <row r="85" spans="1:24" x14ac:dyDescent="0.25">
      <c r="A85" s="2100" t="s">
        <v>18</v>
      </c>
      <c r="B85" s="2100" t="s">
        <v>15</v>
      </c>
      <c r="C85" s="2100">
        <f t="shared" ref="C85:L85" si="30">SUM(C78:C84)</f>
        <v>6249000</v>
      </c>
      <c r="D85" s="2100">
        <f t="shared" si="30"/>
        <v>4550000</v>
      </c>
      <c r="E85" s="2100">
        <f t="shared" si="30"/>
        <v>910000</v>
      </c>
      <c r="F85" s="2100">
        <f t="shared" si="30"/>
        <v>562000</v>
      </c>
      <c r="G85" s="2100">
        <f t="shared" si="30"/>
        <v>0</v>
      </c>
      <c r="H85" s="2100">
        <f t="shared" si="30"/>
        <v>3237000</v>
      </c>
      <c r="I85" s="2100">
        <f t="shared" si="30"/>
        <v>0</v>
      </c>
      <c r="J85" s="2100">
        <f t="shared" si="30"/>
        <v>2100000</v>
      </c>
      <c r="K85" s="2100">
        <f t="shared" si="30"/>
        <v>0</v>
      </c>
      <c r="L85" s="2100">
        <f t="shared" si="30"/>
        <v>0</v>
      </c>
      <c r="M85" s="2100">
        <f>M84</f>
        <v>-104000</v>
      </c>
      <c r="N85" s="2100">
        <f>SUM(N78:N84)</f>
        <v>0</v>
      </c>
      <c r="O85" s="2100"/>
      <c r="P85" s="2100">
        <f>SUM(P78:P84)</f>
        <v>0</v>
      </c>
      <c r="Q85" s="8"/>
    </row>
    <row r="86" spans="1:24" x14ac:dyDescent="0.25">
      <c r="A86" s="27" t="s">
        <v>3234</v>
      </c>
      <c r="B86" s="27" t="s">
        <v>3436</v>
      </c>
      <c r="C86" s="27">
        <v>1068000</v>
      </c>
      <c r="D86" s="27">
        <v>2150000</v>
      </c>
      <c r="E86" s="27">
        <v>430000</v>
      </c>
      <c r="F86" s="27">
        <v>24000</v>
      </c>
      <c r="G86" s="27">
        <v>0</v>
      </c>
      <c r="H86" s="27">
        <v>392000</v>
      </c>
      <c r="I86" s="27">
        <v>0</v>
      </c>
      <c r="J86" s="27">
        <v>1500000</v>
      </c>
      <c r="K86" s="27">
        <v>0</v>
      </c>
      <c r="L86" s="27"/>
      <c r="M86" s="27">
        <f t="shared" ref="M86:M91" si="31" xml:space="preserve"> M85+H86+ I86- J86- L86+ Q86</f>
        <v>-1212000</v>
      </c>
      <c r="N86" s="27">
        <f t="shared" ref="N86:N91" si="32">(C86-D86 - F86 - G86 + J86- K86- H86- I86- P86)*-1</f>
        <v>-2000</v>
      </c>
      <c r="O86" s="27" t="s">
        <v>3346</v>
      </c>
      <c r="P86" s="27">
        <v>0</v>
      </c>
      <c r="Q86" s="2315">
        <v>0</v>
      </c>
      <c r="R86" s="2315">
        <v>177999</v>
      </c>
      <c r="S86" s="2315">
        <v>890001</v>
      </c>
      <c r="T86" s="2315">
        <v>0</v>
      </c>
      <c r="U86" s="2315">
        <v>0</v>
      </c>
      <c r="V86" s="2315">
        <v>0</v>
      </c>
      <c r="W86" s="23">
        <v>0.74</v>
      </c>
      <c r="X86" s="2315">
        <v>3</v>
      </c>
    </row>
    <row r="87" spans="1:24" x14ac:dyDescent="0.25">
      <c r="A87" s="27" t="s">
        <v>3234</v>
      </c>
      <c r="B87" s="27" t="s">
        <v>3439</v>
      </c>
      <c r="C87" s="27">
        <v>681000</v>
      </c>
      <c r="D87" s="27">
        <v>150000</v>
      </c>
      <c r="E87" s="27">
        <v>30000</v>
      </c>
      <c r="F87" s="27">
        <v>14000</v>
      </c>
      <c r="G87" s="27">
        <v>0</v>
      </c>
      <c r="H87" s="27">
        <v>517000</v>
      </c>
      <c r="I87" s="27">
        <v>0</v>
      </c>
      <c r="J87" s="27">
        <v>0</v>
      </c>
      <c r="K87" s="27">
        <v>0</v>
      </c>
      <c r="L87" s="27"/>
      <c r="M87" s="27">
        <f t="shared" si="31"/>
        <v>-695000</v>
      </c>
      <c r="N87" s="27">
        <f t="shared" si="32"/>
        <v>0</v>
      </c>
      <c r="O87" s="27" t="s">
        <v>3441</v>
      </c>
      <c r="P87" s="27">
        <v>0</v>
      </c>
      <c r="Q87" s="2319">
        <v>0</v>
      </c>
      <c r="R87" s="2319">
        <v>113498</v>
      </c>
      <c r="S87" s="2319">
        <v>567501.69999999995</v>
      </c>
      <c r="T87" s="2319">
        <v>0</v>
      </c>
      <c r="U87" s="2319">
        <v>0</v>
      </c>
      <c r="V87" s="2319">
        <v>0</v>
      </c>
      <c r="W87" s="23">
        <v>0.65</v>
      </c>
      <c r="X87" s="2319">
        <v>1</v>
      </c>
    </row>
    <row r="88" spans="1:24" x14ac:dyDescent="0.25">
      <c r="A88" s="27" t="s">
        <v>3234</v>
      </c>
      <c r="B88" s="27" t="s">
        <v>3442</v>
      </c>
      <c r="C88" s="27">
        <v>1206000</v>
      </c>
      <c r="D88" s="27">
        <v>1150000</v>
      </c>
      <c r="E88" s="27">
        <v>230000</v>
      </c>
      <c r="F88" s="27">
        <v>24000</v>
      </c>
      <c r="G88" s="27">
        <v>0</v>
      </c>
      <c r="H88" s="27">
        <v>532000</v>
      </c>
      <c r="I88" s="27">
        <v>0</v>
      </c>
      <c r="J88" s="27">
        <v>500000</v>
      </c>
      <c r="K88" s="27">
        <v>0</v>
      </c>
      <c r="L88" s="27"/>
      <c r="M88" s="27">
        <f t="shared" si="31"/>
        <v>-663000</v>
      </c>
      <c r="N88" s="27">
        <f t="shared" si="32"/>
        <v>0</v>
      </c>
      <c r="O88" s="27" t="s">
        <v>3444</v>
      </c>
      <c r="P88" s="27">
        <v>0</v>
      </c>
      <c r="Q88" s="2322">
        <v>0</v>
      </c>
      <c r="R88" s="2322">
        <v>201008</v>
      </c>
      <c r="S88" s="2322">
        <v>1004992</v>
      </c>
      <c r="T88" s="2322">
        <v>0</v>
      </c>
      <c r="U88" s="2322">
        <v>0</v>
      </c>
      <c r="V88" s="2322">
        <v>0</v>
      </c>
      <c r="W88" s="23">
        <v>0.64</v>
      </c>
      <c r="X88" s="2322">
        <v>3</v>
      </c>
    </row>
    <row r="89" spans="1:24" x14ac:dyDescent="0.25">
      <c r="A89" s="27" t="s">
        <v>3234</v>
      </c>
      <c r="B89" s="27" t="s">
        <v>3445</v>
      </c>
      <c r="C89" s="27">
        <v>858000</v>
      </c>
      <c r="D89" s="27">
        <v>250000</v>
      </c>
      <c r="E89" s="27">
        <v>50000</v>
      </c>
      <c r="F89" s="27">
        <v>14000</v>
      </c>
      <c r="G89" s="27">
        <v>0</v>
      </c>
      <c r="H89" s="27">
        <v>594000</v>
      </c>
      <c r="I89" s="27">
        <v>0</v>
      </c>
      <c r="J89" s="27">
        <v>0</v>
      </c>
      <c r="K89" s="27">
        <v>0</v>
      </c>
      <c r="L89" s="27"/>
      <c r="M89" s="27">
        <f t="shared" si="31"/>
        <v>-69000</v>
      </c>
      <c r="N89" s="27">
        <f t="shared" si="32"/>
        <v>0</v>
      </c>
      <c r="O89" s="27" t="s">
        <v>1923</v>
      </c>
      <c r="P89" s="27">
        <v>0</v>
      </c>
      <c r="Q89" s="2325">
        <v>0</v>
      </c>
      <c r="R89" s="2325">
        <v>143006</v>
      </c>
      <c r="S89" s="2325">
        <v>714994.5</v>
      </c>
      <c r="T89" s="2325">
        <v>0</v>
      </c>
      <c r="U89" s="2325">
        <v>0</v>
      </c>
      <c r="V89" s="2325">
        <v>0</v>
      </c>
      <c r="W89" s="23">
        <v>0.61</v>
      </c>
      <c r="X89" s="2325">
        <v>2</v>
      </c>
    </row>
    <row r="90" spans="1:24" x14ac:dyDescent="0.25">
      <c r="A90" s="27" t="s">
        <v>3234</v>
      </c>
      <c r="B90" s="27" t="s">
        <v>3448</v>
      </c>
      <c r="C90" s="27">
        <v>637000</v>
      </c>
      <c r="D90" s="27">
        <v>1800000</v>
      </c>
      <c r="E90" s="27">
        <v>360000</v>
      </c>
      <c r="F90" s="27">
        <v>24000</v>
      </c>
      <c r="G90" s="27">
        <v>0</v>
      </c>
      <c r="H90" s="27">
        <v>125000</v>
      </c>
      <c r="I90" s="27">
        <v>0</v>
      </c>
      <c r="J90" s="27">
        <v>1300000</v>
      </c>
      <c r="K90" s="27">
        <v>0</v>
      </c>
      <c r="L90" s="27"/>
      <c r="M90" s="27">
        <f t="shared" si="31"/>
        <v>-1244000</v>
      </c>
      <c r="N90" s="27">
        <f t="shared" si="32"/>
        <v>12000</v>
      </c>
      <c r="O90" s="27" t="s">
        <v>3450</v>
      </c>
      <c r="P90" s="27">
        <v>0</v>
      </c>
      <c r="Q90" s="2328">
        <v>0</v>
      </c>
      <c r="R90" s="2328">
        <v>106169</v>
      </c>
      <c r="S90" s="2328">
        <v>530831.4</v>
      </c>
      <c r="T90" s="2328">
        <v>0</v>
      </c>
      <c r="U90" s="2328">
        <v>0</v>
      </c>
      <c r="V90" s="2328">
        <v>1</v>
      </c>
      <c r="W90" s="23">
        <v>0.61</v>
      </c>
      <c r="X90" s="2328">
        <v>3</v>
      </c>
    </row>
    <row r="91" spans="1:24" x14ac:dyDescent="0.25">
      <c r="A91" s="27" t="s">
        <v>3234</v>
      </c>
      <c r="B91" s="27" t="s">
        <v>3451</v>
      </c>
      <c r="C91" s="27">
        <v>819000</v>
      </c>
      <c r="D91" s="27">
        <v>850000</v>
      </c>
      <c r="E91" s="27">
        <v>170000</v>
      </c>
      <c r="F91" s="27">
        <v>220000</v>
      </c>
      <c r="G91" s="27">
        <v>0</v>
      </c>
      <c r="H91" s="27">
        <v>245000</v>
      </c>
      <c r="I91" s="27">
        <v>0</v>
      </c>
      <c r="J91" s="27">
        <v>500000</v>
      </c>
      <c r="K91" s="27">
        <v>0</v>
      </c>
      <c r="L91" s="27"/>
      <c r="M91" s="27">
        <f t="shared" si="31"/>
        <v>-1499000</v>
      </c>
      <c r="N91" s="27">
        <f t="shared" si="32"/>
        <v>-4000</v>
      </c>
      <c r="O91" s="27" t="s">
        <v>1421</v>
      </c>
      <c r="P91" s="27">
        <v>0</v>
      </c>
      <c r="Q91" s="2331">
        <v>0</v>
      </c>
      <c r="R91" s="2331">
        <v>136500</v>
      </c>
      <c r="S91" s="2331">
        <v>682500.3</v>
      </c>
      <c r="T91" s="2331">
        <v>0</v>
      </c>
      <c r="U91" s="2331">
        <v>0</v>
      </c>
      <c r="V91" s="2331">
        <v>0</v>
      </c>
      <c r="W91" s="23">
        <v>0.67</v>
      </c>
      <c r="X91" s="2331">
        <v>3</v>
      </c>
    </row>
    <row r="92" spans="1:24" x14ac:dyDescent="0.25">
      <c r="A92" s="27" t="s">
        <v>3234</v>
      </c>
      <c r="B92" s="27" t="s">
        <v>3454</v>
      </c>
      <c r="C92" s="27">
        <v>1256000</v>
      </c>
      <c r="D92" s="27">
        <v>750000</v>
      </c>
      <c r="E92" s="27">
        <v>150000</v>
      </c>
      <c r="F92" s="27">
        <v>24000</v>
      </c>
      <c r="G92" s="27">
        <v>0</v>
      </c>
      <c r="H92" s="27">
        <v>484000</v>
      </c>
      <c r="I92" s="27">
        <v>0</v>
      </c>
      <c r="J92" s="27">
        <v>0</v>
      </c>
      <c r="K92" s="27">
        <v>0</v>
      </c>
      <c r="L92" s="27"/>
      <c r="M92" s="27">
        <f xml:space="preserve"> M91+H92+ I92- J92- L92+ Q92</f>
        <v>-1015000</v>
      </c>
      <c r="N92" s="27">
        <f>(C92-D92 - F92 - G92 + J92- K92- H92- I92- P92)*-1</f>
        <v>2000</v>
      </c>
      <c r="O92" s="27" t="s">
        <v>1040</v>
      </c>
      <c r="P92" s="27">
        <v>0</v>
      </c>
      <c r="Q92" s="2332">
        <v>0</v>
      </c>
      <c r="R92" s="2332">
        <v>209327</v>
      </c>
      <c r="S92" s="2332">
        <v>1046673</v>
      </c>
      <c r="T92" s="2332">
        <v>0</v>
      </c>
      <c r="U92" s="2332">
        <v>0</v>
      </c>
      <c r="V92" s="2332">
        <v>0</v>
      </c>
      <c r="W92" s="23">
        <v>0.69</v>
      </c>
      <c r="X92" s="2332">
        <v>3</v>
      </c>
    </row>
    <row r="93" spans="1:24" x14ac:dyDescent="0.25">
      <c r="A93" s="2100" t="s">
        <v>19</v>
      </c>
      <c r="B93" s="2100" t="s">
        <v>15</v>
      </c>
      <c r="C93" s="2100">
        <f t="shared" ref="C93:L93" si="33">SUM(C86:C92)</f>
        <v>6525000</v>
      </c>
      <c r="D93" s="2100">
        <f t="shared" si="33"/>
        <v>7100000</v>
      </c>
      <c r="E93" s="2100">
        <f t="shared" si="33"/>
        <v>1420000</v>
      </c>
      <c r="F93" s="2100">
        <f t="shared" si="33"/>
        <v>344000</v>
      </c>
      <c r="G93" s="2100">
        <f t="shared" si="33"/>
        <v>0</v>
      </c>
      <c r="H93" s="2100">
        <f t="shared" si="33"/>
        <v>2889000</v>
      </c>
      <c r="I93" s="2100">
        <f t="shared" si="33"/>
        <v>0</v>
      </c>
      <c r="J93" s="2100">
        <f t="shared" si="33"/>
        <v>3800000</v>
      </c>
      <c r="K93" s="2100">
        <f t="shared" si="33"/>
        <v>0</v>
      </c>
      <c r="L93" s="2100">
        <f t="shared" si="33"/>
        <v>0</v>
      </c>
      <c r="M93" s="2100">
        <f>M92</f>
        <v>-1015000</v>
      </c>
      <c r="N93" s="2100">
        <f>SUM(N86:N92)</f>
        <v>8000</v>
      </c>
      <c r="O93" s="2100"/>
      <c r="P93" s="2100">
        <f>SUM(P86:P92)</f>
        <v>0</v>
      </c>
      <c r="Q93" s="8"/>
    </row>
    <row r="94" spans="1:24" x14ac:dyDescent="0.25">
      <c r="A94" s="2101" t="s">
        <v>15</v>
      </c>
      <c r="B94" s="2101" t="s">
        <v>20</v>
      </c>
      <c r="C94" s="2101">
        <f t="shared" ref="C94:L94" si="34">C69+C77+C85+C93</f>
        <v>23519000</v>
      </c>
      <c r="D94" s="2101">
        <f t="shared" si="34"/>
        <v>25550000</v>
      </c>
      <c r="E94" s="2101">
        <f t="shared" si="34"/>
        <v>5110000</v>
      </c>
      <c r="F94" s="2101">
        <f t="shared" si="34"/>
        <v>1674000</v>
      </c>
      <c r="G94" s="2101">
        <f t="shared" si="34"/>
        <v>0</v>
      </c>
      <c r="H94" s="2101">
        <f t="shared" si="34"/>
        <v>12994000</v>
      </c>
      <c r="I94" s="2101">
        <f t="shared" si="34"/>
        <v>0</v>
      </c>
      <c r="J94" s="2101">
        <f t="shared" si="34"/>
        <v>16745000</v>
      </c>
      <c r="K94" s="2101">
        <f t="shared" si="34"/>
        <v>40000</v>
      </c>
      <c r="L94" s="2101">
        <f t="shared" si="34"/>
        <v>0</v>
      </c>
      <c r="M94" s="2101">
        <f>M93</f>
        <v>-1015000</v>
      </c>
      <c r="N94" s="2101">
        <f>N69+N77+N85+N93</f>
        <v>-6000</v>
      </c>
      <c r="O94" s="2101"/>
      <c r="P94" s="2101">
        <f>P69+P77+P85+P93</f>
        <v>0</v>
      </c>
      <c r="Q94" s="9"/>
    </row>
    <row r="95" spans="1:24" x14ac:dyDescent="0.25">
      <c r="A95" s="27" t="s">
        <v>3234</v>
      </c>
      <c r="B95" s="27" t="s">
        <v>3458</v>
      </c>
      <c r="C95" s="27">
        <v>747000</v>
      </c>
      <c r="D95" s="27">
        <v>1500000</v>
      </c>
      <c r="E95" s="27">
        <v>300000</v>
      </c>
      <c r="F95" s="27">
        <v>33000</v>
      </c>
      <c r="G95" s="27">
        <v>0</v>
      </c>
      <c r="H95" s="27">
        <v>214000</v>
      </c>
      <c r="I95" s="27">
        <v>0</v>
      </c>
      <c r="J95" s="27">
        <v>1000000</v>
      </c>
      <c r="K95" s="27">
        <v>0</v>
      </c>
      <c r="L95" s="27"/>
      <c r="M95" s="27">
        <f t="shared" ref="M95:M100" si="35" xml:space="preserve"> M94+H95+ I95- J95- L95+ Q95</f>
        <v>-1801000</v>
      </c>
      <c r="N95" s="27">
        <f t="shared" ref="N95:N100" si="36">(C95-D95 - F95 - G95 + J95- K95- H95- I95- P95)*-1</f>
        <v>0</v>
      </c>
      <c r="O95" s="27" t="s">
        <v>3444</v>
      </c>
      <c r="P95" s="27">
        <v>0</v>
      </c>
      <c r="Q95" s="2335">
        <v>0</v>
      </c>
      <c r="R95" s="2335">
        <v>124496</v>
      </c>
      <c r="S95" s="2335">
        <v>622504</v>
      </c>
      <c r="T95" s="2335">
        <v>0</v>
      </c>
      <c r="U95" s="2335">
        <v>0</v>
      </c>
      <c r="V95" s="2335">
        <v>0</v>
      </c>
      <c r="W95" s="23">
        <v>0.63</v>
      </c>
      <c r="X95" s="2335">
        <v>2</v>
      </c>
    </row>
    <row r="96" spans="1:24" x14ac:dyDescent="0.25">
      <c r="A96" s="27" t="s">
        <v>3234</v>
      </c>
      <c r="B96" s="27" t="s">
        <v>3461</v>
      </c>
      <c r="C96" s="27">
        <v>772000</v>
      </c>
      <c r="D96" s="27">
        <v>0</v>
      </c>
      <c r="E96" s="27">
        <v>0</v>
      </c>
      <c r="F96" s="27">
        <v>38000</v>
      </c>
      <c r="G96" s="27">
        <v>0</v>
      </c>
      <c r="H96" s="27">
        <v>736000</v>
      </c>
      <c r="I96" s="27">
        <v>0</v>
      </c>
      <c r="J96" s="27">
        <v>0</v>
      </c>
      <c r="K96" s="27">
        <v>0</v>
      </c>
      <c r="L96" s="27"/>
      <c r="M96" s="27">
        <f t="shared" si="35"/>
        <v>-1065000</v>
      </c>
      <c r="N96" s="27">
        <f t="shared" si="36"/>
        <v>2000</v>
      </c>
      <c r="O96" s="27" t="s">
        <v>3466</v>
      </c>
      <c r="P96" s="27">
        <v>0</v>
      </c>
      <c r="Q96" s="2340">
        <v>0</v>
      </c>
      <c r="R96" s="2340">
        <v>128664</v>
      </c>
      <c r="S96" s="2340">
        <v>643336</v>
      </c>
      <c r="T96" s="2340">
        <v>0</v>
      </c>
      <c r="U96" s="2340">
        <v>0</v>
      </c>
      <c r="V96" s="2340">
        <v>0</v>
      </c>
      <c r="W96" s="23">
        <v>0.56999999999999995</v>
      </c>
      <c r="X96" s="2340">
        <v>0</v>
      </c>
    </row>
    <row r="97" spans="1:24" x14ac:dyDescent="0.25">
      <c r="A97" s="27" t="s">
        <v>3234</v>
      </c>
      <c r="B97" s="27" t="s">
        <v>3467</v>
      </c>
      <c r="C97" s="27">
        <v>1020000</v>
      </c>
      <c r="D97" s="27">
        <v>800000</v>
      </c>
      <c r="E97" s="27">
        <v>160000</v>
      </c>
      <c r="F97" s="27">
        <v>19000</v>
      </c>
      <c r="G97" s="27">
        <v>0</v>
      </c>
      <c r="H97" s="27">
        <v>199000</v>
      </c>
      <c r="I97" s="27">
        <v>0</v>
      </c>
      <c r="J97" s="27">
        <v>0</v>
      </c>
      <c r="K97" s="27">
        <v>0</v>
      </c>
      <c r="L97" s="27"/>
      <c r="M97" s="27">
        <f t="shared" si="35"/>
        <v>-866000</v>
      </c>
      <c r="N97" s="27">
        <f t="shared" si="36"/>
        <v>-2000</v>
      </c>
      <c r="O97" s="27" t="s">
        <v>3470</v>
      </c>
      <c r="P97" s="27">
        <v>0</v>
      </c>
      <c r="Q97" s="2344">
        <v>0</v>
      </c>
      <c r="R97" s="2344">
        <v>170006</v>
      </c>
      <c r="S97" s="2344">
        <v>849993.7</v>
      </c>
      <c r="T97" s="2344">
        <v>0</v>
      </c>
      <c r="U97" s="2344">
        <v>0</v>
      </c>
      <c r="V97" s="2344">
        <v>0</v>
      </c>
      <c r="W97" s="23">
        <v>0.65</v>
      </c>
      <c r="X97" s="2344">
        <v>2</v>
      </c>
    </row>
    <row r="98" spans="1:24" x14ac:dyDescent="0.25">
      <c r="A98" s="27" t="s">
        <v>3234</v>
      </c>
      <c r="B98" s="27" t="s">
        <v>3471</v>
      </c>
      <c r="C98" s="27">
        <v>1010000</v>
      </c>
      <c r="D98" s="27">
        <v>1000000</v>
      </c>
      <c r="E98" s="27">
        <v>200000</v>
      </c>
      <c r="F98" s="27">
        <v>30000</v>
      </c>
      <c r="G98" s="27">
        <v>0</v>
      </c>
      <c r="H98" s="27">
        <v>788000</v>
      </c>
      <c r="I98" s="27">
        <v>0</v>
      </c>
      <c r="J98" s="27">
        <v>800000</v>
      </c>
      <c r="K98" s="27">
        <v>0</v>
      </c>
      <c r="L98" s="27"/>
      <c r="M98" s="27">
        <f t="shared" si="35"/>
        <v>-878000</v>
      </c>
      <c r="N98" s="27">
        <f t="shared" si="36"/>
        <v>8000</v>
      </c>
      <c r="O98" s="27" t="s">
        <v>3473</v>
      </c>
      <c r="P98" s="27">
        <v>0</v>
      </c>
      <c r="Q98" s="2347">
        <v>0</v>
      </c>
      <c r="R98" s="2347">
        <v>168329</v>
      </c>
      <c r="S98" s="2347">
        <v>841670.6</v>
      </c>
      <c r="T98" s="2347">
        <v>0</v>
      </c>
      <c r="U98" s="2347">
        <v>0</v>
      </c>
      <c r="V98" s="2347">
        <v>0</v>
      </c>
      <c r="W98" s="23">
        <v>0.6</v>
      </c>
      <c r="X98" s="2347">
        <v>3</v>
      </c>
    </row>
    <row r="99" spans="1:24" x14ac:dyDescent="0.25">
      <c r="A99" s="27" t="s">
        <v>3234</v>
      </c>
      <c r="B99" s="27" t="s">
        <v>3474</v>
      </c>
      <c r="C99" s="27">
        <v>823000</v>
      </c>
      <c r="D99" s="27">
        <v>0</v>
      </c>
      <c r="E99" s="27">
        <v>0</v>
      </c>
      <c r="F99" s="27">
        <v>264000</v>
      </c>
      <c r="G99" s="27">
        <v>0</v>
      </c>
      <c r="H99" s="27">
        <v>555000</v>
      </c>
      <c r="I99" s="27">
        <v>0</v>
      </c>
      <c r="J99" s="27">
        <v>0</v>
      </c>
      <c r="K99" s="27">
        <v>0</v>
      </c>
      <c r="L99" s="27"/>
      <c r="M99" s="27">
        <f t="shared" si="35"/>
        <v>-323000</v>
      </c>
      <c r="N99" s="27">
        <f t="shared" si="36"/>
        <v>-4000</v>
      </c>
      <c r="O99" s="27" t="s">
        <v>1388</v>
      </c>
      <c r="P99" s="27">
        <v>0</v>
      </c>
      <c r="Q99" s="2350">
        <v>0</v>
      </c>
      <c r="R99" s="2350">
        <v>137164</v>
      </c>
      <c r="S99" s="2350">
        <v>685836</v>
      </c>
      <c r="T99" s="2350">
        <v>0</v>
      </c>
      <c r="U99" s="2350">
        <v>0</v>
      </c>
      <c r="V99" s="2350">
        <v>0</v>
      </c>
      <c r="W99" s="23">
        <v>0.63</v>
      </c>
      <c r="X99" s="2350">
        <v>0</v>
      </c>
    </row>
    <row r="100" spans="1:24" x14ac:dyDescent="0.25">
      <c r="A100" s="27" t="s">
        <v>3234</v>
      </c>
      <c r="B100" s="27">
        <v>44597</v>
      </c>
      <c r="C100" s="27">
        <v>1546000</v>
      </c>
      <c r="D100" s="27">
        <v>1100000</v>
      </c>
      <c r="E100" s="27">
        <v>220000</v>
      </c>
      <c r="F100" s="27">
        <v>24000</v>
      </c>
      <c r="G100" s="27">
        <v>0</v>
      </c>
      <c r="H100" s="27">
        <v>422000</v>
      </c>
      <c r="I100" s="27">
        <v>0</v>
      </c>
      <c r="J100" s="27">
        <v>0</v>
      </c>
      <c r="K100" s="27">
        <v>0</v>
      </c>
      <c r="L100" s="27"/>
      <c r="M100" s="27">
        <f t="shared" si="35"/>
        <v>99000</v>
      </c>
      <c r="N100" s="27">
        <f t="shared" si="36"/>
        <v>0</v>
      </c>
      <c r="O100" s="27" t="s">
        <v>70</v>
      </c>
      <c r="P100" s="27">
        <v>0</v>
      </c>
      <c r="Q100" s="2353">
        <v>0</v>
      </c>
      <c r="R100" s="2353">
        <v>257664</v>
      </c>
      <c r="S100" s="2353">
        <v>1288336</v>
      </c>
      <c r="T100" s="2353">
        <v>0</v>
      </c>
      <c r="U100" s="2353">
        <v>0</v>
      </c>
      <c r="V100" s="2353">
        <v>0</v>
      </c>
      <c r="W100" s="23">
        <v>0.7</v>
      </c>
      <c r="X100" s="2353">
        <v>4</v>
      </c>
    </row>
    <row r="101" spans="1:24" x14ac:dyDescent="0.25">
      <c r="A101" s="27" t="s">
        <v>3234</v>
      </c>
      <c r="B101" s="27">
        <v>44625</v>
      </c>
      <c r="C101" s="27">
        <v>965000</v>
      </c>
      <c r="D101" s="27">
        <v>1300000</v>
      </c>
      <c r="E101" s="27">
        <v>260000</v>
      </c>
      <c r="F101" s="27">
        <v>14000</v>
      </c>
      <c r="G101" s="27">
        <v>0</v>
      </c>
      <c r="H101" s="27">
        <v>0</v>
      </c>
      <c r="I101" s="27">
        <v>0</v>
      </c>
      <c r="J101" s="27">
        <v>357000</v>
      </c>
      <c r="K101" s="27">
        <v>0</v>
      </c>
      <c r="L101" s="27"/>
      <c r="M101" s="27">
        <f xml:space="preserve"> M100+H101+ I101- J101- L101+ Q101</f>
        <v>-258000</v>
      </c>
      <c r="N101" s="27">
        <f>(C101-D101 - F101 - G101 + J101- K101- H101- I101- P101)*-1</f>
        <v>-8000</v>
      </c>
      <c r="O101" s="27" t="s">
        <v>3481</v>
      </c>
      <c r="P101" s="27">
        <v>0</v>
      </c>
      <c r="Q101" s="2355">
        <v>0</v>
      </c>
      <c r="R101" s="2355">
        <v>160838</v>
      </c>
      <c r="S101" s="2355">
        <v>804162</v>
      </c>
      <c r="T101" s="2355">
        <v>0</v>
      </c>
      <c r="U101" s="2355">
        <v>0</v>
      </c>
      <c r="V101" s="2355">
        <v>0</v>
      </c>
      <c r="W101" s="23">
        <v>0.57999999999999996</v>
      </c>
      <c r="X101" s="2355">
        <v>6</v>
      </c>
    </row>
    <row r="102" spans="1:24" x14ac:dyDescent="0.25">
      <c r="A102" s="2100" t="s">
        <v>16</v>
      </c>
      <c r="B102" s="2100" t="s">
        <v>15</v>
      </c>
      <c r="C102" s="2100">
        <f t="shared" ref="C102:L102" si="37">SUM(C95:C101)</f>
        <v>6883000</v>
      </c>
      <c r="D102" s="2100">
        <f t="shared" si="37"/>
        <v>5700000</v>
      </c>
      <c r="E102" s="2100">
        <f t="shared" si="37"/>
        <v>1140000</v>
      </c>
      <c r="F102" s="2100">
        <f t="shared" si="37"/>
        <v>422000</v>
      </c>
      <c r="G102" s="2100">
        <f t="shared" si="37"/>
        <v>0</v>
      </c>
      <c r="H102" s="2100">
        <f t="shared" si="37"/>
        <v>2914000</v>
      </c>
      <c r="I102" s="2100">
        <f t="shared" si="37"/>
        <v>0</v>
      </c>
      <c r="J102" s="2100">
        <f t="shared" si="37"/>
        <v>2157000</v>
      </c>
      <c r="K102" s="2100">
        <f t="shared" si="37"/>
        <v>0</v>
      </c>
      <c r="L102" s="2100">
        <f t="shared" si="37"/>
        <v>0</v>
      </c>
      <c r="M102" s="2100">
        <f>M101</f>
        <v>-258000</v>
      </c>
      <c r="N102" s="2100">
        <f>SUM(N95:N101)</f>
        <v>-4000</v>
      </c>
      <c r="O102" s="2100"/>
      <c r="P102" s="2100">
        <f>SUM(P95:P101)</f>
        <v>0</v>
      </c>
      <c r="Q102" s="8"/>
    </row>
    <row r="103" spans="1:24" x14ac:dyDescent="0.25">
      <c r="A103" s="27" t="s">
        <v>3234</v>
      </c>
      <c r="B103" s="27">
        <v>44656</v>
      </c>
      <c r="C103" s="27">
        <v>645000</v>
      </c>
      <c r="D103" s="27">
        <v>0</v>
      </c>
      <c r="E103" s="27">
        <v>0</v>
      </c>
      <c r="F103" s="27">
        <v>24000</v>
      </c>
      <c r="G103" s="27">
        <v>0</v>
      </c>
      <c r="H103" s="27">
        <v>623000</v>
      </c>
      <c r="I103" s="27">
        <v>0</v>
      </c>
      <c r="J103" s="27">
        <v>0</v>
      </c>
      <c r="K103" s="27">
        <v>0</v>
      </c>
      <c r="L103" s="27"/>
      <c r="M103" s="27">
        <f t="shared" ref="M103:M108" si="38" xml:space="preserve"> M102+H103+ I103- J103- L103+ Q103</f>
        <v>365000</v>
      </c>
      <c r="N103" s="27">
        <f t="shared" ref="N103:N108" si="39">(C103-D103 - F103 - G103 + J103- K103- H103- I103- P103)*-1</f>
        <v>2000</v>
      </c>
      <c r="O103" s="27" t="s">
        <v>3484</v>
      </c>
      <c r="P103" s="27">
        <v>0</v>
      </c>
      <c r="Q103" s="2358">
        <v>0</v>
      </c>
      <c r="R103" s="2358">
        <v>107502</v>
      </c>
      <c r="S103" s="2358">
        <v>537498</v>
      </c>
      <c r="T103" s="2358">
        <v>0</v>
      </c>
      <c r="U103" s="2358">
        <v>0</v>
      </c>
      <c r="V103" s="2358">
        <v>0</v>
      </c>
      <c r="W103" s="23">
        <v>0.62</v>
      </c>
      <c r="X103" s="2358">
        <v>0</v>
      </c>
    </row>
    <row r="104" spans="1:24" x14ac:dyDescent="0.25">
      <c r="A104" s="27" t="s">
        <v>3234</v>
      </c>
      <c r="B104" s="27">
        <v>44686</v>
      </c>
      <c r="C104" s="27">
        <v>811000</v>
      </c>
      <c r="D104" s="27">
        <v>500000</v>
      </c>
      <c r="E104" s="27">
        <v>100000</v>
      </c>
      <c r="F104" s="27">
        <v>19000</v>
      </c>
      <c r="G104" s="27">
        <v>0</v>
      </c>
      <c r="H104" s="27">
        <v>292000</v>
      </c>
      <c r="I104" s="27">
        <v>0</v>
      </c>
      <c r="J104" s="27">
        <v>0</v>
      </c>
      <c r="K104" s="27">
        <v>0</v>
      </c>
      <c r="L104" s="27"/>
      <c r="M104" s="27">
        <f t="shared" si="38"/>
        <v>657000</v>
      </c>
      <c r="N104" s="27">
        <f t="shared" si="39"/>
        <v>0</v>
      </c>
      <c r="O104" s="27" t="s">
        <v>3486</v>
      </c>
      <c r="P104" s="27">
        <v>0</v>
      </c>
      <c r="Q104" s="2360">
        <v>0</v>
      </c>
      <c r="R104" s="2360">
        <v>135168</v>
      </c>
      <c r="S104" s="2360">
        <v>675832.3</v>
      </c>
      <c r="T104" s="2360">
        <v>0</v>
      </c>
      <c r="U104" s="2360">
        <v>0</v>
      </c>
      <c r="V104" s="2360">
        <v>0</v>
      </c>
      <c r="W104" s="23">
        <v>0.67</v>
      </c>
      <c r="X104" s="2360">
        <v>2</v>
      </c>
    </row>
    <row r="105" spans="1:24" x14ac:dyDescent="0.25">
      <c r="A105" s="27" t="s">
        <v>3234</v>
      </c>
      <c r="B105" s="27">
        <v>44717</v>
      </c>
      <c r="C105" s="27">
        <v>657000</v>
      </c>
      <c r="D105" s="27">
        <v>1000000</v>
      </c>
      <c r="E105" s="27">
        <v>200000</v>
      </c>
      <c r="F105" s="27">
        <v>24000</v>
      </c>
      <c r="G105" s="27">
        <v>0</v>
      </c>
      <c r="H105" s="27">
        <v>76000</v>
      </c>
      <c r="I105" s="27">
        <v>0</v>
      </c>
      <c r="J105" s="27">
        <v>443000</v>
      </c>
      <c r="K105" s="27">
        <v>0</v>
      </c>
      <c r="L105" s="27"/>
      <c r="M105" s="27">
        <f t="shared" si="38"/>
        <v>290000</v>
      </c>
      <c r="N105" s="27">
        <f t="shared" si="39"/>
        <v>0</v>
      </c>
      <c r="O105" s="27" t="s">
        <v>3491</v>
      </c>
      <c r="P105" s="27">
        <v>0</v>
      </c>
      <c r="Q105" s="2365">
        <v>0</v>
      </c>
      <c r="R105" s="2365">
        <v>109497</v>
      </c>
      <c r="S105" s="2365">
        <v>547503</v>
      </c>
      <c r="T105" s="2365">
        <v>0</v>
      </c>
      <c r="U105" s="2365">
        <v>0</v>
      </c>
      <c r="V105" s="2365">
        <v>0</v>
      </c>
      <c r="W105" s="23">
        <v>0.62</v>
      </c>
      <c r="X105" s="2365">
        <v>3</v>
      </c>
    </row>
    <row r="106" spans="1:24" x14ac:dyDescent="0.25">
      <c r="A106" s="27" t="s">
        <v>3234</v>
      </c>
      <c r="B106" s="27">
        <v>44747</v>
      </c>
      <c r="C106" s="27">
        <v>609000</v>
      </c>
      <c r="D106" s="27">
        <v>300000</v>
      </c>
      <c r="E106" s="27">
        <v>60000</v>
      </c>
      <c r="F106" s="27">
        <v>222000</v>
      </c>
      <c r="G106" s="27">
        <v>0</v>
      </c>
      <c r="H106" s="27">
        <v>90000</v>
      </c>
      <c r="I106" s="27">
        <v>0</v>
      </c>
      <c r="J106" s="27">
        <v>3000</v>
      </c>
      <c r="K106" s="27">
        <v>0</v>
      </c>
      <c r="L106" s="27"/>
      <c r="M106" s="27">
        <f t="shared" si="38"/>
        <v>377000</v>
      </c>
      <c r="N106" s="27">
        <f t="shared" si="39"/>
        <v>0</v>
      </c>
      <c r="O106" s="27" t="s">
        <v>3494</v>
      </c>
      <c r="P106" s="27">
        <v>0</v>
      </c>
      <c r="Q106" s="2368">
        <v>0</v>
      </c>
      <c r="R106" s="2368">
        <v>101497</v>
      </c>
      <c r="S106" s="2368">
        <v>507503</v>
      </c>
      <c r="T106" s="2368">
        <v>0</v>
      </c>
      <c r="U106" s="2368">
        <v>0</v>
      </c>
      <c r="V106" s="2368">
        <v>0</v>
      </c>
      <c r="W106" s="23">
        <v>0.51</v>
      </c>
      <c r="X106" s="2368">
        <v>1</v>
      </c>
    </row>
    <row r="107" spans="1:24" x14ac:dyDescent="0.25">
      <c r="A107" s="27" t="s">
        <v>3234</v>
      </c>
      <c r="B107" s="27">
        <v>44809</v>
      </c>
      <c r="C107" s="27">
        <v>1343000</v>
      </c>
      <c r="D107" s="27">
        <v>800000</v>
      </c>
      <c r="E107" s="27">
        <v>160000</v>
      </c>
      <c r="F107" s="27">
        <v>38000</v>
      </c>
      <c r="G107" s="27">
        <v>0</v>
      </c>
      <c r="H107" s="27">
        <v>1025000</v>
      </c>
      <c r="I107" s="27">
        <v>0</v>
      </c>
      <c r="J107" s="27">
        <v>520000</v>
      </c>
      <c r="K107" s="27">
        <v>0</v>
      </c>
      <c r="L107" s="27"/>
      <c r="M107" s="27">
        <f t="shared" si="38"/>
        <v>882000</v>
      </c>
      <c r="N107" s="27">
        <f t="shared" si="39"/>
        <v>0</v>
      </c>
      <c r="O107" s="27" t="s">
        <v>3284</v>
      </c>
      <c r="P107" s="27">
        <v>0</v>
      </c>
      <c r="Q107" s="2369">
        <v>0</v>
      </c>
      <c r="R107" s="2369">
        <v>223833</v>
      </c>
      <c r="S107" s="2369">
        <v>1119166.8</v>
      </c>
      <c r="T107" s="2369">
        <v>0</v>
      </c>
      <c r="U107" s="2369">
        <v>0</v>
      </c>
      <c r="V107" s="2369">
        <v>0</v>
      </c>
      <c r="W107" s="23">
        <v>0.74</v>
      </c>
      <c r="X107" s="2369">
        <v>4</v>
      </c>
    </row>
    <row r="108" spans="1:24" x14ac:dyDescent="0.25">
      <c r="A108" s="27" t="s">
        <v>3234</v>
      </c>
      <c r="B108" s="27">
        <v>44839</v>
      </c>
      <c r="C108" s="27">
        <v>1001000</v>
      </c>
      <c r="D108" s="27">
        <v>200000</v>
      </c>
      <c r="E108" s="27">
        <v>40000</v>
      </c>
      <c r="F108" s="27">
        <v>19000</v>
      </c>
      <c r="G108" s="27">
        <v>0</v>
      </c>
      <c r="H108" s="27">
        <v>782000</v>
      </c>
      <c r="I108" s="27">
        <v>0</v>
      </c>
      <c r="J108" s="27">
        <v>0</v>
      </c>
      <c r="K108" s="27">
        <v>0</v>
      </c>
      <c r="L108" s="27"/>
      <c r="M108" s="27">
        <f t="shared" si="38"/>
        <v>1664000</v>
      </c>
      <c r="N108" s="27">
        <f t="shared" si="39"/>
        <v>0</v>
      </c>
      <c r="O108" s="27" t="s">
        <v>3498</v>
      </c>
      <c r="P108" s="27">
        <v>0</v>
      </c>
      <c r="Q108" s="2373">
        <v>0</v>
      </c>
      <c r="R108" s="2373">
        <v>166831</v>
      </c>
      <c r="S108" s="2373">
        <v>834168.8</v>
      </c>
      <c r="T108" s="2373">
        <v>0</v>
      </c>
      <c r="U108" s="2373">
        <v>0</v>
      </c>
      <c r="V108" s="2373">
        <v>0</v>
      </c>
      <c r="W108" s="23">
        <v>0.63</v>
      </c>
      <c r="X108" s="2373">
        <v>1</v>
      </c>
    </row>
    <row r="109" spans="1:24" x14ac:dyDescent="0.25">
      <c r="A109" s="27" t="s">
        <v>3234</v>
      </c>
      <c r="B109" s="27">
        <v>44870</v>
      </c>
      <c r="C109" s="27">
        <v>758000</v>
      </c>
      <c r="D109" s="27">
        <v>400000</v>
      </c>
      <c r="E109" s="27">
        <v>80000</v>
      </c>
      <c r="F109" s="27">
        <v>24000</v>
      </c>
      <c r="G109" s="27">
        <v>0</v>
      </c>
      <c r="H109" s="27">
        <v>333000</v>
      </c>
      <c r="I109" s="27">
        <v>0</v>
      </c>
      <c r="J109" s="27">
        <v>0</v>
      </c>
      <c r="K109" s="27">
        <v>0</v>
      </c>
      <c r="L109" s="27"/>
      <c r="M109" s="27">
        <f xml:space="preserve"> M108+H109+ I109- J109- L109+ Q109</f>
        <v>1997000</v>
      </c>
      <c r="N109" s="27">
        <f>(C109-D109 - F109 - G109 + J109- K109- H109- I109- P109)*-1</f>
        <v>-1000</v>
      </c>
      <c r="O109" s="27" t="s">
        <v>3502</v>
      </c>
      <c r="P109" s="27">
        <v>0</v>
      </c>
      <c r="Q109" s="2376">
        <v>0</v>
      </c>
      <c r="R109" s="2376">
        <v>126334</v>
      </c>
      <c r="S109" s="2376">
        <v>631665.6</v>
      </c>
      <c r="T109" s="2376">
        <v>0</v>
      </c>
      <c r="U109" s="2376">
        <v>0</v>
      </c>
      <c r="V109" s="2376">
        <v>0</v>
      </c>
      <c r="W109" s="23">
        <v>0.63</v>
      </c>
      <c r="X109" s="2376">
        <v>1</v>
      </c>
    </row>
    <row r="110" spans="1:24" x14ac:dyDescent="0.25">
      <c r="A110" s="2100" t="s">
        <v>17</v>
      </c>
      <c r="B110" s="2100" t="s">
        <v>15</v>
      </c>
      <c r="C110" s="2100">
        <f t="shared" ref="C110:L110" si="40">SUM(C103:C109)</f>
        <v>5824000</v>
      </c>
      <c r="D110" s="2100">
        <f t="shared" si="40"/>
        <v>3200000</v>
      </c>
      <c r="E110" s="2100">
        <f t="shared" si="40"/>
        <v>640000</v>
      </c>
      <c r="F110" s="2100">
        <f t="shared" si="40"/>
        <v>370000</v>
      </c>
      <c r="G110" s="2100">
        <f t="shared" si="40"/>
        <v>0</v>
      </c>
      <c r="H110" s="2100">
        <f t="shared" si="40"/>
        <v>3221000</v>
      </c>
      <c r="I110" s="2100">
        <f t="shared" si="40"/>
        <v>0</v>
      </c>
      <c r="J110" s="2100">
        <f t="shared" si="40"/>
        <v>966000</v>
      </c>
      <c r="K110" s="2100">
        <f t="shared" si="40"/>
        <v>0</v>
      </c>
      <c r="L110" s="2100">
        <f t="shared" si="40"/>
        <v>0</v>
      </c>
      <c r="M110" s="2100">
        <f>M109</f>
        <v>1997000</v>
      </c>
      <c r="N110" s="2100">
        <f>SUM(N103:N109)</f>
        <v>1000</v>
      </c>
      <c r="O110" s="2100"/>
      <c r="P110" s="2100">
        <f>SUM(P103:P109)</f>
        <v>0</v>
      </c>
      <c r="Q110" s="8"/>
    </row>
    <row r="111" spans="1:24" x14ac:dyDescent="0.25">
      <c r="A111" s="27" t="s">
        <v>3234</v>
      </c>
      <c r="B111" s="27">
        <v>44900</v>
      </c>
      <c r="C111" s="27">
        <v>610000</v>
      </c>
      <c r="D111" s="27">
        <v>0</v>
      </c>
      <c r="E111" s="27">
        <v>0</v>
      </c>
      <c r="F111" s="27">
        <v>14000</v>
      </c>
      <c r="G111" s="27">
        <v>0</v>
      </c>
      <c r="H111" s="27">
        <v>597000</v>
      </c>
      <c r="I111" s="27">
        <v>0</v>
      </c>
      <c r="J111" s="27">
        <v>0</v>
      </c>
      <c r="K111" s="27">
        <v>0</v>
      </c>
      <c r="L111" s="27"/>
      <c r="M111" s="27">
        <f t="shared" ref="M111:M116" si="41" xml:space="preserve"> M110+H111+ I111- J111- L111+ Q111</f>
        <v>2594000</v>
      </c>
      <c r="N111" s="27">
        <f t="shared" ref="N111:N116" si="42">(C111-D111 - F111 - G111 + J111- K111- H111- I111- P111)*-1</f>
        <v>1000</v>
      </c>
      <c r="O111" s="27" t="s">
        <v>3506</v>
      </c>
      <c r="P111" s="27">
        <v>0</v>
      </c>
      <c r="Q111" s="2379">
        <v>0</v>
      </c>
      <c r="R111" s="2379">
        <v>101665</v>
      </c>
      <c r="S111" s="2379">
        <v>508334.8</v>
      </c>
      <c r="T111" s="2379">
        <v>0</v>
      </c>
      <c r="U111" s="2379">
        <v>0</v>
      </c>
      <c r="V111" s="2379">
        <v>0</v>
      </c>
      <c r="W111" s="23">
        <v>0.56000000000000005</v>
      </c>
      <c r="X111" s="2379">
        <v>0</v>
      </c>
    </row>
    <row r="112" spans="1:24" x14ac:dyDescent="0.25">
      <c r="A112" s="27" t="s">
        <v>3234</v>
      </c>
      <c r="B112" s="27" t="s">
        <v>3507</v>
      </c>
      <c r="C112" s="27">
        <v>616000</v>
      </c>
      <c r="D112" s="27">
        <v>500000</v>
      </c>
      <c r="E112" s="27">
        <v>100000</v>
      </c>
      <c r="F112" s="27">
        <v>24000</v>
      </c>
      <c r="G112" s="27">
        <v>0</v>
      </c>
      <c r="H112" s="27">
        <v>92000</v>
      </c>
      <c r="I112" s="27">
        <v>0</v>
      </c>
      <c r="J112" s="27">
        <v>0</v>
      </c>
      <c r="K112" s="27">
        <v>0</v>
      </c>
      <c r="L112" s="27"/>
      <c r="M112" s="27">
        <f t="shared" si="41"/>
        <v>2686000</v>
      </c>
      <c r="N112" s="27">
        <f t="shared" si="42"/>
        <v>0</v>
      </c>
      <c r="O112" s="27" t="s">
        <v>3491</v>
      </c>
      <c r="P112" s="27">
        <v>0</v>
      </c>
      <c r="Q112" s="2381">
        <v>0</v>
      </c>
      <c r="R112" s="2381">
        <v>102667</v>
      </c>
      <c r="S112" s="2381">
        <v>513333</v>
      </c>
      <c r="T112" s="2381">
        <v>500000</v>
      </c>
      <c r="U112" s="2381">
        <v>0</v>
      </c>
      <c r="V112" s="2381">
        <v>0</v>
      </c>
      <c r="W112" s="23">
        <v>0.6</v>
      </c>
      <c r="X112" s="2381">
        <v>1</v>
      </c>
    </row>
    <row r="113" spans="1:24" x14ac:dyDescent="0.25">
      <c r="A113" s="27" t="s">
        <v>3234</v>
      </c>
      <c r="B113" s="27" t="s">
        <v>3509</v>
      </c>
      <c r="C113" s="27">
        <v>529000</v>
      </c>
      <c r="D113" s="27">
        <v>200000</v>
      </c>
      <c r="E113" s="27">
        <v>40000</v>
      </c>
      <c r="F113" s="27">
        <v>214000</v>
      </c>
      <c r="G113" s="27">
        <v>0</v>
      </c>
      <c r="H113" s="27">
        <v>315000</v>
      </c>
      <c r="I113" s="27">
        <v>0</v>
      </c>
      <c r="J113" s="27">
        <v>200000</v>
      </c>
      <c r="K113" s="27">
        <v>0</v>
      </c>
      <c r="L113" s="27"/>
      <c r="M113" s="27">
        <f t="shared" si="41"/>
        <v>2801000</v>
      </c>
      <c r="N113" s="27">
        <f t="shared" si="42"/>
        <v>0</v>
      </c>
      <c r="O113" s="27" t="s">
        <v>3511</v>
      </c>
      <c r="P113" s="27">
        <v>0</v>
      </c>
      <c r="Q113" s="2385">
        <v>0</v>
      </c>
      <c r="R113" s="2385">
        <v>88168</v>
      </c>
      <c r="S113" s="2385">
        <v>440832</v>
      </c>
      <c r="T113" s="2385">
        <v>0</v>
      </c>
      <c r="U113" s="2385">
        <v>0</v>
      </c>
      <c r="V113" s="2385">
        <v>0</v>
      </c>
      <c r="W113" s="23">
        <v>0.52</v>
      </c>
      <c r="X113" s="2385">
        <v>1</v>
      </c>
    </row>
    <row r="114" spans="1:24" x14ac:dyDescent="0.25">
      <c r="A114" s="27" t="s">
        <v>3234</v>
      </c>
      <c r="B114" s="27" t="s">
        <v>3513</v>
      </c>
      <c r="C114" s="27">
        <v>1320000</v>
      </c>
      <c r="D114" s="27">
        <v>1100000</v>
      </c>
      <c r="E114" s="27">
        <v>220000</v>
      </c>
      <c r="F114" s="27">
        <v>49000</v>
      </c>
      <c r="G114" s="27">
        <v>0</v>
      </c>
      <c r="H114" s="27">
        <v>174000</v>
      </c>
      <c r="I114" s="27">
        <v>0</v>
      </c>
      <c r="J114" s="27">
        <v>0</v>
      </c>
      <c r="K114" s="27">
        <v>0</v>
      </c>
      <c r="L114" s="27"/>
      <c r="M114" s="27">
        <f t="shared" si="41"/>
        <v>2975000</v>
      </c>
      <c r="N114" s="27">
        <f t="shared" si="42"/>
        <v>3000</v>
      </c>
      <c r="O114" s="27" t="s">
        <v>243</v>
      </c>
      <c r="P114" s="27">
        <v>0</v>
      </c>
      <c r="Q114" s="2389">
        <v>0</v>
      </c>
      <c r="R114" s="2389">
        <v>220003</v>
      </c>
      <c r="S114" s="2389">
        <v>1099997</v>
      </c>
      <c r="T114" s="2389">
        <v>0</v>
      </c>
      <c r="U114" s="2389">
        <v>0</v>
      </c>
      <c r="V114" s="2389">
        <v>0</v>
      </c>
      <c r="W114" s="23">
        <v>0.56999999999999995</v>
      </c>
      <c r="X114" s="2389">
        <v>3</v>
      </c>
    </row>
    <row r="115" spans="1:24" x14ac:dyDescent="0.25">
      <c r="A115" s="27" t="s">
        <v>3234</v>
      </c>
      <c r="B115" s="27" t="s">
        <v>3515</v>
      </c>
      <c r="C115" s="27">
        <v>1455000</v>
      </c>
      <c r="D115" s="27">
        <v>1800000</v>
      </c>
      <c r="E115" s="27">
        <v>360000</v>
      </c>
      <c r="F115" s="27">
        <v>19000</v>
      </c>
      <c r="G115" s="27">
        <v>0</v>
      </c>
      <c r="H115" s="27">
        <v>414000</v>
      </c>
      <c r="I115" s="27">
        <v>0</v>
      </c>
      <c r="J115" s="27">
        <v>800000</v>
      </c>
      <c r="K115" s="27">
        <v>20000</v>
      </c>
      <c r="L115" s="27"/>
      <c r="M115" s="27">
        <f t="shared" si="41"/>
        <v>2589000</v>
      </c>
      <c r="N115" s="27">
        <f t="shared" si="42"/>
        <v>-2000</v>
      </c>
      <c r="O115" s="27" t="s">
        <v>3517</v>
      </c>
      <c r="P115" s="27">
        <v>0</v>
      </c>
      <c r="Q115" s="2392">
        <v>0</v>
      </c>
      <c r="R115" s="2392">
        <v>242492</v>
      </c>
      <c r="S115" s="2392">
        <v>1212508</v>
      </c>
      <c r="T115" s="2392">
        <v>0</v>
      </c>
      <c r="U115" s="2392">
        <v>0</v>
      </c>
      <c r="V115" s="2392">
        <v>0</v>
      </c>
      <c r="W115" s="23">
        <v>0.65</v>
      </c>
      <c r="X115" s="2392">
        <v>4</v>
      </c>
    </row>
    <row r="116" spans="1:24" x14ac:dyDescent="0.25">
      <c r="A116" s="27" t="s">
        <v>3234</v>
      </c>
      <c r="B116" s="27" t="s">
        <v>3519</v>
      </c>
      <c r="C116" s="27">
        <v>739000</v>
      </c>
      <c r="D116" s="27">
        <v>1000000</v>
      </c>
      <c r="E116" s="27">
        <v>200000</v>
      </c>
      <c r="F116" s="27">
        <v>14000</v>
      </c>
      <c r="G116" s="27">
        <v>0</v>
      </c>
      <c r="H116" s="27">
        <v>725000</v>
      </c>
      <c r="I116" s="27">
        <v>0</v>
      </c>
      <c r="J116" s="27">
        <v>1000000</v>
      </c>
      <c r="K116" s="27">
        <v>0</v>
      </c>
      <c r="L116" s="27"/>
      <c r="M116" s="27">
        <f t="shared" si="41"/>
        <v>2314000</v>
      </c>
      <c r="N116" s="27">
        <f t="shared" si="42"/>
        <v>0</v>
      </c>
      <c r="O116" s="27" t="s">
        <v>3520</v>
      </c>
      <c r="P116" s="27">
        <v>0</v>
      </c>
      <c r="Q116" s="2393">
        <v>0</v>
      </c>
      <c r="R116" s="2393">
        <v>123162</v>
      </c>
      <c r="S116" s="2393">
        <v>615838</v>
      </c>
      <c r="T116" s="2393">
        <v>0</v>
      </c>
      <c r="U116" s="2393">
        <v>0</v>
      </c>
      <c r="V116" s="2393">
        <v>0</v>
      </c>
      <c r="W116" s="23">
        <v>0.55000000000000004</v>
      </c>
      <c r="X116" s="2393">
        <v>1</v>
      </c>
    </row>
    <row r="117" spans="1:24" x14ac:dyDescent="0.25">
      <c r="A117" s="27" t="s">
        <v>3234</v>
      </c>
      <c r="B117" s="27" t="s">
        <v>3523</v>
      </c>
      <c r="C117" s="27">
        <v>693000</v>
      </c>
      <c r="D117" s="27">
        <v>550000</v>
      </c>
      <c r="E117" s="27">
        <v>110000</v>
      </c>
      <c r="F117" s="27">
        <v>24000</v>
      </c>
      <c r="G117" s="27">
        <v>0</v>
      </c>
      <c r="H117" s="27">
        <v>119000</v>
      </c>
      <c r="I117" s="27">
        <v>0</v>
      </c>
      <c r="J117" s="27">
        <v>0</v>
      </c>
      <c r="K117" s="27">
        <v>0</v>
      </c>
      <c r="L117" s="27"/>
      <c r="M117" s="27">
        <f xml:space="preserve"> M116+H117+ I117- J117- L117+ Q117</f>
        <v>2433000</v>
      </c>
      <c r="N117" s="27">
        <f>(C117-D117 - F117 - G117 + J117- K117- H117- I117- P117)*-1</f>
        <v>0</v>
      </c>
      <c r="O117" s="27" t="s">
        <v>2325</v>
      </c>
      <c r="P117" s="27">
        <v>0</v>
      </c>
      <c r="Q117" s="2398">
        <v>0</v>
      </c>
      <c r="R117" s="2398">
        <v>115504</v>
      </c>
      <c r="S117" s="2398">
        <v>577496.5</v>
      </c>
      <c r="T117" s="2398">
        <v>0</v>
      </c>
      <c r="U117" s="2398">
        <v>0</v>
      </c>
      <c r="V117" s="2398">
        <v>0</v>
      </c>
      <c r="W117" s="23">
        <v>0.5</v>
      </c>
      <c r="X117" s="2398">
        <v>2</v>
      </c>
    </row>
    <row r="118" spans="1:24" x14ac:dyDescent="0.25">
      <c r="A118" s="2100" t="s">
        <v>18</v>
      </c>
      <c r="B118" s="2100" t="s">
        <v>15</v>
      </c>
      <c r="C118" s="2100">
        <f t="shared" ref="C118:L118" si="43">SUM(C111:C117)</f>
        <v>5962000</v>
      </c>
      <c r="D118" s="2100">
        <f t="shared" si="43"/>
        <v>5150000</v>
      </c>
      <c r="E118" s="2100">
        <f t="shared" si="43"/>
        <v>1030000</v>
      </c>
      <c r="F118" s="2100">
        <f t="shared" si="43"/>
        <v>358000</v>
      </c>
      <c r="G118" s="2100">
        <f t="shared" si="43"/>
        <v>0</v>
      </c>
      <c r="H118" s="2100">
        <f t="shared" si="43"/>
        <v>2436000</v>
      </c>
      <c r="I118" s="2100">
        <f t="shared" si="43"/>
        <v>0</v>
      </c>
      <c r="J118" s="2100">
        <f t="shared" si="43"/>
        <v>2000000</v>
      </c>
      <c r="K118" s="2100">
        <f t="shared" si="43"/>
        <v>20000</v>
      </c>
      <c r="L118" s="2100">
        <f t="shared" si="43"/>
        <v>0</v>
      </c>
      <c r="M118" s="2100">
        <f>M117</f>
        <v>2433000</v>
      </c>
      <c r="N118" s="2100">
        <f>SUM(N111:N117)</f>
        <v>2000</v>
      </c>
      <c r="O118" s="2100"/>
      <c r="P118" s="2100">
        <f>SUM(P111:P117)</f>
        <v>0</v>
      </c>
      <c r="Q118" s="8"/>
    </row>
    <row r="119" spans="1:24" x14ac:dyDescent="0.25">
      <c r="A119" s="27" t="s">
        <v>3234</v>
      </c>
      <c r="B119" s="27" t="s">
        <v>3525</v>
      </c>
      <c r="C119" s="27">
        <v>523000</v>
      </c>
      <c r="D119" s="27">
        <v>500000</v>
      </c>
      <c r="E119" s="27">
        <v>100000</v>
      </c>
      <c r="F119" s="27">
        <v>24000</v>
      </c>
      <c r="G119" s="27">
        <v>0</v>
      </c>
      <c r="H119" s="27">
        <v>499000</v>
      </c>
      <c r="I119" s="27">
        <v>0</v>
      </c>
      <c r="J119" s="27">
        <v>500000</v>
      </c>
      <c r="K119" s="27">
        <v>0</v>
      </c>
      <c r="L119" s="27"/>
      <c r="M119" s="27">
        <f t="shared" ref="M119:M124" si="44" xml:space="preserve"> M118+H119+ I119- J119- L119+ Q119</f>
        <v>2432000</v>
      </c>
      <c r="N119" s="27">
        <f t="shared" ref="N119:N124" si="45">(C119-D119 - F119 - G119 + J119- K119- H119- I119- P119)*-1</f>
        <v>0</v>
      </c>
      <c r="O119" s="27" t="s">
        <v>3526</v>
      </c>
      <c r="P119" s="27">
        <v>0</v>
      </c>
      <c r="Q119" s="2400">
        <v>0</v>
      </c>
      <c r="R119" s="2400">
        <v>87173</v>
      </c>
      <c r="S119" s="2400">
        <v>435826.8</v>
      </c>
      <c r="T119" s="2400">
        <v>0</v>
      </c>
      <c r="U119" s="2400">
        <v>0</v>
      </c>
      <c r="V119" s="2400">
        <v>0</v>
      </c>
      <c r="W119" s="23">
        <v>0.52</v>
      </c>
      <c r="X119" s="2400">
        <v>1</v>
      </c>
    </row>
    <row r="120" spans="1:24" x14ac:dyDescent="0.25">
      <c r="A120" s="27" t="s">
        <v>3234</v>
      </c>
      <c r="B120" s="27" t="s">
        <v>3528</v>
      </c>
      <c r="C120" s="27">
        <v>830000</v>
      </c>
      <c r="D120" s="27">
        <v>700000</v>
      </c>
      <c r="E120" s="27">
        <v>140000</v>
      </c>
      <c r="F120" s="27">
        <v>228000</v>
      </c>
      <c r="G120" s="27">
        <v>0</v>
      </c>
      <c r="H120" s="27">
        <v>22000</v>
      </c>
      <c r="I120" s="27">
        <v>0</v>
      </c>
      <c r="J120" s="27">
        <v>120000</v>
      </c>
      <c r="K120" s="27">
        <v>0</v>
      </c>
      <c r="L120" s="27"/>
      <c r="M120" s="27">
        <f t="shared" si="44"/>
        <v>2334000</v>
      </c>
      <c r="N120" s="27">
        <f t="shared" si="45"/>
        <v>0</v>
      </c>
      <c r="O120" s="27" t="s">
        <v>3531</v>
      </c>
      <c r="P120" s="27">
        <v>0</v>
      </c>
      <c r="Q120" s="2404">
        <v>0</v>
      </c>
      <c r="R120" s="2404">
        <v>138326</v>
      </c>
      <c r="S120" s="2404">
        <v>691674</v>
      </c>
      <c r="T120" s="2404">
        <v>0</v>
      </c>
      <c r="U120" s="2404">
        <v>0</v>
      </c>
      <c r="V120" s="2404">
        <v>0</v>
      </c>
      <c r="W120" s="23">
        <v>0.56000000000000005</v>
      </c>
      <c r="X120" s="2404">
        <v>3</v>
      </c>
    </row>
    <row r="121" spans="1:24" x14ac:dyDescent="0.25">
      <c r="A121" s="27" t="s">
        <v>3234</v>
      </c>
      <c r="B121" s="27" t="s">
        <v>3532</v>
      </c>
      <c r="C121" s="27">
        <v>1536000</v>
      </c>
      <c r="D121" s="27">
        <v>250000</v>
      </c>
      <c r="E121" s="27">
        <v>50000</v>
      </c>
      <c r="F121" s="27">
        <v>24000</v>
      </c>
      <c r="G121" s="27">
        <v>0</v>
      </c>
      <c r="H121" s="27">
        <v>1262000</v>
      </c>
      <c r="I121" s="27">
        <v>0</v>
      </c>
      <c r="J121" s="27">
        <v>0</v>
      </c>
      <c r="K121" s="27">
        <v>0</v>
      </c>
      <c r="L121" s="27"/>
      <c r="M121" s="27">
        <f t="shared" si="44"/>
        <v>3596000</v>
      </c>
      <c r="N121" s="27">
        <f t="shared" si="45"/>
        <v>0</v>
      </c>
      <c r="O121" s="27" t="s">
        <v>1844</v>
      </c>
      <c r="P121" s="27">
        <v>0</v>
      </c>
      <c r="Q121" s="2406">
        <v>0</v>
      </c>
      <c r="R121" s="2406">
        <v>255997</v>
      </c>
      <c r="S121" s="2406">
        <v>1280003</v>
      </c>
      <c r="T121" s="2406">
        <v>0</v>
      </c>
      <c r="U121" s="2406">
        <v>0</v>
      </c>
      <c r="V121" s="2406">
        <v>0</v>
      </c>
      <c r="W121" s="23">
        <v>0.69</v>
      </c>
      <c r="X121" s="2406">
        <v>1</v>
      </c>
    </row>
    <row r="122" spans="1:24" x14ac:dyDescent="0.25">
      <c r="A122" s="27" t="s">
        <v>3234</v>
      </c>
      <c r="B122" s="27" t="s">
        <v>3535</v>
      </c>
      <c r="C122" s="27">
        <v>922000</v>
      </c>
      <c r="D122" s="27">
        <v>900000</v>
      </c>
      <c r="E122" s="27">
        <v>300000</v>
      </c>
      <c r="F122" s="27">
        <v>19000</v>
      </c>
      <c r="G122" s="27">
        <v>0</v>
      </c>
      <c r="H122" s="27">
        <v>168000</v>
      </c>
      <c r="I122" s="27">
        <v>0</v>
      </c>
      <c r="J122" s="27">
        <v>200000</v>
      </c>
      <c r="K122" s="27">
        <v>35000</v>
      </c>
      <c r="L122" s="27"/>
      <c r="M122" s="27">
        <f t="shared" si="44"/>
        <v>3564000</v>
      </c>
      <c r="N122" s="27">
        <f t="shared" si="45"/>
        <v>0</v>
      </c>
      <c r="O122" s="27" t="s">
        <v>3536</v>
      </c>
      <c r="P122" s="27">
        <v>0</v>
      </c>
      <c r="Q122" s="2410">
        <v>0</v>
      </c>
      <c r="R122" s="2410">
        <v>153669</v>
      </c>
      <c r="S122" s="2410">
        <v>768331</v>
      </c>
      <c r="T122" s="2410">
        <v>0</v>
      </c>
      <c r="U122" s="2410">
        <v>0</v>
      </c>
      <c r="V122" s="2410">
        <v>0</v>
      </c>
      <c r="W122" s="23">
        <v>0.52</v>
      </c>
      <c r="X122" s="2410">
        <v>4</v>
      </c>
    </row>
    <row r="123" spans="1:24" x14ac:dyDescent="0.25">
      <c r="A123" s="27" t="s">
        <v>3234</v>
      </c>
      <c r="B123" s="27" t="s">
        <v>3537</v>
      </c>
      <c r="C123" s="27">
        <v>880000</v>
      </c>
      <c r="D123" s="27">
        <v>100000</v>
      </c>
      <c r="E123" s="27">
        <v>20000</v>
      </c>
      <c r="F123" s="27">
        <v>24000</v>
      </c>
      <c r="G123" s="27">
        <v>0</v>
      </c>
      <c r="H123" s="27">
        <v>756000</v>
      </c>
      <c r="I123" s="27">
        <v>0</v>
      </c>
      <c r="J123" s="27">
        <v>0</v>
      </c>
      <c r="K123" s="27">
        <v>0</v>
      </c>
      <c r="L123" s="27"/>
      <c r="M123" s="27">
        <f t="shared" si="44"/>
        <v>4320000</v>
      </c>
      <c r="N123" s="27">
        <f t="shared" si="45"/>
        <v>0</v>
      </c>
      <c r="O123" s="27" t="s">
        <v>3539</v>
      </c>
      <c r="P123" s="27">
        <v>0</v>
      </c>
      <c r="Q123" s="2413">
        <v>0</v>
      </c>
      <c r="R123" s="2413">
        <v>146664</v>
      </c>
      <c r="S123" s="2413">
        <v>733336.5</v>
      </c>
      <c r="T123" s="2413">
        <v>0</v>
      </c>
      <c r="U123" s="2413">
        <v>0</v>
      </c>
      <c r="V123" s="2413">
        <v>0</v>
      </c>
      <c r="W123" s="23">
        <v>0.59</v>
      </c>
      <c r="X123" s="2413">
        <v>1</v>
      </c>
    </row>
    <row r="124" spans="1:24" x14ac:dyDescent="0.25">
      <c r="A124" s="27" t="s">
        <v>3234</v>
      </c>
      <c r="B124" s="27" t="s">
        <v>3540</v>
      </c>
      <c r="C124" s="27">
        <v>782000</v>
      </c>
      <c r="D124" s="27">
        <v>600000</v>
      </c>
      <c r="E124" s="27">
        <v>120000</v>
      </c>
      <c r="F124" s="27">
        <v>14000</v>
      </c>
      <c r="G124" s="27">
        <v>0</v>
      </c>
      <c r="H124" s="27">
        <v>768000</v>
      </c>
      <c r="I124" s="27">
        <v>0</v>
      </c>
      <c r="J124" s="27">
        <v>600000</v>
      </c>
      <c r="K124" s="27">
        <v>0</v>
      </c>
      <c r="L124" s="27"/>
      <c r="M124" s="27">
        <f t="shared" si="44"/>
        <v>4488000</v>
      </c>
      <c r="N124" s="27">
        <f t="shared" si="45"/>
        <v>0</v>
      </c>
      <c r="O124" s="27" t="s">
        <v>3542</v>
      </c>
      <c r="P124" s="27">
        <v>0</v>
      </c>
      <c r="Q124" s="2416">
        <v>0</v>
      </c>
      <c r="R124" s="2416">
        <v>130334</v>
      </c>
      <c r="S124" s="2416">
        <v>651666</v>
      </c>
      <c r="T124" s="2416">
        <v>0</v>
      </c>
      <c r="U124" s="2416">
        <v>0</v>
      </c>
      <c r="V124" s="2416">
        <v>0</v>
      </c>
      <c r="W124" s="23">
        <v>0.59</v>
      </c>
      <c r="X124" s="2416">
        <v>1</v>
      </c>
    </row>
    <row r="125" spans="1:24" x14ac:dyDescent="0.25">
      <c r="A125" s="27" t="s">
        <v>3234</v>
      </c>
      <c r="B125" s="27" t="s">
        <v>3540</v>
      </c>
      <c r="C125" s="27">
        <v>657000</v>
      </c>
      <c r="D125" s="27">
        <v>100000</v>
      </c>
      <c r="E125" s="27">
        <v>140000</v>
      </c>
      <c r="F125" s="27">
        <v>38000</v>
      </c>
      <c r="G125" s="27">
        <v>0</v>
      </c>
      <c r="H125" s="27">
        <v>1113000</v>
      </c>
      <c r="I125" s="27">
        <v>0</v>
      </c>
      <c r="J125" s="27">
        <v>606000</v>
      </c>
      <c r="K125" s="27">
        <v>0</v>
      </c>
      <c r="L125" s="27"/>
      <c r="M125" s="27">
        <f xml:space="preserve"> M124+H125+ I125- J125- L125+ Q125</f>
        <v>4995000</v>
      </c>
      <c r="N125" s="27">
        <f>(C125-D125 - F125 - G125 + J125- K125- H125- I125- P125)*-1</f>
        <v>-12000</v>
      </c>
      <c r="O125" s="27" t="s">
        <v>3543</v>
      </c>
      <c r="P125" s="27">
        <v>0</v>
      </c>
      <c r="Q125" s="2417">
        <v>0</v>
      </c>
      <c r="R125" s="2417">
        <v>109500</v>
      </c>
      <c r="S125" s="2417">
        <v>1329500.5</v>
      </c>
      <c r="T125" s="2417">
        <v>0</v>
      </c>
      <c r="U125" s="2417">
        <v>0</v>
      </c>
      <c r="V125" s="2417">
        <v>0</v>
      </c>
      <c r="W125" s="23">
        <v>1.08</v>
      </c>
      <c r="X125" s="2417">
        <v>2</v>
      </c>
    </row>
    <row r="126" spans="1:24" x14ac:dyDescent="0.25">
      <c r="A126" s="2100" t="s">
        <v>19</v>
      </c>
      <c r="B126" s="2100" t="s">
        <v>15</v>
      </c>
      <c r="C126" s="2100">
        <f t="shared" ref="C126:L126" si="46">SUM(C119:C125)</f>
        <v>6130000</v>
      </c>
      <c r="D126" s="2100">
        <f t="shared" si="46"/>
        <v>3150000</v>
      </c>
      <c r="E126" s="2100">
        <f t="shared" si="46"/>
        <v>870000</v>
      </c>
      <c r="F126" s="2100">
        <f t="shared" si="46"/>
        <v>371000</v>
      </c>
      <c r="G126" s="2100">
        <f t="shared" si="46"/>
        <v>0</v>
      </c>
      <c r="H126" s="2100">
        <f t="shared" si="46"/>
        <v>4588000</v>
      </c>
      <c r="I126" s="2100">
        <f t="shared" si="46"/>
        <v>0</v>
      </c>
      <c r="J126" s="2100">
        <f t="shared" si="46"/>
        <v>2026000</v>
      </c>
      <c r="K126" s="2100">
        <f t="shared" si="46"/>
        <v>35000</v>
      </c>
      <c r="L126" s="2100">
        <f t="shared" si="46"/>
        <v>0</v>
      </c>
      <c r="M126" s="2100">
        <f>M125</f>
        <v>4995000</v>
      </c>
      <c r="N126" s="2100">
        <f>SUM(N119:N125)</f>
        <v>-12000</v>
      </c>
      <c r="O126" s="2100"/>
      <c r="P126" s="2100">
        <f>SUM(P119:P125)</f>
        <v>0</v>
      </c>
      <c r="Q126" s="8"/>
    </row>
    <row r="127" spans="1:24" x14ac:dyDescent="0.25">
      <c r="A127" s="2101" t="s">
        <v>15</v>
      </c>
      <c r="B127" s="2101" t="s">
        <v>20</v>
      </c>
      <c r="C127" s="2101">
        <f t="shared" ref="C127:L127" si="47">C102+C110+C118+C126</f>
        <v>24799000</v>
      </c>
      <c r="D127" s="2101">
        <f t="shared" si="47"/>
        <v>17200000</v>
      </c>
      <c r="E127" s="2101">
        <f t="shared" si="47"/>
        <v>3680000</v>
      </c>
      <c r="F127" s="2101">
        <f t="shared" si="47"/>
        <v>1521000</v>
      </c>
      <c r="G127" s="2101">
        <f t="shared" si="47"/>
        <v>0</v>
      </c>
      <c r="H127" s="2101">
        <f t="shared" si="47"/>
        <v>13159000</v>
      </c>
      <c r="I127" s="2101">
        <f t="shared" si="47"/>
        <v>0</v>
      </c>
      <c r="J127" s="2101">
        <f t="shared" si="47"/>
        <v>7149000</v>
      </c>
      <c r="K127" s="2101">
        <f t="shared" si="47"/>
        <v>55000</v>
      </c>
      <c r="L127" s="2101">
        <f t="shared" si="47"/>
        <v>0</v>
      </c>
      <c r="M127" s="2101">
        <f>M126</f>
        <v>4995000</v>
      </c>
      <c r="N127" s="2101">
        <f>N102+N110+N118+N126</f>
        <v>-13000</v>
      </c>
      <c r="O127" s="2101"/>
      <c r="P127" s="2101">
        <f>P102+P110+P118+P126</f>
        <v>0</v>
      </c>
      <c r="Q127" s="9"/>
    </row>
    <row r="128" spans="1:24" x14ac:dyDescent="0.25">
      <c r="A128" s="27" t="s">
        <v>3234</v>
      </c>
      <c r="B128" s="27" t="s">
        <v>3546</v>
      </c>
      <c r="C128" s="27">
        <v>721000</v>
      </c>
      <c r="D128" s="27">
        <v>750000</v>
      </c>
      <c r="E128" s="27">
        <v>150000</v>
      </c>
      <c r="F128" s="27">
        <v>214000</v>
      </c>
      <c r="G128" s="27">
        <v>0</v>
      </c>
      <c r="H128" s="27">
        <v>269000</v>
      </c>
      <c r="I128" s="27">
        <v>0</v>
      </c>
      <c r="J128" s="27">
        <v>500000</v>
      </c>
      <c r="K128" s="27">
        <v>0</v>
      </c>
      <c r="L128" s="27"/>
      <c r="M128" s="27">
        <f xml:space="preserve"> M127+H128+ I128- J128- L128+ Q128</f>
        <v>4764000</v>
      </c>
      <c r="N128" s="27">
        <f>(C128-D128 - F128 - G128 + J128- K128- H128- I128- P128)*-1</f>
        <v>12000</v>
      </c>
      <c r="O128" s="27" t="s">
        <v>3547</v>
      </c>
      <c r="P128" s="27">
        <v>0</v>
      </c>
      <c r="Q128" s="2421">
        <v>0</v>
      </c>
      <c r="R128" s="2421">
        <v>120168</v>
      </c>
      <c r="S128" s="2421">
        <v>600832</v>
      </c>
      <c r="T128" s="2421">
        <v>0</v>
      </c>
      <c r="U128" s="2421">
        <v>0</v>
      </c>
      <c r="V128" s="2421">
        <v>0</v>
      </c>
      <c r="W128" s="23">
        <v>0.52</v>
      </c>
      <c r="X128" s="2421">
        <v>2</v>
      </c>
    </row>
    <row r="129" spans="1:24" x14ac:dyDescent="0.25">
      <c r="A129" s="27" t="s">
        <v>3234</v>
      </c>
      <c r="B129" s="27" t="s">
        <v>3548</v>
      </c>
      <c r="C129" s="27">
        <v>992000</v>
      </c>
      <c r="D129" s="27">
        <v>1100000</v>
      </c>
      <c r="E129" s="27">
        <v>220000</v>
      </c>
      <c r="F129" s="27">
        <v>14000</v>
      </c>
      <c r="G129" s="27">
        <v>0</v>
      </c>
      <c r="H129" s="27">
        <v>67000</v>
      </c>
      <c r="I129" s="27">
        <v>0</v>
      </c>
      <c r="J129" s="27">
        <v>200000</v>
      </c>
      <c r="K129" s="27">
        <v>0</v>
      </c>
      <c r="L129" s="27"/>
      <c r="M129" s="27">
        <f xml:space="preserve"> M128+H129+ I129- J129- L129+ Q129</f>
        <v>4631000</v>
      </c>
      <c r="N129" s="27">
        <f>(C129-D129 - F129 - G129 + J129- K129- H129- I129- P129)*-1</f>
        <v>-11000</v>
      </c>
      <c r="O129" s="27" t="s">
        <v>3550</v>
      </c>
      <c r="P129" s="27">
        <v>0</v>
      </c>
      <c r="Q129" s="2424">
        <v>0</v>
      </c>
      <c r="R129" s="2424">
        <v>165333</v>
      </c>
      <c r="S129" s="2424">
        <v>826666.7</v>
      </c>
      <c r="T129" s="2424">
        <v>0</v>
      </c>
      <c r="U129" s="2424">
        <v>0</v>
      </c>
      <c r="V129" s="2424">
        <v>0</v>
      </c>
      <c r="W129" s="23">
        <v>0.57999999999999996</v>
      </c>
      <c r="X129" s="2424">
        <v>2</v>
      </c>
    </row>
    <row r="130" spans="1:24" x14ac:dyDescent="0.25">
      <c r="A130" s="27" t="s">
        <v>3234</v>
      </c>
      <c r="B130" s="27" t="s">
        <v>3552</v>
      </c>
      <c r="C130" s="27">
        <v>1639000</v>
      </c>
      <c r="D130" s="27">
        <v>2702000</v>
      </c>
      <c r="E130" s="27">
        <v>540000</v>
      </c>
      <c r="F130" s="27">
        <v>14000</v>
      </c>
      <c r="G130" s="27">
        <v>0</v>
      </c>
      <c r="H130" s="27">
        <v>887000</v>
      </c>
      <c r="I130" s="27">
        <v>0</v>
      </c>
      <c r="J130" s="27">
        <v>1986000</v>
      </c>
      <c r="K130" s="27">
        <v>0</v>
      </c>
      <c r="L130" s="27"/>
      <c r="M130" s="27">
        <f xml:space="preserve"> M129+H130+ I130- J130- L130+ Q130</f>
        <v>3532000</v>
      </c>
      <c r="N130" s="27">
        <f>(C130-D130 - F130 - G130 + J130- K130- H130- I130- P130)*-1</f>
        <v>-22000</v>
      </c>
      <c r="O130" s="27" t="s">
        <v>3553</v>
      </c>
      <c r="P130" s="27">
        <v>0</v>
      </c>
      <c r="Q130" s="2428">
        <v>0</v>
      </c>
      <c r="R130" s="2428">
        <v>273159</v>
      </c>
      <c r="S130" s="2428">
        <v>1365841</v>
      </c>
      <c r="T130" s="2428">
        <v>0</v>
      </c>
      <c r="U130" s="2428">
        <v>0</v>
      </c>
      <c r="V130" s="2428">
        <v>0</v>
      </c>
      <c r="W130" s="23">
        <v>0.85</v>
      </c>
      <c r="X130" s="2428">
        <v>7</v>
      </c>
    </row>
    <row r="131" spans="1:24" x14ac:dyDescent="0.25">
      <c r="A131" s="27" t="s">
        <v>3234</v>
      </c>
      <c r="B131" s="27">
        <v>44567</v>
      </c>
      <c r="C131" s="27">
        <v>633000</v>
      </c>
      <c r="D131" s="27">
        <v>2200000</v>
      </c>
      <c r="E131" s="27">
        <v>440000</v>
      </c>
      <c r="F131" s="27">
        <v>34000</v>
      </c>
      <c r="G131" s="27">
        <v>0</v>
      </c>
      <c r="H131" s="27">
        <v>412000</v>
      </c>
      <c r="I131" s="27">
        <v>0</v>
      </c>
      <c r="J131" s="27">
        <v>2000000</v>
      </c>
      <c r="K131" s="27">
        <v>0</v>
      </c>
      <c r="L131" s="27">
        <v>2000000</v>
      </c>
      <c r="M131" s="27">
        <f xml:space="preserve"> M130+H131+ I131- J131- L131+ Q131</f>
        <v>-56000</v>
      </c>
      <c r="N131" s="27">
        <f>(C131-D131 - F131 - G131 + J131- K131- H131- I131- P131)*-1</f>
        <v>13000</v>
      </c>
      <c r="O131" s="27" t="s">
        <v>3554</v>
      </c>
      <c r="P131" s="27">
        <v>0</v>
      </c>
      <c r="Q131" s="2429">
        <v>0</v>
      </c>
      <c r="R131" s="2429">
        <v>105500</v>
      </c>
      <c r="S131" s="2429">
        <v>527500.30000000005</v>
      </c>
      <c r="T131" s="2429">
        <v>0</v>
      </c>
      <c r="U131" s="2429">
        <v>0</v>
      </c>
      <c r="V131" s="2429">
        <v>0</v>
      </c>
      <c r="W131" s="23">
        <v>0.67</v>
      </c>
      <c r="X131" s="2429">
        <v>5</v>
      </c>
    </row>
    <row r="132" spans="1:24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</row>
    <row r="133" spans="1:24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</row>
    <row r="134" spans="1:24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</row>
    <row r="135" spans="1:24" x14ac:dyDescent="0.25">
      <c r="A135" s="2100" t="s">
        <v>16</v>
      </c>
      <c r="B135" s="2100" t="s">
        <v>15</v>
      </c>
      <c r="C135" s="2100">
        <f t="shared" ref="C135:L135" si="48">SUM(C128:C134)</f>
        <v>3985000</v>
      </c>
      <c r="D135" s="2100">
        <f t="shared" si="48"/>
        <v>6752000</v>
      </c>
      <c r="E135" s="2100">
        <f t="shared" si="48"/>
        <v>1350000</v>
      </c>
      <c r="F135" s="2100">
        <f t="shared" si="48"/>
        <v>276000</v>
      </c>
      <c r="G135" s="2100">
        <f t="shared" si="48"/>
        <v>0</v>
      </c>
      <c r="H135" s="2100">
        <f t="shared" si="48"/>
        <v>1635000</v>
      </c>
      <c r="I135" s="2100">
        <f t="shared" si="48"/>
        <v>0</v>
      </c>
      <c r="J135" s="2100">
        <f t="shared" si="48"/>
        <v>4686000</v>
      </c>
      <c r="K135" s="2100">
        <f t="shared" si="48"/>
        <v>0</v>
      </c>
      <c r="L135" s="2100">
        <f t="shared" si="48"/>
        <v>2000000</v>
      </c>
      <c r="M135" s="2100">
        <f>M134</f>
        <v>0</v>
      </c>
      <c r="N135" s="2100">
        <f>SUM(N128:N134)</f>
        <v>-8000</v>
      </c>
      <c r="O135" s="2100"/>
      <c r="P135" s="2100">
        <f>SUM(P128:P134)</f>
        <v>0</v>
      </c>
      <c r="Q135" s="8"/>
    </row>
    <row r="136" spans="1:24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4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</row>
    <row r="138" spans="1:24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</row>
    <row r="139" spans="1:24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</row>
    <row r="140" spans="1:24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</row>
    <row r="141" spans="1:24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</row>
    <row r="142" spans="1:24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</row>
    <row r="143" spans="1:24" x14ac:dyDescent="0.25">
      <c r="A143" s="2100" t="s">
        <v>17</v>
      </c>
      <c r="B143" s="2100" t="s">
        <v>15</v>
      </c>
      <c r="C143" s="2100">
        <f t="shared" ref="C143:L143" si="49">SUM(C136:C142)</f>
        <v>0</v>
      </c>
      <c r="D143" s="2100">
        <f t="shared" si="49"/>
        <v>0</v>
      </c>
      <c r="E143" s="2100">
        <f t="shared" si="49"/>
        <v>0</v>
      </c>
      <c r="F143" s="2100">
        <f t="shared" si="49"/>
        <v>0</v>
      </c>
      <c r="G143" s="2100">
        <f t="shared" si="49"/>
        <v>0</v>
      </c>
      <c r="H143" s="2100">
        <f t="shared" si="49"/>
        <v>0</v>
      </c>
      <c r="I143" s="2100">
        <f t="shared" si="49"/>
        <v>0</v>
      </c>
      <c r="J143" s="2100">
        <f t="shared" si="49"/>
        <v>0</v>
      </c>
      <c r="K143" s="2100">
        <f t="shared" si="49"/>
        <v>0</v>
      </c>
      <c r="L143" s="2100">
        <f t="shared" si="49"/>
        <v>0</v>
      </c>
      <c r="M143" s="2100">
        <f>M142</f>
        <v>0</v>
      </c>
      <c r="N143" s="2100">
        <f>SUM(N136:N142)</f>
        <v>0</v>
      </c>
      <c r="O143" s="2100"/>
      <c r="P143" s="2100">
        <f>SUM(P136:P142)</f>
        <v>0</v>
      </c>
      <c r="Q143" s="8"/>
    </row>
    <row r="144" spans="1:24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</row>
    <row r="145" spans="1:17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</row>
    <row r="146" spans="1:17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</row>
    <row r="147" spans="1:17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</row>
    <row r="148" spans="1:17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</row>
    <row r="149" spans="1:17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</row>
    <row r="150" spans="1:17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</row>
    <row r="151" spans="1:17" x14ac:dyDescent="0.25">
      <c r="A151" s="2100" t="s">
        <v>18</v>
      </c>
      <c r="B151" s="2100" t="s">
        <v>15</v>
      </c>
      <c r="C151" s="2100">
        <f t="shared" ref="C151:L151" si="50">SUM(C144:C150)</f>
        <v>0</v>
      </c>
      <c r="D151" s="2100">
        <f t="shared" si="50"/>
        <v>0</v>
      </c>
      <c r="E151" s="2100">
        <f t="shared" si="50"/>
        <v>0</v>
      </c>
      <c r="F151" s="2100">
        <f t="shared" si="50"/>
        <v>0</v>
      </c>
      <c r="G151" s="2100">
        <f t="shared" si="50"/>
        <v>0</v>
      </c>
      <c r="H151" s="2100">
        <f t="shared" si="50"/>
        <v>0</v>
      </c>
      <c r="I151" s="2100">
        <f t="shared" si="50"/>
        <v>0</v>
      </c>
      <c r="J151" s="2100">
        <f t="shared" si="50"/>
        <v>0</v>
      </c>
      <c r="K151" s="2100">
        <f t="shared" si="50"/>
        <v>0</v>
      </c>
      <c r="L151" s="2100">
        <f t="shared" si="50"/>
        <v>0</v>
      </c>
      <c r="M151" s="2100">
        <f>M150</f>
        <v>0</v>
      </c>
      <c r="N151" s="2100">
        <f>SUM(N144:N150)</f>
        <v>0</v>
      </c>
      <c r="O151" s="2100"/>
      <c r="P151" s="2100">
        <f>SUM(P144:P150)</f>
        <v>0</v>
      </c>
      <c r="Q151" s="8"/>
    </row>
    <row r="152" spans="1:17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</row>
    <row r="153" spans="1:17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</row>
    <row r="154" spans="1:17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</row>
    <row r="155" spans="1:17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17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</row>
    <row r="157" spans="1:17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</row>
    <row r="158" spans="1:17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</row>
    <row r="159" spans="1:17" x14ac:dyDescent="0.25">
      <c r="A159" s="2100" t="s">
        <v>19</v>
      </c>
      <c r="B159" s="2100" t="s">
        <v>15</v>
      </c>
      <c r="C159" s="2100">
        <f t="shared" ref="C159:L159" si="51">SUM(C152:C158)</f>
        <v>0</v>
      </c>
      <c r="D159" s="2100">
        <f t="shared" si="51"/>
        <v>0</v>
      </c>
      <c r="E159" s="2100">
        <f t="shared" si="51"/>
        <v>0</v>
      </c>
      <c r="F159" s="2100">
        <f t="shared" si="51"/>
        <v>0</v>
      </c>
      <c r="G159" s="2100">
        <f t="shared" si="51"/>
        <v>0</v>
      </c>
      <c r="H159" s="2100">
        <f t="shared" si="51"/>
        <v>0</v>
      </c>
      <c r="I159" s="2100">
        <f t="shared" si="51"/>
        <v>0</v>
      </c>
      <c r="J159" s="2100">
        <f t="shared" si="51"/>
        <v>0</v>
      </c>
      <c r="K159" s="2100">
        <f t="shared" si="51"/>
        <v>0</v>
      </c>
      <c r="L159" s="2100">
        <f t="shared" si="51"/>
        <v>0</v>
      </c>
      <c r="M159" s="2100">
        <f>M158</f>
        <v>0</v>
      </c>
      <c r="N159" s="2100">
        <f>SUM(N152:N158)</f>
        <v>0</v>
      </c>
      <c r="O159" s="2100"/>
      <c r="P159" s="2100">
        <f>SUM(P152:P158)</f>
        <v>0</v>
      </c>
      <c r="Q159" s="8"/>
    </row>
    <row r="160" spans="1:17" x14ac:dyDescent="0.25">
      <c r="A160" s="2101" t="s">
        <v>15</v>
      </c>
      <c r="B160" s="2101" t="s">
        <v>20</v>
      </c>
      <c r="C160" s="2101">
        <f t="shared" ref="C160:L160" si="52">C135+C143+C151+C159</f>
        <v>3985000</v>
      </c>
      <c r="D160" s="2101">
        <f t="shared" si="52"/>
        <v>6752000</v>
      </c>
      <c r="E160" s="2101">
        <f t="shared" si="52"/>
        <v>1350000</v>
      </c>
      <c r="F160" s="2101">
        <f t="shared" si="52"/>
        <v>276000</v>
      </c>
      <c r="G160" s="2101">
        <f t="shared" si="52"/>
        <v>0</v>
      </c>
      <c r="H160" s="2101">
        <f t="shared" si="52"/>
        <v>1635000</v>
      </c>
      <c r="I160" s="2101">
        <f t="shared" si="52"/>
        <v>0</v>
      </c>
      <c r="J160" s="2101">
        <f t="shared" si="52"/>
        <v>4686000</v>
      </c>
      <c r="K160" s="2101">
        <f t="shared" si="52"/>
        <v>0</v>
      </c>
      <c r="L160" s="2101">
        <f t="shared" si="52"/>
        <v>2000000</v>
      </c>
      <c r="M160" s="2101">
        <f>M159</f>
        <v>0</v>
      </c>
      <c r="N160" s="2101">
        <f>N135+N143+N151+N159</f>
        <v>-8000</v>
      </c>
      <c r="O160" s="2101"/>
      <c r="P160" s="2101">
        <f>P135+P143+P151+P159</f>
        <v>0</v>
      </c>
      <c r="Q160" s="9"/>
    </row>
    <row r="161" spans="1:17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</row>
    <row r="162" spans="1:17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</row>
    <row r="163" spans="1:17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</row>
    <row r="164" spans="1:17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</row>
    <row r="165" spans="1:17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</row>
    <row r="166" spans="1:17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</row>
    <row r="167" spans="1:17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</row>
    <row r="168" spans="1:17" x14ac:dyDescent="0.25">
      <c r="A168" s="2100" t="s">
        <v>16</v>
      </c>
      <c r="B168" s="2100" t="s">
        <v>15</v>
      </c>
      <c r="C168" s="2100">
        <f t="shared" ref="C168:L168" si="53">SUM(C161:C167)</f>
        <v>0</v>
      </c>
      <c r="D168" s="2100">
        <f t="shared" si="53"/>
        <v>0</v>
      </c>
      <c r="E168" s="2100">
        <f t="shared" si="53"/>
        <v>0</v>
      </c>
      <c r="F168" s="2100">
        <f t="shared" si="53"/>
        <v>0</v>
      </c>
      <c r="G168" s="2100">
        <f t="shared" si="53"/>
        <v>0</v>
      </c>
      <c r="H168" s="2100">
        <f t="shared" si="53"/>
        <v>0</v>
      </c>
      <c r="I168" s="2100">
        <f t="shared" si="53"/>
        <v>0</v>
      </c>
      <c r="J168" s="2100">
        <f t="shared" si="53"/>
        <v>0</v>
      </c>
      <c r="K168" s="2100">
        <f t="shared" si="53"/>
        <v>0</v>
      </c>
      <c r="L168" s="2100">
        <f t="shared" si="53"/>
        <v>0</v>
      </c>
      <c r="M168" s="2100">
        <f>M167</f>
        <v>0</v>
      </c>
      <c r="N168" s="2100">
        <f>SUM(N161:N167)</f>
        <v>0</v>
      </c>
      <c r="O168" s="2100"/>
      <c r="P168" s="2100">
        <f>SUM(P161:P167)</f>
        <v>0</v>
      </c>
      <c r="Q168" s="8"/>
    </row>
    <row r="169" spans="1:17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</row>
    <row r="170" spans="1:17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</row>
    <row r="171" spans="1:17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</row>
    <row r="172" spans="1:17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17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</row>
    <row r="174" spans="1:17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</row>
    <row r="175" spans="1:17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</row>
    <row r="176" spans="1:17" x14ac:dyDescent="0.25">
      <c r="A176" s="2100" t="s">
        <v>17</v>
      </c>
      <c r="B176" s="2100" t="s">
        <v>15</v>
      </c>
      <c r="C176" s="2100">
        <f t="shared" ref="C176:L176" si="54">SUM(C169:C175)</f>
        <v>0</v>
      </c>
      <c r="D176" s="2100">
        <f t="shared" si="54"/>
        <v>0</v>
      </c>
      <c r="E176" s="2100">
        <f t="shared" si="54"/>
        <v>0</v>
      </c>
      <c r="F176" s="2100">
        <f t="shared" si="54"/>
        <v>0</v>
      </c>
      <c r="G176" s="2100">
        <f t="shared" si="54"/>
        <v>0</v>
      </c>
      <c r="H176" s="2100">
        <f t="shared" si="54"/>
        <v>0</v>
      </c>
      <c r="I176" s="2100">
        <f t="shared" si="54"/>
        <v>0</v>
      </c>
      <c r="J176" s="2100">
        <f t="shared" si="54"/>
        <v>0</v>
      </c>
      <c r="K176" s="2100">
        <f t="shared" si="54"/>
        <v>0</v>
      </c>
      <c r="L176" s="2100">
        <f t="shared" si="54"/>
        <v>0</v>
      </c>
      <c r="M176" s="2100">
        <f>M175</f>
        <v>0</v>
      </c>
      <c r="N176" s="2100">
        <f>SUM(N169:N175)</f>
        <v>0</v>
      </c>
      <c r="O176" s="2100"/>
      <c r="P176" s="2100">
        <f>SUM(P169:P175)</f>
        <v>0</v>
      </c>
      <c r="Q176" s="8"/>
    </row>
    <row r="177" spans="1:17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</row>
    <row r="178" spans="1:17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</row>
    <row r="179" spans="1:17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</row>
    <row r="180" spans="1:17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</row>
    <row r="181" spans="1:17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</row>
    <row r="182" spans="1:17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</row>
    <row r="183" spans="1:17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</row>
    <row r="184" spans="1:17" x14ac:dyDescent="0.25">
      <c r="A184" s="2100" t="s">
        <v>18</v>
      </c>
      <c r="B184" s="2100" t="s">
        <v>15</v>
      </c>
      <c r="C184" s="2100">
        <f t="shared" ref="C184:L184" si="55">SUM(C177:C183)</f>
        <v>0</v>
      </c>
      <c r="D184" s="2100">
        <f t="shared" si="55"/>
        <v>0</v>
      </c>
      <c r="E184" s="2100">
        <f t="shared" si="55"/>
        <v>0</v>
      </c>
      <c r="F184" s="2100">
        <f t="shared" si="55"/>
        <v>0</v>
      </c>
      <c r="G184" s="2100">
        <f t="shared" si="55"/>
        <v>0</v>
      </c>
      <c r="H184" s="2100">
        <f t="shared" si="55"/>
        <v>0</v>
      </c>
      <c r="I184" s="2100">
        <f t="shared" si="55"/>
        <v>0</v>
      </c>
      <c r="J184" s="2100">
        <f t="shared" si="55"/>
        <v>0</v>
      </c>
      <c r="K184" s="2100">
        <f t="shared" si="55"/>
        <v>0</v>
      </c>
      <c r="L184" s="2100">
        <f t="shared" si="55"/>
        <v>0</v>
      </c>
      <c r="M184" s="2100">
        <f>M183</f>
        <v>0</v>
      </c>
      <c r="N184" s="2100">
        <f>SUM(N177:N183)</f>
        <v>0</v>
      </c>
      <c r="O184" s="2100"/>
      <c r="P184" s="2100">
        <f>SUM(P177:P183)</f>
        <v>0</v>
      </c>
      <c r="Q184" s="8"/>
    </row>
    <row r="185" spans="1:17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</row>
    <row r="186" spans="1:17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</row>
    <row r="187" spans="1:17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</row>
    <row r="188" spans="1:17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</row>
    <row r="189" spans="1:17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</row>
    <row r="190" spans="1:17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</row>
    <row r="191" spans="1:17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</row>
    <row r="192" spans="1:17" x14ac:dyDescent="0.25">
      <c r="A192" s="2100" t="s">
        <v>19</v>
      </c>
      <c r="B192" s="2100" t="s">
        <v>15</v>
      </c>
      <c r="C192" s="2100">
        <f t="shared" ref="C192:L192" si="56">SUM(C185:C191)</f>
        <v>0</v>
      </c>
      <c r="D192" s="2100">
        <f t="shared" si="56"/>
        <v>0</v>
      </c>
      <c r="E192" s="2100">
        <f t="shared" si="56"/>
        <v>0</v>
      </c>
      <c r="F192" s="2100">
        <f t="shared" si="56"/>
        <v>0</v>
      </c>
      <c r="G192" s="2100">
        <f t="shared" si="56"/>
        <v>0</v>
      </c>
      <c r="H192" s="2100">
        <f t="shared" si="56"/>
        <v>0</v>
      </c>
      <c r="I192" s="2100">
        <f t="shared" si="56"/>
        <v>0</v>
      </c>
      <c r="J192" s="2100">
        <f t="shared" si="56"/>
        <v>0</v>
      </c>
      <c r="K192" s="2100">
        <f t="shared" si="56"/>
        <v>0</v>
      </c>
      <c r="L192" s="2100">
        <f t="shared" si="56"/>
        <v>0</v>
      </c>
      <c r="M192" s="2100">
        <f>M191</f>
        <v>0</v>
      </c>
      <c r="N192" s="2100">
        <f>SUM(N185:N191)</f>
        <v>0</v>
      </c>
      <c r="O192" s="2100"/>
      <c r="P192" s="2100">
        <f>SUM(P185:P191)</f>
        <v>0</v>
      </c>
      <c r="Q192" s="8"/>
    </row>
    <row r="193" spans="1:17" x14ac:dyDescent="0.25">
      <c r="A193" s="2101" t="s">
        <v>15</v>
      </c>
      <c r="B193" s="2101" t="s">
        <v>20</v>
      </c>
      <c r="C193" s="2101">
        <f t="shared" ref="C193:L193" si="57">C168+C176+C184+C192</f>
        <v>0</v>
      </c>
      <c r="D193" s="2101">
        <f t="shared" si="57"/>
        <v>0</v>
      </c>
      <c r="E193" s="2101">
        <f t="shared" si="57"/>
        <v>0</v>
      </c>
      <c r="F193" s="2101">
        <f t="shared" si="57"/>
        <v>0</v>
      </c>
      <c r="G193" s="2101">
        <f t="shared" si="57"/>
        <v>0</v>
      </c>
      <c r="H193" s="2101">
        <f t="shared" si="57"/>
        <v>0</v>
      </c>
      <c r="I193" s="2101">
        <f t="shared" si="57"/>
        <v>0</v>
      </c>
      <c r="J193" s="2101">
        <f t="shared" si="57"/>
        <v>0</v>
      </c>
      <c r="K193" s="2101">
        <f t="shared" si="57"/>
        <v>0</v>
      </c>
      <c r="L193" s="2101">
        <f t="shared" si="57"/>
        <v>0</v>
      </c>
      <c r="M193" s="2101">
        <f>M192</f>
        <v>0</v>
      </c>
      <c r="N193" s="2101">
        <f>N168+N176+N184+N192</f>
        <v>0</v>
      </c>
      <c r="O193" s="2101"/>
      <c r="P193" s="2101">
        <f>P168+P176+P184+P192</f>
        <v>0</v>
      </c>
      <c r="Q193" s="9"/>
    </row>
    <row r="194" spans="1:17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</row>
    <row r="195" spans="1:17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</row>
    <row r="196" spans="1:17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</row>
    <row r="197" spans="1:17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</row>
    <row r="198" spans="1:17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</row>
    <row r="199" spans="1:17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</row>
    <row r="200" spans="1:17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</row>
    <row r="201" spans="1:17" x14ac:dyDescent="0.25">
      <c r="A201" s="2100" t="s">
        <v>16</v>
      </c>
      <c r="B201" s="2100" t="s">
        <v>15</v>
      </c>
      <c r="C201" s="2100">
        <f t="shared" ref="C201:L201" si="58">SUM(C194:C200)</f>
        <v>0</v>
      </c>
      <c r="D201" s="2100">
        <f t="shared" si="58"/>
        <v>0</v>
      </c>
      <c r="E201" s="2100">
        <f t="shared" si="58"/>
        <v>0</v>
      </c>
      <c r="F201" s="2100">
        <f t="shared" si="58"/>
        <v>0</v>
      </c>
      <c r="G201" s="2100">
        <f t="shared" si="58"/>
        <v>0</v>
      </c>
      <c r="H201" s="2100">
        <f t="shared" si="58"/>
        <v>0</v>
      </c>
      <c r="I201" s="2100">
        <f t="shared" si="58"/>
        <v>0</v>
      </c>
      <c r="J201" s="2100">
        <f t="shared" si="58"/>
        <v>0</v>
      </c>
      <c r="K201" s="2100">
        <f t="shared" si="58"/>
        <v>0</v>
      </c>
      <c r="L201" s="2100">
        <f t="shared" si="58"/>
        <v>0</v>
      </c>
      <c r="M201" s="2100">
        <f>M200</f>
        <v>0</v>
      </c>
      <c r="N201" s="2100">
        <f>SUM(N194:N200)</f>
        <v>0</v>
      </c>
      <c r="O201" s="2100"/>
      <c r="P201" s="2100">
        <f>SUM(P194:P200)</f>
        <v>0</v>
      </c>
      <c r="Q201" s="8"/>
    </row>
    <row r="202" spans="1:17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</row>
    <row r="203" spans="1:17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</row>
    <row r="204" spans="1:17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</row>
    <row r="205" spans="1:17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</row>
    <row r="206" spans="1:17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17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</row>
    <row r="208" spans="1:17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</row>
    <row r="209" spans="1:17" x14ac:dyDescent="0.25">
      <c r="A209" s="2100" t="s">
        <v>17</v>
      </c>
      <c r="B209" s="2100" t="s">
        <v>15</v>
      </c>
      <c r="C209" s="2100">
        <f t="shared" ref="C209:L209" si="59">SUM(C202:C208)</f>
        <v>0</v>
      </c>
      <c r="D209" s="2100">
        <f t="shared" si="59"/>
        <v>0</v>
      </c>
      <c r="E209" s="2100">
        <f t="shared" si="59"/>
        <v>0</v>
      </c>
      <c r="F209" s="2100">
        <f t="shared" si="59"/>
        <v>0</v>
      </c>
      <c r="G209" s="2100">
        <f t="shared" si="59"/>
        <v>0</v>
      </c>
      <c r="H209" s="2100">
        <f t="shared" si="59"/>
        <v>0</v>
      </c>
      <c r="I209" s="2100">
        <f t="shared" si="59"/>
        <v>0</v>
      </c>
      <c r="J209" s="2100">
        <f t="shared" si="59"/>
        <v>0</v>
      </c>
      <c r="K209" s="2100">
        <f t="shared" si="59"/>
        <v>0</v>
      </c>
      <c r="L209" s="2100">
        <f t="shared" si="59"/>
        <v>0</v>
      </c>
      <c r="M209" s="2100">
        <f>M208</f>
        <v>0</v>
      </c>
      <c r="N209" s="2100">
        <f>SUM(N202:N208)</f>
        <v>0</v>
      </c>
      <c r="O209" s="2100"/>
      <c r="P209" s="2100">
        <f>SUM(P202:P208)</f>
        <v>0</v>
      </c>
      <c r="Q209" s="8"/>
    </row>
    <row r="210" spans="1:17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</row>
    <row r="211" spans="1:17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</row>
    <row r="212" spans="1:17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</row>
    <row r="213" spans="1:17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</row>
    <row r="214" spans="1:17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</row>
    <row r="215" spans="1:17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</row>
    <row r="216" spans="1:17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</row>
    <row r="217" spans="1:17" x14ac:dyDescent="0.25">
      <c r="A217" s="2100" t="s">
        <v>18</v>
      </c>
      <c r="B217" s="2100" t="s">
        <v>15</v>
      </c>
      <c r="C217" s="2100">
        <f t="shared" ref="C217:L217" si="60">SUM(C210:C216)</f>
        <v>0</v>
      </c>
      <c r="D217" s="2100">
        <f t="shared" si="60"/>
        <v>0</v>
      </c>
      <c r="E217" s="2100">
        <f t="shared" si="60"/>
        <v>0</v>
      </c>
      <c r="F217" s="2100">
        <f t="shared" si="60"/>
        <v>0</v>
      </c>
      <c r="G217" s="2100">
        <f t="shared" si="60"/>
        <v>0</v>
      </c>
      <c r="H217" s="2100">
        <f t="shared" si="60"/>
        <v>0</v>
      </c>
      <c r="I217" s="2100">
        <f t="shared" si="60"/>
        <v>0</v>
      </c>
      <c r="J217" s="2100">
        <f t="shared" si="60"/>
        <v>0</v>
      </c>
      <c r="K217" s="2100">
        <f t="shared" si="60"/>
        <v>0</v>
      </c>
      <c r="L217" s="2100">
        <f t="shared" si="60"/>
        <v>0</v>
      </c>
      <c r="M217" s="2100">
        <f>M216</f>
        <v>0</v>
      </c>
      <c r="N217" s="2100">
        <f>SUM(N210:N216)</f>
        <v>0</v>
      </c>
      <c r="O217" s="2100"/>
      <c r="P217" s="2100">
        <f>SUM(P210:P216)</f>
        <v>0</v>
      </c>
      <c r="Q217" s="8"/>
    </row>
    <row r="218" spans="1:17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</row>
    <row r="219" spans="1:17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</row>
    <row r="220" spans="1:17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</row>
    <row r="221" spans="1:17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</row>
    <row r="222" spans="1:17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</row>
    <row r="223" spans="1:17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</row>
    <row r="224" spans="1:17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</row>
    <row r="225" spans="1:17" x14ac:dyDescent="0.25">
      <c r="A225" s="2100" t="s">
        <v>19</v>
      </c>
      <c r="B225" s="2100" t="s">
        <v>15</v>
      </c>
      <c r="C225" s="2100">
        <f t="shared" ref="C225:L225" si="61">SUM(C218:C224)</f>
        <v>0</v>
      </c>
      <c r="D225" s="2100">
        <f t="shared" si="61"/>
        <v>0</v>
      </c>
      <c r="E225" s="2100">
        <f t="shared" si="61"/>
        <v>0</v>
      </c>
      <c r="F225" s="2100">
        <f t="shared" si="61"/>
        <v>0</v>
      </c>
      <c r="G225" s="2100">
        <f t="shared" si="61"/>
        <v>0</v>
      </c>
      <c r="H225" s="2100">
        <f t="shared" si="61"/>
        <v>0</v>
      </c>
      <c r="I225" s="2100">
        <f t="shared" si="61"/>
        <v>0</v>
      </c>
      <c r="J225" s="2100">
        <f t="shared" si="61"/>
        <v>0</v>
      </c>
      <c r="K225" s="2100">
        <f t="shared" si="61"/>
        <v>0</v>
      </c>
      <c r="L225" s="2100">
        <f t="shared" si="61"/>
        <v>0</v>
      </c>
      <c r="M225" s="2100">
        <f>M224</f>
        <v>0</v>
      </c>
      <c r="N225" s="2100">
        <f>SUM(N218:N224)</f>
        <v>0</v>
      </c>
      <c r="O225" s="2100"/>
      <c r="P225" s="2100">
        <f>SUM(P218:P224)</f>
        <v>0</v>
      </c>
      <c r="Q225" s="8"/>
    </row>
    <row r="226" spans="1:17" x14ac:dyDescent="0.25">
      <c r="A226" s="2101" t="s">
        <v>15</v>
      </c>
      <c r="B226" s="2101" t="s">
        <v>20</v>
      </c>
      <c r="C226" s="2101">
        <f t="shared" ref="C226:L226" si="62">C201+C209+C217+C225</f>
        <v>0</v>
      </c>
      <c r="D226" s="2101">
        <f t="shared" si="62"/>
        <v>0</v>
      </c>
      <c r="E226" s="2101">
        <f t="shared" si="62"/>
        <v>0</v>
      </c>
      <c r="F226" s="2101">
        <f t="shared" si="62"/>
        <v>0</v>
      </c>
      <c r="G226" s="2101">
        <f t="shared" si="62"/>
        <v>0</v>
      </c>
      <c r="H226" s="2101">
        <f t="shared" si="62"/>
        <v>0</v>
      </c>
      <c r="I226" s="2101">
        <f t="shared" si="62"/>
        <v>0</v>
      </c>
      <c r="J226" s="2101">
        <f t="shared" si="62"/>
        <v>0</v>
      </c>
      <c r="K226" s="2101">
        <f t="shared" si="62"/>
        <v>0</v>
      </c>
      <c r="L226" s="2101">
        <f t="shared" si="62"/>
        <v>0</v>
      </c>
      <c r="M226" s="2101">
        <f>M225</f>
        <v>0</v>
      </c>
      <c r="N226" s="2101">
        <f>N201+N209+N217+N225</f>
        <v>0</v>
      </c>
      <c r="O226" s="2101"/>
      <c r="P226" s="2101">
        <f>P201+P209+P217+P225</f>
        <v>0</v>
      </c>
      <c r="Q226" s="9"/>
    </row>
    <row r="227" spans="1:17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</row>
    <row r="228" spans="1:17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</row>
    <row r="229" spans="1:17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</row>
    <row r="230" spans="1:17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</row>
    <row r="231" spans="1:17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</row>
    <row r="232" spans="1:17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</row>
    <row r="233" spans="1:17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</row>
    <row r="234" spans="1:17" x14ac:dyDescent="0.25">
      <c r="A234" s="2100" t="s">
        <v>16</v>
      </c>
      <c r="B234" s="2100" t="s">
        <v>15</v>
      </c>
      <c r="C234" s="2100">
        <f t="shared" ref="C234:L234" si="63">SUM(C227:C233)</f>
        <v>0</v>
      </c>
      <c r="D234" s="2100">
        <f t="shared" si="63"/>
        <v>0</v>
      </c>
      <c r="E234" s="2100">
        <f t="shared" si="63"/>
        <v>0</v>
      </c>
      <c r="F234" s="2100">
        <f t="shared" si="63"/>
        <v>0</v>
      </c>
      <c r="G234" s="2100">
        <f t="shared" si="63"/>
        <v>0</v>
      </c>
      <c r="H234" s="2100">
        <f t="shared" si="63"/>
        <v>0</v>
      </c>
      <c r="I234" s="2100">
        <f t="shared" si="63"/>
        <v>0</v>
      </c>
      <c r="J234" s="2100">
        <f t="shared" si="63"/>
        <v>0</v>
      </c>
      <c r="K234" s="2100">
        <f t="shared" si="63"/>
        <v>0</v>
      </c>
      <c r="L234" s="2100">
        <f t="shared" si="63"/>
        <v>0</v>
      </c>
      <c r="M234" s="2100">
        <f>M233</f>
        <v>0</v>
      </c>
      <c r="N234" s="2100">
        <f>SUM(N227:N233)</f>
        <v>0</v>
      </c>
      <c r="O234" s="2100"/>
      <c r="P234" s="2100">
        <f>SUM(P227:P233)</f>
        <v>0</v>
      </c>
      <c r="Q234" s="8"/>
    </row>
    <row r="235" spans="1:17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</row>
    <row r="236" spans="1:17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</row>
    <row r="237" spans="1:17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</row>
    <row r="238" spans="1:17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</row>
    <row r="239" spans="1:17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</row>
    <row r="240" spans="1:17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</row>
    <row r="241" spans="1:17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</row>
    <row r="242" spans="1:17" x14ac:dyDescent="0.25">
      <c r="A242" s="2100" t="s">
        <v>17</v>
      </c>
      <c r="B242" s="2100" t="s">
        <v>15</v>
      </c>
      <c r="C242" s="2100">
        <f t="shared" ref="C242:L242" si="64">SUM(C235:C241)</f>
        <v>0</v>
      </c>
      <c r="D242" s="2100">
        <f t="shared" si="64"/>
        <v>0</v>
      </c>
      <c r="E242" s="2100">
        <f t="shared" si="64"/>
        <v>0</v>
      </c>
      <c r="F242" s="2100">
        <f t="shared" si="64"/>
        <v>0</v>
      </c>
      <c r="G242" s="2100">
        <f t="shared" si="64"/>
        <v>0</v>
      </c>
      <c r="H242" s="2100">
        <f t="shared" si="64"/>
        <v>0</v>
      </c>
      <c r="I242" s="2100">
        <f t="shared" si="64"/>
        <v>0</v>
      </c>
      <c r="J242" s="2100">
        <f t="shared" si="64"/>
        <v>0</v>
      </c>
      <c r="K242" s="2100">
        <f t="shared" si="64"/>
        <v>0</v>
      </c>
      <c r="L242" s="2100">
        <f t="shared" si="64"/>
        <v>0</v>
      </c>
      <c r="M242" s="2100">
        <f>M241</f>
        <v>0</v>
      </c>
      <c r="N242" s="2100">
        <f>SUM(N235:N241)</f>
        <v>0</v>
      </c>
      <c r="O242" s="2100"/>
      <c r="P242" s="2100">
        <f>SUM(P235:P241)</f>
        <v>0</v>
      </c>
      <c r="Q242" s="8"/>
    </row>
    <row r="243" spans="1:17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17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</row>
    <row r="245" spans="1:17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</row>
    <row r="246" spans="1:17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</row>
    <row r="247" spans="1:17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</row>
    <row r="248" spans="1:17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</row>
    <row r="249" spans="1:17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</row>
    <row r="250" spans="1:17" x14ac:dyDescent="0.25">
      <c r="A250" s="2100" t="s">
        <v>18</v>
      </c>
      <c r="B250" s="2100" t="s">
        <v>15</v>
      </c>
      <c r="C250" s="2100">
        <f t="shared" ref="C250:L250" si="65">SUM(C243:C249)</f>
        <v>0</v>
      </c>
      <c r="D250" s="2100">
        <f t="shared" si="65"/>
        <v>0</v>
      </c>
      <c r="E250" s="2100">
        <f t="shared" si="65"/>
        <v>0</v>
      </c>
      <c r="F250" s="2100">
        <f t="shared" si="65"/>
        <v>0</v>
      </c>
      <c r="G250" s="2100">
        <f t="shared" si="65"/>
        <v>0</v>
      </c>
      <c r="H250" s="2100">
        <f t="shared" si="65"/>
        <v>0</v>
      </c>
      <c r="I250" s="2100">
        <f t="shared" si="65"/>
        <v>0</v>
      </c>
      <c r="J250" s="2100">
        <f t="shared" si="65"/>
        <v>0</v>
      </c>
      <c r="K250" s="2100">
        <f t="shared" si="65"/>
        <v>0</v>
      </c>
      <c r="L250" s="2100">
        <f t="shared" si="65"/>
        <v>0</v>
      </c>
      <c r="M250" s="2100">
        <f>M249</f>
        <v>0</v>
      </c>
      <c r="N250" s="2100">
        <f>SUM(N243:N249)</f>
        <v>0</v>
      </c>
      <c r="O250" s="2100"/>
      <c r="P250" s="2100">
        <f>SUM(P243:P249)</f>
        <v>0</v>
      </c>
      <c r="Q250" s="8"/>
    </row>
    <row r="251" spans="1:17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</row>
    <row r="252" spans="1:17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</row>
    <row r="253" spans="1:17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</row>
    <row r="254" spans="1:17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</row>
    <row r="255" spans="1:17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</row>
    <row r="256" spans="1:17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</row>
    <row r="257" spans="1:17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</row>
    <row r="258" spans="1:17" x14ac:dyDescent="0.25">
      <c r="A258" s="2100" t="s">
        <v>19</v>
      </c>
      <c r="B258" s="2100" t="s">
        <v>15</v>
      </c>
      <c r="C258" s="2100">
        <f t="shared" ref="C258:L258" si="66">SUM(C251:C257)</f>
        <v>0</v>
      </c>
      <c r="D258" s="2100">
        <f t="shared" si="66"/>
        <v>0</v>
      </c>
      <c r="E258" s="2100">
        <f t="shared" si="66"/>
        <v>0</v>
      </c>
      <c r="F258" s="2100">
        <f t="shared" si="66"/>
        <v>0</v>
      </c>
      <c r="G258" s="2100">
        <f t="shared" si="66"/>
        <v>0</v>
      </c>
      <c r="H258" s="2100">
        <f t="shared" si="66"/>
        <v>0</v>
      </c>
      <c r="I258" s="2100">
        <f t="shared" si="66"/>
        <v>0</v>
      </c>
      <c r="J258" s="2100">
        <f t="shared" si="66"/>
        <v>0</v>
      </c>
      <c r="K258" s="2100">
        <f t="shared" si="66"/>
        <v>0</v>
      </c>
      <c r="L258" s="2100">
        <f t="shared" si="66"/>
        <v>0</v>
      </c>
      <c r="M258" s="2100">
        <f>M257</f>
        <v>0</v>
      </c>
      <c r="N258" s="2100">
        <f>SUM(N251:N257)</f>
        <v>0</v>
      </c>
      <c r="O258" s="2100"/>
      <c r="P258" s="2100">
        <f>SUM(P251:P257)</f>
        <v>0</v>
      </c>
      <c r="Q258" s="8"/>
    </row>
    <row r="259" spans="1:17" x14ac:dyDescent="0.25">
      <c r="A259" s="2101" t="s">
        <v>15</v>
      </c>
      <c r="B259" s="2101" t="s">
        <v>20</v>
      </c>
      <c r="C259" s="2101">
        <f t="shared" ref="C259:L259" si="67">C234+C242+C250+C258</f>
        <v>0</v>
      </c>
      <c r="D259" s="2101">
        <f t="shared" si="67"/>
        <v>0</v>
      </c>
      <c r="E259" s="2101">
        <f t="shared" si="67"/>
        <v>0</v>
      </c>
      <c r="F259" s="2101">
        <f t="shared" si="67"/>
        <v>0</v>
      </c>
      <c r="G259" s="2101">
        <f t="shared" si="67"/>
        <v>0</v>
      </c>
      <c r="H259" s="2101">
        <f t="shared" si="67"/>
        <v>0</v>
      </c>
      <c r="I259" s="2101">
        <f t="shared" si="67"/>
        <v>0</v>
      </c>
      <c r="J259" s="2101">
        <f t="shared" si="67"/>
        <v>0</v>
      </c>
      <c r="K259" s="2101">
        <f t="shared" si="67"/>
        <v>0</v>
      </c>
      <c r="L259" s="2101">
        <f t="shared" si="67"/>
        <v>0</v>
      </c>
      <c r="M259" s="2101">
        <f>M258</f>
        <v>0</v>
      </c>
      <c r="N259" s="2101">
        <f>N234+N242+N250+N258</f>
        <v>0</v>
      </c>
      <c r="O259" s="2101"/>
      <c r="P259" s="2101">
        <f>P234+P242+P250+P258</f>
        <v>0</v>
      </c>
      <c r="Q259" s="9"/>
    </row>
    <row r="260" spans="1:17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17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</row>
    <row r="262" spans="1:17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</row>
    <row r="263" spans="1:17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</row>
    <row r="264" spans="1:17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CERETE</vt:lpstr>
      <vt:lpstr>clavos</vt:lpstr>
      <vt:lpstr>CTAS GENERALES</vt:lpstr>
      <vt:lpstr>Hoja2</vt:lpstr>
      <vt:lpstr>Hoja8</vt:lpstr>
      <vt:lpstr>Hoja9</vt:lpstr>
      <vt:lpstr>Hoja10</vt:lpstr>
      <vt:lpstr>CALAMAR  DON CARLOS </vt:lpstr>
      <vt:lpstr>julian</vt:lpstr>
      <vt:lpstr>san jose 02</vt:lpstr>
      <vt:lpstr>deudores </vt:lpstr>
      <vt:lpstr>PLANTILLA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JR</cp:lastModifiedBy>
  <cp:lastPrinted>2018-01-26T23:46:28Z</cp:lastPrinted>
  <dcterms:created xsi:type="dcterms:W3CDTF">2008-06-25T10:58:18Z</dcterms:created>
  <dcterms:modified xsi:type="dcterms:W3CDTF">2022-06-14T03:10:56Z</dcterms:modified>
</cp:coreProperties>
</file>