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3e63860b247d2/Документы/BSUIR/САИиО/2 сем/Лаба5/"/>
    </mc:Choice>
  </mc:AlternateContent>
  <xr:revisionPtr revIDLastSave="1" documentId="8_{F552C414-48FF-4E9D-83AA-59280444109D}" xr6:coauthVersionLast="47" xr6:coauthVersionMax="47" xr10:uidLastSave="{E70ECD77-D76A-429C-A40D-892646138E81}"/>
  <bookViews>
    <workbookView xWindow="-108" yWindow="-108" windowWidth="23256" windowHeight="13176" xr2:uid="{D0DE4017-4622-454E-B95E-2CABAC1B66F5}"/>
  </bookViews>
  <sheets>
    <sheet name="Лист1" sheetId="1" r:id="rId1"/>
  </sheets>
  <definedNames>
    <definedName name="solver_adj" localSheetId="0" hidden="1">Лист1!$B$18:$E$18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Лист1!$B$20</definedName>
    <definedName name="solver_lhs2" localSheetId="0" hidden="1">Лист1!$B$21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Лист1!$B$19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Лист1!$D$20</definedName>
    <definedName name="solver_rhs2" localSheetId="0" hidden="1">Лист1!$D$21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19" i="1"/>
  <c r="H20" i="1"/>
  <c r="H18" i="1"/>
  <c r="B21" i="1"/>
  <c r="B20" i="1"/>
  <c r="C19" i="1"/>
  <c r="I15" i="1"/>
  <c r="J15" i="1"/>
  <c r="K15" i="1"/>
  <c r="H15" i="1"/>
  <c r="I14" i="1"/>
  <c r="J14" i="1"/>
  <c r="K14" i="1"/>
  <c r="H14" i="1"/>
  <c r="I13" i="1"/>
  <c r="J13" i="1"/>
  <c r="K13" i="1"/>
  <c r="H13" i="1"/>
  <c r="I12" i="1"/>
  <c r="J12" i="1"/>
  <c r="K12" i="1"/>
  <c r="H12" i="1"/>
  <c r="I8" i="1"/>
  <c r="J8" i="1"/>
  <c r="K8" i="1"/>
  <c r="H8" i="1"/>
  <c r="H7" i="1"/>
  <c r="I7" i="1"/>
  <c r="J7" i="1"/>
  <c r="K7" i="1"/>
  <c r="K4" i="1"/>
  <c r="K5" i="1"/>
  <c r="J4" i="1"/>
  <c r="J5" i="1"/>
  <c r="J3" i="1"/>
  <c r="K3" i="1"/>
  <c r="H3" i="1"/>
  <c r="H4" i="1"/>
  <c r="H5" i="1"/>
  <c r="N5" i="1"/>
  <c r="O5" i="1"/>
  <c r="I4" i="1" s="1"/>
  <c r="P5" i="1"/>
  <c r="Q5" i="1"/>
  <c r="B19" i="1" l="1" a="1"/>
  <c r="B19" i="1" s="1"/>
  <c r="I3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<sst xmlns="http://schemas.openxmlformats.org/spreadsheetml/2006/main" count="45" uniqueCount="26">
  <si>
    <t>1-й год</t>
  </si>
  <si>
    <t>2-й год</t>
  </si>
  <si>
    <t>3-й год</t>
  </si>
  <si>
    <t>П1</t>
  </si>
  <si>
    <t>П2</t>
  </si>
  <si>
    <t>П3</t>
  </si>
  <si>
    <t>П4</t>
  </si>
  <si>
    <t>Затраты</t>
  </si>
  <si>
    <t>сумма</t>
  </si>
  <si>
    <t>Исходные</t>
  </si>
  <si>
    <t>Удельная эффективность</t>
  </si>
  <si>
    <t>среднее</t>
  </si>
  <si>
    <t>дисперсия</t>
  </si>
  <si>
    <t>ковариации</t>
  </si>
  <si>
    <t>X1</t>
  </si>
  <si>
    <t>X2</t>
  </si>
  <si>
    <t>X3</t>
  </si>
  <si>
    <t>X4</t>
  </si>
  <si>
    <t>Решение</t>
  </si>
  <si>
    <t>Целевая функ:</t>
  </si>
  <si>
    <t>min</t>
  </si>
  <si>
    <t>Ограничения</t>
  </si>
  <si>
    <t>&gt;=</t>
  </si>
  <si>
    <t>=</t>
  </si>
  <si>
    <t>i</t>
  </si>
  <si>
    <t>Xj*Vij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</si>
</sst>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0"/>
    <numFmt numFmtId="176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74B2-643D-414D-BBE3-ECA1550D4BC4}">
  <dimension ref="A1:Q21"/>
  <sheetViews>
    <sheetView tabSelected="1" workbookViewId="0">
      <selection activeCell="G15" sqref="G15"/>
    </sheetView>
  </sheetViews>
  <sheetFormatPr defaultRowHeight="14.4" x14ac:dyDescent="0.3"/>
  <cols>
    <col min="1" max="1" width="16.21875" customWidth="1"/>
    <col min="7" max="7" width="9.88671875" customWidth="1"/>
    <col min="8" max="11" width="10.44140625" bestFit="1" customWidth="1"/>
  </cols>
  <sheetData>
    <row r="1" spans="1:17" x14ac:dyDescent="0.3">
      <c r="B1" s="2" t="s">
        <v>9</v>
      </c>
      <c r="C1" s="2"/>
      <c r="D1" s="2"/>
      <c r="E1" s="2"/>
      <c r="H1" s="2" t="s">
        <v>10</v>
      </c>
      <c r="I1" s="2"/>
      <c r="J1" s="2"/>
      <c r="K1" s="2"/>
      <c r="N1" s="2" t="s">
        <v>7</v>
      </c>
      <c r="O1" s="2"/>
      <c r="P1" s="2"/>
      <c r="Q1" s="2"/>
    </row>
    <row r="2" spans="1:17" x14ac:dyDescent="0.3">
      <c r="B2" t="s">
        <v>3</v>
      </c>
      <c r="C2" t="s">
        <v>4</v>
      </c>
      <c r="D2" t="s">
        <v>5</v>
      </c>
      <c r="E2" t="s">
        <v>6</v>
      </c>
      <c r="H2" t="s">
        <v>3</v>
      </c>
      <c r="I2" t="s">
        <v>4</v>
      </c>
      <c r="J2" t="s">
        <v>5</v>
      </c>
      <c r="K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 x14ac:dyDescent="0.3">
      <c r="A3" t="s">
        <v>0</v>
      </c>
      <c r="B3">
        <v>110</v>
      </c>
      <c r="C3">
        <v>75</v>
      </c>
      <c r="D3">
        <v>110</v>
      </c>
      <c r="E3">
        <v>130</v>
      </c>
      <c r="G3" t="s">
        <v>0</v>
      </c>
      <c r="H3" s="4">
        <f>B3/N$5</f>
        <v>1.2222222222222223</v>
      </c>
      <c r="I3" s="4">
        <f t="shared" ref="I3:K5" si="0">C3/O$5</f>
        <v>1.1538461538461537</v>
      </c>
      <c r="J3" s="4">
        <f t="shared" si="0"/>
        <v>1.0377358490566038</v>
      </c>
      <c r="K3" s="4">
        <f t="shared" si="0"/>
        <v>1.015625</v>
      </c>
      <c r="N3">
        <v>80</v>
      </c>
      <c r="O3">
        <v>60</v>
      </c>
      <c r="P3">
        <v>100</v>
      </c>
      <c r="Q3">
        <v>120</v>
      </c>
    </row>
    <row r="4" spans="1:17" x14ac:dyDescent="0.3">
      <c r="A4" t="s">
        <v>1</v>
      </c>
      <c r="B4">
        <v>130</v>
      </c>
      <c r="C4">
        <v>70</v>
      </c>
      <c r="D4">
        <v>120</v>
      </c>
      <c r="E4">
        <v>130</v>
      </c>
      <c r="G4" t="s">
        <v>1</v>
      </c>
      <c r="H4" s="4">
        <f t="shared" ref="H4:H5" si="1">B4/$N$5</f>
        <v>1.4444444444444444</v>
      </c>
      <c r="I4" s="4">
        <f t="shared" si="0"/>
        <v>1.0769230769230769</v>
      </c>
      <c r="J4" s="4">
        <f t="shared" si="0"/>
        <v>1.1320754716981132</v>
      </c>
      <c r="K4" s="4">
        <f t="shared" si="0"/>
        <v>1.015625</v>
      </c>
      <c r="N4">
        <v>10</v>
      </c>
      <c r="O4">
        <v>5</v>
      </c>
      <c r="P4">
        <v>6</v>
      </c>
      <c r="Q4">
        <v>8</v>
      </c>
    </row>
    <row r="5" spans="1:17" x14ac:dyDescent="0.3">
      <c r="A5" t="s">
        <v>2</v>
      </c>
      <c r="B5">
        <v>130</v>
      </c>
      <c r="C5">
        <v>75</v>
      </c>
      <c r="D5">
        <v>120</v>
      </c>
      <c r="E5">
        <v>135</v>
      </c>
      <c r="G5" t="s">
        <v>2</v>
      </c>
      <c r="H5" s="4">
        <f t="shared" si="1"/>
        <v>1.4444444444444444</v>
      </c>
      <c r="I5" s="4">
        <f t="shared" si="0"/>
        <v>1.1538461538461537</v>
      </c>
      <c r="J5" s="4">
        <f t="shared" si="0"/>
        <v>1.1320754716981132</v>
      </c>
      <c r="K5" s="4">
        <f t="shared" si="0"/>
        <v>1.0546875</v>
      </c>
      <c r="M5" t="s">
        <v>8</v>
      </c>
      <c r="N5">
        <f>SUM(N3:N4)</f>
        <v>90</v>
      </c>
      <c r="O5">
        <f t="shared" ref="N5:Q5" si="2">SUM(O3:O4)</f>
        <v>65</v>
      </c>
      <c r="P5">
        <f t="shared" si="2"/>
        <v>106</v>
      </c>
      <c r="Q5">
        <f t="shared" si="2"/>
        <v>128</v>
      </c>
    </row>
    <row r="7" spans="1:17" x14ac:dyDescent="0.3">
      <c r="G7" t="s">
        <v>11</v>
      </c>
      <c r="H7" s="4">
        <f>AVERAGE(H3:H6)</f>
        <v>1.3703703703703705</v>
      </c>
      <c r="I7" s="4">
        <f t="shared" ref="H7:K7" si="3">AVERAGE(I3:I6)</f>
        <v>1.1282051282051282</v>
      </c>
      <c r="J7" s="4">
        <f t="shared" si="3"/>
        <v>1.10062893081761</v>
      </c>
      <c r="K7" s="4">
        <f t="shared" si="3"/>
        <v>1.0286458333333333</v>
      </c>
    </row>
    <row r="8" spans="1:17" x14ac:dyDescent="0.3">
      <c r="G8" t="s">
        <v>12</v>
      </c>
      <c r="H8" s="3">
        <f>_xlfn.VAR.S(H3:H5)</f>
        <v>1.6460905349794219E-2</v>
      </c>
      <c r="I8" s="3">
        <f t="shared" ref="I8:K8" si="4">_xlfn.VAR.S(I3:I5)</f>
        <v>1.9723865877712007E-3</v>
      </c>
      <c r="J8" s="3">
        <f t="shared" si="4"/>
        <v>2.9666548000474658E-3</v>
      </c>
      <c r="K8" s="3">
        <f t="shared" si="4"/>
        <v>5.0862630208333337E-4</v>
      </c>
    </row>
    <row r="10" spans="1:17" x14ac:dyDescent="0.3">
      <c r="A10" s="5"/>
      <c r="B10" s="5"/>
      <c r="C10" s="5"/>
      <c r="D10" s="5"/>
      <c r="E10" s="5"/>
      <c r="F10" s="5"/>
      <c r="G10" s="6" t="s">
        <v>13</v>
      </c>
      <c r="H10" s="6"/>
      <c r="I10" s="6"/>
      <c r="J10" s="6"/>
      <c r="K10" s="6"/>
      <c r="L10" s="5"/>
      <c r="M10" s="5"/>
      <c r="N10" s="5"/>
      <c r="O10" s="5"/>
      <c r="P10" s="5"/>
      <c r="Q10" s="5"/>
    </row>
    <row r="11" spans="1:17" x14ac:dyDescent="0.3">
      <c r="H11" t="s">
        <v>3</v>
      </c>
      <c r="I11" t="s">
        <v>4</v>
      </c>
      <c r="J11" t="s">
        <v>5</v>
      </c>
      <c r="K11" t="s">
        <v>6</v>
      </c>
    </row>
    <row r="12" spans="1:17" x14ac:dyDescent="0.3">
      <c r="G12" t="s">
        <v>3</v>
      </c>
      <c r="H12" s="3">
        <f>_xlfn.COVARIANCE.S($H$3:$H$5,H3:H5)</f>
        <v>1.6460905349794219E-2</v>
      </c>
      <c r="I12" s="3">
        <f t="shared" ref="I12:K12" si="5">_xlfn.COVARIANCE.S($H$3:$H$5,I3:I5)</f>
        <v>-2.8490028490028452E-3</v>
      </c>
      <c r="J12" s="3">
        <f t="shared" si="5"/>
        <v>6.9881201956673604E-3</v>
      </c>
      <c r="K12" s="3">
        <f t="shared" si="5"/>
        <v>1.4467592592592583E-3</v>
      </c>
    </row>
    <row r="13" spans="1:17" x14ac:dyDescent="0.3">
      <c r="G13" t="s">
        <v>4</v>
      </c>
      <c r="H13" s="3">
        <f>_xlfn.COVARIANCE.S($I$3:$I$5,H3:H5)</f>
        <v>-2.8490028490028452E-3</v>
      </c>
      <c r="I13" s="3">
        <f t="shared" ref="I13:K13" si="6">_xlfn.COVARIANCE.S($I$3:$I$5,I3:I5)</f>
        <v>1.9723865877712007E-3</v>
      </c>
      <c r="J13" s="3">
        <f t="shared" si="6"/>
        <v>-1.2094823415578122E-3</v>
      </c>
      <c r="K13" s="3">
        <f t="shared" si="6"/>
        <v>5.0080128205128179E-4</v>
      </c>
    </row>
    <row r="14" spans="1:17" x14ac:dyDescent="0.3">
      <c r="G14" t="s">
        <v>5</v>
      </c>
      <c r="H14" s="3">
        <f>_xlfn.COVARIANCE.S($J$3:$J$5,H3:H5)</f>
        <v>6.9881201956673604E-3</v>
      </c>
      <c r="I14" s="3">
        <f t="shared" ref="I14:K14" si="7">_xlfn.COVARIANCE.S($J$3:$J$5,I3:I5)</f>
        <v>-1.2094823415578122E-3</v>
      </c>
      <c r="J14" s="3">
        <f t="shared" si="7"/>
        <v>2.9666548000474658E-3</v>
      </c>
      <c r="K14" s="3">
        <f t="shared" si="7"/>
        <v>6.1419025157232691E-4</v>
      </c>
    </row>
    <row r="15" spans="1:17" x14ac:dyDescent="0.3">
      <c r="G15" t="s">
        <v>6</v>
      </c>
      <c r="H15" s="3">
        <f>_xlfn.COVARIANCE.S($K$3:$K$5,H3:H5)</f>
        <v>1.4467592592592583E-3</v>
      </c>
      <c r="I15" s="3">
        <f t="shared" ref="I15:K15" si="8">_xlfn.COVARIANCE.S($K$3:$K$5,I3:I5)</f>
        <v>5.0080128205128179E-4</v>
      </c>
      <c r="J15" s="3">
        <f t="shared" si="8"/>
        <v>6.1419025157232691E-4</v>
      </c>
      <c r="K15" s="3">
        <f t="shared" si="8"/>
        <v>5.0862630208333337E-4</v>
      </c>
    </row>
    <row r="17" spans="1:8" x14ac:dyDescent="0.3">
      <c r="B17" t="s">
        <v>14</v>
      </c>
      <c r="C17" t="s">
        <v>15</v>
      </c>
      <c r="D17" t="s">
        <v>16</v>
      </c>
      <c r="E17" t="s">
        <v>17</v>
      </c>
      <c r="G17" s="7" t="s">
        <v>24</v>
      </c>
      <c r="H17" s="1" t="s">
        <v>25</v>
      </c>
    </row>
    <row r="18" spans="1:8" x14ac:dyDescent="0.3">
      <c r="A18" t="s">
        <v>18</v>
      </c>
      <c r="B18">
        <v>0</v>
      </c>
      <c r="C18">
        <v>0.46611678415869007</v>
      </c>
      <c r="D18">
        <v>0.34658008865651391</v>
      </c>
      <c r="E18">
        <v>0.18730312718479594</v>
      </c>
      <c r="G18">
        <v>1</v>
      </c>
      <c r="H18">
        <f>SUMPRODUCT($B$18:$E$18,H12:K12)</f>
        <v>1.3649578044634351E-3</v>
      </c>
    </row>
    <row r="19" spans="1:8" x14ac:dyDescent="0.3">
      <c r="A19" t="s">
        <v>19</v>
      </c>
      <c r="B19" cm="1">
        <f t="array" ref="B19">SUMPRODUCT(B18:E18,TRANSPOSE(H18:H21))</f>
        <v>5.7913209955323588E-4</v>
      </c>
      <c r="C19" s="1" t="str">
        <f>"-&gt;"</f>
        <v>-&gt;</v>
      </c>
      <c r="D19" t="s">
        <v>20</v>
      </c>
      <c r="G19">
        <v>2</v>
      </c>
      <c r="H19">
        <f t="shared" ref="H19:H21" si="9">SUMPRODUCT($B$18:$E$18,H13:K13)</f>
        <v>5.9398164247040949E-4</v>
      </c>
    </row>
    <row r="20" spans="1:8" x14ac:dyDescent="0.3">
      <c r="A20" t="s">
        <v>21</v>
      </c>
      <c r="B20">
        <f>SUMPRODUCT(B18:E18,H7:K7)</f>
        <v>1.0999999999999521</v>
      </c>
      <c r="C20" s="1" t="s">
        <v>22</v>
      </c>
      <c r="D20" s="8">
        <v>1.1000000000000001</v>
      </c>
      <c r="G20">
        <v>3</v>
      </c>
      <c r="H20">
        <f t="shared" si="9"/>
        <v>5.7946321887598678E-4</v>
      </c>
    </row>
    <row r="21" spans="1:8" x14ac:dyDescent="0.3">
      <c r="B21">
        <f>SUM(B18:E18)</f>
        <v>0.99999999999999989</v>
      </c>
      <c r="C21" s="1" t="s">
        <v>23</v>
      </c>
      <c r="D21">
        <v>1</v>
      </c>
      <c r="G21">
        <v>4</v>
      </c>
      <c r="H21">
        <f>SUMPRODUCT($B$18:$E$18,H15:K15)</f>
        <v>5.4156529188284324E-4</v>
      </c>
    </row>
  </sheetData>
  <mergeCells count="4">
    <mergeCell ref="G10:K10"/>
    <mergeCell ref="N1:Q1"/>
    <mergeCell ref="H1:K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Кульбеда</dc:creator>
  <cp:lastModifiedBy>Евгений Кульбеда</cp:lastModifiedBy>
  <dcterms:created xsi:type="dcterms:W3CDTF">2022-10-17T11:47:42Z</dcterms:created>
  <dcterms:modified xsi:type="dcterms:W3CDTF">2022-10-17T13:11:49Z</dcterms:modified>
</cp:coreProperties>
</file>