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B82DE0D-5CA2-4166-B038-6FD3E037C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7" i="1" l="1"/>
  <c r="B77" i="1" s="1"/>
  <c r="A78" i="1"/>
  <c r="B78" i="1" s="1"/>
  <c r="D65" i="1"/>
  <c r="D63" i="1"/>
  <c r="D62" i="1"/>
  <c r="B56" i="1" l="1"/>
  <c r="B53" i="1"/>
  <c r="B57" i="1" s="1"/>
  <c r="C53" i="1"/>
  <c r="B58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" i="1"/>
  <c r="E5" i="1"/>
  <c r="E6" i="1"/>
  <c r="E7" i="1"/>
  <c r="E8" i="1"/>
  <c r="E9" i="1"/>
  <c r="E10" i="1"/>
  <c r="E11" i="1"/>
  <c r="E12" i="1"/>
  <c r="E3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D3" i="1"/>
  <c r="D53" i="1" l="1"/>
  <c r="B59" i="1" s="1"/>
  <c r="B62" i="1" s="1"/>
  <c r="F53" i="1"/>
  <c r="B61" i="1" s="1"/>
  <c r="B64" i="1" s="1"/>
  <c r="E53" i="1"/>
  <c r="B60" i="1" s="1"/>
  <c r="B63" i="1" s="1"/>
  <c r="B73" i="1" l="1"/>
  <c r="B74" i="1" s="1"/>
  <c r="B65" i="1"/>
  <c r="B70" i="1" s="1"/>
  <c r="B72" i="1" s="1"/>
  <c r="B68" i="1" l="1"/>
  <c r="C69" i="1" s="1"/>
  <c r="B67" i="1"/>
  <c r="B69" i="1" s="1"/>
</calcChain>
</file>

<file path=xl/sharedStrings.xml><?xml version="1.0" encoding="utf-8"?>
<sst xmlns="http://schemas.openxmlformats.org/spreadsheetml/2006/main" count="30" uniqueCount="30">
  <si>
    <t>№</t>
  </si>
  <si>
    <t>x</t>
  </si>
  <si>
    <t>y</t>
  </si>
  <si>
    <t>x*x</t>
  </si>
  <si>
    <t>y*y</t>
  </si>
  <si>
    <t>x*y</t>
  </si>
  <si>
    <t>Средние</t>
  </si>
  <si>
    <t>D*(x)=</t>
  </si>
  <si>
    <t>alp2*(x)=</t>
  </si>
  <si>
    <t>alp2*(y)=</t>
  </si>
  <si>
    <t>n=</t>
  </si>
  <si>
    <t>D*(y)=</t>
  </si>
  <si>
    <t>Kxy*=</t>
  </si>
  <si>
    <t>Rxy*=</t>
  </si>
  <si>
    <t>а=</t>
  </si>
  <si>
    <t>z0,95=</t>
  </si>
  <si>
    <t>b=</t>
  </si>
  <si>
    <t>I(Rxy)=</t>
  </si>
  <si>
    <t>Z=</t>
  </si>
  <si>
    <t>Za=</t>
  </si>
  <si>
    <t>гипотеза</t>
  </si>
  <si>
    <t>а1*=</t>
  </si>
  <si>
    <t>а0*=</t>
  </si>
  <si>
    <t>х</t>
  </si>
  <si>
    <t>у</t>
  </si>
  <si>
    <t>координаты точек линии регрессии</t>
  </si>
  <si>
    <t>Через функцию:</t>
  </si>
  <si>
    <t>m*(x)=</t>
  </si>
  <si>
    <t>m*(y)=</t>
  </si>
  <si>
    <t>alp1,1*(xy)=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</si>
</sst>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2"/>
      <color theme="1"/>
      <name val="TimesNewRomanPSMT"/>
    </font>
    <font>
      <sz val="11"/>
      <color theme="1"/>
      <name val="TimesNewRomanPSMT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2" borderId="12" xfId="0" applyFill="1" applyBorder="1"/>
    <xf numFmtId="0" fontId="0" fillId="2" borderId="1" xfId="0" applyFill="1" applyBorder="1"/>
    <xf numFmtId="0" fontId="0" fillId="2" borderId="1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99518810148754E-2"/>
          <c:y val="6.0652689498150093E-2"/>
          <c:w val="0.87087970253718328"/>
          <c:h val="0.82496632198083641"/>
        </c:manualLayout>
      </c:layout>
      <c:scatterChart>
        <c:scatterStyle val="lineMarker"/>
        <c:varyColors val="0"/>
        <c:ser>
          <c:idx val="0"/>
          <c:order val="0"/>
          <c:tx>
            <c:v>Точки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Лист1!$B$3:$B$52</c:f>
              <c:numCache>
                <c:formatCode>General</c:formatCode>
                <c:ptCount val="50"/>
                <c:pt idx="0">
                  <c:v>2.2200000000000002</c:v>
                </c:pt>
                <c:pt idx="1">
                  <c:v>-8.08</c:v>
                </c:pt>
                <c:pt idx="2">
                  <c:v>-3.72</c:v>
                </c:pt>
                <c:pt idx="3">
                  <c:v>-8.26</c:v>
                </c:pt>
                <c:pt idx="4">
                  <c:v>-5.23</c:v>
                </c:pt>
                <c:pt idx="5">
                  <c:v>-4.7</c:v>
                </c:pt>
                <c:pt idx="6">
                  <c:v>-2.93</c:v>
                </c:pt>
                <c:pt idx="7">
                  <c:v>-0.51</c:v>
                </c:pt>
                <c:pt idx="8">
                  <c:v>-6.36</c:v>
                </c:pt>
                <c:pt idx="9">
                  <c:v>-5.78</c:v>
                </c:pt>
                <c:pt idx="10">
                  <c:v>0.65</c:v>
                </c:pt>
                <c:pt idx="11">
                  <c:v>-3.54</c:v>
                </c:pt>
                <c:pt idx="12">
                  <c:v>-0.87</c:v>
                </c:pt>
                <c:pt idx="13">
                  <c:v>-2.77</c:v>
                </c:pt>
                <c:pt idx="14">
                  <c:v>-2.2000000000000002</c:v>
                </c:pt>
                <c:pt idx="15">
                  <c:v>-2.21</c:v>
                </c:pt>
                <c:pt idx="16">
                  <c:v>-2.2599999999999998</c:v>
                </c:pt>
                <c:pt idx="17">
                  <c:v>1.6</c:v>
                </c:pt>
                <c:pt idx="18">
                  <c:v>-1.23</c:v>
                </c:pt>
                <c:pt idx="19">
                  <c:v>-5.2</c:v>
                </c:pt>
                <c:pt idx="20">
                  <c:v>-5.49</c:v>
                </c:pt>
                <c:pt idx="21">
                  <c:v>-1.06</c:v>
                </c:pt>
                <c:pt idx="22">
                  <c:v>1.1399999999999999</c:v>
                </c:pt>
                <c:pt idx="23">
                  <c:v>-0.05</c:v>
                </c:pt>
                <c:pt idx="24">
                  <c:v>-7.45</c:v>
                </c:pt>
                <c:pt idx="25">
                  <c:v>-6.67</c:v>
                </c:pt>
                <c:pt idx="26">
                  <c:v>0.97</c:v>
                </c:pt>
                <c:pt idx="27">
                  <c:v>-8.9</c:v>
                </c:pt>
                <c:pt idx="28">
                  <c:v>-5.67</c:v>
                </c:pt>
                <c:pt idx="29">
                  <c:v>-7.2</c:v>
                </c:pt>
                <c:pt idx="30">
                  <c:v>-1.53</c:v>
                </c:pt>
                <c:pt idx="31">
                  <c:v>-2.5299999999999998</c:v>
                </c:pt>
                <c:pt idx="32">
                  <c:v>-2.58</c:v>
                </c:pt>
                <c:pt idx="33">
                  <c:v>2.2400000000000002</c:v>
                </c:pt>
                <c:pt idx="34">
                  <c:v>-0.56999999999999995</c:v>
                </c:pt>
                <c:pt idx="35">
                  <c:v>-1.87</c:v>
                </c:pt>
                <c:pt idx="36">
                  <c:v>-2.72</c:v>
                </c:pt>
                <c:pt idx="37">
                  <c:v>-5.15</c:v>
                </c:pt>
                <c:pt idx="38">
                  <c:v>-5.24</c:v>
                </c:pt>
                <c:pt idx="39">
                  <c:v>0.75</c:v>
                </c:pt>
                <c:pt idx="40">
                  <c:v>-6.24</c:v>
                </c:pt>
                <c:pt idx="41">
                  <c:v>1.88</c:v>
                </c:pt>
                <c:pt idx="42">
                  <c:v>0.26</c:v>
                </c:pt>
                <c:pt idx="43">
                  <c:v>-1.83</c:v>
                </c:pt>
                <c:pt idx="44">
                  <c:v>-5.93</c:v>
                </c:pt>
                <c:pt idx="45">
                  <c:v>-2.21</c:v>
                </c:pt>
                <c:pt idx="46">
                  <c:v>-3.8</c:v>
                </c:pt>
                <c:pt idx="47">
                  <c:v>0.27</c:v>
                </c:pt>
                <c:pt idx="48">
                  <c:v>-4.0999999999999996</c:v>
                </c:pt>
                <c:pt idx="49">
                  <c:v>-5.74</c:v>
                </c:pt>
              </c:numCache>
            </c:numRef>
          </c:xVal>
          <c:yVal>
            <c:numRef>
              <c:f>Лист1!$C$3:$C$52</c:f>
              <c:numCache>
                <c:formatCode>General</c:formatCode>
                <c:ptCount val="50"/>
                <c:pt idx="0">
                  <c:v>-5.56</c:v>
                </c:pt>
                <c:pt idx="1">
                  <c:v>-6.51</c:v>
                </c:pt>
                <c:pt idx="2">
                  <c:v>-5.78</c:v>
                </c:pt>
                <c:pt idx="3">
                  <c:v>-9.94</c:v>
                </c:pt>
                <c:pt idx="4">
                  <c:v>-7.2</c:v>
                </c:pt>
                <c:pt idx="5">
                  <c:v>-5.23</c:v>
                </c:pt>
                <c:pt idx="6">
                  <c:v>-3.33</c:v>
                </c:pt>
                <c:pt idx="7">
                  <c:v>-7.8</c:v>
                </c:pt>
                <c:pt idx="8">
                  <c:v>-5.18</c:v>
                </c:pt>
                <c:pt idx="9">
                  <c:v>-0.51</c:v>
                </c:pt>
                <c:pt idx="10">
                  <c:v>-2.99</c:v>
                </c:pt>
                <c:pt idx="11">
                  <c:v>-7.15</c:v>
                </c:pt>
                <c:pt idx="12">
                  <c:v>-5.28</c:v>
                </c:pt>
                <c:pt idx="13">
                  <c:v>-5.36</c:v>
                </c:pt>
                <c:pt idx="14">
                  <c:v>-4.5</c:v>
                </c:pt>
                <c:pt idx="15">
                  <c:v>1.05</c:v>
                </c:pt>
                <c:pt idx="16">
                  <c:v>-9.08</c:v>
                </c:pt>
                <c:pt idx="17">
                  <c:v>-1.29</c:v>
                </c:pt>
                <c:pt idx="18">
                  <c:v>-5.65</c:v>
                </c:pt>
                <c:pt idx="19">
                  <c:v>-9.1300000000000008</c:v>
                </c:pt>
                <c:pt idx="20">
                  <c:v>-6.35</c:v>
                </c:pt>
                <c:pt idx="21">
                  <c:v>0.05</c:v>
                </c:pt>
                <c:pt idx="22">
                  <c:v>-6.56</c:v>
                </c:pt>
                <c:pt idx="23">
                  <c:v>-5.08</c:v>
                </c:pt>
                <c:pt idx="24">
                  <c:v>-12.66</c:v>
                </c:pt>
                <c:pt idx="25">
                  <c:v>-7.2</c:v>
                </c:pt>
                <c:pt idx="26">
                  <c:v>2.0099999999999998</c:v>
                </c:pt>
                <c:pt idx="27">
                  <c:v>-3.48</c:v>
                </c:pt>
                <c:pt idx="28">
                  <c:v>-5.92</c:v>
                </c:pt>
                <c:pt idx="29">
                  <c:v>-3.07</c:v>
                </c:pt>
                <c:pt idx="30">
                  <c:v>-0.88</c:v>
                </c:pt>
                <c:pt idx="31">
                  <c:v>1.9</c:v>
                </c:pt>
                <c:pt idx="32">
                  <c:v>0.09</c:v>
                </c:pt>
                <c:pt idx="33">
                  <c:v>0.95</c:v>
                </c:pt>
                <c:pt idx="34">
                  <c:v>-3.52</c:v>
                </c:pt>
                <c:pt idx="35">
                  <c:v>-7.97</c:v>
                </c:pt>
                <c:pt idx="36">
                  <c:v>-5.95</c:v>
                </c:pt>
                <c:pt idx="37">
                  <c:v>-8.3800000000000008</c:v>
                </c:pt>
                <c:pt idx="38">
                  <c:v>-5.75</c:v>
                </c:pt>
                <c:pt idx="39">
                  <c:v>-3.42</c:v>
                </c:pt>
                <c:pt idx="40">
                  <c:v>-1.24</c:v>
                </c:pt>
                <c:pt idx="41">
                  <c:v>-0.62</c:v>
                </c:pt>
                <c:pt idx="42">
                  <c:v>-4.8600000000000003</c:v>
                </c:pt>
                <c:pt idx="43">
                  <c:v>-2.98</c:v>
                </c:pt>
                <c:pt idx="44">
                  <c:v>0.86</c:v>
                </c:pt>
                <c:pt idx="45">
                  <c:v>-7.39</c:v>
                </c:pt>
                <c:pt idx="46">
                  <c:v>-5.08</c:v>
                </c:pt>
                <c:pt idx="47">
                  <c:v>2.1</c:v>
                </c:pt>
                <c:pt idx="48">
                  <c:v>-3.73</c:v>
                </c:pt>
                <c:pt idx="49">
                  <c:v>-4.92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0-45E1-B954-D4BFC3741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366496"/>
        <c:axId val="734362688"/>
      </c:scatterChart>
      <c:scatterChart>
        <c:scatterStyle val="lineMarker"/>
        <c:varyColors val="0"/>
        <c:ser>
          <c:idx val="1"/>
          <c:order val="1"/>
          <c:tx>
            <c:v>Линия регрессии</c:v>
          </c:tx>
          <c:spPr>
            <a:ln w="28575">
              <a:noFill/>
            </a:ln>
          </c:spPr>
          <c:marker>
            <c:symbol val="circle"/>
            <c:size val="2"/>
          </c:marker>
          <c:dPt>
            <c:idx val="1"/>
            <c:bubble3D val="0"/>
            <c:spPr>
              <a:ln w="15875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330-45E1-B954-D4BFC37411C7}"/>
              </c:ext>
            </c:extLst>
          </c:dPt>
          <c:xVal>
            <c:numRef>
              <c:f>Лист1!$A$77:$A$78</c:f>
              <c:numCache>
                <c:formatCode>General</c:formatCode>
                <c:ptCount val="2"/>
                <c:pt idx="0">
                  <c:v>-8.9</c:v>
                </c:pt>
                <c:pt idx="1">
                  <c:v>2.2400000000000002</c:v>
                </c:pt>
              </c:numCache>
            </c:numRef>
          </c:xVal>
          <c:yVal>
            <c:numRef>
              <c:f>Лист1!$B$77:$B$78</c:f>
              <c:numCache>
                <c:formatCode>General</c:formatCode>
                <c:ptCount val="2"/>
                <c:pt idx="0">
                  <c:v>-6.7875960533552249</c:v>
                </c:pt>
                <c:pt idx="1">
                  <c:v>-2.1336675242963552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30-45E1-B954-D4BFC3741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995280"/>
        <c:axId val="952991472"/>
      </c:scatterChart>
      <c:valAx>
        <c:axId val="73436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4362688"/>
        <c:crosses val="autoZero"/>
        <c:crossBetween val="midCat"/>
      </c:valAx>
      <c:valAx>
        <c:axId val="734362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34366496"/>
        <c:crosses val="autoZero"/>
        <c:crossBetween val="midCat"/>
      </c:valAx>
      <c:valAx>
        <c:axId val="9529914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952995280"/>
        <c:crosses val="max"/>
        <c:crossBetween val="midCat"/>
      </c:valAx>
      <c:valAx>
        <c:axId val="95299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2991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79</xdr:row>
      <xdr:rowOff>47625</xdr:rowOff>
    </xdr:from>
    <xdr:to>
      <xdr:col>7</xdr:col>
      <xdr:colOff>256054</xdr:colOff>
      <xdr:row>98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43" zoomScaleNormal="100" workbookViewId="0">
      <selection activeCell="I55" sqref="I55"/>
    </sheetView>
  </sheetViews>
  <sheetFormatPr defaultRowHeight="14.4"/>
  <cols>
    <col min="1" max="1" width="11.109375" bestFit="1" customWidth="1"/>
    <col min="5" max="5" width="9" customWidth="1"/>
  </cols>
  <sheetData>
    <row r="1" spans="1:10" ht="15" thickBot="1">
      <c r="H1" s="20"/>
      <c r="I1" s="20"/>
    </row>
    <row r="2" spans="1:10" ht="15" thickBot="1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6" t="s">
        <v>5</v>
      </c>
      <c r="H2" s="20"/>
      <c r="I2" s="20"/>
    </row>
    <row r="3" spans="1:10">
      <c r="A3" s="7">
        <v>1</v>
      </c>
      <c r="B3" s="24">
        <v>2.2200000000000002</v>
      </c>
      <c r="C3" s="24">
        <v>-5.56</v>
      </c>
      <c r="D3" s="2">
        <f>B3*B3</f>
        <v>4.9284000000000008</v>
      </c>
      <c r="E3" s="2">
        <f>C3*C3</f>
        <v>30.913599999999995</v>
      </c>
      <c r="F3" s="8">
        <f>B3*C3</f>
        <v>-12.3432</v>
      </c>
      <c r="H3" s="20"/>
      <c r="I3" s="20"/>
    </row>
    <row r="4" spans="1:10">
      <c r="A4" s="9">
        <v>2</v>
      </c>
      <c r="B4" s="25">
        <v>-8.08</v>
      </c>
      <c r="C4" s="25">
        <v>-6.51</v>
      </c>
      <c r="D4" s="1">
        <f>B4*B4</f>
        <v>65.2864</v>
      </c>
      <c r="E4" s="1">
        <f t="shared" ref="E4:E52" si="0">C4*C4</f>
        <v>42.380099999999999</v>
      </c>
      <c r="F4" s="10">
        <f t="shared" ref="F4:F52" si="1">B4*C4</f>
        <v>52.6008</v>
      </c>
      <c r="H4" s="20"/>
      <c r="I4" s="20"/>
    </row>
    <row r="5" spans="1:10">
      <c r="A5" s="9">
        <v>3</v>
      </c>
      <c r="B5" s="25">
        <v>-3.72</v>
      </c>
      <c r="C5" s="25">
        <v>-5.78</v>
      </c>
      <c r="D5" s="1">
        <f t="shared" ref="D5:D52" si="2">B5*B5</f>
        <v>13.838400000000002</v>
      </c>
      <c r="E5" s="1">
        <f t="shared" si="0"/>
        <v>33.4084</v>
      </c>
      <c r="F5" s="10">
        <f t="shared" si="1"/>
        <v>21.501600000000003</v>
      </c>
      <c r="H5" s="20"/>
      <c r="I5" s="20"/>
    </row>
    <row r="6" spans="1:10" ht="15.6">
      <c r="A6" s="9">
        <v>4</v>
      </c>
      <c r="B6" s="25">
        <v>-8.26</v>
      </c>
      <c r="C6" s="25">
        <v>-9.94</v>
      </c>
      <c r="D6" s="1">
        <f t="shared" si="2"/>
        <v>68.227599999999995</v>
      </c>
      <c r="E6" s="1">
        <f t="shared" si="0"/>
        <v>98.803599999999989</v>
      </c>
      <c r="F6" s="10">
        <f t="shared" si="1"/>
        <v>82.104399999999998</v>
      </c>
      <c r="H6" s="20"/>
      <c r="I6" s="20"/>
      <c r="J6" s="19"/>
    </row>
    <row r="7" spans="1:10" ht="15.6">
      <c r="A7" s="9">
        <v>5</v>
      </c>
      <c r="B7" s="25">
        <v>-5.23</v>
      </c>
      <c r="C7" s="25">
        <v>-7.2</v>
      </c>
      <c r="D7" s="1">
        <f t="shared" si="2"/>
        <v>27.352900000000005</v>
      </c>
      <c r="E7" s="1">
        <f t="shared" si="0"/>
        <v>51.84</v>
      </c>
      <c r="F7" s="10">
        <f t="shared" si="1"/>
        <v>37.656000000000006</v>
      </c>
      <c r="H7" s="20"/>
      <c r="I7" s="20"/>
      <c r="J7" s="19"/>
    </row>
    <row r="8" spans="1:10" ht="15.6">
      <c r="A8" s="9">
        <v>6</v>
      </c>
      <c r="B8" s="25">
        <v>-4.7</v>
      </c>
      <c r="C8" s="25">
        <v>-5.23</v>
      </c>
      <c r="D8" s="1">
        <f t="shared" si="2"/>
        <v>22.090000000000003</v>
      </c>
      <c r="E8" s="1">
        <f t="shared" si="0"/>
        <v>27.352900000000005</v>
      </c>
      <c r="F8" s="10">
        <f t="shared" si="1"/>
        <v>24.581000000000003</v>
      </c>
      <c r="H8" s="20"/>
      <c r="I8" s="20"/>
      <c r="J8" s="19"/>
    </row>
    <row r="9" spans="1:10" ht="15.6">
      <c r="A9" s="9">
        <v>7</v>
      </c>
      <c r="B9" s="25">
        <v>-2.93</v>
      </c>
      <c r="C9" s="25">
        <v>-3.33</v>
      </c>
      <c r="D9" s="1">
        <f t="shared" si="2"/>
        <v>8.5849000000000011</v>
      </c>
      <c r="E9" s="1">
        <f t="shared" si="0"/>
        <v>11.088900000000001</v>
      </c>
      <c r="F9" s="10">
        <f t="shared" si="1"/>
        <v>9.7568999999999999</v>
      </c>
      <c r="H9" s="20"/>
      <c r="I9" s="20"/>
      <c r="J9" s="19"/>
    </row>
    <row r="10" spans="1:10" ht="15.6">
      <c r="A10" s="9">
        <v>8</v>
      </c>
      <c r="B10" s="25">
        <v>-0.51</v>
      </c>
      <c r="C10" s="25">
        <v>-7.8</v>
      </c>
      <c r="D10" s="1">
        <f t="shared" si="2"/>
        <v>0.2601</v>
      </c>
      <c r="E10" s="1">
        <f t="shared" si="0"/>
        <v>60.839999999999996</v>
      </c>
      <c r="F10" s="10">
        <f t="shared" si="1"/>
        <v>3.9779999999999998</v>
      </c>
      <c r="H10" s="20"/>
      <c r="I10" s="20"/>
      <c r="J10" s="19"/>
    </row>
    <row r="11" spans="1:10" ht="15.6">
      <c r="A11" s="9">
        <v>9</v>
      </c>
      <c r="B11" s="25">
        <v>-6.36</v>
      </c>
      <c r="C11" s="25">
        <v>-5.18</v>
      </c>
      <c r="D11" s="1">
        <f t="shared" si="2"/>
        <v>40.449600000000004</v>
      </c>
      <c r="E11" s="1">
        <f t="shared" si="0"/>
        <v>26.832399999999996</v>
      </c>
      <c r="F11" s="10">
        <f t="shared" si="1"/>
        <v>32.944800000000001</v>
      </c>
      <c r="H11" s="20"/>
      <c r="I11" s="20"/>
      <c r="J11" s="19"/>
    </row>
    <row r="12" spans="1:10" ht="15.6">
      <c r="A12" s="9">
        <v>10</v>
      </c>
      <c r="B12" s="25">
        <v>-5.78</v>
      </c>
      <c r="C12" s="25">
        <v>-0.51</v>
      </c>
      <c r="D12" s="1">
        <f t="shared" si="2"/>
        <v>33.4084</v>
      </c>
      <c r="E12" s="1">
        <f t="shared" si="0"/>
        <v>0.2601</v>
      </c>
      <c r="F12" s="10">
        <f t="shared" si="1"/>
        <v>2.9478</v>
      </c>
      <c r="H12" s="20"/>
      <c r="I12" s="20"/>
      <c r="J12" s="19"/>
    </row>
    <row r="13" spans="1:10" ht="15.6">
      <c r="A13" s="9">
        <v>11</v>
      </c>
      <c r="B13" s="25">
        <v>0.65</v>
      </c>
      <c r="C13" s="25">
        <v>-2.99</v>
      </c>
      <c r="D13" s="1">
        <f t="shared" si="2"/>
        <v>0.42250000000000004</v>
      </c>
      <c r="E13" s="1">
        <f t="shared" si="0"/>
        <v>8.940100000000001</v>
      </c>
      <c r="F13" s="10">
        <f t="shared" si="1"/>
        <v>-1.9435000000000002</v>
      </c>
      <c r="H13" s="20"/>
      <c r="I13" s="20"/>
      <c r="J13" s="19"/>
    </row>
    <row r="14" spans="1:10" ht="15.6">
      <c r="A14" s="9">
        <v>12</v>
      </c>
      <c r="B14" s="25">
        <v>-3.54</v>
      </c>
      <c r="C14" s="25">
        <v>-7.15</v>
      </c>
      <c r="D14" s="1">
        <f t="shared" si="2"/>
        <v>12.531600000000001</v>
      </c>
      <c r="E14" s="1">
        <f t="shared" si="0"/>
        <v>51.122500000000002</v>
      </c>
      <c r="F14" s="10">
        <f t="shared" si="1"/>
        <v>25.311</v>
      </c>
      <c r="H14" s="20"/>
      <c r="I14" s="20"/>
      <c r="J14" s="19"/>
    </row>
    <row r="15" spans="1:10" ht="15.6">
      <c r="A15" s="9">
        <v>13</v>
      </c>
      <c r="B15" s="25">
        <v>-0.87</v>
      </c>
      <c r="C15" s="25">
        <v>-5.28</v>
      </c>
      <c r="D15" s="1">
        <f t="shared" si="2"/>
        <v>0.75690000000000002</v>
      </c>
      <c r="E15" s="1">
        <f t="shared" si="0"/>
        <v>27.878400000000003</v>
      </c>
      <c r="F15" s="10">
        <f t="shared" si="1"/>
        <v>4.5936000000000003</v>
      </c>
      <c r="H15" s="20"/>
      <c r="I15" s="20"/>
      <c r="J15" s="19"/>
    </row>
    <row r="16" spans="1:10" ht="15.6">
      <c r="A16" s="9">
        <v>14</v>
      </c>
      <c r="B16" s="25">
        <v>-2.77</v>
      </c>
      <c r="C16" s="25">
        <v>-5.36</v>
      </c>
      <c r="D16" s="1">
        <f t="shared" si="2"/>
        <v>7.6729000000000003</v>
      </c>
      <c r="E16" s="1">
        <f t="shared" si="0"/>
        <v>28.729600000000005</v>
      </c>
      <c r="F16" s="10">
        <f t="shared" si="1"/>
        <v>14.847200000000001</v>
      </c>
      <c r="H16" s="20"/>
      <c r="I16" s="20"/>
      <c r="J16" s="19"/>
    </row>
    <row r="17" spans="1:10" ht="15.6">
      <c r="A17" s="9">
        <v>15</v>
      </c>
      <c r="B17" s="25">
        <v>-2.2000000000000002</v>
      </c>
      <c r="C17" s="25">
        <v>-4.5</v>
      </c>
      <c r="D17" s="1">
        <f t="shared" si="2"/>
        <v>4.8400000000000007</v>
      </c>
      <c r="E17" s="1">
        <f t="shared" si="0"/>
        <v>20.25</v>
      </c>
      <c r="F17" s="10">
        <f t="shared" si="1"/>
        <v>9.9</v>
      </c>
      <c r="H17" s="20"/>
      <c r="I17" s="20"/>
      <c r="J17" s="19"/>
    </row>
    <row r="18" spans="1:10" ht="15.6">
      <c r="A18" s="9">
        <v>16</v>
      </c>
      <c r="B18" s="25">
        <v>-2.21</v>
      </c>
      <c r="C18" s="25">
        <v>1.05</v>
      </c>
      <c r="D18" s="1">
        <f t="shared" si="2"/>
        <v>4.8841000000000001</v>
      </c>
      <c r="E18" s="1">
        <f t="shared" si="0"/>
        <v>1.1025</v>
      </c>
      <c r="F18" s="10">
        <f t="shared" si="1"/>
        <v>-2.3205</v>
      </c>
      <c r="H18" s="20"/>
      <c r="I18" s="20"/>
      <c r="J18" s="19"/>
    </row>
    <row r="19" spans="1:10" ht="15.6">
      <c r="A19" s="9">
        <v>17</v>
      </c>
      <c r="B19" s="25">
        <v>-2.2599999999999998</v>
      </c>
      <c r="C19" s="25">
        <v>-9.08</v>
      </c>
      <c r="D19" s="1">
        <f t="shared" si="2"/>
        <v>5.1075999999999988</v>
      </c>
      <c r="E19" s="1">
        <f t="shared" si="0"/>
        <v>82.446399999999997</v>
      </c>
      <c r="F19" s="10">
        <f t="shared" si="1"/>
        <v>20.520799999999998</v>
      </c>
      <c r="H19" s="20"/>
      <c r="I19" s="20"/>
      <c r="J19" s="19"/>
    </row>
    <row r="20" spans="1:10" ht="15.6">
      <c r="A20" s="9">
        <v>18</v>
      </c>
      <c r="B20" s="25">
        <v>1.6</v>
      </c>
      <c r="C20" s="25">
        <v>-1.29</v>
      </c>
      <c r="D20" s="1">
        <f t="shared" si="2"/>
        <v>2.5600000000000005</v>
      </c>
      <c r="E20" s="1">
        <f t="shared" si="0"/>
        <v>1.6641000000000001</v>
      </c>
      <c r="F20" s="10">
        <f t="shared" si="1"/>
        <v>-2.0640000000000001</v>
      </c>
      <c r="H20" s="20"/>
      <c r="I20" s="20"/>
      <c r="J20" s="19"/>
    </row>
    <row r="21" spans="1:10" ht="15.6">
      <c r="A21" s="9">
        <v>19</v>
      </c>
      <c r="B21" s="25">
        <v>-1.23</v>
      </c>
      <c r="C21" s="25">
        <v>-5.65</v>
      </c>
      <c r="D21" s="1">
        <f t="shared" si="2"/>
        <v>1.5128999999999999</v>
      </c>
      <c r="E21" s="1">
        <f t="shared" si="0"/>
        <v>31.922500000000003</v>
      </c>
      <c r="F21" s="10">
        <f t="shared" si="1"/>
        <v>6.9495000000000005</v>
      </c>
      <c r="H21" s="20"/>
      <c r="I21" s="20"/>
      <c r="J21" s="19"/>
    </row>
    <row r="22" spans="1:10" ht="15.6">
      <c r="A22" s="9">
        <v>20</v>
      </c>
      <c r="B22" s="25">
        <v>-5.2</v>
      </c>
      <c r="C22" s="25">
        <v>-9.1300000000000008</v>
      </c>
      <c r="D22" s="1">
        <f t="shared" si="2"/>
        <v>27.040000000000003</v>
      </c>
      <c r="E22" s="1">
        <f t="shared" si="0"/>
        <v>83.35690000000001</v>
      </c>
      <c r="F22" s="10">
        <f t="shared" si="1"/>
        <v>47.476000000000006</v>
      </c>
      <c r="H22" s="20"/>
      <c r="I22" s="20"/>
      <c r="J22" s="19"/>
    </row>
    <row r="23" spans="1:10" ht="15.6">
      <c r="A23" s="9">
        <v>21</v>
      </c>
      <c r="B23" s="25">
        <v>-5.49</v>
      </c>
      <c r="C23" s="25">
        <v>-6.35</v>
      </c>
      <c r="D23" s="1">
        <f t="shared" si="2"/>
        <v>30.140100000000004</v>
      </c>
      <c r="E23" s="1">
        <f t="shared" si="0"/>
        <v>40.322499999999998</v>
      </c>
      <c r="F23" s="10">
        <f t="shared" si="1"/>
        <v>34.861499999999999</v>
      </c>
      <c r="H23" s="20"/>
      <c r="I23" s="20"/>
      <c r="J23" s="19"/>
    </row>
    <row r="24" spans="1:10" ht="15.6">
      <c r="A24" s="9">
        <v>22</v>
      </c>
      <c r="B24" s="25">
        <v>-1.06</v>
      </c>
      <c r="C24" s="25">
        <v>0.05</v>
      </c>
      <c r="D24" s="1">
        <f t="shared" si="2"/>
        <v>1.1236000000000002</v>
      </c>
      <c r="E24" s="1">
        <f t="shared" si="0"/>
        <v>2.5000000000000005E-3</v>
      </c>
      <c r="F24" s="10">
        <f t="shared" si="1"/>
        <v>-5.3000000000000005E-2</v>
      </c>
      <c r="H24" s="20"/>
      <c r="I24" s="20"/>
      <c r="J24" s="19"/>
    </row>
    <row r="25" spans="1:10" ht="15.6">
      <c r="A25" s="9">
        <v>23</v>
      </c>
      <c r="B25" s="25">
        <v>1.1399999999999999</v>
      </c>
      <c r="C25" s="25">
        <v>-6.56</v>
      </c>
      <c r="D25" s="1">
        <f t="shared" si="2"/>
        <v>1.2995999999999999</v>
      </c>
      <c r="E25" s="1">
        <f t="shared" si="0"/>
        <v>43.033599999999993</v>
      </c>
      <c r="F25" s="10">
        <f t="shared" si="1"/>
        <v>-7.4783999999999988</v>
      </c>
      <c r="H25" s="20"/>
      <c r="I25" s="20"/>
      <c r="J25" s="19"/>
    </row>
    <row r="26" spans="1:10" ht="15.6">
      <c r="A26" s="9">
        <v>24</v>
      </c>
      <c r="B26" s="25">
        <v>-0.05</v>
      </c>
      <c r="C26" s="25">
        <v>-5.08</v>
      </c>
      <c r="D26" s="1">
        <f t="shared" si="2"/>
        <v>2.5000000000000005E-3</v>
      </c>
      <c r="E26" s="1">
        <f t="shared" si="0"/>
        <v>25.8064</v>
      </c>
      <c r="F26" s="10">
        <f t="shared" si="1"/>
        <v>0.254</v>
      </c>
      <c r="H26" s="20"/>
      <c r="I26" s="20"/>
      <c r="J26" s="19"/>
    </row>
    <row r="27" spans="1:10" ht="15.6">
      <c r="A27" s="9">
        <v>25</v>
      </c>
      <c r="B27" s="25">
        <v>-7.45</v>
      </c>
      <c r="C27" s="25">
        <v>-12.66</v>
      </c>
      <c r="D27" s="1">
        <f t="shared" si="2"/>
        <v>55.502500000000005</v>
      </c>
      <c r="E27" s="1">
        <f t="shared" si="0"/>
        <v>160.2756</v>
      </c>
      <c r="F27" s="10">
        <f t="shared" si="1"/>
        <v>94.317000000000007</v>
      </c>
      <c r="H27" s="20"/>
      <c r="I27" s="20"/>
      <c r="J27" s="19"/>
    </row>
    <row r="28" spans="1:10" ht="15.6">
      <c r="A28" s="9">
        <v>26</v>
      </c>
      <c r="B28" s="25">
        <v>-6.67</v>
      </c>
      <c r="C28" s="25">
        <v>-7.2</v>
      </c>
      <c r="D28" s="1">
        <f t="shared" si="2"/>
        <v>44.488900000000001</v>
      </c>
      <c r="E28" s="1">
        <f t="shared" si="0"/>
        <v>51.84</v>
      </c>
      <c r="F28" s="10">
        <f t="shared" si="1"/>
        <v>48.024000000000001</v>
      </c>
      <c r="H28" s="20"/>
      <c r="I28" s="20"/>
      <c r="J28" s="19"/>
    </row>
    <row r="29" spans="1:10" ht="15.6">
      <c r="A29" s="9">
        <v>27</v>
      </c>
      <c r="B29" s="25">
        <v>0.97</v>
      </c>
      <c r="C29" s="25">
        <v>2.0099999999999998</v>
      </c>
      <c r="D29" s="1">
        <f t="shared" si="2"/>
        <v>0.94089999999999996</v>
      </c>
      <c r="E29" s="1">
        <f t="shared" si="0"/>
        <v>4.0400999999999989</v>
      </c>
      <c r="F29" s="10">
        <f t="shared" si="1"/>
        <v>1.9496999999999998</v>
      </c>
      <c r="H29" s="20"/>
      <c r="I29" s="20"/>
      <c r="J29" s="19"/>
    </row>
    <row r="30" spans="1:10" ht="15.6">
      <c r="A30" s="9">
        <v>28</v>
      </c>
      <c r="B30" s="25">
        <v>-8.9</v>
      </c>
      <c r="C30" s="25">
        <v>-3.48</v>
      </c>
      <c r="D30" s="1">
        <f t="shared" si="2"/>
        <v>79.210000000000008</v>
      </c>
      <c r="E30" s="1">
        <f t="shared" si="0"/>
        <v>12.1104</v>
      </c>
      <c r="F30" s="10">
        <f t="shared" si="1"/>
        <v>30.972000000000001</v>
      </c>
      <c r="H30" s="20"/>
      <c r="I30" s="20"/>
      <c r="J30" s="19"/>
    </row>
    <row r="31" spans="1:10" ht="15.6">
      <c r="A31" s="9">
        <v>29</v>
      </c>
      <c r="B31" s="25">
        <v>-5.67</v>
      </c>
      <c r="C31" s="25">
        <v>-5.92</v>
      </c>
      <c r="D31" s="1">
        <f t="shared" si="2"/>
        <v>32.148899999999998</v>
      </c>
      <c r="E31" s="1">
        <f t="shared" si="0"/>
        <v>35.046399999999998</v>
      </c>
      <c r="F31" s="10">
        <f t="shared" si="1"/>
        <v>33.566400000000002</v>
      </c>
      <c r="H31" s="20"/>
      <c r="I31" s="20"/>
      <c r="J31" s="19"/>
    </row>
    <row r="32" spans="1:10" ht="15.6">
      <c r="A32" s="9">
        <v>30</v>
      </c>
      <c r="B32" s="25">
        <v>-7.2</v>
      </c>
      <c r="C32" s="25">
        <v>-3.07</v>
      </c>
      <c r="D32" s="1">
        <f t="shared" si="2"/>
        <v>51.84</v>
      </c>
      <c r="E32" s="1">
        <f t="shared" si="0"/>
        <v>9.4248999999999992</v>
      </c>
      <c r="F32" s="10">
        <f t="shared" si="1"/>
        <v>22.103999999999999</v>
      </c>
      <c r="H32" s="20"/>
      <c r="I32" s="20"/>
      <c r="J32" s="19"/>
    </row>
    <row r="33" spans="1:10" ht="15.6">
      <c r="A33" s="9">
        <v>31</v>
      </c>
      <c r="B33" s="25">
        <v>-1.53</v>
      </c>
      <c r="C33" s="25">
        <v>-0.88</v>
      </c>
      <c r="D33" s="1">
        <f t="shared" si="2"/>
        <v>2.3409</v>
      </c>
      <c r="E33" s="1">
        <f t="shared" si="0"/>
        <v>0.77439999999999998</v>
      </c>
      <c r="F33" s="10">
        <f t="shared" si="1"/>
        <v>1.3464</v>
      </c>
      <c r="H33" s="20"/>
      <c r="I33" s="20"/>
      <c r="J33" s="19"/>
    </row>
    <row r="34" spans="1:10" ht="15.6">
      <c r="A34" s="9">
        <v>32</v>
      </c>
      <c r="B34" s="25">
        <v>-2.5299999999999998</v>
      </c>
      <c r="C34" s="25">
        <v>1.9</v>
      </c>
      <c r="D34" s="1">
        <f t="shared" si="2"/>
        <v>6.4008999999999991</v>
      </c>
      <c r="E34" s="1">
        <f t="shared" si="0"/>
        <v>3.61</v>
      </c>
      <c r="F34" s="10">
        <f t="shared" si="1"/>
        <v>-4.8069999999999995</v>
      </c>
      <c r="H34" s="20"/>
      <c r="I34" s="20"/>
      <c r="J34" s="19"/>
    </row>
    <row r="35" spans="1:10" ht="15.6">
      <c r="A35" s="9">
        <v>33</v>
      </c>
      <c r="B35" s="25">
        <v>-2.58</v>
      </c>
      <c r="C35" s="25">
        <v>0.09</v>
      </c>
      <c r="D35" s="1">
        <f t="shared" si="2"/>
        <v>6.6564000000000005</v>
      </c>
      <c r="E35" s="1">
        <f t="shared" si="0"/>
        <v>8.0999999999999996E-3</v>
      </c>
      <c r="F35" s="10">
        <f t="shared" si="1"/>
        <v>-0.23219999999999999</v>
      </c>
      <c r="H35" s="20"/>
      <c r="I35" s="20"/>
      <c r="J35" s="19"/>
    </row>
    <row r="36" spans="1:10" ht="15.6">
      <c r="A36" s="9">
        <v>34</v>
      </c>
      <c r="B36" s="25">
        <v>2.2400000000000002</v>
      </c>
      <c r="C36" s="25">
        <v>0.95</v>
      </c>
      <c r="D36" s="1">
        <f t="shared" si="2"/>
        <v>5.0176000000000007</v>
      </c>
      <c r="E36" s="1">
        <f t="shared" si="0"/>
        <v>0.90249999999999997</v>
      </c>
      <c r="F36" s="10">
        <f t="shared" si="1"/>
        <v>2.1280000000000001</v>
      </c>
      <c r="H36" s="20"/>
      <c r="I36" s="20"/>
      <c r="J36" s="19"/>
    </row>
    <row r="37" spans="1:10" ht="15.6">
      <c r="A37" s="9">
        <v>35</v>
      </c>
      <c r="B37" s="25">
        <v>-0.56999999999999995</v>
      </c>
      <c r="C37" s="25">
        <v>-3.52</v>
      </c>
      <c r="D37" s="1">
        <f t="shared" si="2"/>
        <v>0.32489999999999997</v>
      </c>
      <c r="E37" s="1">
        <f t="shared" si="0"/>
        <v>12.3904</v>
      </c>
      <c r="F37" s="10">
        <f t="shared" si="1"/>
        <v>2.0063999999999997</v>
      </c>
      <c r="H37" s="20"/>
      <c r="I37" s="20"/>
      <c r="J37" s="19"/>
    </row>
    <row r="38" spans="1:10" ht="15.6">
      <c r="A38" s="9">
        <v>36</v>
      </c>
      <c r="B38" s="25">
        <v>-1.87</v>
      </c>
      <c r="C38" s="25">
        <v>-7.97</v>
      </c>
      <c r="D38" s="1">
        <f t="shared" si="2"/>
        <v>3.4969000000000006</v>
      </c>
      <c r="E38" s="1">
        <f t="shared" si="0"/>
        <v>63.520899999999997</v>
      </c>
      <c r="F38" s="10">
        <f t="shared" si="1"/>
        <v>14.9039</v>
      </c>
      <c r="H38" s="20"/>
      <c r="I38" s="20"/>
      <c r="J38" s="19"/>
    </row>
    <row r="39" spans="1:10" ht="15.6">
      <c r="A39" s="9">
        <v>37</v>
      </c>
      <c r="B39" s="25">
        <v>-2.72</v>
      </c>
      <c r="C39" s="25">
        <v>-5.95</v>
      </c>
      <c r="D39" s="1">
        <f t="shared" si="2"/>
        <v>7.3984000000000014</v>
      </c>
      <c r="E39" s="1">
        <f t="shared" si="0"/>
        <v>35.402500000000003</v>
      </c>
      <c r="F39" s="10">
        <f t="shared" si="1"/>
        <v>16.184000000000001</v>
      </c>
      <c r="H39" s="20"/>
      <c r="I39" s="20"/>
      <c r="J39" s="19"/>
    </row>
    <row r="40" spans="1:10" ht="15.6">
      <c r="A40" s="9">
        <v>38</v>
      </c>
      <c r="B40" s="25">
        <v>-5.15</v>
      </c>
      <c r="C40" s="25">
        <v>-8.3800000000000008</v>
      </c>
      <c r="D40" s="1">
        <f t="shared" si="2"/>
        <v>26.522500000000004</v>
      </c>
      <c r="E40" s="1">
        <f t="shared" si="0"/>
        <v>70.224400000000017</v>
      </c>
      <c r="F40" s="10">
        <f t="shared" si="1"/>
        <v>43.157000000000004</v>
      </c>
      <c r="H40" s="20"/>
      <c r="I40" s="20"/>
      <c r="J40" s="19"/>
    </row>
    <row r="41" spans="1:10" ht="15.6">
      <c r="A41" s="9">
        <v>39</v>
      </c>
      <c r="B41" s="25">
        <v>-5.24</v>
      </c>
      <c r="C41" s="25">
        <v>-5.75</v>
      </c>
      <c r="D41" s="1">
        <f t="shared" si="2"/>
        <v>27.457600000000003</v>
      </c>
      <c r="E41" s="1">
        <f t="shared" si="0"/>
        <v>33.0625</v>
      </c>
      <c r="F41" s="10">
        <f t="shared" si="1"/>
        <v>30.130000000000003</v>
      </c>
      <c r="H41" s="20"/>
      <c r="I41" s="20"/>
      <c r="J41" s="19"/>
    </row>
    <row r="42" spans="1:10" ht="15.6">
      <c r="A42" s="9">
        <v>40</v>
      </c>
      <c r="B42" s="25">
        <v>0.75</v>
      </c>
      <c r="C42" s="25">
        <v>-3.42</v>
      </c>
      <c r="D42" s="1">
        <f t="shared" si="2"/>
        <v>0.5625</v>
      </c>
      <c r="E42" s="1">
        <f t="shared" si="0"/>
        <v>11.696399999999999</v>
      </c>
      <c r="F42" s="10">
        <f t="shared" si="1"/>
        <v>-2.5649999999999999</v>
      </c>
      <c r="H42" s="20"/>
      <c r="I42" s="20"/>
      <c r="J42" s="19"/>
    </row>
    <row r="43" spans="1:10" ht="15.6">
      <c r="A43" s="9">
        <v>41</v>
      </c>
      <c r="B43" s="25">
        <v>-6.24</v>
      </c>
      <c r="C43" s="25">
        <v>-1.24</v>
      </c>
      <c r="D43" s="1">
        <f t="shared" si="2"/>
        <v>38.937600000000003</v>
      </c>
      <c r="E43" s="1">
        <f t="shared" si="0"/>
        <v>1.5376000000000001</v>
      </c>
      <c r="F43" s="10">
        <f t="shared" si="1"/>
        <v>7.7376000000000005</v>
      </c>
      <c r="H43" s="20"/>
      <c r="I43" s="20"/>
      <c r="J43" s="19"/>
    </row>
    <row r="44" spans="1:10" ht="15.6">
      <c r="A44" s="9">
        <v>42</v>
      </c>
      <c r="B44" s="25">
        <v>1.88</v>
      </c>
      <c r="C44" s="25">
        <v>-0.62</v>
      </c>
      <c r="D44" s="1">
        <f t="shared" si="2"/>
        <v>3.5343999999999998</v>
      </c>
      <c r="E44" s="1">
        <f t="shared" si="0"/>
        <v>0.38440000000000002</v>
      </c>
      <c r="F44" s="10">
        <f t="shared" si="1"/>
        <v>-1.1656</v>
      </c>
      <c r="H44" s="20"/>
      <c r="I44" s="20"/>
      <c r="J44" s="19"/>
    </row>
    <row r="45" spans="1:10" ht="15.6">
      <c r="A45" s="9">
        <v>43</v>
      </c>
      <c r="B45" s="25">
        <v>0.26</v>
      </c>
      <c r="C45" s="25">
        <v>-4.8600000000000003</v>
      </c>
      <c r="D45" s="1">
        <f t="shared" si="2"/>
        <v>6.7600000000000007E-2</v>
      </c>
      <c r="E45" s="1">
        <f t="shared" si="0"/>
        <v>23.619600000000002</v>
      </c>
      <c r="F45" s="10">
        <f t="shared" si="1"/>
        <v>-1.2636000000000001</v>
      </c>
      <c r="H45" s="20"/>
      <c r="I45" s="20"/>
      <c r="J45" s="19"/>
    </row>
    <row r="46" spans="1:10" ht="15.6">
      <c r="A46" s="9">
        <v>44</v>
      </c>
      <c r="B46" s="25">
        <v>-1.83</v>
      </c>
      <c r="C46" s="25">
        <v>-2.98</v>
      </c>
      <c r="D46" s="1">
        <f t="shared" si="2"/>
        <v>3.3489000000000004</v>
      </c>
      <c r="E46" s="1">
        <f t="shared" si="0"/>
        <v>8.8803999999999998</v>
      </c>
      <c r="F46" s="10">
        <f t="shared" si="1"/>
        <v>5.4534000000000002</v>
      </c>
      <c r="H46" s="20"/>
      <c r="I46" s="20"/>
      <c r="J46" s="19"/>
    </row>
    <row r="47" spans="1:10" ht="15.6">
      <c r="A47" s="9">
        <v>45</v>
      </c>
      <c r="B47" s="25">
        <v>-5.93</v>
      </c>
      <c r="C47" s="25">
        <v>0.86</v>
      </c>
      <c r="D47" s="1">
        <f t="shared" si="2"/>
        <v>35.164899999999996</v>
      </c>
      <c r="E47" s="1">
        <f t="shared" si="0"/>
        <v>0.73959999999999992</v>
      </c>
      <c r="F47" s="10">
        <f t="shared" si="1"/>
        <v>-5.0998000000000001</v>
      </c>
      <c r="H47" s="20"/>
      <c r="I47" s="20"/>
      <c r="J47" s="19"/>
    </row>
    <row r="48" spans="1:10" ht="15.6">
      <c r="A48" s="9">
        <v>46</v>
      </c>
      <c r="B48" s="25">
        <v>-2.21</v>
      </c>
      <c r="C48" s="25">
        <v>-7.39</v>
      </c>
      <c r="D48" s="1">
        <f t="shared" si="2"/>
        <v>4.8841000000000001</v>
      </c>
      <c r="E48" s="1">
        <f t="shared" si="0"/>
        <v>54.612099999999998</v>
      </c>
      <c r="F48" s="10">
        <f t="shared" si="1"/>
        <v>16.331899999999997</v>
      </c>
      <c r="H48" s="20"/>
      <c r="I48" s="20"/>
      <c r="J48" s="19"/>
    </row>
    <row r="49" spans="1:10" ht="15.6">
      <c r="A49" s="9">
        <v>47</v>
      </c>
      <c r="B49" s="25">
        <v>-3.8</v>
      </c>
      <c r="C49" s="25">
        <v>-5.08</v>
      </c>
      <c r="D49" s="1">
        <f t="shared" si="2"/>
        <v>14.44</v>
      </c>
      <c r="E49" s="1">
        <f t="shared" si="0"/>
        <v>25.8064</v>
      </c>
      <c r="F49" s="10">
        <f t="shared" si="1"/>
        <v>19.303999999999998</v>
      </c>
      <c r="H49" s="20"/>
      <c r="I49" s="20"/>
      <c r="J49" s="19"/>
    </row>
    <row r="50" spans="1:10" ht="15.6">
      <c r="A50" s="9">
        <v>48</v>
      </c>
      <c r="B50" s="25">
        <v>0.27</v>
      </c>
      <c r="C50" s="25">
        <v>2.1</v>
      </c>
      <c r="D50" s="1">
        <f t="shared" si="2"/>
        <v>7.2900000000000006E-2</v>
      </c>
      <c r="E50" s="1">
        <f t="shared" si="0"/>
        <v>4.41</v>
      </c>
      <c r="F50" s="10">
        <f t="shared" si="1"/>
        <v>0.56700000000000006</v>
      </c>
      <c r="H50" s="20"/>
      <c r="I50" s="20"/>
      <c r="J50" s="19"/>
    </row>
    <row r="51" spans="1:10" ht="15.6">
      <c r="A51" s="9">
        <v>49</v>
      </c>
      <c r="B51" s="25">
        <v>-4.0999999999999996</v>
      </c>
      <c r="C51" s="25">
        <v>-3.73</v>
      </c>
      <c r="D51" s="1">
        <f t="shared" si="2"/>
        <v>16.809999999999999</v>
      </c>
      <c r="E51" s="1">
        <f t="shared" si="0"/>
        <v>13.9129</v>
      </c>
      <c r="F51" s="10">
        <f t="shared" si="1"/>
        <v>15.292999999999999</v>
      </c>
      <c r="J51" s="19"/>
    </row>
    <row r="52" spans="1:10" ht="16.2" thickBot="1">
      <c r="A52" s="11">
        <v>50</v>
      </c>
      <c r="B52" s="26">
        <v>-5.74</v>
      </c>
      <c r="C52" s="26">
        <v>-4.92</v>
      </c>
      <c r="D52" s="12">
        <f t="shared" si="2"/>
        <v>32.947600000000001</v>
      </c>
      <c r="E52" s="12">
        <f t="shared" si="0"/>
        <v>24.206399999999999</v>
      </c>
      <c r="F52" s="13">
        <f t="shared" si="1"/>
        <v>28.2408</v>
      </c>
      <c r="J52" s="19"/>
    </row>
    <row r="53" spans="1:10" ht="16.2" thickBot="1">
      <c r="A53" s="14" t="s">
        <v>6</v>
      </c>
      <c r="B53" s="21">
        <f>AVERAGE(B3:B52)</f>
        <v>-2.9680000000000009</v>
      </c>
      <c r="C53" s="22">
        <f>AVERAGE(C3:C52)</f>
        <v>-4.3093999999999992</v>
      </c>
      <c r="D53" s="22">
        <f t="shared" ref="D53:F53" si="3">AVERAGE(D3:D52)</f>
        <v>17.696775999999996</v>
      </c>
      <c r="E53" s="22">
        <f t="shared" si="3"/>
        <v>29.854737999999998</v>
      </c>
      <c r="F53" s="23">
        <f t="shared" si="3"/>
        <v>16.503312000000001</v>
      </c>
      <c r="J53" s="19"/>
    </row>
    <row r="54" spans="1:10" ht="15.6">
      <c r="J54" s="19"/>
    </row>
    <row r="55" spans="1:10" ht="15.6">
      <c r="J55" s="19"/>
    </row>
    <row r="56" spans="1:10">
      <c r="A56" s="15" t="s">
        <v>10</v>
      </c>
      <c r="B56" s="16">
        <f>A52</f>
        <v>50</v>
      </c>
    </row>
    <row r="57" spans="1:10">
      <c r="A57" s="15" t="s">
        <v>27</v>
      </c>
      <c r="B57" s="16">
        <f>B53</f>
        <v>-2.9680000000000009</v>
      </c>
    </row>
    <row r="58" spans="1:10">
      <c r="A58" s="15" t="s">
        <v>28</v>
      </c>
      <c r="B58" s="16">
        <f>C53</f>
        <v>-4.3093999999999992</v>
      </c>
    </row>
    <row r="59" spans="1:10">
      <c r="A59" s="15" t="s">
        <v>8</v>
      </c>
      <c r="B59" s="16">
        <f>D53</f>
        <v>17.696775999999996</v>
      </c>
    </row>
    <row r="60" spans="1:10">
      <c r="A60" s="15" t="s">
        <v>9</v>
      </c>
      <c r="B60" s="16">
        <f>E53</f>
        <v>29.854737999999998</v>
      </c>
    </row>
    <row r="61" spans="1:10">
      <c r="A61" s="15" t="s">
        <v>29</v>
      </c>
      <c r="B61" s="16">
        <f>F53</f>
        <v>16.503312000000001</v>
      </c>
      <c r="D61" t="s">
        <v>26</v>
      </c>
    </row>
    <row r="62" spans="1:10">
      <c r="A62" s="15" t="s">
        <v>7</v>
      </c>
      <c r="B62" s="16">
        <f>B56/(B56-1)*B59-B56/(B56-1)*B57*B57</f>
        <v>9.0691346938775439</v>
      </c>
      <c r="D62">
        <f>VAR(B3:B52)</f>
        <v>9.0691346938775439</v>
      </c>
    </row>
    <row r="63" spans="1:10">
      <c r="A63" s="15" t="s">
        <v>11</v>
      </c>
      <c r="B63" s="16">
        <f>B56/(B56-1)*B60-B56/(B56-1)*B58*B58</f>
        <v>11.514091469387761</v>
      </c>
      <c r="D63">
        <f>VAR(C3:C52)</f>
        <v>11.514091469387761</v>
      </c>
    </row>
    <row r="64" spans="1:10">
      <c r="A64" s="15" t="s">
        <v>12</v>
      </c>
      <c r="B64" s="16">
        <f>B56/(B56-1)*B61-B56/(B56-1)*B57*B58</f>
        <v>3.7887885714285705</v>
      </c>
    </row>
    <row r="65" spans="1:4">
      <c r="A65" s="15" t="s">
        <v>13</v>
      </c>
      <c r="B65" s="16">
        <f>B64/SQRT(B62*B63)</f>
        <v>0.37076830970905794</v>
      </c>
      <c r="D65">
        <f>CORREL(B3:B52,C3:C52)</f>
        <v>0.37076830970905783</v>
      </c>
    </row>
    <row r="66" spans="1:4">
      <c r="A66" s="15" t="s">
        <v>15</v>
      </c>
      <c r="B66" s="16">
        <v>1.96</v>
      </c>
    </row>
    <row r="67" spans="1:4">
      <c r="A67" s="15" t="s">
        <v>14</v>
      </c>
      <c r="B67" s="17">
        <f>0.5*LN((1+B65)/(1-B65))-B66/SQRT(B56-3)</f>
        <v>0.10341818452006335</v>
      </c>
    </row>
    <row r="68" spans="1:4">
      <c r="A68" s="15" t="s">
        <v>16</v>
      </c>
      <c r="B68" s="17">
        <f>0.5*LN((1+B65)/(1-B65))+B66/SQRT(B56-3)</f>
        <v>0.67520895119181001</v>
      </c>
    </row>
    <row r="69" spans="1:4">
      <c r="A69" s="15" t="s">
        <v>17</v>
      </c>
      <c r="B69" s="16">
        <f>(EXP(2*B67)-1)/(EXP(2*B67)+1)</f>
        <v>0.10305105816403572</v>
      </c>
      <c r="C69">
        <f>(EXP(2*B68)-1)/(EXP(2*B68)+1)</f>
        <v>0.58839588345297555</v>
      </c>
    </row>
    <row r="70" spans="1:4">
      <c r="A70" s="15" t="s">
        <v>18</v>
      </c>
      <c r="B70" s="16">
        <f>ABS(B65)*SQRT(B56)/(1-B65*B65)</f>
        <v>3.0395757189216677</v>
      </c>
    </row>
    <row r="71" spans="1:4">
      <c r="A71" s="15" t="s">
        <v>19</v>
      </c>
      <c r="B71" s="16">
        <v>1.96</v>
      </c>
    </row>
    <row r="72" spans="1:4">
      <c r="A72" s="15" t="s">
        <v>20</v>
      </c>
      <c r="B72" s="16" t="str">
        <f>IF(B70&lt;B71,"принимается","не принимается")</f>
        <v>не принимается</v>
      </c>
    </row>
    <row r="73" spans="1:4">
      <c r="A73" s="15" t="s">
        <v>21</v>
      </c>
      <c r="B73" s="16">
        <f>B64/B62</f>
        <v>0.41776737244693618</v>
      </c>
    </row>
    <row r="74" spans="1:4">
      <c r="A74" s="15" t="s">
        <v>22</v>
      </c>
      <c r="B74" s="16">
        <f>B58-B73*B57</f>
        <v>-3.0694664385774924</v>
      </c>
    </row>
    <row r="75" spans="1:4">
      <c r="A75" s="16" t="s">
        <v>25</v>
      </c>
      <c r="B75" s="16"/>
    </row>
    <row r="76" spans="1:4">
      <c r="A76" s="18" t="s">
        <v>23</v>
      </c>
      <c r="B76" s="18" t="s">
        <v>24</v>
      </c>
    </row>
    <row r="77" spans="1:4">
      <c r="A77" s="18">
        <f>MIN(B3:B52)</f>
        <v>-8.9</v>
      </c>
      <c r="B77" s="18">
        <f>B74+A77*B73</f>
        <v>-6.7875960533552249</v>
      </c>
    </row>
    <row r="78" spans="1:4">
      <c r="A78" s="18">
        <f>MAX(B3:B52)</f>
        <v>2.2400000000000002</v>
      </c>
      <c r="B78" s="18">
        <f>B74+A78*B73</f>
        <v>-2.1336675242963552</v>
      </c>
    </row>
    <row r="79" spans="1:4">
      <c r="A79" s="15"/>
      <c r="B79" s="16"/>
    </row>
    <row r="80" spans="1:4">
      <c r="A80" s="15"/>
      <c r="B80" s="16"/>
    </row>
    <row r="81" spans="1:2">
      <c r="A81" s="15"/>
      <c r="B81" s="16"/>
    </row>
    <row r="82" spans="1:2">
      <c r="A82" s="15"/>
      <c r="B82" s="16"/>
    </row>
    <row r="83" spans="1:2">
      <c r="A83" s="15"/>
      <c r="B83" s="16"/>
    </row>
    <row r="84" spans="1:2">
      <c r="A84" s="15"/>
      <c r="B84" s="16"/>
    </row>
    <row r="85" spans="1:2">
      <c r="A85" s="15"/>
      <c r="B85" s="16"/>
    </row>
    <row r="86" spans="1:2">
      <c r="A86" s="15"/>
      <c r="B86" s="16"/>
    </row>
    <row r="87" spans="1:2">
      <c r="A87" s="15"/>
      <c r="B87" s="16"/>
    </row>
    <row r="88" spans="1:2">
      <c r="A88" s="15"/>
      <c r="B88" s="16"/>
    </row>
    <row r="89" spans="1:2">
      <c r="A89" s="15"/>
      <c r="B89" s="16"/>
    </row>
    <row r="90" spans="1:2">
      <c r="A90" s="15"/>
      <c r="B90" s="16"/>
    </row>
    <row r="91" spans="1:2">
      <c r="A91" s="15"/>
      <c r="B91" s="16"/>
    </row>
    <row r="92" spans="1:2">
      <c r="A92" s="15"/>
      <c r="B92" s="16"/>
    </row>
    <row r="93" spans="1:2">
      <c r="A93" s="15"/>
      <c r="B93" s="16"/>
    </row>
    <row r="94" spans="1:2">
      <c r="A94" s="15"/>
      <c r="B94" s="16"/>
    </row>
    <row r="95" spans="1:2">
      <c r="A95" s="15"/>
      <c r="B95" s="16"/>
    </row>
    <row r="96" spans="1:2">
      <c r="A96" s="15"/>
      <c r="B96" s="16"/>
    </row>
    <row r="97" spans="1:2">
      <c r="A97" s="15"/>
      <c r="B97" s="16"/>
    </row>
    <row r="98" spans="1:2">
      <c r="A98" s="15"/>
      <c r="B98" s="16"/>
    </row>
    <row r="99" spans="1:2">
      <c r="A99" s="15"/>
      <c r="B99" s="16"/>
    </row>
    <row r="100" spans="1:2">
      <c r="A100" s="15"/>
      <c r="B100" s="16"/>
    </row>
    <row r="101" spans="1:2">
      <c r="A101" s="15"/>
      <c r="B101" s="16"/>
    </row>
    <row r="102" spans="1:2">
      <c r="A102" s="15"/>
      <c r="B102" s="16"/>
    </row>
    <row r="103" spans="1:2">
      <c r="A103" s="15"/>
      <c r="B103" s="16"/>
    </row>
    <row r="104" spans="1:2">
      <c r="A104" s="15"/>
      <c r="B104" s="16"/>
    </row>
    <row r="105" spans="1:2">
      <c r="A105" s="15"/>
      <c r="B105" s="16"/>
    </row>
    <row r="106" spans="1:2">
      <c r="A106" s="15"/>
      <c r="B106" s="16"/>
    </row>
    <row r="107" spans="1:2">
      <c r="B107" s="16"/>
    </row>
    <row r="108" spans="1:2">
      <c r="B108" s="16"/>
    </row>
    <row r="109" spans="1:2">
      <c r="B109" s="16"/>
    </row>
    <row r="110" spans="1:2">
      <c r="B110" s="16"/>
    </row>
    <row r="111" spans="1:2">
      <c r="B111" s="16"/>
    </row>
    <row r="112" spans="1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2022-05-25T06:42:32Z</dcterms:modified>
</cp:coreProperties>
</file>