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s\Documents\Универ\ТВиМС\"/>
    </mc:Choice>
  </mc:AlternateContent>
  <xr:revisionPtr revIDLastSave="0" documentId="13_ncr:1_{537D8F97-0ACB-426F-A665-A3465F99C3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9" i="1" l="1"/>
  <c r="H89" i="1"/>
  <c r="I88" i="1"/>
  <c r="H88" i="1"/>
  <c r="I87" i="1"/>
  <c r="H87" i="1"/>
  <c r="I86" i="1"/>
  <c r="H86" i="1"/>
  <c r="I85" i="1"/>
  <c r="H85" i="1"/>
  <c r="I84" i="1"/>
  <c r="H84" i="1"/>
  <c r="I83" i="1"/>
  <c r="H83" i="1"/>
  <c r="I82" i="1"/>
  <c r="H82" i="1"/>
  <c r="I81" i="1"/>
  <c r="H81" i="1"/>
  <c r="I80" i="1"/>
  <c r="H80" i="1"/>
  <c r="I79" i="1"/>
  <c r="H79" i="1"/>
  <c r="L72" i="1"/>
  <c r="L73" i="1"/>
  <c r="L74" i="1"/>
  <c r="L75" i="1"/>
  <c r="L76" i="1"/>
  <c r="L77" i="1"/>
  <c r="L78" i="1"/>
  <c r="L79" i="1"/>
  <c r="L80" i="1"/>
  <c r="L81" i="1"/>
  <c r="K72" i="1"/>
  <c r="K73" i="1"/>
  <c r="K74" i="1"/>
  <c r="K75" i="1"/>
  <c r="N81" i="1"/>
  <c r="K81" i="1"/>
  <c r="K80" i="1"/>
  <c r="K79" i="1"/>
  <c r="K78" i="1"/>
  <c r="K77" i="1"/>
  <c r="K76" i="1"/>
  <c r="H62" i="1"/>
  <c r="R35" i="1"/>
  <c r="R47" i="1" s="1"/>
  <c r="N73" i="1" l="1"/>
  <c r="N74" i="1"/>
  <c r="N72" i="1"/>
  <c r="L71" i="1"/>
  <c r="N71" i="1" s="1"/>
  <c r="G1" i="1"/>
  <c r="Q14" i="1"/>
  <c r="P5" i="1"/>
  <c r="H14" i="1"/>
  <c r="G15" i="1" s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" i="1"/>
  <c r="H61" i="1" l="1"/>
  <c r="R32" i="1"/>
  <c r="R43" i="1"/>
  <c r="R39" i="1"/>
  <c r="S40" i="1" s="1"/>
  <c r="G2" i="1"/>
  <c r="T6" i="1" s="1"/>
  <c r="R44" i="1" l="1"/>
  <c r="S44" i="1"/>
  <c r="R40" i="1"/>
  <c r="P1" i="1"/>
  <c r="P7" i="1" s="1"/>
  <c r="T9" i="1"/>
  <c r="T10" i="1"/>
  <c r="T12" i="1"/>
  <c r="T11" i="1"/>
  <c r="T5" i="1"/>
  <c r="I1" i="1"/>
  <c r="T7" i="1"/>
  <c r="T13" i="1"/>
  <c r="T8" i="1"/>
  <c r="T14" i="1"/>
  <c r="P11" i="1" l="1"/>
  <c r="Q10" i="1" s="1"/>
  <c r="S13" i="1"/>
  <c r="G13" i="1"/>
  <c r="G10" i="1"/>
  <c r="G12" i="1"/>
  <c r="G11" i="1"/>
  <c r="G9" i="1"/>
  <c r="G8" i="1"/>
  <c r="G5" i="1"/>
  <c r="G7" i="1"/>
  <c r="G14" i="1"/>
  <c r="G6" i="1"/>
  <c r="P12" i="1"/>
  <c r="Q11" i="1" s="1"/>
  <c r="R11" i="1" s="1"/>
  <c r="U11" i="1" s="1"/>
  <c r="S12" i="1"/>
  <c r="S11" i="1"/>
  <c r="S10" i="1"/>
  <c r="S8" i="1"/>
  <c r="S7" i="1"/>
  <c r="P10" i="1"/>
  <c r="Q9" i="1" s="1"/>
  <c r="P9" i="1"/>
  <c r="Q8" i="1" s="1"/>
  <c r="S9" i="1"/>
  <c r="P6" i="1"/>
  <c r="Q5" i="1" s="1"/>
  <c r="R5" i="1" s="1"/>
  <c r="U5" i="1" s="1"/>
  <c r="S5" i="1"/>
  <c r="P14" i="1"/>
  <c r="Q13" i="1" s="1"/>
  <c r="S14" i="1"/>
  <c r="S6" i="1"/>
  <c r="P8" i="1"/>
  <c r="Q7" i="1" s="1"/>
  <c r="Q6" i="1"/>
  <c r="P13" i="1"/>
  <c r="Q12" i="1" s="1"/>
  <c r="H8" i="1"/>
  <c r="H5" i="1"/>
  <c r="J5" i="1" s="1"/>
  <c r="J14" i="1"/>
  <c r="K14" i="1" s="1"/>
  <c r="H12" i="1" l="1"/>
  <c r="J12" i="1" s="1"/>
  <c r="K12" i="1" s="1"/>
  <c r="H6" i="1"/>
  <c r="J6" i="1" s="1"/>
  <c r="K6" i="1" s="1"/>
  <c r="H10" i="1"/>
  <c r="I10" i="1" s="1"/>
  <c r="H9" i="1"/>
  <c r="J9" i="1"/>
  <c r="K9" i="1" s="1"/>
  <c r="H7" i="1"/>
  <c r="I7" i="1" s="1"/>
  <c r="I14" i="1"/>
  <c r="H11" i="1"/>
  <c r="I11" i="1" s="1"/>
  <c r="H13" i="1"/>
  <c r="J13" i="1" s="1"/>
  <c r="K13" i="1" s="1"/>
  <c r="R8" i="1"/>
  <c r="U8" i="1" s="1"/>
  <c r="R13" i="1"/>
  <c r="U13" i="1" s="1"/>
  <c r="R10" i="1"/>
  <c r="U10" i="1" s="1"/>
  <c r="R12" i="1"/>
  <c r="U12" i="1" s="1"/>
  <c r="R9" i="1"/>
  <c r="U9" i="1" s="1"/>
  <c r="R7" i="1"/>
  <c r="U7" i="1" s="1"/>
  <c r="R14" i="1"/>
  <c r="U14" i="1" s="1"/>
  <c r="I5" i="1"/>
  <c r="K5" i="1"/>
  <c r="R6" i="1"/>
  <c r="U6" i="1" s="1"/>
  <c r="I8" i="1"/>
  <c r="J8" i="1"/>
  <c r="K8" i="1" s="1"/>
  <c r="I12" i="1"/>
  <c r="J10" i="1"/>
  <c r="K10" i="1" s="1"/>
  <c r="J11" i="1"/>
  <c r="K11" i="1" s="1"/>
  <c r="J7" i="1"/>
  <c r="K7" i="1" s="1"/>
  <c r="I9" i="1"/>
  <c r="L14" i="1"/>
  <c r="I13" i="1"/>
  <c r="N79" i="1" l="1"/>
  <c r="L10" i="1"/>
  <c r="L12" i="1"/>
  <c r="L8" i="1"/>
  <c r="L7" i="1"/>
  <c r="N80" i="1"/>
  <c r="I6" i="1"/>
  <c r="L6" i="1" s="1"/>
  <c r="L9" i="1"/>
  <c r="L11" i="1"/>
  <c r="L5" i="1"/>
  <c r="L13" i="1"/>
  <c r="N78" i="1" l="1"/>
  <c r="N77" i="1"/>
  <c r="N76" i="1"/>
  <c r="N75" i="1"/>
  <c r="H70" i="1" l="1" a="1"/>
  <c r="H70" i="1" s="1"/>
  <c r="H71" i="1" s="1"/>
  <c r="H72" i="1" s="1"/>
  <c r="H58" i="1"/>
  <c r="H6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<sst xmlns="http://schemas.openxmlformats.org/spreadsheetml/2006/main" count="57" uniqueCount="51">
  <si>
    <t>М=</t>
  </si>
  <si>
    <t>n=</t>
  </si>
  <si>
    <t>j</t>
  </si>
  <si>
    <r>
      <t>A</t>
    </r>
    <r>
      <rPr>
        <sz val="8"/>
        <color theme="1"/>
        <rFont val="Calibri"/>
        <family val="2"/>
        <charset val="204"/>
        <scheme val="minor"/>
      </rPr>
      <t>j</t>
    </r>
  </si>
  <si>
    <r>
      <t>B</t>
    </r>
    <r>
      <rPr>
        <sz val="8"/>
        <color theme="1"/>
        <rFont val="Calibri"/>
        <family val="2"/>
        <charset val="204"/>
        <scheme val="minor"/>
      </rPr>
      <t>j</t>
    </r>
  </si>
  <si>
    <r>
      <t>h</t>
    </r>
    <r>
      <rPr>
        <sz val="8"/>
        <color theme="1"/>
        <rFont val="Calibri"/>
        <family val="2"/>
        <charset val="204"/>
        <scheme val="minor"/>
      </rPr>
      <t>j</t>
    </r>
  </si>
  <si>
    <r>
      <t>v</t>
    </r>
    <r>
      <rPr>
        <sz val="8"/>
        <color theme="1"/>
        <rFont val="Calibri"/>
        <family val="2"/>
        <charset val="204"/>
        <scheme val="minor"/>
      </rPr>
      <t>j</t>
    </r>
  </si>
  <si>
    <r>
      <t>p</t>
    </r>
    <r>
      <rPr>
        <sz val="8"/>
        <color theme="1"/>
        <rFont val="Calibri"/>
        <family val="2"/>
        <charset val="204"/>
        <scheme val="minor"/>
      </rPr>
      <t>j*</t>
    </r>
  </si>
  <si>
    <r>
      <t>f</t>
    </r>
    <r>
      <rPr>
        <sz val="8"/>
        <color theme="1"/>
        <rFont val="Calibri"/>
        <family val="2"/>
        <charset val="204"/>
        <scheme val="minor"/>
      </rPr>
      <t>j</t>
    </r>
    <r>
      <rPr>
        <sz val="11"/>
        <color theme="1"/>
        <rFont val="Calibri"/>
        <family val="2"/>
        <charset val="204"/>
        <scheme val="minor"/>
      </rPr>
      <t>*</t>
    </r>
  </si>
  <si>
    <t>h=</t>
  </si>
  <si>
    <t>Aj</t>
  </si>
  <si>
    <t>Bj</t>
  </si>
  <si>
    <t>hj</t>
  </si>
  <si>
    <t>vj</t>
  </si>
  <si>
    <t>pj*</t>
  </si>
  <si>
    <t>fj*</t>
  </si>
  <si>
    <t>v=</t>
  </si>
  <si>
    <r>
      <t>I</t>
    </r>
    <r>
      <rPr>
        <sz val="8"/>
        <color theme="1"/>
        <rFont val="Calibri"/>
        <family val="2"/>
        <charset val="204"/>
        <scheme val="minor"/>
      </rPr>
      <t>0,95</t>
    </r>
    <r>
      <rPr>
        <sz val="11"/>
        <color theme="1"/>
        <rFont val="Calibri"/>
        <family val="2"/>
        <charset val="204"/>
        <scheme val="minor"/>
      </rPr>
      <t>(m</t>
    </r>
    <r>
      <rPr>
        <sz val="8"/>
        <color theme="1"/>
        <rFont val="Calibri"/>
        <family val="2"/>
        <charset val="204"/>
        <scheme val="minor"/>
      </rPr>
      <t>x</t>
    </r>
    <r>
      <rPr>
        <sz val="11"/>
        <color theme="1"/>
        <rFont val="Calibri"/>
        <family val="2"/>
        <charset val="204"/>
        <scheme val="minor"/>
      </rPr>
      <t>)=</t>
    </r>
  </si>
  <si>
    <r>
      <t>Z</t>
    </r>
    <r>
      <rPr>
        <sz val="8"/>
        <color theme="1"/>
        <rFont val="Calibri"/>
        <family val="2"/>
        <charset val="204"/>
        <scheme val="minor"/>
      </rPr>
      <t>0,95</t>
    </r>
    <r>
      <rPr>
        <sz val="11"/>
        <color theme="1"/>
        <rFont val="Calibri"/>
        <family val="2"/>
        <charset val="204"/>
        <scheme val="minor"/>
      </rPr>
      <t>=</t>
    </r>
  </si>
  <si>
    <r>
      <t>I</t>
    </r>
    <r>
      <rPr>
        <sz val="8"/>
        <color theme="1"/>
        <rFont val="Calibri"/>
        <family val="2"/>
        <charset val="204"/>
        <scheme val="minor"/>
      </rPr>
      <t>0,95</t>
    </r>
    <r>
      <rPr>
        <sz val="11"/>
        <color theme="1"/>
        <rFont val="Calibri"/>
        <family val="2"/>
        <charset val="204"/>
        <scheme val="minor"/>
      </rPr>
      <t>(D</t>
    </r>
    <r>
      <rPr>
        <sz val="8"/>
        <color theme="1"/>
        <rFont val="Calibri"/>
        <family val="2"/>
        <charset val="204"/>
        <scheme val="minor"/>
      </rPr>
      <t>x</t>
    </r>
    <r>
      <rPr>
        <sz val="11"/>
        <color theme="1"/>
        <rFont val="Calibri"/>
        <family val="2"/>
        <charset val="204"/>
        <scheme val="minor"/>
      </rPr>
      <t>)=</t>
    </r>
  </si>
  <si>
    <t>sigma*=</t>
  </si>
  <si>
    <t>pj</t>
  </si>
  <si>
    <t>сумма</t>
  </si>
  <si>
    <t>(pj-pj*)^2/pj</t>
  </si>
  <si>
    <t>хи^2=</t>
  </si>
  <si>
    <r>
      <t>хи^2</t>
    </r>
    <r>
      <rPr>
        <sz val="8"/>
        <color theme="1"/>
        <rFont val="Calibri"/>
        <family val="2"/>
        <charset val="204"/>
        <scheme val="minor"/>
      </rPr>
      <t>0,05,8</t>
    </r>
    <r>
      <rPr>
        <sz val="11"/>
        <color theme="1"/>
        <rFont val="Calibri"/>
        <family val="2"/>
        <charset val="204"/>
        <scheme val="minor"/>
      </rPr>
      <t>=</t>
    </r>
  </si>
  <si>
    <t>Точечная оценка мат ожидания:</t>
  </si>
  <si>
    <t>Точечная оценка дисперсии:</t>
  </si>
  <si>
    <r>
      <t>D</t>
    </r>
    <r>
      <rPr>
        <sz val="8"/>
        <color theme="1"/>
        <rFont val="Calibri"/>
        <family val="2"/>
        <charset val="204"/>
        <scheme val="minor"/>
      </rPr>
      <t>x</t>
    </r>
    <r>
      <rPr>
        <sz val="9"/>
        <color theme="1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=</t>
    </r>
  </si>
  <si>
    <r>
      <t>m</t>
    </r>
    <r>
      <rPr>
        <sz val="9"/>
        <color theme="1"/>
        <rFont val="Calibri"/>
        <family val="2"/>
        <charset val="204"/>
        <scheme val="minor"/>
      </rPr>
      <t>x</t>
    </r>
    <r>
      <rPr>
        <sz val="11"/>
        <color theme="1"/>
        <rFont val="Calibri"/>
        <family val="2"/>
        <charset val="204"/>
        <scheme val="minor"/>
      </rPr>
      <t>*=</t>
    </r>
  </si>
  <si>
    <t>Доверительный интервал для мат ожид с надежностью 0,95:</t>
  </si>
  <si>
    <r>
      <t>Z</t>
    </r>
    <r>
      <rPr>
        <sz val="8"/>
        <color theme="1"/>
        <rFont val="Calibri"/>
        <family val="2"/>
        <charset val="204"/>
        <scheme val="minor"/>
      </rPr>
      <t>0,95</t>
    </r>
    <r>
      <rPr>
        <sz val="11"/>
        <color theme="1"/>
        <rFont val="Calibri"/>
        <family val="2"/>
        <charset val="204"/>
        <scheme val="minor"/>
      </rPr>
      <t>*S</t>
    </r>
    <r>
      <rPr>
        <sz val="8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/кор(n)=</t>
    </r>
  </si>
  <si>
    <t>Доверительный интервал для дисперсии с надежностью 0,95:</t>
  </si>
  <si>
    <r>
      <t>Z</t>
    </r>
    <r>
      <rPr>
        <sz val="8"/>
        <color theme="1"/>
        <rFont val="Calibri"/>
        <family val="2"/>
        <charset val="204"/>
        <scheme val="minor"/>
      </rPr>
      <t>0,95</t>
    </r>
    <r>
      <rPr>
        <sz val="11"/>
        <color theme="1"/>
        <rFont val="Calibri"/>
        <family val="2"/>
        <charset val="204"/>
        <scheme val="minor"/>
      </rPr>
      <t>*кор(2/(n-1))*S0=</t>
    </r>
  </si>
  <si>
    <r>
      <rPr>
        <b/>
        <sz val="11"/>
        <color theme="1"/>
        <rFont val="Calibri"/>
        <family val="2"/>
        <charset val="204"/>
        <scheme val="minor"/>
      </rPr>
      <t>Проверяем выполнение контрольного соотношения для p</t>
    </r>
    <r>
      <rPr>
        <b/>
        <sz val="8"/>
        <color theme="1"/>
        <rFont val="Calibri"/>
        <family val="2"/>
        <charset val="204"/>
        <scheme val="minor"/>
      </rPr>
      <t>j:</t>
    </r>
  </si>
  <si>
    <r>
      <t>1-сум(p</t>
    </r>
    <r>
      <rPr>
        <sz val="8"/>
        <color theme="1"/>
        <rFont val="Calibri"/>
        <family val="2"/>
        <charset val="204"/>
        <scheme val="minor"/>
      </rPr>
      <t>j</t>
    </r>
    <r>
      <rPr>
        <sz val="11"/>
        <color theme="1"/>
        <rFont val="Calibri"/>
        <family val="2"/>
        <charset val="204"/>
        <scheme val="minor"/>
      </rPr>
      <t>)</t>
    </r>
  </si>
  <si>
    <t>В результате получаем:</t>
  </si>
  <si>
    <t>k=</t>
  </si>
  <si>
    <t>s=</t>
  </si>
  <si>
    <r>
      <t>Так как хи^2 &lt; хи^2</t>
    </r>
    <r>
      <rPr>
        <b/>
        <sz val="8"/>
        <color theme="1"/>
        <rFont val="Calibri"/>
        <family val="2"/>
        <charset val="204"/>
        <scheme val="minor"/>
      </rPr>
      <t>0,05,8</t>
    </r>
    <r>
      <rPr>
        <b/>
        <sz val="11"/>
        <color theme="1"/>
        <rFont val="Calibri"/>
        <family val="2"/>
        <charset val="204"/>
        <scheme val="minor"/>
      </rPr>
      <t>, то гипотеза о норм. распред. принимается</t>
    </r>
  </si>
  <si>
    <t>Проверка:</t>
  </si>
  <si>
    <t>Проверим гипотезу о норм. законе с помощью критерия Колмогорова:</t>
  </si>
  <si>
    <t>Максимальное по модулю отклонение между функциями:</t>
  </si>
  <si>
    <t>Z=</t>
  </si>
  <si>
    <r>
      <rPr>
        <sz val="11"/>
        <color theme="1"/>
        <rFont val="Times New Roman"/>
        <family val="1"/>
        <charset val="204"/>
      </rPr>
      <t>λ</t>
    </r>
    <r>
      <rPr>
        <sz val="9.35"/>
        <color theme="1"/>
        <rFont val="Calibri"/>
        <family val="2"/>
        <charset val="204"/>
      </rPr>
      <t>=</t>
    </r>
  </si>
  <si>
    <r>
      <rPr>
        <sz val="11"/>
        <color theme="1"/>
        <rFont val="Times New Roman"/>
        <family val="1"/>
        <charset val="204"/>
      </rPr>
      <t>λ</t>
    </r>
    <r>
      <rPr>
        <sz val="8"/>
        <color theme="1"/>
        <rFont val="Times New Roman"/>
        <family val="1"/>
        <charset val="204"/>
      </rPr>
      <t>γ</t>
    </r>
    <r>
      <rPr>
        <sz val="11"/>
        <color theme="1"/>
        <rFont val="Times New Roman"/>
        <family val="1"/>
        <charset val="204"/>
      </rPr>
      <t>=</t>
    </r>
  </si>
  <si>
    <t>Равноинтервальная гистограмма:</t>
  </si>
  <si>
    <t>Равновероятностная гистограмма:</t>
  </si>
  <si>
    <t>степ св</t>
  </si>
  <si>
    <t>F0(Aj)</t>
  </si>
  <si>
    <t>F0(Bj)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</si>
</sst>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9.35"/>
      <color theme="1"/>
      <name val="Calibri"/>
      <family val="2"/>
      <charset val="204"/>
    </font>
    <font>
      <sz val="11"/>
      <color theme="1"/>
      <name val="Calibri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4" xfId="0" applyBorder="1"/>
    <xf numFmtId="0" fontId="0" fillId="2" borderId="0" xfId="0" applyFont="1" applyFill="1"/>
    <xf numFmtId="0" fontId="0" fillId="0" borderId="17" xfId="0" quotePrefix="1" applyBorder="1"/>
    <xf numFmtId="0" fontId="0" fillId="0" borderId="18" xfId="0" quotePrefix="1" applyBorder="1"/>
    <xf numFmtId="0" fontId="0" fillId="0" borderId="2" xfId="0" applyBorder="1"/>
    <xf numFmtId="0" fontId="0" fillId="0" borderId="25" xfId="0" applyBorder="1"/>
    <xf numFmtId="0" fontId="0" fillId="0" borderId="26" xfId="0" applyBorder="1"/>
    <xf numFmtId="0" fontId="0" fillId="0" borderId="0" xfId="0" applyFont="1" applyFill="1"/>
    <xf numFmtId="0" fontId="1" fillId="0" borderId="0" xfId="0" applyNumberFormat="1" applyFont="1"/>
    <xf numFmtId="0" fontId="6" fillId="0" borderId="0" xfId="0" applyFont="1"/>
    <xf numFmtId="0" fontId="0" fillId="0" borderId="27" xfId="0" applyBorder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4" fillId="0" borderId="0" xfId="0" applyFont="1"/>
    <xf numFmtId="0" fontId="5" fillId="0" borderId="6" xfId="0" applyFont="1" applyFill="1" applyBorder="1"/>
    <xf numFmtId="0" fontId="5" fillId="0" borderId="7" xfId="0" applyFont="1" applyBorder="1"/>
    <xf numFmtId="0" fontId="0" fillId="0" borderId="28" xfId="0" applyBorder="1"/>
    <xf numFmtId="0" fontId="3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quotePrefix="1" applyBorder="1"/>
    <xf numFmtId="0" fontId="0" fillId="0" borderId="0" xfId="0" applyBorder="1"/>
    <xf numFmtId="0" fontId="5" fillId="0" borderId="0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>
              <a:round/>
            </a:ln>
          </c:spPr>
          <c:marker>
            <c:symbol val="none"/>
          </c:marker>
          <c:trendline>
            <c:trendlineType val="log"/>
            <c:dispRSqr val="0"/>
            <c:dispEq val="0"/>
          </c:trendline>
          <c:xVal>
            <c:numRef>
              <c:f>'1'!$B$1:$B$100</c:f>
              <c:numCache>
                <c:formatCode>General</c:formatCode>
                <c:ptCount val="100"/>
                <c:pt idx="0">
                  <c:v>-5.18</c:v>
                </c:pt>
                <c:pt idx="1">
                  <c:v>-1.63</c:v>
                </c:pt>
                <c:pt idx="2">
                  <c:v>-0.99</c:v>
                </c:pt>
                <c:pt idx="3">
                  <c:v>-0.91</c:v>
                </c:pt>
                <c:pt idx="4">
                  <c:v>-0.65</c:v>
                </c:pt>
                <c:pt idx="5">
                  <c:v>-0.61</c:v>
                </c:pt>
                <c:pt idx="6">
                  <c:v>-0.23</c:v>
                </c:pt>
                <c:pt idx="7">
                  <c:v>0.06</c:v>
                </c:pt>
                <c:pt idx="8">
                  <c:v>0.28999999999999998</c:v>
                </c:pt>
                <c:pt idx="9">
                  <c:v>0.33</c:v>
                </c:pt>
                <c:pt idx="10">
                  <c:v>0.44</c:v>
                </c:pt>
                <c:pt idx="11">
                  <c:v>0.44</c:v>
                </c:pt>
                <c:pt idx="12">
                  <c:v>0.51</c:v>
                </c:pt>
                <c:pt idx="13">
                  <c:v>0.53</c:v>
                </c:pt>
                <c:pt idx="14">
                  <c:v>0.65</c:v>
                </c:pt>
                <c:pt idx="15">
                  <c:v>0.72</c:v>
                </c:pt>
                <c:pt idx="16">
                  <c:v>0.72</c:v>
                </c:pt>
                <c:pt idx="17">
                  <c:v>0.85</c:v>
                </c:pt>
                <c:pt idx="18">
                  <c:v>0.86</c:v>
                </c:pt>
                <c:pt idx="19">
                  <c:v>0.87</c:v>
                </c:pt>
                <c:pt idx="20">
                  <c:v>1.1399999999999999</c:v>
                </c:pt>
                <c:pt idx="21">
                  <c:v>1.18</c:v>
                </c:pt>
                <c:pt idx="22">
                  <c:v>1.22</c:v>
                </c:pt>
                <c:pt idx="23">
                  <c:v>1.23</c:v>
                </c:pt>
                <c:pt idx="24">
                  <c:v>1.23</c:v>
                </c:pt>
                <c:pt idx="25">
                  <c:v>1.33</c:v>
                </c:pt>
                <c:pt idx="26">
                  <c:v>1.5</c:v>
                </c:pt>
                <c:pt idx="27">
                  <c:v>1.54</c:v>
                </c:pt>
                <c:pt idx="28">
                  <c:v>1.62</c:v>
                </c:pt>
                <c:pt idx="29">
                  <c:v>1.63</c:v>
                </c:pt>
                <c:pt idx="30">
                  <c:v>1.64</c:v>
                </c:pt>
                <c:pt idx="31">
                  <c:v>1.77</c:v>
                </c:pt>
                <c:pt idx="32">
                  <c:v>1.78</c:v>
                </c:pt>
                <c:pt idx="33">
                  <c:v>1.78</c:v>
                </c:pt>
                <c:pt idx="34">
                  <c:v>1.78</c:v>
                </c:pt>
                <c:pt idx="35">
                  <c:v>1.84</c:v>
                </c:pt>
                <c:pt idx="36">
                  <c:v>1.87</c:v>
                </c:pt>
                <c:pt idx="37">
                  <c:v>1.96</c:v>
                </c:pt>
                <c:pt idx="38">
                  <c:v>2.0699999999999998</c:v>
                </c:pt>
                <c:pt idx="39">
                  <c:v>2.16</c:v>
                </c:pt>
                <c:pt idx="40">
                  <c:v>2.2799999999999998</c:v>
                </c:pt>
                <c:pt idx="41">
                  <c:v>2.35</c:v>
                </c:pt>
                <c:pt idx="42">
                  <c:v>2.42</c:v>
                </c:pt>
                <c:pt idx="43">
                  <c:v>2.44</c:v>
                </c:pt>
                <c:pt idx="44">
                  <c:v>2.63</c:v>
                </c:pt>
                <c:pt idx="45">
                  <c:v>2.67</c:v>
                </c:pt>
                <c:pt idx="46">
                  <c:v>2.75</c:v>
                </c:pt>
                <c:pt idx="47">
                  <c:v>2.94</c:v>
                </c:pt>
                <c:pt idx="48">
                  <c:v>2.96</c:v>
                </c:pt>
                <c:pt idx="49">
                  <c:v>2.97</c:v>
                </c:pt>
                <c:pt idx="50">
                  <c:v>3.01</c:v>
                </c:pt>
                <c:pt idx="51">
                  <c:v>3.12</c:v>
                </c:pt>
                <c:pt idx="52">
                  <c:v>3.14</c:v>
                </c:pt>
                <c:pt idx="53">
                  <c:v>3.17</c:v>
                </c:pt>
                <c:pt idx="54">
                  <c:v>3.18</c:v>
                </c:pt>
                <c:pt idx="55">
                  <c:v>3.21</c:v>
                </c:pt>
                <c:pt idx="56">
                  <c:v>3.38</c:v>
                </c:pt>
                <c:pt idx="57">
                  <c:v>3.46</c:v>
                </c:pt>
                <c:pt idx="58">
                  <c:v>3.46</c:v>
                </c:pt>
                <c:pt idx="59">
                  <c:v>3.48</c:v>
                </c:pt>
                <c:pt idx="60">
                  <c:v>3.48</c:v>
                </c:pt>
                <c:pt idx="61">
                  <c:v>3.5</c:v>
                </c:pt>
                <c:pt idx="62">
                  <c:v>3.52</c:v>
                </c:pt>
                <c:pt idx="63">
                  <c:v>3.59</c:v>
                </c:pt>
                <c:pt idx="64">
                  <c:v>3.6</c:v>
                </c:pt>
                <c:pt idx="65">
                  <c:v>3.63</c:v>
                </c:pt>
                <c:pt idx="66">
                  <c:v>4.03</c:v>
                </c:pt>
                <c:pt idx="67">
                  <c:v>4.07</c:v>
                </c:pt>
                <c:pt idx="68">
                  <c:v>4.21</c:v>
                </c:pt>
                <c:pt idx="69">
                  <c:v>4.22</c:v>
                </c:pt>
                <c:pt idx="70">
                  <c:v>4.22</c:v>
                </c:pt>
                <c:pt idx="71">
                  <c:v>4.24</c:v>
                </c:pt>
                <c:pt idx="72">
                  <c:v>4.41</c:v>
                </c:pt>
                <c:pt idx="73">
                  <c:v>4.47</c:v>
                </c:pt>
                <c:pt idx="74">
                  <c:v>4.4800000000000004</c:v>
                </c:pt>
                <c:pt idx="75">
                  <c:v>4.5599999999999996</c:v>
                </c:pt>
                <c:pt idx="76">
                  <c:v>4.63</c:v>
                </c:pt>
                <c:pt idx="77">
                  <c:v>4.6500000000000004</c:v>
                </c:pt>
                <c:pt idx="78">
                  <c:v>4.88</c:v>
                </c:pt>
                <c:pt idx="79">
                  <c:v>5.0999999999999996</c:v>
                </c:pt>
                <c:pt idx="80">
                  <c:v>5.27</c:v>
                </c:pt>
                <c:pt idx="81">
                  <c:v>5.32</c:v>
                </c:pt>
                <c:pt idx="82">
                  <c:v>5.43</c:v>
                </c:pt>
                <c:pt idx="83">
                  <c:v>5.46</c:v>
                </c:pt>
                <c:pt idx="84">
                  <c:v>5.58</c:v>
                </c:pt>
                <c:pt idx="85">
                  <c:v>5.68</c:v>
                </c:pt>
                <c:pt idx="86">
                  <c:v>5.79</c:v>
                </c:pt>
                <c:pt idx="87">
                  <c:v>5.8</c:v>
                </c:pt>
                <c:pt idx="88">
                  <c:v>6</c:v>
                </c:pt>
                <c:pt idx="89">
                  <c:v>6.22</c:v>
                </c:pt>
                <c:pt idx="90">
                  <c:v>6.28</c:v>
                </c:pt>
                <c:pt idx="91">
                  <c:v>6.36</c:v>
                </c:pt>
                <c:pt idx="92">
                  <c:v>6.44</c:v>
                </c:pt>
                <c:pt idx="93">
                  <c:v>6.46</c:v>
                </c:pt>
                <c:pt idx="94">
                  <c:v>6.53</c:v>
                </c:pt>
                <c:pt idx="95">
                  <c:v>6.72</c:v>
                </c:pt>
                <c:pt idx="96">
                  <c:v>6.87</c:v>
                </c:pt>
                <c:pt idx="97">
                  <c:v>7.55</c:v>
                </c:pt>
                <c:pt idx="98">
                  <c:v>8.44</c:v>
                </c:pt>
                <c:pt idx="99">
                  <c:v>9.9700000000000006</c:v>
                </c:pt>
              </c:numCache>
            </c:numRef>
          </c:xVal>
          <c:yVal>
            <c:numRef>
              <c:f>'1'!$D$1:$D$100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78-4B2A-874F-ADB1DCAD22D2}"/>
            </c:ext>
          </c:extLst>
        </c:ser>
        <c:ser>
          <c:idx val="1"/>
          <c:order val="1"/>
          <c:tx>
            <c:v>Теоретическое</c:v>
          </c:tx>
          <c:spPr>
            <a:ln w="19050">
              <a:round/>
            </a:ln>
          </c:spPr>
          <c:marker>
            <c:symbol val="none"/>
          </c:marker>
          <c:xVal>
            <c:numRef>
              <c:f>'1'!$G$5:$G$14</c:f>
              <c:numCache>
                <c:formatCode>General</c:formatCode>
                <c:ptCount val="10"/>
                <c:pt idx="0">
                  <c:v>-5.18</c:v>
                </c:pt>
                <c:pt idx="1">
                  <c:v>-3.6649999999999996</c:v>
                </c:pt>
                <c:pt idx="2">
                  <c:v>-2.1499999999999995</c:v>
                </c:pt>
                <c:pt idx="3">
                  <c:v>-0.63499999999999979</c:v>
                </c:pt>
                <c:pt idx="4">
                  <c:v>0.88000000000000078</c:v>
                </c:pt>
                <c:pt idx="5">
                  <c:v>2.3950000000000014</c:v>
                </c:pt>
                <c:pt idx="6">
                  <c:v>3.91</c:v>
                </c:pt>
                <c:pt idx="7">
                  <c:v>5.4250000000000007</c:v>
                </c:pt>
                <c:pt idx="8">
                  <c:v>6.9400000000000013</c:v>
                </c:pt>
                <c:pt idx="9">
                  <c:v>8.4550000000000018</c:v>
                </c:pt>
              </c:numCache>
            </c:numRef>
          </c:xVal>
          <c:yVal>
            <c:numRef>
              <c:f>'1'!$S$58:$S$67</c:f>
              <c:numCache>
                <c:formatCode>General</c:formatCode>
                <c:ptCount val="10"/>
                <c:pt idx="0">
                  <c:v>0</c:v>
                </c:pt>
                <c:pt idx="1">
                  <c:v>2.6776207061998919E-3</c:v>
                </c:pt>
                <c:pt idx="2">
                  <c:v>1.570443015882211E-2</c:v>
                </c:pt>
                <c:pt idx="3">
                  <c:v>6.4399195894867214E-2</c:v>
                </c:pt>
                <c:pt idx="4">
                  <c:v>0.18784624891727875</c:v>
                </c:pt>
                <c:pt idx="5">
                  <c:v>0.40018651750421591</c:v>
                </c:pt>
                <c:pt idx="6">
                  <c:v>0.64807634719536256</c:v>
                </c:pt>
                <c:pt idx="7">
                  <c:v>0.84450065393701879</c:v>
                </c:pt>
                <c:pt idx="8">
                  <c:v>0.95013100998358913</c:v>
                </c:pt>
                <c:pt idx="9">
                  <c:v>0.98867008558206515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78-4B2A-874F-ADB1DCAD2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2999632"/>
        <c:axId val="952992560"/>
      </c:scatterChart>
      <c:valAx>
        <c:axId val="952999632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952992560"/>
        <c:crosses val="autoZero"/>
        <c:crossBetween val="midCat"/>
      </c:valAx>
      <c:valAx>
        <c:axId val="952992560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9529996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583206260186701E-2"/>
          <c:y val="8.7632797742909732E-2"/>
          <c:w val="0.89637706732199796"/>
          <c:h val="0.7628114040650941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76000"/>
                </a:schemeClr>
              </a:solidFill>
              <a:ln w="9525">
                <a:solidFill>
                  <a:schemeClr val="accent2">
                    <a:shade val="76000"/>
                  </a:schemeClr>
                </a:solidFill>
              </a:ln>
              <a:effectLst/>
            </c:spPr>
          </c:marker>
          <c:xVal>
            <c:numRef>
              <c:f>'1'!$G$5:$G$14</c:f>
              <c:numCache>
                <c:formatCode>General</c:formatCode>
                <c:ptCount val="10"/>
                <c:pt idx="0">
                  <c:v>-5.18</c:v>
                </c:pt>
                <c:pt idx="1">
                  <c:v>-3.6649999999999996</c:v>
                </c:pt>
                <c:pt idx="2">
                  <c:v>-2.1499999999999995</c:v>
                </c:pt>
                <c:pt idx="3">
                  <c:v>-0.63499999999999979</c:v>
                </c:pt>
                <c:pt idx="4">
                  <c:v>0.88000000000000078</c:v>
                </c:pt>
                <c:pt idx="5">
                  <c:v>2.3950000000000014</c:v>
                </c:pt>
                <c:pt idx="6">
                  <c:v>3.91</c:v>
                </c:pt>
                <c:pt idx="7">
                  <c:v>5.4250000000000007</c:v>
                </c:pt>
                <c:pt idx="8">
                  <c:v>6.9400000000000013</c:v>
                </c:pt>
                <c:pt idx="9">
                  <c:v>8.4550000000000018</c:v>
                </c:pt>
              </c:numCache>
            </c:numRef>
          </c:xVal>
          <c:yVal>
            <c:numRef>
              <c:f>'1'!$L$5:$L$14</c:f>
              <c:numCache>
                <c:formatCode>General</c:formatCode>
                <c:ptCount val="10"/>
                <c:pt idx="0">
                  <c:v>6.6006600660065999E-3</c:v>
                </c:pt>
                <c:pt idx="1">
                  <c:v>0</c:v>
                </c:pt>
                <c:pt idx="2">
                  <c:v>2.640264026402641E-2</c:v>
                </c:pt>
                <c:pt idx="3">
                  <c:v>9.9009900990098973E-2</c:v>
                </c:pt>
                <c:pt idx="4">
                  <c:v>0.14521452145214517</c:v>
                </c:pt>
                <c:pt idx="5">
                  <c:v>0.15841584158415853</c:v>
                </c:pt>
                <c:pt idx="6">
                  <c:v>0.10561056105610557</c:v>
                </c:pt>
                <c:pt idx="7">
                  <c:v>9.9009900990098973E-2</c:v>
                </c:pt>
                <c:pt idx="8">
                  <c:v>1.3201320132013196E-2</c:v>
                </c:pt>
                <c:pt idx="9">
                  <c:v>6.6006600660066059E-3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69-475A-A010-883C44CDEEA8}"/>
            </c:ext>
          </c:extLst>
        </c:ser>
        <c:ser>
          <c:idx val="1"/>
          <c:order val="1"/>
          <c:tx>
            <c:v>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77000"/>
                </a:schemeClr>
              </a:solidFill>
              <a:ln w="9525">
                <a:solidFill>
                  <a:schemeClr val="accent2">
                    <a:tint val="77000"/>
                  </a:schemeClr>
                </a:solidFill>
              </a:ln>
              <a:effectLst/>
            </c:spPr>
          </c:marker>
          <c:xVal>
            <c:numRef>
              <c:f>'1'!$H$5:$H$14</c:f>
              <c:numCache>
                <c:formatCode>General</c:formatCode>
                <c:ptCount val="10"/>
                <c:pt idx="0">
                  <c:v>-3.6649999999999996</c:v>
                </c:pt>
                <c:pt idx="1">
                  <c:v>-2.1499999999999995</c:v>
                </c:pt>
                <c:pt idx="2">
                  <c:v>-0.63499999999999979</c:v>
                </c:pt>
                <c:pt idx="3">
                  <c:v>0.88000000000000078</c:v>
                </c:pt>
                <c:pt idx="4">
                  <c:v>2.3950000000000014</c:v>
                </c:pt>
                <c:pt idx="5">
                  <c:v>3.91</c:v>
                </c:pt>
                <c:pt idx="6">
                  <c:v>5.4250000000000007</c:v>
                </c:pt>
                <c:pt idx="7">
                  <c:v>6.9400000000000013</c:v>
                </c:pt>
                <c:pt idx="8">
                  <c:v>8.4550000000000018</c:v>
                </c:pt>
                <c:pt idx="9">
                  <c:v>9.9700000000000006</c:v>
                </c:pt>
              </c:numCache>
            </c:numRef>
          </c:xVal>
          <c:yVal>
            <c:numRef>
              <c:f>'1'!$L$5:$L$14</c:f>
              <c:numCache>
                <c:formatCode>General</c:formatCode>
                <c:ptCount val="10"/>
                <c:pt idx="0">
                  <c:v>6.6006600660065999E-3</c:v>
                </c:pt>
                <c:pt idx="1">
                  <c:v>0</c:v>
                </c:pt>
                <c:pt idx="2">
                  <c:v>2.640264026402641E-2</c:v>
                </c:pt>
                <c:pt idx="3">
                  <c:v>9.9009900990098973E-2</c:v>
                </c:pt>
                <c:pt idx="4">
                  <c:v>0.14521452145214517</c:v>
                </c:pt>
                <c:pt idx="5">
                  <c:v>0.15841584158415853</c:v>
                </c:pt>
                <c:pt idx="6">
                  <c:v>0.10561056105610557</c:v>
                </c:pt>
                <c:pt idx="7">
                  <c:v>9.9009900990098973E-2</c:v>
                </c:pt>
                <c:pt idx="8">
                  <c:v>1.3201320132013196E-2</c:v>
                </c:pt>
                <c:pt idx="9">
                  <c:v>6.6006600660066059E-3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69-475A-A010-883C44CDE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3004528"/>
        <c:axId val="952993104"/>
      </c:scatterChart>
      <c:valAx>
        <c:axId val="95300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2993104"/>
        <c:crosses val="autoZero"/>
        <c:crossBetween val="midCat"/>
      </c:valAx>
      <c:valAx>
        <c:axId val="95299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300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76000"/>
                </a:schemeClr>
              </a:solidFill>
              <a:ln w="9525">
                <a:solidFill>
                  <a:schemeClr val="accent2">
                    <a:shade val="76000"/>
                  </a:schemeClr>
                </a:solidFill>
              </a:ln>
              <a:effectLst/>
            </c:spPr>
          </c:marker>
          <c:xVal>
            <c:numRef>
              <c:f>'1'!$P$5:$P$14</c:f>
              <c:numCache>
                <c:formatCode>General</c:formatCode>
                <c:ptCount val="10"/>
                <c:pt idx="0">
                  <c:v>-5.18</c:v>
                </c:pt>
                <c:pt idx="1">
                  <c:v>0.38500000000000001</c:v>
                </c:pt>
                <c:pt idx="2">
                  <c:v>1.0049999999999999</c:v>
                </c:pt>
                <c:pt idx="3">
                  <c:v>1.6349999999999998</c:v>
                </c:pt>
                <c:pt idx="4">
                  <c:v>2.2199999999999998</c:v>
                </c:pt>
                <c:pt idx="5">
                  <c:v>2.99</c:v>
                </c:pt>
                <c:pt idx="6">
                  <c:v>3.48</c:v>
                </c:pt>
                <c:pt idx="7">
                  <c:v>4.22</c:v>
                </c:pt>
                <c:pt idx="8">
                  <c:v>5.1849999999999996</c:v>
                </c:pt>
                <c:pt idx="9">
                  <c:v>6.25</c:v>
                </c:pt>
              </c:numCache>
            </c:numRef>
          </c:xVal>
          <c:yVal>
            <c:numRef>
              <c:f>'1'!$U$5:$U$14</c:f>
              <c:numCache>
                <c:formatCode>General</c:formatCode>
                <c:ptCount val="10"/>
                <c:pt idx="0">
                  <c:v>1.7969451931716084E-2</c:v>
                </c:pt>
                <c:pt idx="1">
                  <c:v>0.16129032258064521</c:v>
                </c:pt>
                <c:pt idx="2">
                  <c:v>0.15873015873015878</c:v>
                </c:pt>
                <c:pt idx="3">
                  <c:v>0.17094017094017097</c:v>
                </c:pt>
                <c:pt idx="4">
                  <c:v>0.1298701298701298</c:v>
                </c:pt>
                <c:pt idx="5">
                  <c:v>0.20408163265306134</c:v>
                </c:pt>
                <c:pt idx="6">
                  <c:v>0.1351351351351352</c:v>
                </c:pt>
                <c:pt idx="7">
                  <c:v>0.10362694300518137</c:v>
                </c:pt>
                <c:pt idx="8">
                  <c:v>9.3896713615023442E-2</c:v>
                </c:pt>
                <c:pt idx="9">
                  <c:v>2.6881720430107524E-2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EE-4F7F-BC7E-C8ECDC298450}"/>
            </c:ext>
          </c:extLst>
        </c:ser>
        <c:ser>
          <c:idx val="1"/>
          <c:order val="1"/>
          <c:tx>
            <c:v>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77000"/>
                </a:schemeClr>
              </a:solidFill>
              <a:ln w="9525">
                <a:solidFill>
                  <a:schemeClr val="accent2">
                    <a:tint val="77000"/>
                  </a:schemeClr>
                </a:solidFill>
              </a:ln>
              <a:effectLst/>
            </c:spPr>
          </c:marker>
          <c:xVal>
            <c:numRef>
              <c:f>'1'!$Q$5:$Q$14</c:f>
              <c:numCache>
                <c:formatCode>General</c:formatCode>
                <c:ptCount val="10"/>
                <c:pt idx="0">
                  <c:v>0.38500000000000001</c:v>
                </c:pt>
                <c:pt idx="1">
                  <c:v>1.0049999999999999</c:v>
                </c:pt>
                <c:pt idx="2">
                  <c:v>1.6349999999999998</c:v>
                </c:pt>
                <c:pt idx="3">
                  <c:v>2.2199999999999998</c:v>
                </c:pt>
                <c:pt idx="4">
                  <c:v>2.99</c:v>
                </c:pt>
                <c:pt idx="5">
                  <c:v>3.48</c:v>
                </c:pt>
                <c:pt idx="6">
                  <c:v>4.22</c:v>
                </c:pt>
                <c:pt idx="7">
                  <c:v>5.1849999999999996</c:v>
                </c:pt>
                <c:pt idx="8">
                  <c:v>6.25</c:v>
                </c:pt>
                <c:pt idx="9">
                  <c:v>9.9700000000000006</c:v>
                </c:pt>
              </c:numCache>
            </c:numRef>
          </c:xVal>
          <c:yVal>
            <c:numRef>
              <c:f>'1'!$U$5:$U$14</c:f>
              <c:numCache>
                <c:formatCode>General</c:formatCode>
                <c:ptCount val="10"/>
                <c:pt idx="0">
                  <c:v>1.7969451931716084E-2</c:v>
                </c:pt>
                <c:pt idx="1">
                  <c:v>0.16129032258064521</c:v>
                </c:pt>
                <c:pt idx="2">
                  <c:v>0.15873015873015878</c:v>
                </c:pt>
                <c:pt idx="3">
                  <c:v>0.17094017094017097</c:v>
                </c:pt>
                <c:pt idx="4">
                  <c:v>0.1298701298701298</c:v>
                </c:pt>
                <c:pt idx="5">
                  <c:v>0.20408163265306134</c:v>
                </c:pt>
                <c:pt idx="6">
                  <c:v>0.1351351351351352</c:v>
                </c:pt>
                <c:pt idx="7">
                  <c:v>0.10362694300518137</c:v>
                </c:pt>
                <c:pt idx="8">
                  <c:v>9.3896713615023442E-2</c:v>
                </c:pt>
                <c:pt idx="9">
                  <c:v>2.6881720430107524E-2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EE-4F7F-BC7E-C8ECDC298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3001264"/>
        <c:axId val="953000176"/>
      </c:scatterChart>
      <c:valAx>
        <c:axId val="95300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3000176"/>
        <c:crosses val="autoZero"/>
        <c:crossBetween val="midCat"/>
      </c:valAx>
      <c:valAx>
        <c:axId val="95300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300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285079</xdr:colOff>
      <xdr:row>29</xdr:row>
      <xdr:rowOff>50427</xdr:rowOff>
    </xdr:from>
    <xdr:to>
      <xdr:col>14</xdr:col>
      <xdr:colOff>349624</xdr:colOff>
      <xdr:row>53</xdr:row>
      <xdr:rowOff>80683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41462</xdr:colOff>
      <xdr:row>15</xdr:row>
      <xdr:rowOff>133911</xdr:rowOff>
    </xdr:from>
    <xdr:to>
      <xdr:col>11</xdr:col>
      <xdr:colOff>384361</xdr:colOff>
      <xdr:row>28</xdr:row>
      <xdr:rowOff>29135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61073</xdr:colOff>
      <xdr:row>15</xdr:row>
      <xdr:rowOff>94688</xdr:rowOff>
    </xdr:from>
    <xdr:to>
      <xdr:col>20</xdr:col>
      <xdr:colOff>179295</xdr:colOff>
      <xdr:row>28</xdr:row>
      <xdr:rowOff>62752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9"/>
  <sheetViews>
    <sheetView tabSelected="1" topLeftCell="A37" zoomScale="94" zoomScaleNormal="85" workbookViewId="0">
      <selection activeCell="T51" sqref="T51"/>
    </sheetView>
  </sheetViews>
  <sheetFormatPr defaultRowHeight="14.4" x14ac:dyDescent="0.3"/>
  <cols>
    <col min="1" max="1" width="4" bestFit="1" customWidth="1"/>
    <col min="2" max="2" width="6.6640625" style="32" customWidth="1"/>
    <col min="3" max="3" width="7.6640625" style="2" customWidth="1"/>
    <col min="4" max="4" width="6.77734375" customWidth="1"/>
    <col min="5" max="5" width="6.44140625" customWidth="1"/>
    <col min="6" max="6" width="8.6640625" bestFit="1" customWidth="1"/>
    <col min="7" max="8" width="9.109375" customWidth="1"/>
    <col min="9" max="9" width="7.33203125" bestFit="1" customWidth="1"/>
    <col min="10" max="10" width="6.44140625" customWidth="1"/>
    <col min="11" max="11" width="7.109375" customWidth="1"/>
    <col min="12" max="12" width="7.33203125" customWidth="1"/>
    <col min="13" max="13" width="6.6640625" customWidth="1"/>
    <col min="14" max="14" width="6.88671875" customWidth="1"/>
    <col min="18" max="18" width="8.88671875" customWidth="1"/>
    <col min="19" max="19" width="8.21875" customWidth="1"/>
    <col min="20" max="20" width="8.44140625" customWidth="1"/>
    <col min="21" max="21" width="7.44140625" customWidth="1"/>
    <col min="23" max="23" width="7.5546875" customWidth="1"/>
  </cols>
  <sheetData>
    <row r="1" spans="1:21" x14ac:dyDescent="0.3">
      <c r="A1">
        <v>1</v>
      </c>
      <c r="B1">
        <v>-5.18</v>
      </c>
      <c r="C1" s="1">
        <f>B1^2</f>
        <v>26.832399999999996</v>
      </c>
      <c r="D1">
        <f>A1/100</f>
        <v>0.01</v>
      </c>
      <c r="F1" s="3" t="s">
        <v>1</v>
      </c>
      <c r="G1" s="4">
        <f>MAX(A:A)</f>
        <v>100</v>
      </c>
      <c r="H1" s="3" t="s">
        <v>9</v>
      </c>
      <c r="I1" s="4">
        <f>(B100-B1)/G2</f>
        <v>1.5150000000000001</v>
      </c>
      <c r="O1" s="3" t="s">
        <v>16</v>
      </c>
      <c r="P1" s="4">
        <f>G1/G2</f>
        <v>10</v>
      </c>
    </row>
    <row r="2" spans="1:21" x14ac:dyDescent="0.3">
      <c r="A2">
        <v>2</v>
      </c>
      <c r="B2">
        <v>-1.63</v>
      </c>
      <c r="C2" s="1">
        <f t="shared" ref="C2:C65" si="0">B2^2</f>
        <v>2.6568999999999998</v>
      </c>
      <c r="D2">
        <f t="shared" ref="D2:D65" si="1">A2/100</f>
        <v>0.02</v>
      </c>
      <c r="F2" s="3" t="s">
        <v>0</v>
      </c>
      <c r="G2" s="4">
        <f>SQRT(G1)</f>
        <v>10</v>
      </c>
      <c r="H2" s="3"/>
    </row>
    <row r="3" spans="1:21" ht="15" thickBot="1" x14ac:dyDescent="0.35">
      <c r="A3">
        <v>3</v>
      </c>
      <c r="B3">
        <v>-0.99</v>
      </c>
      <c r="C3" s="39">
        <f t="shared" si="0"/>
        <v>0.98009999999999997</v>
      </c>
      <c r="D3">
        <f t="shared" si="1"/>
        <v>0.03</v>
      </c>
      <c r="F3" s="44" t="s">
        <v>46</v>
      </c>
      <c r="O3" s="44" t="s">
        <v>47</v>
      </c>
    </row>
    <row r="4" spans="1:21" ht="15" thickBot="1" x14ac:dyDescent="0.35">
      <c r="A4">
        <v>4</v>
      </c>
      <c r="B4">
        <v>-0.91</v>
      </c>
      <c r="C4" s="1">
        <f t="shared" si="0"/>
        <v>0.82810000000000006</v>
      </c>
      <c r="D4">
        <f t="shared" si="1"/>
        <v>0.04</v>
      </c>
      <c r="F4" s="6" t="s">
        <v>2</v>
      </c>
      <c r="G4" s="9" t="s">
        <v>3</v>
      </c>
      <c r="H4" s="7" t="s">
        <v>4</v>
      </c>
      <c r="I4" s="9" t="s">
        <v>5</v>
      </c>
      <c r="J4" s="7" t="s">
        <v>6</v>
      </c>
      <c r="K4" s="9" t="s">
        <v>7</v>
      </c>
      <c r="L4" s="8" t="s">
        <v>8</v>
      </c>
      <c r="O4" s="10" t="s">
        <v>2</v>
      </c>
      <c r="P4" s="28" t="s">
        <v>10</v>
      </c>
      <c r="Q4" s="30" t="s">
        <v>11</v>
      </c>
      <c r="R4" s="28" t="s">
        <v>12</v>
      </c>
      <c r="S4" s="30" t="s">
        <v>13</v>
      </c>
      <c r="T4" s="28" t="s">
        <v>14</v>
      </c>
      <c r="U4" s="29" t="s">
        <v>15</v>
      </c>
    </row>
    <row r="5" spans="1:21" x14ac:dyDescent="0.3">
      <c r="A5">
        <v>5</v>
      </c>
      <c r="B5">
        <v>-0.65</v>
      </c>
      <c r="C5" s="1">
        <f t="shared" si="0"/>
        <v>0.42250000000000004</v>
      </c>
      <c r="D5">
        <f t="shared" si="1"/>
        <v>0.05</v>
      </c>
      <c r="F5" s="16">
        <v>1</v>
      </c>
      <c r="G5" s="22">
        <f>$B$1+(F5-1)*$I$1</f>
        <v>-5.18</v>
      </c>
      <c r="H5" s="11">
        <f>G6</f>
        <v>-3.6649999999999996</v>
      </c>
      <c r="I5" s="22">
        <f>H5-G5</f>
        <v>1.5150000000000001</v>
      </c>
      <c r="J5" s="11">
        <f>VLOOKUP(H5,B:D,3,TRUE)*100-VLOOKUP(G5,B:D,3,TRUE)*100+1</f>
        <v>1</v>
      </c>
      <c r="K5" s="22">
        <f>J5/$G$1</f>
        <v>0.01</v>
      </c>
      <c r="L5" s="12">
        <f>K5/I5</f>
        <v>6.6006600660065999E-3</v>
      </c>
      <c r="O5" s="16">
        <v>1</v>
      </c>
      <c r="P5" s="19">
        <f>B1</f>
        <v>-5.18</v>
      </c>
      <c r="Q5" s="11">
        <f t="shared" ref="Q5:Q13" si="2">P6</f>
        <v>0.38500000000000001</v>
      </c>
      <c r="R5" s="22">
        <f t="shared" ref="R5:R14" si="3">Q5-P5</f>
        <v>5.5649999999999995</v>
      </c>
      <c r="S5" s="11">
        <f t="shared" ref="S5:S14" si="4">$P$1</f>
        <v>10</v>
      </c>
      <c r="T5" s="19">
        <f>1/$G$2</f>
        <v>0.1</v>
      </c>
      <c r="U5" s="31">
        <f t="shared" ref="U5:U14" si="5">T5/R5</f>
        <v>1.7969451931716084E-2</v>
      </c>
    </row>
    <row r="6" spans="1:21" x14ac:dyDescent="0.3">
      <c r="A6">
        <v>6</v>
      </c>
      <c r="B6">
        <v>-0.61</v>
      </c>
      <c r="C6" s="1">
        <f t="shared" si="0"/>
        <v>0.37209999999999999</v>
      </c>
      <c r="D6">
        <f t="shared" si="1"/>
        <v>0.06</v>
      </c>
      <c r="F6" s="17">
        <v>2</v>
      </c>
      <c r="G6" s="20">
        <f t="shared" ref="G6:G14" si="6">$B$1+(F6-1)*$I$1</f>
        <v>-3.6649999999999996</v>
      </c>
      <c r="H6" s="20">
        <f t="shared" ref="H6:H13" si="7">G7</f>
        <v>-2.1499999999999995</v>
      </c>
      <c r="I6" s="20">
        <f t="shared" ref="I6:I14" si="8">H6-G6</f>
        <v>1.5150000000000001</v>
      </c>
      <c r="J6" s="20">
        <f t="shared" ref="J6:J14" si="9">VLOOKUP(H6,B:D,3,TRUE)*100-VLOOKUP(G6,B:D,3,TRUE)*100</f>
        <v>0</v>
      </c>
      <c r="K6" s="20">
        <f t="shared" ref="K6:K14" si="10">J6/$G$1</f>
        <v>0</v>
      </c>
      <c r="L6" s="25">
        <f t="shared" ref="L6:L14" si="11">K6/I6</f>
        <v>0</v>
      </c>
      <c r="O6" s="17">
        <v>2</v>
      </c>
      <c r="P6" s="20">
        <f t="shared" ref="P6:P14" si="12">(VLOOKUP((O6-1)*$P$1,A:B,2,)+VLOOKUP(((O6-1)*$P$1+1),A:B,2,))/2</f>
        <v>0.38500000000000001</v>
      </c>
      <c r="Q6" s="20">
        <f t="shared" si="2"/>
        <v>1.0049999999999999</v>
      </c>
      <c r="R6" s="20">
        <f t="shared" si="3"/>
        <v>0.61999999999999988</v>
      </c>
      <c r="S6" s="18">
        <f t="shared" si="4"/>
        <v>10</v>
      </c>
      <c r="T6" s="20">
        <f t="shared" ref="T6:T14" si="13">1/$G$2</f>
        <v>0.1</v>
      </c>
      <c r="U6" s="25">
        <f t="shared" si="5"/>
        <v>0.16129032258064521</v>
      </c>
    </row>
    <row r="7" spans="1:21" x14ac:dyDescent="0.3">
      <c r="A7">
        <v>7</v>
      </c>
      <c r="B7">
        <v>-0.23</v>
      </c>
      <c r="C7" s="1">
        <f t="shared" si="0"/>
        <v>5.2900000000000003E-2</v>
      </c>
      <c r="D7">
        <f t="shared" si="1"/>
        <v>7.0000000000000007E-2</v>
      </c>
      <c r="F7" s="13">
        <v>3</v>
      </c>
      <c r="G7" s="20">
        <f t="shared" si="6"/>
        <v>-2.1499999999999995</v>
      </c>
      <c r="H7" s="20">
        <f t="shared" si="7"/>
        <v>-0.63499999999999979</v>
      </c>
      <c r="I7" s="20">
        <f t="shared" si="8"/>
        <v>1.5149999999999997</v>
      </c>
      <c r="J7" s="20">
        <f t="shared" si="9"/>
        <v>4</v>
      </c>
      <c r="K7" s="20">
        <f t="shared" si="10"/>
        <v>0.04</v>
      </c>
      <c r="L7" s="25">
        <f t="shared" si="11"/>
        <v>2.640264026402641E-2</v>
      </c>
      <c r="O7" s="13">
        <v>3</v>
      </c>
      <c r="P7" s="20">
        <f t="shared" si="12"/>
        <v>1.0049999999999999</v>
      </c>
      <c r="Q7" s="20">
        <f t="shared" si="2"/>
        <v>1.6349999999999998</v>
      </c>
      <c r="R7" s="20">
        <f t="shared" si="3"/>
        <v>0.62999999999999989</v>
      </c>
      <c r="S7" s="18">
        <f t="shared" si="4"/>
        <v>10</v>
      </c>
      <c r="T7" s="20">
        <f t="shared" si="13"/>
        <v>0.1</v>
      </c>
      <c r="U7" s="25">
        <f t="shared" si="5"/>
        <v>0.15873015873015878</v>
      </c>
    </row>
    <row r="8" spans="1:21" x14ac:dyDescent="0.3">
      <c r="A8">
        <v>8</v>
      </c>
      <c r="B8">
        <v>0.06</v>
      </c>
      <c r="C8" s="1">
        <f t="shared" si="0"/>
        <v>3.5999999999999999E-3</v>
      </c>
      <c r="D8">
        <f t="shared" si="1"/>
        <v>0.08</v>
      </c>
      <c r="F8" s="17">
        <v>4</v>
      </c>
      <c r="G8" s="20">
        <f t="shared" si="6"/>
        <v>-0.63499999999999979</v>
      </c>
      <c r="H8" s="20">
        <f t="shared" si="7"/>
        <v>0.88000000000000078</v>
      </c>
      <c r="I8" s="20">
        <f t="shared" si="8"/>
        <v>1.5150000000000006</v>
      </c>
      <c r="J8" s="20">
        <f t="shared" si="9"/>
        <v>15</v>
      </c>
      <c r="K8" s="20">
        <f t="shared" si="10"/>
        <v>0.15</v>
      </c>
      <c r="L8" s="25">
        <f t="shared" si="11"/>
        <v>9.9009900990098973E-2</v>
      </c>
      <c r="O8" s="17">
        <v>4</v>
      </c>
      <c r="P8" s="20">
        <f t="shared" si="12"/>
        <v>1.6349999999999998</v>
      </c>
      <c r="Q8" s="20">
        <f t="shared" si="2"/>
        <v>2.2199999999999998</v>
      </c>
      <c r="R8" s="20">
        <f t="shared" si="3"/>
        <v>0.58499999999999996</v>
      </c>
      <c r="S8" s="18">
        <f t="shared" si="4"/>
        <v>10</v>
      </c>
      <c r="T8" s="20">
        <f t="shared" si="13"/>
        <v>0.1</v>
      </c>
      <c r="U8" s="25">
        <f t="shared" si="5"/>
        <v>0.17094017094017097</v>
      </c>
    </row>
    <row r="9" spans="1:21" x14ac:dyDescent="0.3">
      <c r="A9">
        <v>9</v>
      </c>
      <c r="B9">
        <v>0.28999999999999998</v>
      </c>
      <c r="C9" s="1">
        <f t="shared" si="0"/>
        <v>8.4099999999999994E-2</v>
      </c>
      <c r="D9">
        <f t="shared" si="1"/>
        <v>0.09</v>
      </c>
      <c r="F9" s="13">
        <v>5</v>
      </c>
      <c r="G9" s="20">
        <f t="shared" si="6"/>
        <v>0.88000000000000078</v>
      </c>
      <c r="H9" s="20">
        <f t="shared" si="7"/>
        <v>2.3950000000000014</v>
      </c>
      <c r="I9" s="20">
        <f t="shared" si="8"/>
        <v>1.5150000000000006</v>
      </c>
      <c r="J9" s="20">
        <f t="shared" si="9"/>
        <v>22</v>
      </c>
      <c r="K9" s="20">
        <f t="shared" si="10"/>
        <v>0.22</v>
      </c>
      <c r="L9" s="25">
        <f t="shared" si="11"/>
        <v>0.14521452145214517</v>
      </c>
      <c r="O9" s="13">
        <v>5</v>
      </c>
      <c r="P9" s="20">
        <f t="shared" si="12"/>
        <v>2.2199999999999998</v>
      </c>
      <c r="Q9" s="20">
        <f t="shared" si="2"/>
        <v>2.99</v>
      </c>
      <c r="R9" s="20">
        <f t="shared" si="3"/>
        <v>0.77000000000000046</v>
      </c>
      <c r="S9" s="18">
        <f t="shared" si="4"/>
        <v>10</v>
      </c>
      <c r="T9" s="20">
        <f t="shared" si="13"/>
        <v>0.1</v>
      </c>
      <c r="U9" s="25">
        <f t="shared" si="5"/>
        <v>0.1298701298701298</v>
      </c>
    </row>
    <row r="10" spans="1:21" x14ac:dyDescent="0.3">
      <c r="A10">
        <v>10</v>
      </c>
      <c r="B10">
        <v>0.33</v>
      </c>
      <c r="C10" s="1">
        <f t="shared" si="0"/>
        <v>0.10890000000000001</v>
      </c>
      <c r="D10">
        <f t="shared" si="1"/>
        <v>0.1</v>
      </c>
      <c r="F10" s="17">
        <v>6</v>
      </c>
      <c r="G10" s="20">
        <f t="shared" si="6"/>
        <v>2.3950000000000014</v>
      </c>
      <c r="H10" s="20">
        <f t="shared" si="7"/>
        <v>3.91</v>
      </c>
      <c r="I10" s="20">
        <f t="shared" si="8"/>
        <v>1.5149999999999988</v>
      </c>
      <c r="J10" s="20">
        <f t="shared" si="9"/>
        <v>24</v>
      </c>
      <c r="K10" s="20">
        <f t="shared" si="10"/>
        <v>0.24</v>
      </c>
      <c r="L10" s="25">
        <f t="shared" si="11"/>
        <v>0.15841584158415853</v>
      </c>
      <c r="O10" s="17">
        <v>6</v>
      </c>
      <c r="P10" s="20">
        <f t="shared" si="12"/>
        <v>2.99</v>
      </c>
      <c r="Q10" s="20">
        <f t="shared" si="2"/>
        <v>3.48</v>
      </c>
      <c r="R10" s="20">
        <f t="shared" si="3"/>
        <v>0.48999999999999977</v>
      </c>
      <c r="S10" s="18">
        <f t="shared" si="4"/>
        <v>10</v>
      </c>
      <c r="T10" s="20">
        <f t="shared" si="13"/>
        <v>0.1</v>
      </c>
      <c r="U10" s="25">
        <f t="shared" si="5"/>
        <v>0.20408163265306134</v>
      </c>
    </row>
    <row r="11" spans="1:21" x14ac:dyDescent="0.3">
      <c r="A11">
        <v>11</v>
      </c>
      <c r="B11">
        <v>0.44</v>
      </c>
      <c r="C11" s="1">
        <f t="shared" si="0"/>
        <v>0.19359999999999999</v>
      </c>
      <c r="D11">
        <f t="shared" si="1"/>
        <v>0.11</v>
      </c>
      <c r="F11" s="13">
        <v>7</v>
      </c>
      <c r="G11" s="20">
        <f t="shared" si="6"/>
        <v>3.91</v>
      </c>
      <c r="H11" s="20">
        <f t="shared" si="7"/>
        <v>5.4250000000000007</v>
      </c>
      <c r="I11" s="20">
        <f t="shared" si="8"/>
        <v>1.5150000000000006</v>
      </c>
      <c r="J11" s="20">
        <f t="shared" si="9"/>
        <v>16</v>
      </c>
      <c r="K11" s="20">
        <f t="shared" si="10"/>
        <v>0.16</v>
      </c>
      <c r="L11" s="25">
        <f t="shared" si="11"/>
        <v>0.10561056105610557</v>
      </c>
      <c r="O11" s="13">
        <v>7</v>
      </c>
      <c r="P11" s="20">
        <f t="shared" si="12"/>
        <v>3.48</v>
      </c>
      <c r="Q11" s="20">
        <f t="shared" si="2"/>
        <v>4.22</v>
      </c>
      <c r="R11" s="20">
        <f t="shared" si="3"/>
        <v>0.73999999999999977</v>
      </c>
      <c r="S11" s="18">
        <f t="shared" si="4"/>
        <v>10</v>
      </c>
      <c r="T11" s="20">
        <f t="shared" si="13"/>
        <v>0.1</v>
      </c>
      <c r="U11" s="25">
        <f t="shared" si="5"/>
        <v>0.1351351351351352</v>
      </c>
    </row>
    <row r="12" spans="1:21" x14ac:dyDescent="0.3">
      <c r="A12">
        <v>12</v>
      </c>
      <c r="B12">
        <v>0.44</v>
      </c>
      <c r="C12" s="1">
        <f t="shared" si="0"/>
        <v>0.19359999999999999</v>
      </c>
      <c r="D12">
        <f t="shared" si="1"/>
        <v>0.12</v>
      </c>
      <c r="F12" s="17">
        <v>8</v>
      </c>
      <c r="G12" s="20">
        <f t="shared" si="6"/>
        <v>5.4250000000000007</v>
      </c>
      <c r="H12" s="20">
        <f t="shared" si="7"/>
        <v>6.9400000000000013</v>
      </c>
      <c r="I12" s="20">
        <f t="shared" si="8"/>
        <v>1.5150000000000006</v>
      </c>
      <c r="J12" s="20">
        <f t="shared" si="9"/>
        <v>15</v>
      </c>
      <c r="K12" s="20">
        <f t="shared" si="10"/>
        <v>0.15</v>
      </c>
      <c r="L12" s="25">
        <f t="shared" si="11"/>
        <v>9.9009900990098973E-2</v>
      </c>
      <c r="O12" s="17">
        <v>8</v>
      </c>
      <c r="P12" s="20">
        <f t="shared" si="12"/>
        <v>4.22</v>
      </c>
      <c r="Q12" s="20">
        <f t="shared" si="2"/>
        <v>5.1849999999999996</v>
      </c>
      <c r="R12" s="20">
        <f t="shared" si="3"/>
        <v>0.96499999999999986</v>
      </c>
      <c r="S12" s="18">
        <f t="shared" si="4"/>
        <v>10</v>
      </c>
      <c r="T12" s="20">
        <f t="shared" si="13"/>
        <v>0.1</v>
      </c>
      <c r="U12" s="25">
        <f t="shared" si="5"/>
        <v>0.10362694300518137</v>
      </c>
    </row>
    <row r="13" spans="1:21" x14ac:dyDescent="0.3">
      <c r="A13">
        <v>13</v>
      </c>
      <c r="B13">
        <v>0.51</v>
      </c>
      <c r="C13" s="1">
        <f t="shared" si="0"/>
        <v>0.2601</v>
      </c>
      <c r="D13">
        <f t="shared" si="1"/>
        <v>0.13</v>
      </c>
      <c r="F13" s="17">
        <v>9</v>
      </c>
      <c r="G13" s="20">
        <f t="shared" si="6"/>
        <v>6.9400000000000013</v>
      </c>
      <c r="H13" s="24">
        <f t="shared" si="7"/>
        <v>8.4550000000000018</v>
      </c>
      <c r="I13" s="20">
        <f t="shared" si="8"/>
        <v>1.5150000000000006</v>
      </c>
      <c r="J13" s="20">
        <f t="shared" si="9"/>
        <v>2</v>
      </c>
      <c r="K13" s="20">
        <f t="shared" si="10"/>
        <v>0.02</v>
      </c>
      <c r="L13" s="25">
        <f t="shared" si="11"/>
        <v>1.3201320132013196E-2</v>
      </c>
      <c r="O13" s="17">
        <v>9</v>
      </c>
      <c r="P13" s="20">
        <f t="shared" si="12"/>
        <v>5.1849999999999996</v>
      </c>
      <c r="Q13" s="20">
        <f t="shared" si="2"/>
        <v>6.25</v>
      </c>
      <c r="R13" s="20">
        <f t="shared" si="3"/>
        <v>1.0650000000000004</v>
      </c>
      <c r="S13" s="18">
        <f t="shared" si="4"/>
        <v>10</v>
      </c>
      <c r="T13" s="20">
        <f t="shared" si="13"/>
        <v>0.1</v>
      </c>
      <c r="U13" s="25">
        <f t="shared" si="5"/>
        <v>9.3896713615023442E-2</v>
      </c>
    </row>
    <row r="14" spans="1:21" ht="15" thickBot="1" x14ac:dyDescent="0.35">
      <c r="A14">
        <v>14</v>
      </c>
      <c r="B14">
        <v>0.53</v>
      </c>
      <c r="C14" s="1">
        <f t="shared" si="0"/>
        <v>0.28090000000000004</v>
      </c>
      <c r="D14">
        <f t="shared" si="1"/>
        <v>0.14000000000000001</v>
      </c>
      <c r="F14" s="14">
        <v>10</v>
      </c>
      <c r="G14" s="23">
        <f t="shared" si="6"/>
        <v>8.4550000000000018</v>
      </c>
      <c r="H14" s="15">
        <f>B100</f>
        <v>9.9700000000000006</v>
      </c>
      <c r="I14" s="21">
        <f t="shared" si="8"/>
        <v>1.5149999999999988</v>
      </c>
      <c r="J14" s="23">
        <f t="shared" si="9"/>
        <v>1</v>
      </c>
      <c r="K14" s="23">
        <f t="shared" si="10"/>
        <v>0.01</v>
      </c>
      <c r="L14" s="26">
        <f t="shared" si="11"/>
        <v>6.6006600660066059E-3</v>
      </c>
      <c r="O14" s="14">
        <v>10</v>
      </c>
      <c r="P14" s="23">
        <f t="shared" si="12"/>
        <v>6.25</v>
      </c>
      <c r="Q14" s="15">
        <f>B100</f>
        <v>9.9700000000000006</v>
      </c>
      <c r="R14" s="23">
        <f t="shared" si="3"/>
        <v>3.7200000000000006</v>
      </c>
      <c r="S14" s="27">
        <f t="shared" si="4"/>
        <v>10</v>
      </c>
      <c r="T14" s="23">
        <f t="shared" si="13"/>
        <v>0.1</v>
      </c>
      <c r="U14" s="26">
        <f t="shared" si="5"/>
        <v>2.6881720430107524E-2</v>
      </c>
    </row>
    <row r="15" spans="1:21" x14ac:dyDescent="0.3">
      <c r="A15">
        <v>15</v>
      </c>
      <c r="B15">
        <v>0.65</v>
      </c>
      <c r="C15" s="1">
        <f t="shared" si="0"/>
        <v>0.42250000000000004</v>
      </c>
      <c r="D15">
        <f t="shared" si="1"/>
        <v>0.15</v>
      </c>
      <c r="G15" s="45">
        <f>H14</f>
        <v>9.9700000000000006</v>
      </c>
      <c r="P15" s="49">
        <v>9.9700000000000006</v>
      </c>
    </row>
    <row r="16" spans="1:21" x14ac:dyDescent="0.3">
      <c r="A16">
        <v>16</v>
      </c>
      <c r="B16">
        <v>0.72</v>
      </c>
      <c r="C16" s="1">
        <f t="shared" si="0"/>
        <v>0.51839999999999997</v>
      </c>
      <c r="D16">
        <f t="shared" si="1"/>
        <v>0.16</v>
      </c>
    </row>
    <row r="17" spans="1:21" x14ac:dyDescent="0.3">
      <c r="A17">
        <v>17</v>
      </c>
      <c r="B17">
        <v>0.72</v>
      </c>
      <c r="C17" s="1">
        <f t="shared" si="0"/>
        <v>0.51839999999999997</v>
      </c>
      <c r="D17">
        <f t="shared" si="1"/>
        <v>0.17</v>
      </c>
    </row>
    <row r="18" spans="1:21" x14ac:dyDescent="0.3">
      <c r="A18">
        <v>18</v>
      </c>
      <c r="B18">
        <v>0.85</v>
      </c>
      <c r="C18" s="1">
        <f t="shared" si="0"/>
        <v>0.72249999999999992</v>
      </c>
      <c r="D18">
        <f t="shared" si="1"/>
        <v>0.18</v>
      </c>
    </row>
    <row r="19" spans="1:21" x14ac:dyDescent="0.3">
      <c r="A19">
        <v>19</v>
      </c>
      <c r="B19">
        <v>0.86</v>
      </c>
      <c r="C19" s="1">
        <f t="shared" si="0"/>
        <v>0.73959999999999992</v>
      </c>
      <c r="D19">
        <f t="shared" si="1"/>
        <v>0.19</v>
      </c>
      <c r="O19" s="40"/>
      <c r="P19" s="40"/>
      <c r="Q19" s="40"/>
      <c r="R19" s="40"/>
      <c r="S19" s="40"/>
      <c r="T19" s="40"/>
      <c r="U19" s="40"/>
    </row>
    <row r="20" spans="1:21" x14ac:dyDescent="0.3">
      <c r="A20">
        <v>20</v>
      </c>
      <c r="B20">
        <v>0.87</v>
      </c>
      <c r="C20" s="1">
        <f t="shared" si="0"/>
        <v>0.75690000000000002</v>
      </c>
      <c r="D20">
        <f t="shared" si="1"/>
        <v>0.2</v>
      </c>
      <c r="O20" s="42"/>
      <c r="P20" s="42"/>
      <c r="Q20" s="42"/>
      <c r="R20" s="42"/>
      <c r="S20" s="42"/>
      <c r="T20" s="42"/>
      <c r="U20" s="42"/>
    </row>
    <row r="21" spans="1:21" x14ac:dyDescent="0.3">
      <c r="A21">
        <v>21</v>
      </c>
      <c r="B21">
        <v>1.1399999999999999</v>
      </c>
      <c r="C21" s="1">
        <f t="shared" si="0"/>
        <v>1.2995999999999999</v>
      </c>
      <c r="D21">
        <f t="shared" si="1"/>
        <v>0.21</v>
      </c>
      <c r="O21" s="42"/>
      <c r="P21" s="43"/>
      <c r="Q21" s="43"/>
      <c r="R21" s="43"/>
      <c r="S21" s="43"/>
      <c r="T21" s="43"/>
      <c r="U21" s="43"/>
    </row>
    <row r="22" spans="1:21" x14ac:dyDescent="0.3">
      <c r="A22">
        <v>22</v>
      </c>
      <c r="B22">
        <v>1.18</v>
      </c>
      <c r="C22" s="1">
        <f t="shared" si="0"/>
        <v>1.3923999999999999</v>
      </c>
      <c r="D22">
        <f t="shared" si="1"/>
        <v>0.22</v>
      </c>
      <c r="O22" s="42"/>
      <c r="P22" s="43"/>
      <c r="Q22" s="43"/>
      <c r="R22" s="43"/>
      <c r="S22" s="43"/>
      <c r="T22" s="43"/>
      <c r="U22" s="43"/>
    </row>
    <row r="23" spans="1:21" x14ac:dyDescent="0.3">
      <c r="A23">
        <v>23</v>
      </c>
      <c r="B23">
        <v>1.22</v>
      </c>
      <c r="C23" s="1">
        <f t="shared" si="0"/>
        <v>1.4883999999999999</v>
      </c>
      <c r="D23">
        <f t="shared" si="1"/>
        <v>0.23</v>
      </c>
      <c r="O23" s="42"/>
      <c r="P23" s="43"/>
      <c r="Q23" s="43"/>
      <c r="R23" s="43"/>
      <c r="S23" s="43"/>
      <c r="T23" s="43"/>
      <c r="U23" s="43"/>
    </row>
    <row r="24" spans="1:21" x14ac:dyDescent="0.3">
      <c r="A24">
        <v>24</v>
      </c>
      <c r="B24">
        <v>1.23</v>
      </c>
      <c r="C24" s="1">
        <f t="shared" si="0"/>
        <v>1.5128999999999999</v>
      </c>
      <c r="D24">
        <f t="shared" si="1"/>
        <v>0.24</v>
      </c>
      <c r="O24" s="42"/>
      <c r="P24" s="43"/>
      <c r="Q24" s="43"/>
      <c r="R24" s="43"/>
      <c r="S24" s="43"/>
      <c r="T24" s="43"/>
      <c r="U24" s="43"/>
    </row>
    <row r="25" spans="1:21" x14ac:dyDescent="0.3">
      <c r="A25">
        <v>25</v>
      </c>
      <c r="B25">
        <v>1.23</v>
      </c>
      <c r="C25" s="1">
        <f t="shared" si="0"/>
        <v>1.5128999999999999</v>
      </c>
      <c r="D25">
        <f t="shared" si="1"/>
        <v>0.25</v>
      </c>
      <c r="O25" s="42"/>
      <c r="P25" s="43"/>
      <c r="Q25" s="43"/>
      <c r="R25" s="43"/>
      <c r="S25" s="43"/>
      <c r="T25" s="43"/>
      <c r="U25" s="43"/>
    </row>
    <row r="26" spans="1:21" x14ac:dyDescent="0.3">
      <c r="A26">
        <v>26</v>
      </c>
      <c r="B26">
        <v>1.33</v>
      </c>
      <c r="C26" s="1">
        <f t="shared" si="0"/>
        <v>1.7689000000000001</v>
      </c>
      <c r="D26">
        <f t="shared" si="1"/>
        <v>0.26</v>
      </c>
      <c r="O26" s="42"/>
      <c r="P26" s="43"/>
      <c r="Q26" s="43"/>
      <c r="R26" s="43"/>
      <c r="S26" s="43"/>
      <c r="T26" s="43"/>
      <c r="U26" s="43"/>
    </row>
    <row r="27" spans="1:21" x14ac:dyDescent="0.3">
      <c r="A27">
        <v>27</v>
      </c>
      <c r="B27">
        <v>1.5</v>
      </c>
      <c r="C27" s="1">
        <f t="shared" si="0"/>
        <v>2.25</v>
      </c>
      <c r="D27">
        <f t="shared" si="1"/>
        <v>0.27</v>
      </c>
      <c r="O27" s="42"/>
      <c r="P27" s="43"/>
      <c r="Q27" s="43"/>
      <c r="R27" s="43"/>
      <c r="S27" s="43"/>
      <c r="T27" s="43"/>
      <c r="U27" s="43"/>
    </row>
    <row r="28" spans="1:21" x14ac:dyDescent="0.3">
      <c r="A28">
        <v>28</v>
      </c>
      <c r="B28">
        <v>1.54</v>
      </c>
      <c r="C28" s="1">
        <f t="shared" si="0"/>
        <v>2.3715999999999999</v>
      </c>
      <c r="D28">
        <f t="shared" si="1"/>
        <v>0.28000000000000003</v>
      </c>
      <c r="O28" s="42"/>
      <c r="P28" s="43"/>
      <c r="Q28" s="43"/>
      <c r="R28" s="43"/>
      <c r="S28" s="43"/>
      <c r="T28" s="43"/>
      <c r="U28" s="43"/>
    </row>
    <row r="29" spans="1:21" x14ac:dyDescent="0.3">
      <c r="A29">
        <v>29</v>
      </c>
      <c r="B29">
        <v>1.62</v>
      </c>
      <c r="C29" s="1">
        <f t="shared" si="0"/>
        <v>2.6244000000000005</v>
      </c>
      <c r="D29">
        <f t="shared" si="1"/>
        <v>0.28999999999999998</v>
      </c>
      <c r="O29" s="42"/>
      <c r="P29" s="43"/>
      <c r="Q29" s="43"/>
      <c r="R29" s="43"/>
      <c r="S29" s="43"/>
      <c r="T29" s="43"/>
      <c r="U29" s="43"/>
    </row>
    <row r="30" spans="1:21" x14ac:dyDescent="0.3">
      <c r="A30">
        <v>30</v>
      </c>
      <c r="B30">
        <v>1.63</v>
      </c>
      <c r="C30" s="1">
        <f t="shared" si="0"/>
        <v>2.6568999999999998</v>
      </c>
      <c r="D30">
        <f t="shared" si="1"/>
        <v>0.3</v>
      </c>
      <c r="O30" s="42"/>
      <c r="P30" s="43"/>
      <c r="Q30" s="43"/>
      <c r="R30" s="43"/>
      <c r="S30" s="43"/>
      <c r="T30" s="43"/>
      <c r="U30" s="43"/>
    </row>
    <row r="31" spans="1:21" x14ac:dyDescent="0.3">
      <c r="A31">
        <v>31</v>
      </c>
      <c r="B31">
        <v>1.64</v>
      </c>
      <c r="C31" s="1">
        <f t="shared" si="0"/>
        <v>2.6895999999999995</v>
      </c>
      <c r="D31">
        <f t="shared" si="1"/>
        <v>0.31</v>
      </c>
      <c r="N31" s="5"/>
      <c r="Q31" s="44" t="s">
        <v>26</v>
      </c>
    </row>
    <row r="32" spans="1:21" x14ac:dyDescent="0.3">
      <c r="A32">
        <v>32</v>
      </c>
      <c r="B32">
        <v>1.77</v>
      </c>
      <c r="C32" s="1">
        <f t="shared" si="0"/>
        <v>3.1329000000000002</v>
      </c>
      <c r="D32">
        <f t="shared" si="1"/>
        <v>0.32</v>
      </c>
      <c r="Q32" s="3" t="s">
        <v>29</v>
      </c>
      <c r="R32">
        <f>SUM(B1:B100)/G1</f>
        <v>3.0002000000000009</v>
      </c>
    </row>
    <row r="33" spans="1:19" x14ac:dyDescent="0.3">
      <c r="A33">
        <v>33</v>
      </c>
      <c r="B33">
        <v>1.78</v>
      </c>
      <c r="C33" s="1">
        <f t="shared" si="0"/>
        <v>3.1684000000000001</v>
      </c>
      <c r="D33">
        <f t="shared" si="1"/>
        <v>0.33</v>
      </c>
    </row>
    <row r="34" spans="1:19" x14ac:dyDescent="0.3">
      <c r="A34">
        <v>34</v>
      </c>
      <c r="B34">
        <v>1.78</v>
      </c>
      <c r="C34" s="1">
        <f t="shared" si="0"/>
        <v>3.1684000000000001</v>
      </c>
      <c r="D34">
        <f>A34/100</f>
        <v>0.34</v>
      </c>
      <c r="Q34" s="44" t="s">
        <v>27</v>
      </c>
    </row>
    <row r="35" spans="1:19" x14ac:dyDescent="0.3">
      <c r="A35">
        <v>35</v>
      </c>
      <c r="B35">
        <v>1.78</v>
      </c>
      <c r="C35" s="1">
        <f t="shared" si="0"/>
        <v>3.1684000000000001</v>
      </c>
      <c r="D35">
        <f t="shared" si="1"/>
        <v>0.35</v>
      </c>
      <c r="Q35" s="3" t="s">
        <v>28</v>
      </c>
      <c r="R35">
        <f>VAR(B:B)</f>
        <v>5.7282585454545423</v>
      </c>
    </row>
    <row r="36" spans="1:19" x14ac:dyDescent="0.3">
      <c r="A36">
        <v>36</v>
      </c>
      <c r="B36">
        <v>1.84</v>
      </c>
      <c r="C36" s="1">
        <f t="shared" si="0"/>
        <v>3.3856000000000002</v>
      </c>
      <c r="D36">
        <f t="shared" si="1"/>
        <v>0.36</v>
      </c>
    </row>
    <row r="37" spans="1:19" x14ac:dyDescent="0.3">
      <c r="A37">
        <v>37</v>
      </c>
      <c r="B37">
        <v>1.87</v>
      </c>
      <c r="C37" s="1">
        <f t="shared" si="0"/>
        <v>3.4969000000000006</v>
      </c>
      <c r="D37">
        <f t="shared" si="1"/>
        <v>0.37</v>
      </c>
      <c r="Q37" s="44" t="s">
        <v>30</v>
      </c>
    </row>
    <row r="38" spans="1:19" x14ac:dyDescent="0.3">
      <c r="A38">
        <v>38</v>
      </c>
      <c r="B38">
        <v>1.96</v>
      </c>
      <c r="C38" s="1">
        <f t="shared" si="0"/>
        <v>3.8415999999999997</v>
      </c>
      <c r="D38">
        <f t="shared" si="1"/>
        <v>0.38</v>
      </c>
      <c r="Q38" s="3" t="s">
        <v>18</v>
      </c>
      <c r="R38" s="3">
        <v>1.96</v>
      </c>
    </row>
    <row r="39" spans="1:19" x14ac:dyDescent="0.3">
      <c r="A39">
        <v>39</v>
      </c>
      <c r="B39">
        <v>2.0699999999999998</v>
      </c>
      <c r="C39" s="1">
        <f t="shared" si="0"/>
        <v>4.2848999999999995</v>
      </c>
      <c r="D39">
        <f t="shared" si="1"/>
        <v>0.39</v>
      </c>
      <c r="Q39" s="3" t="s">
        <v>31</v>
      </c>
      <c r="R39">
        <f>R38*SQRT(R35)/SQRT(G1)</f>
        <v>0.46910210006157688</v>
      </c>
    </row>
    <row r="40" spans="1:19" x14ac:dyDescent="0.3">
      <c r="A40">
        <v>40</v>
      </c>
      <c r="B40">
        <v>2.16</v>
      </c>
      <c r="C40" s="1">
        <f t="shared" si="0"/>
        <v>4.6656000000000004</v>
      </c>
      <c r="D40">
        <f t="shared" si="1"/>
        <v>0.4</v>
      </c>
      <c r="Q40" s="3" t="s">
        <v>17</v>
      </c>
      <c r="R40">
        <f>R32-R39</f>
        <v>2.5310978999384242</v>
      </c>
      <c r="S40">
        <f>R32+R39</f>
        <v>3.4693021000615776</v>
      </c>
    </row>
    <row r="41" spans="1:19" x14ac:dyDescent="0.3">
      <c r="A41">
        <v>41</v>
      </c>
      <c r="B41">
        <v>2.2799999999999998</v>
      </c>
      <c r="C41" s="1">
        <f t="shared" si="0"/>
        <v>5.1983999999999995</v>
      </c>
      <c r="D41">
        <f t="shared" si="1"/>
        <v>0.41</v>
      </c>
    </row>
    <row r="42" spans="1:19" x14ac:dyDescent="0.3">
      <c r="A42">
        <v>42</v>
      </c>
      <c r="B42">
        <v>2.35</v>
      </c>
      <c r="C42" s="1">
        <f t="shared" si="0"/>
        <v>5.5225000000000009</v>
      </c>
      <c r="D42">
        <f t="shared" si="1"/>
        <v>0.42</v>
      </c>
      <c r="Q42" s="44" t="s">
        <v>32</v>
      </c>
    </row>
    <row r="43" spans="1:19" x14ac:dyDescent="0.3">
      <c r="A43">
        <v>43</v>
      </c>
      <c r="B43">
        <v>2.42</v>
      </c>
      <c r="C43" s="1">
        <f t="shared" si="0"/>
        <v>5.8563999999999998</v>
      </c>
      <c r="D43">
        <f t="shared" si="1"/>
        <v>0.43</v>
      </c>
      <c r="Q43" s="3" t="s">
        <v>33</v>
      </c>
      <c r="R43">
        <f>R38*SQRT(2/(G1-1))*R35</f>
        <v>1.595791265138446</v>
      </c>
    </row>
    <row r="44" spans="1:19" x14ac:dyDescent="0.3">
      <c r="A44">
        <v>44</v>
      </c>
      <c r="B44">
        <v>2.44</v>
      </c>
      <c r="C44" s="1">
        <f t="shared" si="0"/>
        <v>5.9535999999999998</v>
      </c>
      <c r="D44">
        <f t="shared" si="1"/>
        <v>0.44</v>
      </c>
      <c r="Q44" s="3" t="s">
        <v>19</v>
      </c>
      <c r="R44">
        <f>R35-R43</f>
        <v>4.1324672803160958</v>
      </c>
      <c r="S44">
        <f>R35+R43</f>
        <v>7.3240498105929888</v>
      </c>
    </row>
    <row r="45" spans="1:19" x14ac:dyDescent="0.3">
      <c r="A45">
        <v>45</v>
      </c>
      <c r="B45">
        <v>2.63</v>
      </c>
      <c r="C45" s="1">
        <f t="shared" si="0"/>
        <v>6.9168999999999992</v>
      </c>
      <c r="D45">
        <f t="shared" si="1"/>
        <v>0.45</v>
      </c>
    </row>
    <row r="46" spans="1:19" x14ac:dyDescent="0.3">
      <c r="A46">
        <v>46</v>
      </c>
      <c r="B46">
        <v>2.67</v>
      </c>
      <c r="C46" s="1">
        <f t="shared" si="0"/>
        <v>7.1288999999999998</v>
      </c>
      <c r="D46">
        <f t="shared" si="1"/>
        <v>0.46</v>
      </c>
    </row>
    <row r="47" spans="1:19" x14ac:dyDescent="0.3">
      <c r="A47">
        <v>47</v>
      </c>
      <c r="B47">
        <v>2.75</v>
      </c>
      <c r="C47" s="1">
        <f t="shared" si="0"/>
        <v>7.5625</v>
      </c>
      <c r="D47">
        <f t="shared" si="1"/>
        <v>0.47</v>
      </c>
      <c r="Q47" s="3" t="s">
        <v>20</v>
      </c>
      <c r="R47">
        <f>SQRT(R35)</f>
        <v>2.3933780615386575</v>
      </c>
    </row>
    <row r="48" spans="1:19" x14ac:dyDescent="0.3">
      <c r="A48">
        <v>48</v>
      </c>
      <c r="B48">
        <v>2.94</v>
      </c>
      <c r="C48" s="1">
        <f t="shared" si="0"/>
        <v>8.6435999999999993</v>
      </c>
      <c r="D48">
        <f t="shared" si="1"/>
        <v>0.48</v>
      </c>
    </row>
    <row r="49" spans="1:23" x14ac:dyDescent="0.3">
      <c r="A49">
        <v>49</v>
      </c>
      <c r="B49">
        <v>2.96</v>
      </c>
      <c r="C49" s="1">
        <f t="shared" si="0"/>
        <v>8.7615999999999996</v>
      </c>
      <c r="D49">
        <f t="shared" si="1"/>
        <v>0.49</v>
      </c>
    </row>
    <row r="50" spans="1:23" x14ac:dyDescent="0.3">
      <c r="A50">
        <v>50</v>
      </c>
      <c r="B50">
        <v>2.97</v>
      </c>
      <c r="C50" s="1">
        <f t="shared" si="0"/>
        <v>8.8209000000000017</v>
      </c>
      <c r="D50">
        <f t="shared" si="1"/>
        <v>0.5</v>
      </c>
    </row>
    <row r="51" spans="1:23" x14ac:dyDescent="0.3">
      <c r="A51">
        <v>51</v>
      </c>
      <c r="B51">
        <v>3.01</v>
      </c>
      <c r="C51" s="1">
        <f t="shared" si="0"/>
        <v>9.0600999999999985</v>
      </c>
      <c r="D51">
        <f t="shared" si="1"/>
        <v>0.51</v>
      </c>
    </row>
    <row r="52" spans="1:23" x14ac:dyDescent="0.3">
      <c r="A52">
        <v>52</v>
      </c>
      <c r="B52">
        <v>3.12</v>
      </c>
      <c r="C52" s="1">
        <f t="shared" si="0"/>
        <v>9.7344000000000008</v>
      </c>
      <c r="D52">
        <f t="shared" si="1"/>
        <v>0.52</v>
      </c>
    </row>
    <row r="53" spans="1:23" x14ac:dyDescent="0.3">
      <c r="A53">
        <v>53</v>
      </c>
      <c r="B53">
        <v>3.14</v>
      </c>
      <c r="C53" s="1">
        <f t="shared" si="0"/>
        <v>9.8596000000000004</v>
      </c>
      <c r="D53">
        <f t="shared" si="1"/>
        <v>0.53</v>
      </c>
    </row>
    <row r="54" spans="1:23" x14ac:dyDescent="0.3">
      <c r="A54">
        <v>54</v>
      </c>
      <c r="B54">
        <v>3.17</v>
      </c>
      <c r="C54" s="1">
        <f t="shared" si="0"/>
        <v>10.0489</v>
      </c>
      <c r="D54">
        <f t="shared" si="1"/>
        <v>0.54</v>
      </c>
    </row>
    <row r="55" spans="1:23" x14ac:dyDescent="0.3">
      <c r="A55">
        <v>55</v>
      </c>
      <c r="B55">
        <v>3.18</v>
      </c>
      <c r="C55" s="1">
        <f t="shared" si="0"/>
        <v>10.112400000000001</v>
      </c>
      <c r="D55">
        <f t="shared" si="1"/>
        <v>0.55000000000000004</v>
      </c>
    </row>
    <row r="56" spans="1:23" ht="15" thickBot="1" x14ac:dyDescent="0.35">
      <c r="A56">
        <v>56</v>
      </c>
      <c r="B56">
        <v>3.21</v>
      </c>
      <c r="C56" s="1">
        <f t="shared" si="0"/>
        <v>10.3041</v>
      </c>
      <c r="D56">
        <f t="shared" si="1"/>
        <v>0.56000000000000005</v>
      </c>
    </row>
    <row r="57" spans="1:23" ht="15" thickBot="1" x14ac:dyDescent="0.35">
      <c r="A57">
        <v>57</v>
      </c>
      <c r="B57">
        <v>3.38</v>
      </c>
      <c r="C57" s="1">
        <f t="shared" si="0"/>
        <v>11.424399999999999</v>
      </c>
      <c r="D57">
        <f t="shared" si="1"/>
        <v>0.56999999999999995</v>
      </c>
      <c r="G57" s="44" t="s">
        <v>34</v>
      </c>
      <c r="P57" s="10" t="s">
        <v>2</v>
      </c>
      <c r="Q57" s="28" t="s">
        <v>10</v>
      </c>
      <c r="R57" s="28" t="s">
        <v>11</v>
      </c>
      <c r="S57" s="9" t="s">
        <v>49</v>
      </c>
      <c r="T57" s="28" t="s">
        <v>50</v>
      </c>
      <c r="U57" s="28" t="s">
        <v>21</v>
      </c>
      <c r="V57" s="9" t="s">
        <v>14</v>
      </c>
      <c r="W57" s="48" t="s">
        <v>23</v>
      </c>
    </row>
    <row r="58" spans="1:23" x14ac:dyDescent="0.3">
      <c r="A58">
        <v>58</v>
      </c>
      <c r="B58">
        <v>3.46</v>
      </c>
      <c r="C58" s="1">
        <f t="shared" si="0"/>
        <v>11.9716</v>
      </c>
      <c r="D58">
        <f t="shared" si="1"/>
        <v>0.57999999999999996</v>
      </c>
      <c r="G58" t="s">
        <v>35</v>
      </c>
      <c r="H58" t="str">
        <f>IF(ABS(U68-V68)&lt;0.01,"да","нет")</f>
        <v>да</v>
      </c>
      <c r="P58" s="16">
        <v>1</v>
      </c>
      <c r="Q58" s="33"/>
      <c r="R58" s="19">
        <v>-3.6649999999999996</v>
      </c>
      <c r="S58" s="41">
        <v>0</v>
      </c>
      <c r="T58" s="19">
        <v>2.6776207061998919E-3</v>
      </c>
      <c r="U58" s="22">
        <v>2.6776207061998919E-3</v>
      </c>
      <c r="V58" s="41">
        <v>0.01</v>
      </c>
      <c r="W58" s="47">
        <v>2.00242097015924E-2</v>
      </c>
    </row>
    <row r="59" spans="1:23" x14ac:dyDescent="0.3">
      <c r="A59">
        <v>59</v>
      </c>
      <c r="B59">
        <v>3.46</v>
      </c>
      <c r="C59" s="1">
        <f t="shared" si="0"/>
        <v>11.9716</v>
      </c>
      <c r="D59">
        <f t="shared" si="1"/>
        <v>0.59</v>
      </c>
      <c r="P59" s="17">
        <v>2</v>
      </c>
      <c r="Q59" s="20">
        <v>-3.6649999999999996</v>
      </c>
      <c r="R59" s="20">
        <v>-2.1499999999999995</v>
      </c>
      <c r="S59" s="20">
        <v>2.6776207061998919E-3</v>
      </c>
      <c r="T59" s="20">
        <v>1.570443015882211E-2</v>
      </c>
      <c r="U59" s="20">
        <v>1.3026809452622218E-2</v>
      </c>
      <c r="V59" s="41">
        <v>0</v>
      </c>
      <c r="W59" s="25">
        <v>1.3026809452622218E-2</v>
      </c>
    </row>
    <row r="60" spans="1:23" x14ac:dyDescent="0.3">
      <c r="A60">
        <v>60</v>
      </c>
      <c r="B60">
        <v>3.48</v>
      </c>
      <c r="C60" s="1">
        <f t="shared" si="0"/>
        <v>12.1104</v>
      </c>
      <c r="D60">
        <f t="shared" si="1"/>
        <v>0.6</v>
      </c>
      <c r="G60" s="44" t="s">
        <v>36</v>
      </c>
      <c r="P60" s="13">
        <v>3</v>
      </c>
      <c r="Q60" s="20">
        <v>-2.1499999999999995</v>
      </c>
      <c r="R60" s="20">
        <v>-0.63499999999999979</v>
      </c>
      <c r="S60" s="20">
        <v>1.570443015882211E-2</v>
      </c>
      <c r="T60" s="20">
        <v>6.4399195894867214E-2</v>
      </c>
      <c r="U60" s="20">
        <v>4.8694765736045101E-2</v>
      </c>
      <c r="V60" s="20">
        <v>0.04</v>
      </c>
      <c r="W60" s="25">
        <v>1.5525067235048556E-3</v>
      </c>
    </row>
    <row r="61" spans="1:23" x14ac:dyDescent="0.3">
      <c r="A61">
        <v>61</v>
      </c>
      <c r="B61">
        <v>3.48</v>
      </c>
      <c r="C61" s="1">
        <f t="shared" si="0"/>
        <v>12.1104</v>
      </c>
      <c r="D61">
        <f>A61/100</f>
        <v>0.61</v>
      </c>
      <c r="G61" s="3" t="s">
        <v>24</v>
      </c>
      <c r="H61">
        <f>100*W83</f>
        <v>0</v>
      </c>
      <c r="K61" s="3" t="s">
        <v>38</v>
      </c>
      <c r="L61">
        <v>1</v>
      </c>
      <c r="P61" s="17">
        <v>4</v>
      </c>
      <c r="Q61" s="20">
        <v>-0.63499999999999979</v>
      </c>
      <c r="R61" s="20">
        <v>0.88000000000000078</v>
      </c>
      <c r="S61" s="20">
        <v>6.4399195894867214E-2</v>
      </c>
      <c r="T61" s="20">
        <v>0.18784624891727875</v>
      </c>
      <c r="U61" s="20">
        <v>0.12344705302241153</v>
      </c>
      <c r="V61" s="20">
        <v>0.15</v>
      </c>
      <c r="W61" s="25">
        <v>5.7114283081883084E-3</v>
      </c>
    </row>
    <row r="62" spans="1:23" x14ac:dyDescent="0.3">
      <c r="A62">
        <v>62</v>
      </c>
      <c r="B62">
        <v>3.5</v>
      </c>
      <c r="C62" s="1">
        <f t="shared" si="0"/>
        <v>12.25</v>
      </c>
      <c r="D62">
        <f t="shared" si="1"/>
        <v>0.62</v>
      </c>
      <c r="F62" t="s">
        <v>48</v>
      </c>
      <c r="G62" s="3" t="s">
        <v>37</v>
      </c>
      <c r="H62">
        <f>G2-1-L61</f>
        <v>8</v>
      </c>
      <c r="P62" s="13">
        <v>5</v>
      </c>
      <c r="Q62" s="20">
        <v>0.88000000000000078</v>
      </c>
      <c r="R62" s="20">
        <v>2.3950000000000014</v>
      </c>
      <c r="S62" s="20">
        <v>0.18784624891727875</v>
      </c>
      <c r="T62" s="20">
        <v>0.40018651750421591</v>
      </c>
      <c r="U62" s="20">
        <v>0.21234026858693716</v>
      </c>
      <c r="V62" s="20">
        <v>0.22</v>
      </c>
      <c r="W62" s="25">
        <v>2.7630880242689388E-4</v>
      </c>
    </row>
    <row r="63" spans="1:23" x14ac:dyDescent="0.3">
      <c r="A63">
        <v>63</v>
      </c>
      <c r="B63">
        <v>3.52</v>
      </c>
      <c r="C63" s="1">
        <f t="shared" si="0"/>
        <v>12.3904</v>
      </c>
      <c r="D63">
        <f t="shared" si="1"/>
        <v>0.63</v>
      </c>
      <c r="G63" s="3" t="s">
        <v>25</v>
      </c>
      <c r="H63">
        <v>15.51</v>
      </c>
      <c r="P63" s="17">
        <v>6</v>
      </c>
      <c r="Q63" s="20">
        <v>2.3950000000000014</v>
      </c>
      <c r="R63" s="20">
        <v>3.91</v>
      </c>
      <c r="S63" s="20">
        <v>0.40018651750421591</v>
      </c>
      <c r="T63" s="20">
        <v>0.64807634719536256</v>
      </c>
      <c r="U63" s="20">
        <v>0.24788982969114665</v>
      </c>
      <c r="V63" s="20">
        <v>0.24</v>
      </c>
      <c r="W63" s="25">
        <v>2.5111725088866182E-4</v>
      </c>
    </row>
    <row r="64" spans="1:23" x14ac:dyDescent="0.3">
      <c r="A64">
        <v>64</v>
      </c>
      <c r="B64">
        <v>3.59</v>
      </c>
      <c r="C64" s="1">
        <f t="shared" si="0"/>
        <v>12.8881</v>
      </c>
      <c r="D64">
        <f t="shared" si="1"/>
        <v>0.64</v>
      </c>
      <c r="P64" s="13">
        <v>7</v>
      </c>
      <c r="Q64" s="20">
        <v>3.91</v>
      </c>
      <c r="R64" s="20">
        <v>5.4250000000000007</v>
      </c>
      <c r="S64" s="20">
        <v>0.64807634719536256</v>
      </c>
      <c r="T64" s="20">
        <v>0.84450065393701879</v>
      </c>
      <c r="U64" s="20">
        <v>0.19642430674165623</v>
      </c>
      <c r="V64" s="20">
        <v>0.16</v>
      </c>
      <c r="W64" s="25">
        <v>6.7544090831651643E-3</v>
      </c>
    </row>
    <row r="65" spans="1:23" x14ac:dyDescent="0.3">
      <c r="A65">
        <v>65</v>
      </c>
      <c r="B65">
        <v>3.6</v>
      </c>
      <c r="C65" s="1">
        <f t="shared" si="0"/>
        <v>12.96</v>
      </c>
      <c r="D65">
        <f t="shared" si="1"/>
        <v>0.65</v>
      </c>
      <c r="G65" s="50" t="s">
        <v>39</v>
      </c>
      <c r="P65" s="17">
        <v>8</v>
      </c>
      <c r="Q65" s="20">
        <v>5.4250000000000007</v>
      </c>
      <c r="R65" s="20">
        <v>6.9400000000000013</v>
      </c>
      <c r="S65" s="20">
        <v>0.84450065393701879</v>
      </c>
      <c r="T65" s="20">
        <v>0.95013100998358913</v>
      </c>
      <c r="U65" s="20">
        <v>0.10563035604657034</v>
      </c>
      <c r="V65" s="20">
        <v>0.15</v>
      </c>
      <c r="W65" s="25">
        <v>1.8637306341050021E-2</v>
      </c>
    </row>
    <row r="66" spans="1:23" x14ac:dyDescent="0.3">
      <c r="A66">
        <v>66</v>
      </c>
      <c r="B66">
        <v>3.63</v>
      </c>
      <c r="C66" s="1">
        <f t="shared" ref="C66:C100" si="14">B66^2</f>
        <v>13.1769</v>
      </c>
      <c r="D66">
        <f t="shared" ref="D66:D75" si="15">A66/100</f>
        <v>0.66</v>
      </c>
      <c r="G66" s="3" t="s">
        <v>40</v>
      </c>
      <c r="H66" t="str">
        <f>IF(H61&lt;H63,"гипотеза принимается","Не принимается")</f>
        <v>гипотеза принимается</v>
      </c>
      <c r="P66" s="17">
        <v>9</v>
      </c>
      <c r="Q66" s="20">
        <v>6.9400000000000013</v>
      </c>
      <c r="R66" s="20">
        <v>8.4550000000000018</v>
      </c>
      <c r="S66" s="20">
        <v>0.95013100998358913</v>
      </c>
      <c r="T66" s="20">
        <v>0.98867008558206515</v>
      </c>
      <c r="U66" s="20">
        <v>3.8539075598476025E-2</v>
      </c>
      <c r="V66" s="20">
        <v>0.02</v>
      </c>
      <c r="W66" s="25">
        <v>8.9181517384293515E-3</v>
      </c>
    </row>
    <row r="67" spans="1:23" ht="15" thickBot="1" x14ac:dyDescent="0.35">
      <c r="A67">
        <v>67</v>
      </c>
      <c r="B67">
        <v>4.03</v>
      </c>
      <c r="C67" s="1">
        <f t="shared" si="14"/>
        <v>16.240900000000003</v>
      </c>
      <c r="D67">
        <f t="shared" si="15"/>
        <v>0.67</v>
      </c>
      <c r="P67" s="14">
        <v>10</v>
      </c>
      <c r="Q67" s="23">
        <v>8.4550000000000018</v>
      </c>
      <c r="R67" s="34"/>
      <c r="S67" s="23">
        <v>0.98867008558206515</v>
      </c>
      <c r="T67" s="23">
        <v>1</v>
      </c>
      <c r="U67" s="23">
        <v>1.132991441793485E-2</v>
      </c>
      <c r="V67" s="23">
        <v>0.01</v>
      </c>
      <c r="W67" s="26"/>
    </row>
    <row r="68" spans="1:23" ht="15" thickBot="1" x14ac:dyDescent="0.35">
      <c r="A68">
        <v>68</v>
      </c>
      <c r="B68">
        <v>4.07</v>
      </c>
      <c r="C68" s="1">
        <f t="shared" si="14"/>
        <v>16.564900000000002</v>
      </c>
      <c r="D68">
        <f t="shared" si="15"/>
        <v>0.68</v>
      </c>
      <c r="G68" s="44" t="s">
        <v>41</v>
      </c>
      <c r="S68" s="46">
        <v>1</v>
      </c>
      <c r="T68" s="35" t="s">
        <v>22</v>
      </c>
      <c r="U68" s="36">
        <v>1</v>
      </c>
      <c r="V68" s="21">
        <v>0.99999999999999989</v>
      </c>
      <c r="W68" s="37">
        <v>7.5152247401867878E-2</v>
      </c>
    </row>
    <row r="69" spans="1:23" x14ac:dyDescent="0.3">
      <c r="A69">
        <v>69</v>
      </c>
      <c r="B69">
        <v>4.21</v>
      </c>
      <c r="C69" s="1">
        <f t="shared" si="14"/>
        <v>17.7241</v>
      </c>
      <c r="D69">
        <f t="shared" si="15"/>
        <v>0.69</v>
      </c>
      <c r="G69" s="44" t="s">
        <v>42</v>
      </c>
    </row>
    <row r="70" spans="1:23" x14ac:dyDescent="0.3">
      <c r="A70">
        <v>70</v>
      </c>
      <c r="B70">
        <v>4.22</v>
      </c>
      <c r="C70" s="1">
        <f t="shared" si="14"/>
        <v>17.808399999999999</v>
      </c>
      <c r="D70">
        <f t="shared" si="15"/>
        <v>0.7</v>
      </c>
      <c r="G70" s="3" t="s">
        <v>43</v>
      </c>
      <c r="H70" cm="1">
        <f t="array" ref="H70">MAX(ABS(N71:N81))</f>
        <v>0.45393026580004714</v>
      </c>
    </row>
    <row r="71" spans="1:23" x14ac:dyDescent="0.3">
      <c r="A71">
        <v>71</v>
      </c>
      <c r="B71">
        <v>4.22</v>
      </c>
      <c r="C71" s="1">
        <f t="shared" si="14"/>
        <v>17.808399999999999</v>
      </c>
      <c r="D71">
        <f t="shared" si="15"/>
        <v>0.71</v>
      </c>
      <c r="G71" s="51" t="s">
        <v>44</v>
      </c>
      <c r="H71">
        <f>SQRT(G1)*H70</f>
        <v>4.5393026580004712</v>
      </c>
      <c r="I71" s="52" t="s">
        <v>45</v>
      </c>
      <c r="J71">
        <v>1.36</v>
      </c>
      <c r="K71">
        <v>0</v>
      </c>
      <c r="L71">
        <f>S58</f>
        <v>0</v>
      </c>
      <c r="N71">
        <f>K71-L71</f>
        <v>0</v>
      </c>
    </row>
    <row r="72" spans="1:23" x14ac:dyDescent="0.3">
      <c r="A72">
        <v>72</v>
      </c>
      <c r="B72">
        <v>4.24</v>
      </c>
      <c r="C72" s="1">
        <f t="shared" si="14"/>
        <v>17.977600000000002</v>
      </c>
      <c r="D72">
        <f t="shared" si="15"/>
        <v>0.72</v>
      </c>
      <c r="G72" t="s">
        <v>40</v>
      </c>
      <c r="H72" t="str">
        <f>IF(H71&lt;1.36,"гипотеза принимается","Не принимается")</f>
        <v>Не принимается</v>
      </c>
      <c r="K72">
        <f>1-EXP(-(1/$R$32)*R6/10*A10)</f>
        <v>0.18669809362088918</v>
      </c>
      <c r="L72">
        <f t="shared" ref="L72:L81" si="16">S59</f>
        <v>2.6776207061998919E-3</v>
      </c>
      <c r="N72">
        <f t="shared" ref="N72:N81" si="17">K72-L72</f>
        <v>0.18402047291468929</v>
      </c>
      <c r="P72" s="53"/>
      <c r="Q72" s="53"/>
      <c r="R72" s="53"/>
      <c r="S72" s="53"/>
      <c r="T72" s="53"/>
      <c r="U72" s="53"/>
      <c r="V72" s="53"/>
      <c r="W72" s="54"/>
    </row>
    <row r="73" spans="1:23" x14ac:dyDescent="0.3">
      <c r="A73">
        <v>73</v>
      </c>
      <c r="B73">
        <v>4.41</v>
      </c>
      <c r="C73" s="1">
        <f t="shared" si="14"/>
        <v>19.4481</v>
      </c>
      <c r="D73">
        <f t="shared" si="15"/>
        <v>0.73</v>
      </c>
      <c r="K73">
        <f>1-EXP(-(1/$R$32)*R7/10*A20)</f>
        <v>0.34293478384286347</v>
      </c>
      <c r="L73">
        <f t="shared" si="16"/>
        <v>1.570443015882211E-2</v>
      </c>
      <c r="N73">
        <f t="shared" si="17"/>
        <v>0.32723035368404135</v>
      </c>
      <c r="P73" s="53"/>
      <c r="Q73" s="55"/>
      <c r="R73" s="56"/>
      <c r="S73" s="56"/>
      <c r="T73" s="56"/>
      <c r="U73" s="56"/>
      <c r="V73" s="56"/>
      <c r="W73" s="56"/>
    </row>
    <row r="74" spans="1:23" x14ac:dyDescent="0.3">
      <c r="A74">
        <v>74</v>
      </c>
      <c r="B74">
        <v>4.47</v>
      </c>
      <c r="C74" s="1">
        <f t="shared" si="14"/>
        <v>19.980899999999998</v>
      </c>
      <c r="D74">
        <f t="shared" si="15"/>
        <v>0.74</v>
      </c>
      <c r="K74">
        <f>1-EXP(-(1/$R$32)*R8/10*A30)</f>
        <v>0.44287241208396599</v>
      </c>
      <c r="L74">
        <f t="shared" si="16"/>
        <v>6.4399195894867214E-2</v>
      </c>
      <c r="N74">
        <f t="shared" si="17"/>
        <v>0.37847321618909879</v>
      </c>
      <c r="P74" s="53"/>
      <c r="Q74" s="55"/>
      <c r="R74" s="56"/>
      <c r="S74" s="56"/>
      <c r="T74" s="56"/>
      <c r="U74" s="56"/>
      <c r="V74" s="56"/>
      <c r="W74" s="56"/>
    </row>
    <row r="75" spans="1:23" x14ac:dyDescent="0.3">
      <c r="A75">
        <v>75</v>
      </c>
      <c r="B75">
        <v>4.4800000000000004</v>
      </c>
      <c r="C75" s="1">
        <f t="shared" si="14"/>
        <v>20.070400000000003</v>
      </c>
      <c r="D75">
        <f t="shared" si="15"/>
        <v>0.75</v>
      </c>
      <c r="K75">
        <f>1-EXP(-(1/$R$32)*R9/10*A40)</f>
        <v>0.64177651471732589</v>
      </c>
      <c r="L75">
        <f t="shared" si="16"/>
        <v>0.18784624891727875</v>
      </c>
      <c r="N75">
        <f t="shared" si="17"/>
        <v>0.45393026580004714</v>
      </c>
      <c r="P75" s="53"/>
      <c r="Q75" s="55"/>
      <c r="R75" s="56"/>
      <c r="S75" s="56"/>
      <c r="T75" s="56"/>
      <c r="U75" s="56"/>
      <c r="V75" s="56"/>
      <c r="W75" s="56"/>
    </row>
    <row r="76" spans="1:23" x14ac:dyDescent="0.3">
      <c r="A76">
        <v>76</v>
      </c>
      <c r="B76">
        <v>4.5599999999999996</v>
      </c>
      <c r="C76" s="1">
        <f t="shared" si="14"/>
        <v>20.793599999999998</v>
      </c>
      <c r="D76">
        <f>A76/100</f>
        <v>0.76</v>
      </c>
      <c r="K76">
        <f>1-EXP(-(1/$R$32)*R9/10*A50)</f>
        <v>0.72286423970227465</v>
      </c>
      <c r="L76">
        <f t="shared" si="16"/>
        <v>0.40018651750421591</v>
      </c>
      <c r="N76">
        <f t="shared" si="17"/>
        <v>0.32267772219805874</v>
      </c>
      <c r="P76" s="53"/>
      <c r="Q76" s="55"/>
      <c r="R76" s="56"/>
      <c r="S76" s="56"/>
      <c r="T76" s="56"/>
      <c r="U76" s="56"/>
      <c r="V76" s="56"/>
      <c r="W76" s="56"/>
    </row>
    <row r="77" spans="1:23" x14ac:dyDescent="0.3">
      <c r="A77">
        <v>77</v>
      </c>
      <c r="B77">
        <v>4.63</v>
      </c>
      <c r="C77" s="1">
        <f t="shared" si="14"/>
        <v>21.436899999999998</v>
      </c>
      <c r="D77">
        <f t="shared" ref="D77:D100" si="18">A77/100</f>
        <v>0.77</v>
      </c>
      <c r="K77">
        <f>1-EXP(-(1/$R$32)*R10/10*A60)</f>
        <v>0.62466438165714666</v>
      </c>
      <c r="L77">
        <f t="shared" si="16"/>
        <v>0.64807634719536256</v>
      </c>
      <c r="N77">
        <f t="shared" si="17"/>
        <v>-2.3411965538215895E-2</v>
      </c>
      <c r="P77" s="53"/>
      <c r="Q77" s="55"/>
      <c r="R77" s="56"/>
      <c r="S77" s="56"/>
      <c r="T77" s="56"/>
      <c r="U77" s="56"/>
      <c r="V77" s="56"/>
      <c r="W77" s="56"/>
    </row>
    <row r="78" spans="1:23" x14ac:dyDescent="0.3">
      <c r="A78">
        <v>78</v>
      </c>
      <c r="B78">
        <v>4.6500000000000004</v>
      </c>
      <c r="C78" s="1">
        <f t="shared" si="14"/>
        <v>21.622500000000002</v>
      </c>
      <c r="D78">
        <f t="shared" si="18"/>
        <v>0.78</v>
      </c>
      <c r="K78">
        <f>1-EXP(-(1/$R$32)*R11/10*A70)</f>
        <v>0.8221031806312159</v>
      </c>
      <c r="L78">
        <f t="shared" si="16"/>
        <v>0.84450065393701879</v>
      </c>
      <c r="N78">
        <f t="shared" si="17"/>
        <v>-2.2397473305802884E-2</v>
      </c>
      <c r="P78" s="53"/>
      <c r="Q78" s="55"/>
      <c r="R78" s="56"/>
      <c r="S78" s="56"/>
      <c r="T78" s="56"/>
      <c r="U78" s="56"/>
      <c r="V78" s="56"/>
      <c r="W78" s="56"/>
    </row>
    <row r="79" spans="1:23" x14ac:dyDescent="0.3">
      <c r="A79">
        <v>79</v>
      </c>
      <c r="B79">
        <v>4.88</v>
      </c>
      <c r="C79" s="1">
        <f t="shared" si="14"/>
        <v>23.814399999999999</v>
      </c>
      <c r="D79">
        <f t="shared" si="18"/>
        <v>0.79</v>
      </c>
      <c r="F79">
        <v>90</v>
      </c>
      <c r="G79">
        <v>6.22</v>
      </c>
      <c r="H79" s="1">
        <f t="shared" ref="H79:H89" si="19">G79^2</f>
        <v>38.688399999999994</v>
      </c>
      <c r="I79">
        <f t="shared" ref="I79:I89" si="20">F79/100</f>
        <v>0.9</v>
      </c>
      <c r="K79">
        <f>1-EXP(-(1/$R$32)*R12/10*A80)</f>
        <v>0.92370606168145442</v>
      </c>
      <c r="L79">
        <f t="shared" si="16"/>
        <v>0.95013100998358913</v>
      </c>
      <c r="N79">
        <f t="shared" si="17"/>
        <v>-2.642494830213471E-2</v>
      </c>
      <c r="P79" s="53"/>
      <c r="Q79" s="55"/>
      <c r="R79" s="56"/>
      <c r="S79" s="56"/>
      <c r="T79" s="56"/>
      <c r="U79" s="56"/>
      <c r="V79" s="56"/>
      <c r="W79" s="56"/>
    </row>
    <row r="80" spans="1:23" x14ac:dyDescent="0.3">
      <c r="A80">
        <v>80</v>
      </c>
      <c r="B80">
        <v>5.0999999999999996</v>
      </c>
      <c r="C80" s="1">
        <f t="shared" si="14"/>
        <v>26.009999999999998</v>
      </c>
      <c r="D80">
        <f t="shared" si="18"/>
        <v>0.8</v>
      </c>
      <c r="F80">
        <v>91</v>
      </c>
      <c r="G80">
        <v>6.28</v>
      </c>
      <c r="H80" s="1">
        <f t="shared" si="19"/>
        <v>39.438400000000001</v>
      </c>
      <c r="I80">
        <f t="shared" si="20"/>
        <v>0.91</v>
      </c>
      <c r="K80">
        <f>1-EXP(-(1/$R$32)*R13/10*A90)</f>
        <v>0.95902474840645058</v>
      </c>
      <c r="L80">
        <f t="shared" si="16"/>
        <v>0.98867008558206515</v>
      </c>
      <c r="N80">
        <f t="shared" si="17"/>
        <v>-2.9645337175614572E-2</v>
      </c>
      <c r="P80" s="53"/>
      <c r="Q80" s="55"/>
      <c r="R80" s="56"/>
      <c r="S80" s="56"/>
      <c r="T80" s="56"/>
      <c r="U80" s="56"/>
      <c r="V80" s="56"/>
      <c r="W80" s="56"/>
    </row>
    <row r="81" spans="1:23" x14ac:dyDescent="0.3">
      <c r="A81">
        <v>81</v>
      </c>
      <c r="B81">
        <v>5.27</v>
      </c>
      <c r="C81" s="1">
        <f t="shared" si="14"/>
        <v>27.772899999999996</v>
      </c>
      <c r="D81">
        <f t="shared" si="18"/>
        <v>0.81</v>
      </c>
      <c r="F81">
        <v>92</v>
      </c>
      <c r="G81">
        <v>6.36</v>
      </c>
      <c r="H81" s="1">
        <f t="shared" si="19"/>
        <v>40.449600000000004</v>
      </c>
      <c r="I81">
        <f t="shared" si="20"/>
        <v>0.92</v>
      </c>
      <c r="K81">
        <f>1-EXP(-(1/$R$32)*R14/10*A100)</f>
        <v>0.99999587800541201</v>
      </c>
      <c r="L81">
        <f t="shared" si="16"/>
        <v>1</v>
      </c>
      <c r="N81">
        <f t="shared" si="17"/>
        <v>-4.121994587991118E-6</v>
      </c>
      <c r="P81" s="53"/>
      <c r="Q81" s="55"/>
      <c r="R81" s="56"/>
      <c r="S81" s="56"/>
      <c r="T81" s="56"/>
      <c r="U81" s="56"/>
      <c r="V81" s="56"/>
      <c r="W81" s="56"/>
    </row>
    <row r="82" spans="1:23" x14ac:dyDescent="0.3">
      <c r="A82">
        <v>82</v>
      </c>
      <c r="B82">
        <v>5.32</v>
      </c>
      <c r="C82" s="1">
        <f t="shared" si="14"/>
        <v>28.302400000000002</v>
      </c>
      <c r="D82">
        <f t="shared" si="18"/>
        <v>0.82</v>
      </c>
      <c r="F82">
        <v>93</v>
      </c>
      <c r="G82">
        <v>6.44</v>
      </c>
      <c r="H82" s="1">
        <f t="shared" si="19"/>
        <v>41.473600000000005</v>
      </c>
      <c r="I82">
        <f t="shared" si="20"/>
        <v>0.93</v>
      </c>
      <c r="P82" s="53"/>
      <c r="Q82" s="55"/>
      <c r="R82" s="55"/>
      <c r="S82" s="56"/>
      <c r="T82" s="56"/>
      <c r="U82" s="56"/>
      <c r="V82" s="56"/>
      <c r="W82" s="56"/>
    </row>
    <row r="83" spans="1:23" x14ac:dyDescent="0.3">
      <c r="A83">
        <v>83</v>
      </c>
      <c r="B83">
        <v>5.43</v>
      </c>
      <c r="C83" s="1">
        <f t="shared" si="14"/>
        <v>29.484899999999996</v>
      </c>
      <c r="D83">
        <f t="shared" si="18"/>
        <v>0.83</v>
      </c>
      <c r="F83">
        <v>94</v>
      </c>
      <c r="G83">
        <v>6.46</v>
      </c>
      <c r="H83" s="1">
        <f t="shared" si="19"/>
        <v>41.7316</v>
      </c>
      <c r="I83">
        <f t="shared" si="20"/>
        <v>0.94</v>
      </c>
      <c r="P83" s="56"/>
      <c r="Q83" s="56"/>
      <c r="R83" s="56"/>
      <c r="S83" s="56"/>
      <c r="T83" s="56"/>
      <c r="U83" s="56"/>
      <c r="V83" s="56"/>
      <c r="W83" s="56"/>
    </row>
    <row r="84" spans="1:23" x14ac:dyDescent="0.3">
      <c r="A84">
        <v>84</v>
      </c>
      <c r="B84">
        <v>5.46</v>
      </c>
      <c r="C84" s="1">
        <f t="shared" si="14"/>
        <v>29.811599999999999</v>
      </c>
      <c r="D84">
        <f t="shared" si="18"/>
        <v>0.84</v>
      </c>
      <c r="F84">
        <v>95</v>
      </c>
      <c r="G84">
        <v>6.53</v>
      </c>
      <c r="H84" s="1">
        <f t="shared" si="19"/>
        <v>42.640900000000002</v>
      </c>
      <c r="I84">
        <f t="shared" si="20"/>
        <v>0.95</v>
      </c>
      <c r="P84" s="3"/>
    </row>
    <row r="85" spans="1:23" x14ac:dyDescent="0.3">
      <c r="A85">
        <v>85</v>
      </c>
      <c r="B85">
        <v>5.58</v>
      </c>
      <c r="C85" s="1">
        <f t="shared" si="14"/>
        <v>31.136400000000002</v>
      </c>
      <c r="D85">
        <f t="shared" si="18"/>
        <v>0.85</v>
      </c>
      <c r="F85">
        <v>96</v>
      </c>
      <c r="G85">
        <v>6.72</v>
      </c>
      <c r="H85" s="1">
        <f t="shared" si="19"/>
        <v>45.158399999999993</v>
      </c>
      <c r="I85">
        <f t="shared" si="20"/>
        <v>0.96</v>
      </c>
      <c r="P85" s="3"/>
    </row>
    <row r="86" spans="1:23" x14ac:dyDescent="0.3">
      <c r="A86">
        <v>86</v>
      </c>
      <c r="B86">
        <v>5.68</v>
      </c>
      <c r="C86" s="1">
        <f t="shared" si="14"/>
        <v>32.2624</v>
      </c>
      <c r="D86">
        <f t="shared" si="18"/>
        <v>0.86</v>
      </c>
      <c r="F86">
        <v>97</v>
      </c>
      <c r="G86">
        <v>6.87</v>
      </c>
      <c r="H86" s="1">
        <f t="shared" si="19"/>
        <v>47.196899999999999</v>
      </c>
      <c r="I86">
        <f t="shared" si="20"/>
        <v>0.97</v>
      </c>
      <c r="P86" s="3"/>
      <c r="R86" s="3"/>
    </row>
    <row r="87" spans="1:23" x14ac:dyDescent="0.3">
      <c r="A87">
        <v>87</v>
      </c>
      <c r="B87">
        <v>5.79</v>
      </c>
      <c r="C87" s="1">
        <f t="shared" si="14"/>
        <v>33.524099999999997</v>
      </c>
      <c r="D87">
        <f t="shared" si="18"/>
        <v>0.87</v>
      </c>
      <c r="F87">
        <v>98</v>
      </c>
      <c r="G87">
        <v>7.55</v>
      </c>
      <c r="H87" s="1">
        <f t="shared" si="19"/>
        <v>57.002499999999998</v>
      </c>
      <c r="I87">
        <f t="shared" si="20"/>
        <v>0.98</v>
      </c>
      <c r="P87" s="3"/>
    </row>
    <row r="88" spans="1:23" x14ac:dyDescent="0.3">
      <c r="A88">
        <v>88</v>
      </c>
      <c r="B88">
        <v>5.8</v>
      </c>
      <c r="C88" s="1">
        <f t="shared" si="14"/>
        <v>33.64</v>
      </c>
      <c r="D88">
        <f t="shared" si="18"/>
        <v>0.88</v>
      </c>
      <c r="F88">
        <v>99</v>
      </c>
      <c r="G88">
        <v>8.44</v>
      </c>
      <c r="H88" s="1">
        <f t="shared" si="19"/>
        <v>71.233599999999996</v>
      </c>
      <c r="I88">
        <f t="shared" si="20"/>
        <v>0.99</v>
      </c>
      <c r="P88" s="3"/>
    </row>
    <row r="89" spans="1:23" x14ac:dyDescent="0.3">
      <c r="A89">
        <v>89</v>
      </c>
      <c r="B89">
        <v>6</v>
      </c>
      <c r="C89" s="1">
        <f t="shared" si="14"/>
        <v>36</v>
      </c>
      <c r="D89">
        <f t="shared" si="18"/>
        <v>0.89</v>
      </c>
      <c r="F89">
        <v>100</v>
      </c>
      <c r="G89">
        <v>9.9700000000000006</v>
      </c>
      <c r="H89" s="1">
        <f t="shared" si="19"/>
        <v>99.400900000000007</v>
      </c>
      <c r="I89">
        <f t="shared" si="20"/>
        <v>1</v>
      </c>
    </row>
    <row r="90" spans="1:23" x14ac:dyDescent="0.3">
      <c r="A90">
        <v>90</v>
      </c>
      <c r="B90">
        <v>6.22</v>
      </c>
      <c r="C90" s="1">
        <f t="shared" si="14"/>
        <v>38.688399999999994</v>
      </c>
      <c r="D90">
        <f t="shared" si="18"/>
        <v>0.9</v>
      </c>
      <c r="H90" s="3"/>
    </row>
    <row r="91" spans="1:23" x14ac:dyDescent="0.3">
      <c r="A91">
        <v>91</v>
      </c>
      <c r="B91">
        <v>6.28</v>
      </c>
      <c r="C91" s="1">
        <f t="shared" si="14"/>
        <v>39.438400000000001</v>
      </c>
      <c r="D91">
        <f t="shared" si="18"/>
        <v>0.91</v>
      </c>
      <c r="H91" s="3"/>
      <c r="I91" s="4"/>
    </row>
    <row r="92" spans="1:23" x14ac:dyDescent="0.3">
      <c r="A92">
        <v>92</v>
      </c>
      <c r="B92">
        <v>6.36</v>
      </c>
      <c r="C92" s="1">
        <f t="shared" si="14"/>
        <v>40.449600000000004</v>
      </c>
      <c r="D92">
        <f t="shared" si="18"/>
        <v>0.92</v>
      </c>
      <c r="H92" s="3"/>
    </row>
    <row r="93" spans="1:23" x14ac:dyDescent="0.3">
      <c r="A93">
        <v>93</v>
      </c>
      <c r="B93">
        <v>6.44</v>
      </c>
      <c r="C93" s="1">
        <f t="shared" si="14"/>
        <v>41.473600000000005</v>
      </c>
      <c r="D93">
        <f t="shared" si="18"/>
        <v>0.93</v>
      </c>
    </row>
    <row r="94" spans="1:23" x14ac:dyDescent="0.3">
      <c r="A94">
        <v>94</v>
      </c>
      <c r="B94">
        <v>6.46</v>
      </c>
      <c r="C94" s="1">
        <f t="shared" si="14"/>
        <v>41.7316</v>
      </c>
      <c r="D94">
        <f t="shared" si="18"/>
        <v>0.94</v>
      </c>
      <c r="H94" s="3"/>
    </row>
    <row r="95" spans="1:23" x14ac:dyDescent="0.3">
      <c r="A95">
        <v>95</v>
      </c>
      <c r="B95">
        <v>6.53</v>
      </c>
      <c r="C95" s="1">
        <f t="shared" si="14"/>
        <v>42.640900000000002</v>
      </c>
      <c r="D95">
        <f t="shared" si="18"/>
        <v>0.95</v>
      </c>
      <c r="H95" s="3"/>
    </row>
    <row r="96" spans="1:23" x14ac:dyDescent="0.3">
      <c r="A96">
        <v>96</v>
      </c>
      <c r="B96">
        <v>6.72</v>
      </c>
      <c r="C96" s="1">
        <f t="shared" si="14"/>
        <v>45.158399999999993</v>
      </c>
      <c r="D96">
        <f t="shared" si="18"/>
        <v>0.96</v>
      </c>
      <c r="H96" s="3"/>
      <c r="I96" s="4"/>
    </row>
    <row r="97" spans="1:14" x14ac:dyDescent="0.3">
      <c r="A97">
        <v>97</v>
      </c>
      <c r="B97">
        <v>6.87</v>
      </c>
      <c r="C97" s="1">
        <f t="shared" si="14"/>
        <v>47.196899999999999</v>
      </c>
      <c r="D97">
        <f t="shared" si="18"/>
        <v>0.97</v>
      </c>
      <c r="H97" s="3"/>
    </row>
    <row r="98" spans="1:14" x14ac:dyDescent="0.3">
      <c r="A98">
        <v>98</v>
      </c>
      <c r="B98">
        <v>7.55</v>
      </c>
      <c r="C98" s="1">
        <f t="shared" si="14"/>
        <v>57.002499999999998</v>
      </c>
      <c r="D98">
        <f t="shared" si="18"/>
        <v>0.98</v>
      </c>
    </row>
    <row r="99" spans="1:14" x14ac:dyDescent="0.3">
      <c r="A99">
        <v>99</v>
      </c>
      <c r="B99">
        <v>8.44</v>
      </c>
      <c r="C99" s="1">
        <f t="shared" si="14"/>
        <v>71.233599999999996</v>
      </c>
      <c r="D99">
        <f t="shared" si="18"/>
        <v>0.99</v>
      </c>
      <c r="G99" s="53"/>
      <c r="H99" s="53"/>
      <c r="I99" s="53"/>
      <c r="J99" s="53"/>
      <c r="K99" s="53"/>
      <c r="L99" s="53"/>
      <c r="M99" s="53"/>
      <c r="N99" s="54"/>
    </row>
    <row r="100" spans="1:14" x14ac:dyDescent="0.3">
      <c r="A100">
        <v>100</v>
      </c>
      <c r="B100">
        <v>9.9700000000000006</v>
      </c>
      <c r="C100" s="1">
        <f t="shared" si="14"/>
        <v>99.400900000000007</v>
      </c>
      <c r="D100">
        <f t="shared" si="18"/>
        <v>1</v>
      </c>
      <c r="G100" s="53"/>
      <c r="H100" s="55"/>
      <c r="I100" s="56"/>
      <c r="J100" s="56"/>
      <c r="K100" s="56"/>
      <c r="L100" s="56"/>
      <c r="M100" s="56"/>
      <c r="N100" s="56"/>
    </row>
    <row r="101" spans="1:14" x14ac:dyDescent="0.3">
      <c r="B101" s="38"/>
      <c r="G101" s="53"/>
      <c r="H101" s="56"/>
      <c r="I101" s="56"/>
      <c r="J101" s="56"/>
      <c r="K101" s="56"/>
      <c r="L101" s="56"/>
      <c r="M101" s="56"/>
      <c r="N101" s="56"/>
    </row>
    <row r="102" spans="1:14" x14ac:dyDescent="0.3">
      <c r="B102" s="38"/>
      <c r="G102" s="53"/>
      <c r="H102" s="56"/>
      <c r="I102" s="56"/>
      <c r="J102" s="56"/>
      <c r="K102" s="56"/>
      <c r="L102" s="56"/>
      <c r="M102" s="56"/>
      <c r="N102" s="56"/>
    </row>
    <row r="103" spans="1:14" x14ac:dyDescent="0.3">
      <c r="B103" s="38"/>
      <c r="G103" s="53"/>
      <c r="H103" s="56"/>
      <c r="I103" s="56"/>
      <c r="J103" s="56"/>
      <c r="K103" s="56"/>
      <c r="L103" s="56"/>
      <c r="M103" s="56"/>
      <c r="N103" s="56"/>
    </row>
    <row r="104" spans="1:14" x14ac:dyDescent="0.3">
      <c r="B104" s="38"/>
      <c r="G104" s="53"/>
      <c r="H104" s="56"/>
      <c r="I104" s="56"/>
      <c r="J104" s="56"/>
      <c r="K104" s="56"/>
      <c r="L104" s="56"/>
      <c r="M104" s="56"/>
      <c r="N104" s="56"/>
    </row>
    <row r="105" spans="1:14" x14ac:dyDescent="0.3">
      <c r="B105" s="38"/>
      <c r="G105" s="53"/>
      <c r="H105" s="56"/>
      <c r="I105" s="56"/>
      <c r="J105" s="56"/>
      <c r="K105" s="56"/>
      <c r="L105" s="56"/>
      <c r="M105" s="56"/>
      <c r="N105" s="56"/>
    </row>
    <row r="106" spans="1:14" x14ac:dyDescent="0.3">
      <c r="B106" s="38"/>
      <c r="G106" s="53"/>
      <c r="H106" s="56"/>
      <c r="I106" s="56"/>
      <c r="J106" s="56"/>
      <c r="K106" s="56"/>
      <c r="L106" s="56"/>
      <c r="M106" s="56"/>
      <c r="N106" s="56"/>
    </row>
    <row r="107" spans="1:14" x14ac:dyDescent="0.3">
      <c r="B107" s="38"/>
      <c r="G107" s="53"/>
      <c r="H107" s="56"/>
      <c r="I107" s="56"/>
      <c r="J107" s="56"/>
      <c r="K107" s="56"/>
      <c r="L107" s="56"/>
      <c r="M107" s="56"/>
      <c r="N107" s="56"/>
    </row>
    <row r="108" spans="1:14" x14ac:dyDescent="0.3">
      <c r="B108" s="38"/>
      <c r="G108" s="53"/>
      <c r="H108" s="56"/>
      <c r="I108" s="56"/>
      <c r="J108" s="56"/>
      <c r="K108" s="56"/>
      <c r="L108" s="56"/>
      <c r="M108" s="56"/>
      <c r="N108" s="56"/>
    </row>
    <row r="109" spans="1:14" x14ac:dyDescent="0.3">
      <c r="B109" s="38"/>
      <c r="G109" s="53"/>
      <c r="H109" s="56"/>
      <c r="I109" s="55"/>
      <c r="J109" s="56"/>
      <c r="K109" s="56"/>
      <c r="L109" s="56"/>
      <c r="M109" s="56"/>
      <c r="N109" s="56"/>
    </row>
    <row r="110" spans="1:14" x14ac:dyDescent="0.3">
      <c r="B110" s="38"/>
      <c r="G110" s="56"/>
      <c r="H110" s="56"/>
      <c r="I110" s="56"/>
      <c r="J110" s="57"/>
      <c r="K110" s="56"/>
      <c r="L110" s="56"/>
      <c r="M110" s="56"/>
      <c r="N110" s="56"/>
    </row>
    <row r="111" spans="1:14" x14ac:dyDescent="0.3">
      <c r="B111" s="38"/>
    </row>
    <row r="112" spans="1:14" x14ac:dyDescent="0.3">
      <c r="B112" s="38"/>
    </row>
    <row r="113" spans="2:2" x14ac:dyDescent="0.3">
      <c r="B113" s="38"/>
    </row>
    <row r="114" spans="2:2" x14ac:dyDescent="0.3">
      <c r="B114" s="38"/>
    </row>
    <row r="115" spans="2:2" x14ac:dyDescent="0.3">
      <c r="B115" s="38"/>
    </row>
    <row r="116" spans="2:2" x14ac:dyDescent="0.3">
      <c r="B116" s="38"/>
    </row>
    <row r="117" spans="2:2" x14ac:dyDescent="0.3">
      <c r="B117" s="38"/>
    </row>
    <row r="118" spans="2:2" x14ac:dyDescent="0.3">
      <c r="B118" s="38"/>
    </row>
    <row r="119" spans="2:2" x14ac:dyDescent="0.3">
      <c r="B119" s="38"/>
    </row>
    <row r="120" spans="2:2" x14ac:dyDescent="0.3">
      <c r="B120" s="38"/>
    </row>
    <row r="121" spans="2:2" x14ac:dyDescent="0.3">
      <c r="B121" s="38"/>
    </row>
    <row r="122" spans="2:2" x14ac:dyDescent="0.3">
      <c r="B122" s="38"/>
    </row>
    <row r="123" spans="2:2" x14ac:dyDescent="0.3">
      <c r="B123" s="38"/>
    </row>
    <row r="124" spans="2:2" x14ac:dyDescent="0.3">
      <c r="B124" s="38"/>
    </row>
    <row r="125" spans="2:2" x14ac:dyDescent="0.3">
      <c r="B125" s="38"/>
    </row>
    <row r="126" spans="2:2" x14ac:dyDescent="0.3">
      <c r="B126" s="38"/>
    </row>
    <row r="127" spans="2:2" x14ac:dyDescent="0.3">
      <c r="B127" s="38"/>
    </row>
    <row r="128" spans="2:2" x14ac:dyDescent="0.3">
      <c r="B128" s="38"/>
    </row>
    <row r="129" spans="2:2" x14ac:dyDescent="0.3">
      <c r="B129" s="38"/>
    </row>
    <row r="130" spans="2:2" x14ac:dyDescent="0.3">
      <c r="B130" s="38"/>
    </row>
    <row r="131" spans="2:2" x14ac:dyDescent="0.3">
      <c r="B131" s="38"/>
    </row>
    <row r="132" spans="2:2" x14ac:dyDescent="0.3">
      <c r="B132" s="38"/>
    </row>
    <row r="133" spans="2:2" x14ac:dyDescent="0.3">
      <c r="B133" s="38"/>
    </row>
    <row r="134" spans="2:2" x14ac:dyDescent="0.3">
      <c r="B134" s="38"/>
    </row>
    <row r="135" spans="2:2" x14ac:dyDescent="0.3">
      <c r="B135" s="38"/>
    </row>
    <row r="136" spans="2:2" x14ac:dyDescent="0.3">
      <c r="B136" s="38"/>
    </row>
    <row r="137" spans="2:2" x14ac:dyDescent="0.3">
      <c r="B137" s="38"/>
    </row>
    <row r="138" spans="2:2" x14ac:dyDescent="0.3">
      <c r="B138" s="38"/>
    </row>
    <row r="139" spans="2:2" x14ac:dyDescent="0.3">
      <c r="B139" s="38"/>
    </row>
    <row r="140" spans="2:2" x14ac:dyDescent="0.3">
      <c r="B140" s="38"/>
    </row>
    <row r="141" spans="2:2" x14ac:dyDescent="0.3">
      <c r="B141" s="38"/>
    </row>
    <row r="142" spans="2:2" x14ac:dyDescent="0.3">
      <c r="B142" s="38"/>
    </row>
    <row r="143" spans="2:2" x14ac:dyDescent="0.3">
      <c r="B143" s="38"/>
    </row>
    <row r="144" spans="2:2" x14ac:dyDescent="0.3">
      <c r="B144" s="38"/>
    </row>
    <row r="145" spans="2:2" x14ac:dyDescent="0.3">
      <c r="B145" s="38"/>
    </row>
    <row r="146" spans="2:2" x14ac:dyDescent="0.3">
      <c r="B146" s="38"/>
    </row>
    <row r="147" spans="2:2" x14ac:dyDescent="0.3">
      <c r="B147" s="38"/>
    </row>
    <row r="148" spans="2:2" x14ac:dyDescent="0.3">
      <c r="B148" s="38"/>
    </row>
    <row r="149" spans="2:2" x14ac:dyDescent="0.3">
      <c r="B149" s="38"/>
    </row>
    <row r="150" spans="2:2" x14ac:dyDescent="0.3">
      <c r="B150" s="38"/>
    </row>
    <row r="151" spans="2:2" x14ac:dyDescent="0.3">
      <c r="B151" s="38"/>
    </row>
    <row r="152" spans="2:2" x14ac:dyDescent="0.3">
      <c r="B152" s="38"/>
    </row>
    <row r="153" spans="2:2" x14ac:dyDescent="0.3">
      <c r="B153" s="38"/>
    </row>
    <row r="154" spans="2:2" x14ac:dyDescent="0.3">
      <c r="B154" s="38"/>
    </row>
    <row r="155" spans="2:2" x14ac:dyDescent="0.3">
      <c r="B155" s="38"/>
    </row>
    <row r="156" spans="2:2" x14ac:dyDescent="0.3">
      <c r="B156" s="38"/>
    </row>
    <row r="157" spans="2:2" x14ac:dyDescent="0.3">
      <c r="B157" s="38"/>
    </row>
    <row r="158" spans="2:2" x14ac:dyDescent="0.3">
      <c r="B158" s="38"/>
    </row>
    <row r="159" spans="2:2" x14ac:dyDescent="0.3">
      <c r="B159" s="38"/>
    </row>
    <row r="160" spans="2:2" x14ac:dyDescent="0.3">
      <c r="B160" s="38"/>
    </row>
    <row r="161" spans="2:2" x14ac:dyDescent="0.3">
      <c r="B161" s="38"/>
    </row>
    <row r="162" spans="2:2" x14ac:dyDescent="0.3">
      <c r="B162" s="38"/>
    </row>
    <row r="163" spans="2:2" x14ac:dyDescent="0.3">
      <c r="B163" s="38"/>
    </row>
    <row r="164" spans="2:2" x14ac:dyDescent="0.3">
      <c r="B164" s="38"/>
    </row>
    <row r="165" spans="2:2" x14ac:dyDescent="0.3">
      <c r="B165" s="38"/>
    </row>
    <row r="166" spans="2:2" x14ac:dyDescent="0.3">
      <c r="B166" s="38"/>
    </row>
    <row r="167" spans="2:2" x14ac:dyDescent="0.3">
      <c r="B167" s="38"/>
    </row>
    <row r="168" spans="2:2" x14ac:dyDescent="0.3">
      <c r="B168" s="38"/>
    </row>
    <row r="169" spans="2:2" x14ac:dyDescent="0.3">
      <c r="B169" s="38"/>
    </row>
    <row r="170" spans="2:2" x14ac:dyDescent="0.3">
      <c r="B170" s="38"/>
    </row>
    <row r="171" spans="2:2" x14ac:dyDescent="0.3">
      <c r="B171" s="38"/>
    </row>
    <row r="172" spans="2:2" x14ac:dyDescent="0.3">
      <c r="B172" s="38"/>
    </row>
    <row r="173" spans="2:2" x14ac:dyDescent="0.3">
      <c r="B173" s="38"/>
    </row>
    <row r="174" spans="2:2" x14ac:dyDescent="0.3">
      <c r="B174" s="38"/>
    </row>
    <row r="175" spans="2:2" x14ac:dyDescent="0.3">
      <c r="B175" s="38"/>
    </row>
    <row r="176" spans="2:2" x14ac:dyDescent="0.3">
      <c r="B176" s="38"/>
    </row>
    <row r="177" spans="2:2" x14ac:dyDescent="0.3">
      <c r="B177" s="38"/>
    </row>
    <row r="178" spans="2:2" x14ac:dyDescent="0.3">
      <c r="B178" s="38"/>
    </row>
    <row r="179" spans="2:2" x14ac:dyDescent="0.3">
      <c r="B179" s="38"/>
    </row>
    <row r="180" spans="2:2" x14ac:dyDescent="0.3">
      <c r="B180" s="38"/>
    </row>
    <row r="181" spans="2:2" x14ac:dyDescent="0.3">
      <c r="B181" s="38"/>
    </row>
    <row r="182" spans="2:2" x14ac:dyDescent="0.3">
      <c r="B182" s="38"/>
    </row>
    <row r="183" spans="2:2" x14ac:dyDescent="0.3">
      <c r="B183" s="38"/>
    </row>
    <row r="184" spans="2:2" x14ac:dyDescent="0.3">
      <c r="B184" s="38"/>
    </row>
    <row r="185" spans="2:2" x14ac:dyDescent="0.3">
      <c r="B185" s="38"/>
    </row>
    <row r="186" spans="2:2" x14ac:dyDescent="0.3">
      <c r="B186" s="38"/>
    </row>
    <row r="187" spans="2:2" x14ac:dyDescent="0.3">
      <c r="B187" s="38"/>
    </row>
    <row r="188" spans="2:2" x14ac:dyDescent="0.3">
      <c r="B188" s="38"/>
    </row>
    <row r="189" spans="2:2" x14ac:dyDescent="0.3">
      <c r="B189" s="38"/>
    </row>
    <row r="190" spans="2:2" x14ac:dyDescent="0.3">
      <c r="B190" s="38"/>
    </row>
    <row r="191" spans="2:2" x14ac:dyDescent="0.3">
      <c r="B191" s="38"/>
    </row>
    <row r="192" spans="2:2" x14ac:dyDescent="0.3">
      <c r="B192" s="38"/>
    </row>
    <row r="193" spans="2:2" x14ac:dyDescent="0.3">
      <c r="B193" s="38"/>
    </row>
    <row r="194" spans="2:2" x14ac:dyDescent="0.3">
      <c r="B194" s="38"/>
    </row>
    <row r="195" spans="2:2" x14ac:dyDescent="0.3">
      <c r="B195" s="38"/>
    </row>
    <row r="196" spans="2:2" x14ac:dyDescent="0.3">
      <c r="B196" s="38"/>
    </row>
    <row r="197" spans="2:2" x14ac:dyDescent="0.3">
      <c r="B197" s="38"/>
    </row>
    <row r="198" spans="2:2" x14ac:dyDescent="0.3">
      <c r="B198" s="38"/>
    </row>
    <row r="199" spans="2:2" x14ac:dyDescent="0.3">
      <c r="B199" s="38"/>
    </row>
    <row r="200" spans="2:2" x14ac:dyDescent="0.3">
      <c r="B200" s="38"/>
    </row>
    <row r="201" spans="2:2" x14ac:dyDescent="0.3">
      <c r="B201" s="38"/>
    </row>
    <row r="202" spans="2:2" x14ac:dyDescent="0.3">
      <c r="B202" s="38"/>
    </row>
    <row r="203" spans="2:2" x14ac:dyDescent="0.3">
      <c r="B203" s="38"/>
    </row>
    <row r="204" spans="2:2" x14ac:dyDescent="0.3">
      <c r="B204" s="38"/>
    </row>
    <row r="205" spans="2:2" x14ac:dyDescent="0.3">
      <c r="B205" s="38"/>
    </row>
    <row r="206" spans="2:2" x14ac:dyDescent="0.3">
      <c r="B206" s="38"/>
    </row>
    <row r="207" spans="2:2" x14ac:dyDescent="0.3">
      <c r="B207" s="38"/>
    </row>
    <row r="208" spans="2:2" x14ac:dyDescent="0.3">
      <c r="B208" s="38"/>
    </row>
    <row r="209" spans="2:2" x14ac:dyDescent="0.3">
      <c r="B209" s="38"/>
    </row>
    <row r="210" spans="2:2" x14ac:dyDescent="0.3">
      <c r="B210" s="38"/>
    </row>
    <row r="211" spans="2:2" x14ac:dyDescent="0.3">
      <c r="B211" s="38"/>
    </row>
    <row r="212" spans="2:2" x14ac:dyDescent="0.3">
      <c r="B212" s="38"/>
    </row>
    <row r="213" spans="2:2" x14ac:dyDescent="0.3">
      <c r="B213" s="38"/>
    </row>
    <row r="214" spans="2:2" x14ac:dyDescent="0.3">
      <c r="B214" s="38"/>
    </row>
    <row r="215" spans="2:2" x14ac:dyDescent="0.3">
      <c r="B215" s="38"/>
    </row>
    <row r="216" spans="2:2" x14ac:dyDescent="0.3">
      <c r="B216" s="38"/>
    </row>
    <row r="217" spans="2:2" x14ac:dyDescent="0.3">
      <c r="B217" s="38"/>
    </row>
    <row r="218" spans="2:2" x14ac:dyDescent="0.3">
      <c r="B218" s="38"/>
    </row>
    <row r="219" spans="2:2" x14ac:dyDescent="0.3">
      <c r="B219" s="38"/>
    </row>
    <row r="220" spans="2:2" x14ac:dyDescent="0.3">
      <c r="B220" s="38"/>
    </row>
    <row r="221" spans="2:2" x14ac:dyDescent="0.3">
      <c r="B221" s="38"/>
    </row>
    <row r="222" spans="2:2" x14ac:dyDescent="0.3">
      <c r="B222" s="38"/>
    </row>
    <row r="223" spans="2:2" x14ac:dyDescent="0.3">
      <c r="B223" s="38"/>
    </row>
    <row r="224" spans="2:2" x14ac:dyDescent="0.3">
      <c r="B224" s="38"/>
    </row>
    <row r="225" spans="2:2" x14ac:dyDescent="0.3">
      <c r="B225" s="38"/>
    </row>
    <row r="226" spans="2:2" x14ac:dyDescent="0.3">
      <c r="B226" s="38"/>
    </row>
    <row r="227" spans="2:2" x14ac:dyDescent="0.3">
      <c r="B227" s="38"/>
    </row>
    <row r="228" spans="2:2" x14ac:dyDescent="0.3">
      <c r="B228" s="38"/>
    </row>
    <row r="229" spans="2:2" x14ac:dyDescent="0.3">
      <c r="B229" s="38"/>
    </row>
    <row r="230" spans="2:2" x14ac:dyDescent="0.3">
      <c r="B230" s="38"/>
    </row>
    <row r="231" spans="2:2" x14ac:dyDescent="0.3">
      <c r="B231" s="38"/>
    </row>
    <row r="232" spans="2:2" x14ac:dyDescent="0.3">
      <c r="B232" s="38"/>
    </row>
    <row r="233" spans="2:2" x14ac:dyDescent="0.3">
      <c r="B233" s="38"/>
    </row>
    <row r="234" spans="2:2" x14ac:dyDescent="0.3">
      <c r="B234" s="38"/>
    </row>
    <row r="235" spans="2:2" x14ac:dyDescent="0.3">
      <c r="B235" s="38"/>
    </row>
    <row r="236" spans="2:2" x14ac:dyDescent="0.3">
      <c r="B236" s="38"/>
    </row>
    <row r="237" spans="2:2" x14ac:dyDescent="0.3">
      <c r="B237" s="38"/>
    </row>
    <row r="238" spans="2:2" x14ac:dyDescent="0.3">
      <c r="B238" s="38"/>
    </row>
    <row r="239" spans="2:2" x14ac:dyDescent="0.3">
      <c r="B239" s="38"/>
    </row>
    <row r="240" spans="2:2" x14ac:dyDescent="0.3">
      <c r="B240" s="38"/>
    </row>
    <row r="241" spans="2:2" x14ac:dyDescent="0.3">
      <c r="B241" s="38"/>
    </row>
    <row r="242" spans="2:2" x14ac:dyDescent="0.3">
      <c r="B242" s="38"/>
    </row>
    <row r="243" spans="2:2" x14ac:dyDescent="0.3">
      <c r="B243" s="38"/>
    </row>
    <row r="244" spans="2:2" x14ac:dyDescent="0.3">
      <c r="B244" s="38"/>
    </row>
    <row r="245" spans="2:2" x14ac:dyDescent="0.3">
      <c r="B245" s="38"/>
    </row>
    <row r="246" spans="2:2" x14ac:dyDescent="0.3">
      <c r="B246" s="38"/>
    </row>
    <row r="247" spans="2:2" x14ac:dyDescent="0.3">
      <c r="B247" s="38"/>
    </row>
    <row r="248" spans="2:2" x14ac:dyDescent="0.3">
      <c r="B248" s="38"/>
    </row>
    <row r="249" spans="2:2" x14ac:dyDescent="0.3">
      <c r="B249" s="38"/>
    </row>
    <row r="250" spans="2:2" x14ac:dyDescent="0.3">
      <c r="B250" s="38"/>
    </row>
    <row r="251" spans="2:2" x14ac:dyDescent="0.3">
      <c r="B251" s="38"/>
    </row>
    <row r="252" spans="2:2" x14ac:dyDescent="0.3">
      <c r="B252" s="38"/>
    </row>
    <row r="253" spans="2:2" x14ac:dyDescent="0.3">
      <c r="B253" s="38"/>
    </row>
    <row r="254" spans="2:2" x14ac:dyDescent="0.3">
      <c r="B254" s="38"/>
    </row>
    <row r="255" spans="2:2" x14ac:dyDescent="0.3">
      <c r="B255" s="38"/>
    </row>
    <row r="256" spans="2:2" x14ac:dyDescent="0.3">
      <c r="B256" s="38"/>
    </row>
    <row r="257" spans="2:2" x14ac:dyDescent="0.3">
      <c r="B257" s="38"/>
    </row>
    <row r="258" spans="2:2" x14ac:dyDescent="0.3">
      <c r="B258" s="38"/>
    </row>
    <row r="259" spans="2:2" x14ac:dyDescent="0.3">
      <c r="B259" s="38"/>
    </row>
    <row r="260" spans="2:2" x14ac:dyDescent="0.3">
      <c r="B260" s="38"/>
    </row>
    <row r="261" spans="2:2" x14ac:dyDescent="0.3">
      <c r="B261" s="38"/>
    </row>
    <row r="262" spans="2:2" x14ac:dyDescent="0.3">
      <c r="B262" s="38"/>
    </row>
    <row r="263" spans="2:2" x14ac:dyDescent="0.3">
      <c r="B263" s="38"/>
    </row>
    <row r="264" spans="2:2" x14ac:dyDescent="0.3">
      <c r="B264" s="38"/>
    </row>
    <row r="265" spans="2:2" x14ac:dyDescent="0.3">
      <c r="B265" s="38"/>
    </row>
    <row r="266" spans="2:2" x14ac:dyDescent="0.3">
      <c r="B266" s="38"/>
    </row>
    <row r="267" spans="2:2" x14ac:dyDescent="0.3">
      <c r="B267" s="38"/>
    </row>
    <row r="268" spans="2:2" x14ac:dyDescent="0.3">
      <c r="B268" s="38"/>
    </row>
    <row r="269" spans="2:2" x14ac:dyDescent="0.3">
      <c r="B269" s="38"/>
    </row>
    <row r="270" spans="2:2" x14ac:dyDescent="0.3">
      <c r="B270" s="38"/>
    </row>
    <row r="271" spans="2:2" x14ac:dyDescent="0.3">
      <c r="B271" s="38"/>
    </row>
    <row r="272" spans="2:2" x14ac:dyDescent="0.3">
      <c r="B272" s="38"/>
    </row>
    <row r="273" spans="2:2" x14ac:dyDescent="0.3">
      <c r="B273" s="38"/>
    </row>
    <row r="274" spans="2:2" x14ac:dyDescent="0.3">
      <c r="B274" s="38"/>
    </row>
    <row r="275" spans="2:2" x14ac:dyDescent="0.3">
      <c r="B275" s="38"/>
    </row>
    <row r="276" spans="2:2" x14ac:dyDescent="0.3">
      <c r="B276" s="38"/>
    </row>
    <row r="277" spans="2:2" x14ac:dyDescent="0.3">
      <c r="B277" s="38"/>
    </row>
    <row r="278" spans="2:2" x14ac:dyDescent="0.3">
      <c r="B278" s="38"/>
    </row>
    <row r="279" spans="2:2" x14ac:dyDescent="0.3">
      <c r="B279" s="38"/>
    </row>
    <row r="280" spans="2:2" x14ac:dyDescent="0.3">
      <c r="B280" s="38"/>
    </row>
    <row r="281" spans="2:2" x14ac:dyDescent="0.3">
      <c r="B281" s="38"/>
    </row>
    <row r="282" spans="2:2" x14ac:dyDescent="0.3">
      <c r="B282" s="38"/>
    </row>
    <row r="283" spans="2:2" x14ac:dyDescent="0.3">
      <c r="B283" s="38"/>
    </row>
    <row r="284" spans="2:2" x14ac:dyDescent="0.3">
      <c r="B284" s="38"/>
    </row>
    <row r="285" spans="2:2" x14ac:dyDescent="0.3">
      <c r="B285" s="38"/>
    </row>
    <row r="286" spans="2:2" x14ac:dyDescent="0.3">
      <c r="B286" s="38"/>
    </row>
    <row r="287" spans="2:2" x14ac:dyDescent="0.3">
      <c r="B287" s="38"/>
    </row>
    <row r="288" spans="2:2" x14ac:dyDescent="0.3">
      <c r="B288" s="38"/>
    </row>
    <row r="289" spans="2:2" x14ac:dyDescent="0.3">
      <c r="B289" s="38"/>
    </row>
    <row r="290" spans="2:2" x14ac:dyDescent="0.3">
      <c r="B290" s="38"/>
    </row>
    <row r="291" spans="2:2" x14ac:dyDescent="0.3">
      <c r="B291" s="38"/>
    </row>
    <row r="292" spans="2:2" x14ac:dyDescent="0.3">
      <c r="B292" s="38"/>
    </row>
    <row r="293" spans="2:2" x14ac:dyDescent="0.3">
      <c r="B293" s="38"/>
    </row>
    <row r="294" spans="2:2" x14ac:dyDescent="0.3">
      <c r="B294" s="38"/>
    </row>
    <row r="295" spans="2:2" x14ac:dyDescent="0.3">
      <c r="B295" s="38"/>
    </row>
    <row r="296" spans="2:2" x14ac:dyDescent="0.3">
      <c r="B296" s="38"/>
    </row>
    <row r="297" spans="2:2" x14ac:dyDescent="0.3">
      <c r="B297" s="38"/>
    </row>
    <row r="298" spans="2:2" x14ac:dyDescent="0.3">
      <c r="B298" s="38"/>
    </row>
    <row r="299" spans="2:2" x14ac:dyDescent="0.3">
      <c r="B299" s="38"/>
    </row>
    <row r="300" spans="2:2" x14ac:dyDescent="0.3">
      <c r="B300" s="38"/>
    </row>
    <row r="301" spans="2:2" x14ac:dyDescent="0.3">
      <c r="B301" s="38"/>
    </row>
    <row r="302" spans="2:2" x14ac:dyDescent="0.3">
      <c r="B302" s="38"/>
    </row>
    <row r="303" spans="2:2" x14ac:dyDescent="0.3">
      <c r="B303" s="38"/>
    </row>
    <row r="304" spans="2:2" x14ac:dyDescent="0.3">
      <c r="B304" s="38"/>
    </row>
    <row r="305" spans="2:2" x14ac:dyDescent="0.3">
      <c r="B305" s="38"/>
    </row>
    <row r="306" spans="2:2" x14ac:dyDescent="0.3">
      <c r="B306" s="38"/>
    </row>
    <row r="307" spans="2:2" x14ac:dyDescent="0.3">
      <c r="B307" s="38"/>
    </row>
    <row r="308" spans="2:2" x14ac:dyDescent="0.3">
      <c r="B308" s="38"/>
    </row>
    <row r="309" spans="2:2" x14ac:dyDescent="0.3">
      <c r="B309" s="38"/>
    </row>
    <row r="310" spans="2:2" x14ac:dyDescent="0.3">
      <c r="B310" s="38"/>
    </row>
    <row r="311" spans="2:2" x14ac:dyDescent="0.3">
      <c r="B311" s="38"/>
    </row>
    <row r="312" spans="2:2" x14ac:dyDescent="0.3">
      <c r="B312" s="38"/>
    </row>
    <row r="313" spans="2:2" x14ac:dyDescent="0.3">
      <c r="B313" s="38"/>
    </row>
    <row r="314" spans="2:2" x14ac:dyDescent="0.3">
      <c r="B314" s="38"/>
    </row>
    <row r="315" spans="2:2" x14ac:dyDescent="0.3">
      <c r="B315" s="38"/>
    </row>
    <row r="316" spans="2:2" x14ac:dyDescent="0.3">
      <c r="B316" s="38"/>
    </row>
    <row r="317" spans="2:2" x14ac:dyDescent="0.3">
      <c r="B317" s="38"/>
    </row>
    <row r="318" spans="2:2" x14ac:dyDescent="0.3">
      <c r="B318" s="38"/>
    </row>
    <row r="319" spans="2:2" x14ac:dyDescent="0.3">
      <c r="B319" s="38"/>
    </row>
    <row r="320" spans="2:2" x14ac:dyDescent="0.3">
      <c r="B320" s="38"/>
    </row>
    <row r="321" spans="2:2" x14ac:dyDescent="0.3">
      <c r="B321" s="38"/>
    </row>
    <row r="322" spans="2:2" x14ac:dyDescent="0.3">
      <c r="B322" s="38"/>
    </row>
    <row r="323" spans="2:2" x14ac:dyDescent="0.3">
      <c r="B323" s="38"/>
    </row>
    <row r="324" spans="2:2" x14ac:dyDescent="0.3">
      <c r="B324" s="38"/>
    </row>
    <row r="325" spans="2:2" x14ac:dyDescent="0.3">
      <c r="B325" s="38"/>
    </row>
    <row r="326" spans="2:2" x14ac:dyDescent="0.3">
      <c r="B326" s="38"/>
    </row>
    <row r="327" spans="2:2" x14ac:dyDescent="0.3">
      <c r="B327" s="38"/>
    </row>
    <row r="328" spans="2:2" x14ac:dyDescent="0.3">
      <c r="B328" s="38"/>
    </row>
    <row r="329" spans="2:2" x14ac:dyDescent="0.3">
      <c r="B329" s="38"/>
    </row>
    <row r="330" spans="2:2" x14ac:dyDescent="0.3">
      <c r="B330" s="38"/>
    </row>
    <row r="331" spans="2:2" x14ac:dyDescent="0.3">
      <c r="B331" s="38"/>
    </row>
    <row r="332" spans="2:2" x14ac:dyDescent="0.3">
      <c r="B332" s="38"/>
    </row>
    <row r="333" spans="2:2" x14ac:dyDescent="0.3">
      <c r="B333" s="38"/>
    </row>
    <row r="334" spans="2:2" x14ac:dyDescent="0.3">
      <c r="B334" s="38"/>
    </row>
    <row r="335" spans="2:2" x14ac:dyDescent="0.3">
      <c r="B335" s="38"/>
    </row>
    <row r="336" spans="2:2" x14ac:dyDescent="0.3">
      <c r="B336" s="38"/>
    </row>
    <row r="337" spans="2:2" x14ac:dyDescent="0.3">
      <c r="B337" s="38"/>
    </row>
    <row r="338" spans="2:2" x14ac:dyDescent="0.3">
      <c r="B338" s="38"/>
    </row>
    <row r="339" spans="2:2" x14ac:dyDescent="0.3">
      <c r="B339" s="38"/>
    </row>
    <row r="340" spans="2:2" x14ac:dyDescent="0.3">
      <c r="B340" s="38"/>
    </row>
    <row r="341" spans="2:2" x14ac:dyDescent="0.3">
      <c r="B341" s="38"/>
    </row>
    <row r="342" spans="2:2" x14ac:dyDescent="0.3">
      <c r="B342" s="38"/>
    </row>
    <row r="343" spans="2:2" x14ac:dyDescent="0.3">
      <c r="B343" s="38"/>
    </row>
    <row r="344" spans="2:2" x14ac:dyDescent="0.3">
      <c r="B344" s="38"/>
    </row>
    <row r="345" spans="2:2" x14ac:dyDescent="0.3">
      <c r="B345" s="38"/>
    </row>
    <row r="346" spans="2:2" x14ac:dyDescent="0.3">
      <c r="B346" s="38"/>
    </row>
    <row r="347" spans="2:2" x14ac:dyDescent="0.3">
      <c r="B347" s="38"/>
    </row>
    <row r="348" spans="2:2" x14ac:dyDescent="0.3">
      <c r="B348" s="38"/>
    </row>
    <row r="349" spans="2:2" x14ac:dyDescent="0.3">
      <c r="B349" s="38"/>
    </row>
    <row r="350" spans="2:2" x14ac:dyDescent="0.3">
      <c r="B350" s="38"/>
    </row>
    <row r="351" spans="2:2" x14ac:dyDescent="0.3">
      <c r="B351" s="38"/>
    </row>
    <row r="352" spans="2:2" x14ac:dyDescent="0.3">
      <c r="B352" s="38"/>
    </row>
    <row r="353" spans="2:2" x14ac:dyDescent="0.3">
      <c r="B353" s="38"/>
    </row>
    <row r="354" spans="2:2" x14ac:dyDescent="0.3">
      <c r="B354" s="38"/>
    </row>
    <row r="355" spans="2:2" x14ac:dyDescent="0.3">
      <c r="B355" s="38"/>
    </row>
    <row r="356" spans="2:2" x14ac:dyDescent="0.3">
      <c r="B356" s="38"/>
    </row>
    <row r="357" spans="2:2" x14ac:dyDescent="0.3">
      <c r="B357" s="38"/>
    </row>
    <row r="358" spans="2:2" x14ac:dyDescent="0.3">
      <c r="B358" s="38"/>
    </row>
    <row r="359" spans="2:2" x14ac:dyDescent="0.3">
      <c r="B359" s="38"/>
    </row>
    <row r="360" spans="2:2" x14ac:dyDescent="0.3">
      <c r="B360" s="38"/>
    </row>
    <row r="361" spans="2:2" x14ac:dyDescent="0.3">
      <c r="B361" s="38"/>
    </row>
    <row r="362" spans="2:2" x14ac:dyDescent="0.3">
      <c r="B362" s="38"/>
    </row>
    <row r="363" spans="2:2" x14ac:dyDescent="0.3">
      <c r="B363" s="38"/>
    </row>
    <row r="364" spans="2:2" x14ac:dyDescent="0.3">
      <c r="B364" s="38"/>
    </row>
    <row r="365" spans="2:2" x14ac:dyDescent="0.3">
      <c r="B365" s="38"/>
    </row>
    <row r="366" spans="2:2" x14ac:dyDescent="0.3">
      <c r="B366" s="38"/>
    </row>
    <row r="367" spans="2:2" x14ac:dyDescent="0.3">
      <c r="B367" s="38"/>
    </row>
    <row r="368" spans="2:2" x14ac:dyDescent="0.3">
      <c r="B368" s="38"/>
    </row>
    <row r="369" spans="2:2" x14ac:dyDescent="0.3">
      <c r="B369" s="38"/>
    </row>
    <row r="370" spans="2:2" x14ac:dyDescent="0.3">
      <c r="B370" s="38"/>
    </row>
    <row r="371" spans="2:2" x14ac:dyDescent="0.3">
      <c r="B371" s="38"/>
    </row>
    <row r="372" spans="2:2" x14ac:dyDescent="0.3">
      <c r="B372" s="38"/>
    </row>
    <row r="373" spans="2:2" x14ac:dyDescent="0.3">
      <c r="B373" s="38"/>
    </row>
    <row r="374" spans="2:2" x14ac:dyDescent="0.3">
      <c r="B374" s="38"/>
    </row>
    <row r="375" spans="2:2" x14ac:dyDescent="0.3">
      <c r="B375" s="38"/>
    </row>
    <row r="376" spans="2:2" x14ac:dyDescent="0.3">
      <c r="B376" s="38"/>
    </row>
    <row r="377" spans="2:2" x14ac:dyDescent="0.3">
      <c r="B377" s="38"/>
    </row>
    <row r="378" spans="2:2" x14ac:dyDescent="0.3">
      <c r="B378" s="38"/>
    </row>
    <row r="379" spans="2:2" x14ac:dyDescent="0.3">
      <c r="B379" s="38"/>
    </row>
    <row r="380" spans="2:2" x14ac:dyDescent="0.3">
      <c r="B380" s="38"/>
    </row>
    <row r="381" spans="2:2" x14ac:dyDescent="0.3">
      <c r="B381" s="38"/>
    </row>
    <row r="382" spans="2:2" x14ac:dyDescent="0.3">
      <c r="B382" s="38"/>
    </row>
    <row r="383" spans="2:2" x14ac:dyDescent="0.3">
      <c r="B383" s="38"/>
    </row>
    <row r="384" spans="2:2" x14ac:dyDescent="0.3">
      <c r="B384" s="38"/>
    </row>
    <row r="385" spans="2:2" x14ac:dyDescent="0.3">
      <c r="B385" s="38"/>
    </row>
    <row r="386" spans="2:2" x14ac:dyDescent="0.3">
      <c r="B386" s="38"/>
    </row>
    <row r="387" spans="2:2" x14ac:dyDescent="0.3">
      <c r="B387" s="38"/>
    </row>
    <row r="388" spans="2:2" x14ac:dyDescent="0.3">
      <c r="B388" s="38"/>
    </row>
    <row r="389" spans="2:2" x14ac:dyDescent="0.3">
      <c r="B389" s="38"/>
    </row>
    <row r="390" spans="2:2" x14ac:dyDescent="0.3">
      <c r="B390" s="38"/>
    </row>
    <row r="391" spans="2:2" x14ac:dyDescent="0.3">
      <c r="B391" s="38"/>
    </row>
    <row r="392" spans="2:2" x14ac:dyDescent="0.3">
      <c r="B392" s="38"/>
    </row>
    <row r="393" spans="2:2" x14ac:dyDescent="0.3">
      <c r="B393" s="38"/>
    </row>
    <row r="394" spans="2:2" x14ac:dyDescent="0.3">
      <c r="B394" s="38"/>
    </row>
    <row r="395" spans="2:2" x14ac:dyDescent="0.3">
      <c r="B395" s="38"/>
    </row>
    <row r="396" spans="2:2" x14ac:dyDescent="0.3">
      <c r="B396" s="38"/>
    </row>
    <row r="397" spans="2:2" x14ac:dyDescent="0.3">
      <c r="B397" s="38"/>
    </row>
    <row r="398" spans="2:2" x14ac:dyDescent="0.3">
      <c r="B398" s="38"/>
    </row>
    <row r="399" spans="2:2" x14ac:dyDescent="0.3">
      <c r="B399" s="38"/>
    </row>
    <row r="400" spans="2:2" x14ac:dyDescent="0.3">
      <c r="B400" s="38"/>
    </row>
    <row r="401" spans="2:2" x14ac:dyDescent="0.3">
      <c r="B401" s="38"/>
    </row>
    <row r="402" spans="2:2" x14ac:dyDescent="0.3">
      <c r="B402" s="38"/>
    </row>
    <row r="403" spans="2:2" x14ac:dyDescent="0.3">
      <c r="B403" s="38"/>
    </row>
    <row r="404" spans="2:2" x14ac:dyDescent="0.3">
      <c r="B404" s="38"/>
    </row>
    <row r="405" spans="2:2" x14ac:dyDescent="0.3">
      <c r="B405" s="38"/>
    </row>
    <row r="406" spans="2:2" x14ac:dyDescent="0.3">
      <c r="B406" s="38"/>
    </row>
    <row r="407" spans="2:2" x14ac:dyDescent="0.3">
      <c r="B407" s="38"/>
    </row>
    <row r="408" spans="2:2" x14ac:dyDescent="0.3">
      <c r="B408" s="38"/>
    </row>
    <row r="409" spans="2:2" x14ac:dyDescent="0.3">
      <c r="B409" s="38"/>
    </row>
    <row r="410" spans="2:2" x14ac:dyDescent="0.3">
      <c r="B410" s="38"/>
    </row>
    <row r="411" spans="2:2" x14ac:dyDescent="0.3">
      <c r="B411" s="38"/>
    </row>
    <row r="412" spans="2:2" x14ac:dyDescent="0.3">
      <c r="B412" s="38"/>
    </row>
    <row r="413" spans="2:2" x14ac:dyDescent="0.3">
      <c r="B413" s="38"/>
    </row>
    <row r="414" spans="2:2" x14ac:dyDescent="0.3">
      <c r="B414" s="38"/>
    </row>
    <row r="415" spans="2:2" x14ac:dyDescent="0.3">
      <c r="B415" s="38"/>
    </row>
    <row r="416" spans="2:2" x14ac:dyDescent="0.3">
      <c r="B416" s="38"/>
    </row>
    <row r="417" spans="2:2" x14ac:dyDescent="0.3">
      <c r="B417" s="38"/>
    </row>
    <row r="418" spans="2:2" x14ac:dyDescent="0.3">
      <c r="B418" s="38"/>
    </row>
    <row r="419" spans="2:2" x14ac:dyDescent="0.3">
      <c r="B419" s="38"/>
    </row>
    <row r="420" spans="2:2" x14ac:dyDescent="0.3">
      <c r="B420" s="38"/>
    </row>
    <row r="421" spans="2:2" x14ac:dyDescent="0.3">
      <c r="B421" s="38"/>
    </row>
    <row r="422" spans="2:2" x14ac:dyDescent="0.3">
      <c r="B422" s="38"/>
    </row>
    <row r="423" spans="2:2" x14ac:dyDescent="0.3">
      <c r="B423" s="38"/>
    </row>
    <row r="424" spans="2:2" x14ac:dyDescent="0.3">
      <c r="B424" s="38"/>
    </row>
    <row r="425" spans="2:2" x14ac:dyDescent="0.3">
      <c r="B425" s="38"/>
    </row>
    <row r="426" spans="2:2" x14ac:dyDescent="0.3">
      <c r="B426" s="38"/>
    </row>
    <row r="427" spans="2:2" x14ac:dyDescent="0.3">
      <c r="B427" s="38"/>
    </row>
    <row r="428" spans="2:2" x14ac:dyDescent="0.3">
      <c r="B428" s="38"/>
    </row>
    <row r="429" spans="2:2" x14ac:dyDescent="0.3">
      <c r="B429" s="38"/>
    </row>
    <row r="430" spans="2:2" x14ac:dyDescent="0.3">
      <c r="B430" s="38"/>
    </row>
    <row r="431" spans="2:2" x14ac:dyDescent="0.3">
      <c r="B431" s="38"/>
    </row>
    <row r="432" spans="2:2" x14ac:dyDescent="0.3">
      <c r="B432" s="38"/>
    </row>
    <row r="433" spans="2:2" x14ac:dyDescent="0.3">
      <c r="B433" s="38"/>
    </row>
    <row r="434" spans="2:2" x14ac:dyDescent="0.3">
      <c r="B434" s="38"/>
    </row>
    <row r="435" spans="2:2" x14ac:dyDescent="0.3">
      <c r="B435" s="38"/>
    </row>
    <row r="436" spans="2:2" x14ac:dyDescent="0.3">
      <c r="B436" s="38"/>
    </row>
    <row r="437" spans="2:2" x14ac:dyDescent="0.3">
      <c r="B437" s="38"/>
    </row>
    <row r="438" spans="2:2" x14ac:dyDescent="0.3">
      <c r="B438" s="38"/>
    </row>
    <row r="439" spans="2:2" x14ac:dyDescent="0.3">
      <c r="B439" s="38"/>
    </row>
    <row r="440" spans="2:2" x14ac:dyDescent="0.3">
      <c r="B440" s="38"/>
    </row>
    <row r="441" spans="2:2" x14ac:dyDescent="0.3">
      <c r="B441" s="38"/>
    </row>
    <row r="442" spans="2:2" x14ac:dyDescent="0.3">
      <c r="B442" s="38"/>
    </row>
    <row r="443" spans="2:2" x14ac:dyDescent="0.3">
      <c r="B443" s="38"/>
    </row>
    <row r="444" spans="2:2" x14ac:dyDescent="0.3">
      <c r="B444" s="38"/>
    </row>
    <row r="445" spans="2:2" x14ac:dyDescent="0.3">
      <c r="B445" s="38"/>
    </row>
    <row r="446" spans="2:2" x14ac:dyDescent="0.3">
      <c r="B446" s="38"/>
    </row>
    <row r="447" spans="2:2" x14ac:dyDescent="0.3">
      <c r="B447" s="38"/>
    </row>
    <row r="448" spans="2:2" x14ac:dyDescent="0.3">
      <c r="B448" s="38"/>
    </row>
    <row r="449" spans="2:2" x14ac:dyDescent="0.3">
      <c r="B449" s="38"/>
    </row>
    <row r="450" spans="2:2" x14ac:dyDescent="0.3">
      <c r="B450" s="38"/>
    </row>
    <row r="451" spans="2:2" x14ac:dyDescent="0.3">
      <c r="B451" s="38"/>
    </row>
    <row r="452" spans="2:2" x14ac:dyDescent="0.3">
      <c r="B452" s="38"/>
    </row>
    <row r="453" spans="2:2" x14ac:dyDescent="0.3">
      <c r="B453" s="38"/>
    </row>
    <row r="454" spans="2:2" x14ac:dyDescent="0.3">
      <c r="B454" s="38"/>
    </row>
    <row r="455" spans="2:2" x14ac:dyDescent="0.3">
      <c r="B455" s="38"/>
    </row>
    <row r="456" spans="2:2" x14ac:dyDescent="0.3">
      <c r="B456" s="38"/>
    </row>
    <row r="457" spans="2:2" x14ac:dyDescent="0.3">
      <c r="B457" s="38"/>
    </row>
    <row r="458" spans="2:2" x14ac:dyDescent="0.3">
      <c r="B458" s="38"/>
    </row>
    <row r="459" spans="2:2" x14ac:dyDescent="0.3">
      <c r="B459" s="38"/>
    </row>
    <row r="460" spans="2:2" x14ac:dyDescent="0.3">
      <c r="B460" s="38"/>
    </row>
    <row r="461" spans="2:2" x14ac:dyDescent="0.3">
      <c r="B461" s="38"/>
    </row>
    <row r="462" spans="2:2" x14ac:dyDescent="0.3">
      <c r="B462" s="38"/>
    </row>
    <row r="463" spans="2:2" x14ac:dyDescent="0.3">
      <c r="B463" s="38"/>
    </row>
    <row r="464" spans="2:2" x14ac:dyDescent="0.3">
      <c r="B464" s="38"/>
    </row>
    <row r="465" spans="2:2" x14ac:dyDescent="0.3">
      <c r="B465" s="38"/>
    </row>
    <row r="466" spans="2:2" x14ac:dyDescent="0.3">
      <c r="B466" s="38"/>
    </row>
    <row r="467" spans="2:2" x14ac:dyDescent="0.3">
      <c r="B467" s="38"/>
    </row>
    <row r="468" spans="2:2" x14ac:dyDescent="0.3">
      <c r="B468" s="38"/>
    </row>
    <row r="469" spans="2:2" x14ac:dyDescent="0.3">
      <c r="B469" s="38"/>
    </row>
    <row r="470" spans="2:2" x14ac:dyDescent="0.3">
      <c r="B470" s="38"/>
    </row>
    <row r="471" spans="2:2" x14ac:dyDescent="0.3">
      <c r="B471" s="38"/>
    </row>
    <row r="472" spans="2:2" x14ac:dyDescent="0.3">
      <c r="B472" s="38"/>
    </row>
    <row r="473" spans="2:2" x14ac:dyDescent="0.3">
      <c r="B473" s="38"/>
    </row>
    <row r="474" spans="2:2" x14ac:dyDescent="0.3">
      <c r="B474" s="38"/>
    </row>
    <row r="475" spans="2:2" x14ac:dyDescent="0.3">
      <c r="B475" s="38"/>
    </row>
    <row r="476" spans="2:2" x14ac:dyDescent="0.3">
      <c r="B476" s="38"/>
    </row>
    <row r="477" spans="2:2" x14ac:dyDescent="0.3">
      <c r="B477" s="38"/>
    </row>
    <row r="478" spans="2:2" x14ac:dyDescent="0.3">
      <c r="B478" s="38"/>
    </row>
    <row r="479" spans="2:2" x14ac:dyDescent="0.3">
      <c r="B479" s="38"/>
    </row>
    <row r="480" spans="2:2" x14ac:dyDescent="0.3">
      <c r="B480" s="38"/>
    </row>
    <row r="481" spans="2:2" x14ac:dyDescent="0.3">
      <c r="B481" s="38"/>
    </row>
    <row r="482" spans="2:2" x14ac:dyDescent="0.3">
      <c r="B482" s="38"/>
    </row>
    <row r="483" spans="2:2" x14ac:dyDescent="0.3">
      <c r="B483" s="38"/>
    </row>
    <row r="484" spans="2:2" x14ac:dyDescent="0.3">
      <c r="B484" s="38"/>
    </row>
    <row r="485" spans="2:2" x14ac:dyDescent="0.3">
      <c r="B485" s="38"/>
    </row>
    <row r="486" spans="2:2" x14ac:dyDescent="0.3">
      <c r="B486" s="38"/>
    </row>
    <row r="487" spans="2:2" x14ac:dyDescent="0.3">
      <c r="B487" s="38"/>
    </row>
    <row r="488" spans="2:2" x14ac:dyDescent="0.3">
      <c r="B488" s="38"/>
    </row>
    <row r="489" spans="2:2" x14ac:dyDescent="0.3">
      <c r="B489" s="38"/>
    </row>
    <row r="490" spans="2:2" x14ac:dyDescent="0.3">
      <c r="B490" s="38"/>
    </row>
    <row r="491" spans="2:2" x14ac:dyDescent="0.3">
      <c r="B491" s="38"/>
    </row>
    <row r="492" spans="2:2" x14ac:dyDescent="0.3">
      <c r="B492" s="38"/>
    </row>
    <row r="493" spans="2:2" x14ac:dyDescent="0.3">
      <c r="B493" s="38"/>
    </row>
    <row r="494" spans="2:2" x14ac:dyDescent="0.3">
      <c r="B494" s="38"/>
    </row>
    <row r="495" spans="2:2" x14ac:dyDescent="0.3">
      <c r="B495" s="38"/>
    </row>
    <row r="496" spans="2:2" x14ac:dyDescent="0.3">
      <c r="B496" s="38"/>
    </row>
    <row r="497" spans="2:2" x14ac:dyDescent="0.3">
      <c r="B497" s="38"/>
    </row>
    <row r="498" spans="2:2" x14ac:dyDescent="0.3">
      <c r="B498" s="38"/>
    </row>
    <row r="499" spans="2:2" x14ac:dyDescent="0.3">
      <c r="B499" s="38"/>
    </row>
    <row r="500" spans="2:2" x14ac:dyDescent="0.3">
      <c r="B500" s="38"/>
    </row>
    <row r="501" spans="2:2" x14ac:dyDescent="0.3">
      <c r="B501" s="38"/>
    </row>
    <row r="502" spans="2:2" x14ac:dyDescent="0.3">
      <c r="B502" s="38"/>
    </row>
    <row r="503" spans="2:2" x14ac:dyDescent="0.3">
      <c r="B503" s="38"/>
    </row>
    <row r="504" spans="2:2" x14ac:dyDescent="0.3">
      <c r="B504" s="38"/>
    </row>
    <row r="505" spans="2:2" x14ac:dyDescent="0.3">
      <c r="B505" s="38"/>
    </row>
    <row r="506" spans="2:2" x14ac:dyDescent="0.3">
      <c r="B506" s="38"/>
    </row>
    <row r="507" spans="2:2" x14ac:dyDescent="0.3">
      <c r="B507" s="38"/>
    </row>
    <row r="508" spans="2:2" x14ac:dyDescent="0.3">
      <c r="B508" s="38"/>
    </row>
    <row r="509" spans="2:2" x14ac:dyDescent="0.3">
      <c r="B509" s="38"/>
    </row>
    <row r="510" spans="2:2" x14ac:dyDescent="0.3">
      <c r="B510" s="38"/>
    </row>
    <row r="511" spans="2:2" x14ac:dyDescent="0.3">
      <c r="B511" s="38"/>
    </row>
    <row r="512" spans="2:2" x14ac:dyDescent="0.3">
      <c r="B512" s="38"/>
    </row>
    <row r="513" spans="2:2" x14ac:dyDescent="0.3">
      <c r="B513" s="38"/>
    </row>
    <row r="514" spans="2:2" x14ac:dyDescent="0.3">
      <c r="B514" s="38"/>
    </row>
    <row r="515" spans="2:2" x14ac:dyDescent="0.3">
      <c r="B515" s="38"/>
    </row>
    <row r="516" spans="2:2" x14ac:dyDescent="0.3">
      <c r="B516" s="38"/>
    </row>
    <row r="517" spans="2:2" x14ac:dyDescent="0.3">
      <c r="B517" s="38"/>
    </row>
    <row r="518" spans="2:2" x14ac:dyDescent="0.3">
      <c r="B518" s="38"/>
    </row>
    <row r="519" spans="2:2" x14ac:dyDescent="0.3">
      <c r="B519" s="38"/>
    </row>
    <row r="520" spans="2:2" x14ac:dyDescent="0.3">
      <c r="B520" s="38"/>
    </row>
    <row r="521" spans="2:2" x14ac:dyDescent="0.3">
      <c r="B521" s="38"/>
    </row>
    <row r="522" spans="2:2" x14ac:dyDescent="0.3">
      <c r="B522" s="38"/>
    </row>
    <row r="523" spans="2:2" x14ac:dyDescent="0.3">
      <c r="B523" s="38"/>
    </row>
    <row r="524" spans="2:2" x14ac:dyDescent="0.3">
      <c r="B524" s="38"/>
    </row>
    <row r="525" spans="2:2" x14ac:dyDescent="0.3">
      <c r="B525" s="38"/>
    </row>
    <row r="526" spans="2:2" x14ac:dyDescent="0.3">
      <c r="B526" s="38"/>
    </row>
    <row r="527" spans="2:2" x14ac:dyDescent="0.3">
      <c r="B527" s="38"/>
    </row>
    <row r="528" spans="2:2" x14ac:dyDescent="0.3">
      <c r="B528" s="38"/>
    </row>
    <row r="529" spans="2:2" x14ac:dyDescent="0.3">
      <c r="B529" s="38"/>
    </row>
    <row r="530" spans="2:2" x14ac:dyDescent="0.3">
      <c r="B530" s="38"/>
    </row>
    <row r="531" spans="2:2" x14ac:dyDescent="0.3">
      <c r="B531" s="38"/>
    </row>
    <row r="532" spans="2:2" x14ac:dyDescent="0.3">
      <c r="B532" s="38"/>
    </row>
    <row r="533" spans="2:2" x14ac:dyDescent="0.3">
      <c r="B533" s="38"/>
    </row>
    <row r="534" spans="2:2" x14ac:dyDescent="0.3">
      <c r="B534" s="38"/>
    </row>
    <row r="535" spans="2:2" x14ac:dyDescent="0.3">
      <c r="B535" s="38"/>
    </row>
    <row r="536" spans="2:2" x14ac:dyDescent="0.3">
      <c r="B536" s="38"/>
    </row>
    <row r="537" spans="2:2" x14ac:dyDescent="0.3">
      <c r="B537" s="38"/>
    </row>
    <row r="538" spans="2:2" x14ac:dyDescent="0.3">
      <c r="B538" s="38"/>
    </row>
    <row r="539" spans="2:2" x14ac:dyDescent="0.3">
      <c r="B539" s="38"/>
    </row>
    <row r="540" spans="2:2" x14ac:dyDescent="0.3">
      <c r="B540" s="38"/>
    </row>
    <row r="541" spans="2:2" x14ac:dyDescent="0.3">
      <c r="B541" s="38"/>
    </row>
    <row r="542" spans="2:2" x14ac:dyDescent="0.3">
      <c r="B542" s="38"/>
    </row>
    <row r="543" spans="2:2" x14ac:dyDescent="0.3">
      <c r="B543" s="38"/>
    </row>
    <row r="544" spans="2:2" x14ac:dyDescent="0.3">
      <c r="B544" s="38"/>
    </row>
    <row r="545" spans="2:2" x14ac:dyDescent="0.3">
      <c r="B545" s="38"/>
    </row>
    <row r="546" spans="2:2" x14ac:dyDescent="0.3">
      <c r="B546" s="38"/>
    </row>
    <row r="547" spans="2:2" x14ac:dyDescent="0.3">
      <c r="B547" s="38"/>
    </row>
    <row r="548" spans="2:2" x14ac:dyDescent="0.3">
      <c r="B548" s="38"/>
    </row>
    <row r="549" spans="2:2" x14ac:dyDescent="0.3">
      <c r="B549" s="38"/>
    </row>
    <row r="550" spans="2:2" x14ac:dyDescent="0.3">
      <c r="B550" s="38"/>
    </row>
    <row r="551" spans="2:2" x14ac:dyDescent="0.3">
      <c r="B551" s="38"/>
    </row>
    <row r="552" spans="2:2" x14ac:dyDescent="0.3">
      <c r="B552" s="38"/>
    </row>
    <row r="553" spans="2:2" x14ac:dyDescent="0.3">
      <c r="B553" s="38"/>
    </row>
    <row r="554" spans="2:2" x14ac:dyDescent="0.3">
      <c r="B554" s="38"/>
    </row>
    <row r="555" spans="2:2" x14ac:dyDescent="0.3">
      <c r="B555" s="38"/>
    </row>
    <row r="556" spans="2:2" x14ac:dyDescent="0.3">
      <c r="B556" s="38"/>
    </row>
    <row r="557" spans="2:2" x14ac:dyDescent="0.3">
      <c r="B557" s="38"/>
    </row>
    <row r="558" spans="2:2" x14ac:dyDescent="0.3">
      <c r="B558" s="38"/>
    </row>
    <row r="559" spans="2:2" x14ac:dyDescent="0.3">
      <c r="B559" s="38"/>
    </row>
    <row r="560" spans="2:2" x14ac:dyDescent="0.3">
      <c r="B560" s="38"/>
    </row>
    <row r="561" spans="2:2" x14ac:dyDescent="0.3">
      <c r="B561" s="38"/>
    </row>
    <row r="562" spans="2:2" x14ac:dyDescent="0.3">
      <c r="B562" s="38"/>
    </row>
    <row r="563" spans="2:2" x14ac:dyDescent="0.3">
      <c r="B563" s="38"/>
    </row>
    <row r="564" spans="2:2" x14ac:dyDescent="0.3">
      <c r="B564" s="38"/>
    </row>
    <row r="565" spans="2:2" x14ac:dyDescent="0.3">
      <c r="B565" s="38"/>
    </row>
    <row r="566" spans="2:2" x14ac:dyDescent="0.3">
      <c r="B566" s="38"/>
    </row>
    <row r="567" spans="2:2" x14ac:dyDescent="0.3">
      <c r="B567" s="38"/>
    </row>
    <row r="568" spans="2:2" x14ac:dyDescent="0.3">
      <c r="B568" s="38"/>
    </row>
    <row r="569" spans="2:2" x14ac:dyDescent="0.3">
      <c r="B569" s="38"/>
    </row>
    <row r="570" spans="2:2" x14ac:dyDescent="0.3">
      <c r="B570" s="38"/>
    </row>
    <row r="571" spans="2:2" x14ac:dyDescent="0.3">
      <c r="B571" s="38"/>
    </row>
    <row r="572" spans="2:2" x14ac:dyDescent="0.3">
      <c r="B572" s="38"/>
    </row>
    <row r="573" spans="2:2" x14ac:dyDescent="0.3">
      <c r="B573" s="38"/>
    </row>
    <row r="574" spans="2:2" x14ac:dyDescent="0.3">
      <c r="B574" s="38"/>
    </row>
    <row r="575" spans="2:2" x14ac:dyDescent="0.3">
      <c r="B575" s="38"/>
    </row>
    <row r="576" spans="2:2" x14ac:dyDescent="0.3">
      <c r="B576" s="38"/>
    </row>
    <row r="577" spans="2:2" x14ac:dyDescent="0.3">
      <c r="B577" s="38"/>
    </row>
    <row r="578" spans="2:2" x14ac:dyDescent="0.3">
      <c r="B578" s="38"/>
    </row>
    <row r="579" spans="2:2" x14ac:dyDescent="0.3">
      <c r="B579" s="38"/>
    </row>
    <row r="580" spans="2:2" x14ac:dyDescent="0.3">
      <c r="B580" s="38"/>
    </row>
    <row r="581" spans="2:2" x14ac:dyDescent="0.3">
      <c r="B581" s="38"/>
    </row>
    <row r="582" spans="2:2" x14ac:dyDescent="0.3">
      <c r="B582" s="38"/>
    </row>
    <row r="583" spans="2:2" x14ac:dyDescent="0.3">
      <c r="B583" s="38"/>
    </row>
    <row r="584" spans="2:2" x14ac:dyDescent="0.3">
      <c r="B584" s="38"/>
    </row>
    <row r="585" spans="2:2" x14ac:dyDescent="0.3">
      <c r="B585" s="38"/>
    </row>
    <row r="586" spans="2:2" x14ac:dyDescent="0.3">
      <c r="B586" s="38"/>
    </row>
    <row r="587" spans="2:2" x14ac:dyDescent="0.3">
      <c r="B587" s="38"/>
    </row>
    <row r="588" spans="2:2" x14ac:dyDescent="0.3">
      <c r="B588" s="38"/>
    </row>
    <row r="589" spans="2:2" x14ac:dyDescent="0.3">
      <c r="B589" s="38"/>
    </row>
    <row r="590" spans="2:2" x14ac:dyDescent="0.3">
      <c r="B590" s="38"/>
    </row>
    <row r="591" spans="2:2" x14ac:dyDescent="0.3">
      <c r="B591" s="38"/>
    </row>
    <row r="592" spans="2:2" x14ac:dyDescent="0.3">
      <c r="B592" s="38"/>
    </row>
    <row r="593" spans="2:2" x14ac:dyDescent="0.3">
      <c r="B593" s="38"/>
    </row>
    <row r="594" spans="2:2" x14ac:dyDescent="0.3">
      <c r="B594" s="38"/>
    </row>
    <row r="595" spans="2:2" x14ac:dyDescent="0.3">
      <c r="B595" s="38"/>
    </row>
    <row r="596" spans="2:2" x14ac:dyDescent="0.3">
      <c r="B596" s="38"/>
    </row>
    <row r="597" spans="2:2" x14ac:dyDescent="0.3">
      <c r="B597" s="38"/>
    </row>
    <row r="598" spans="2:2" x14ac:dyDescent="0.3">
      <c r="B598" s="38"/>
    </row>
    <row r="599" spans="2:2" x14ac:dyDescent="0.3">
      <c r="B599" s="38"/>
    </row>
    <row r="600" spans="2:2" x14ac:dyDescent="0.3">
      <c r="B600" s="38"/>
    </row>
    <row r="601" spans="2:2" x14ac:dyDescent="0.3">
      <c r="B601" s="38"/>
    </row>
    <row r="602" spans="2:2" x14ac:dyDescent="0.3">
      <c r="B602" s="38"/>
    </row>
    <row r="603" spans="2:2" x14ac:dyDescent="0.3">
      <c r="B603" s="38"/>
    </row>
    <row r="604" spans="2:2" x14ac:dyDescent="0.3">
      <c r="B604" s="38"/>
    </row>
    <row r="605" spans="2:2" x14ac:dyDescent="0.3">
      <c r="B605" s="38"/>
    </row>
    <row r="606" spans="2:2" x14ac:dyDescent="0.3">
      <c r="B606" s="38"/>
    </row>
    <row r="607" spans="2:2" x14ac:dyDescent="0.3">
      <c r="B607" s="38"/>
    </row>
    <row r="608" spans="2:2" x14ac:dyDescent="0.3">
      <c r="B608" s="38"/>
    </row>
    <row r="609" spans="2:2" x14ac:dyDescent="0.3">
      <c r="B609" s="38"/>
    </row>
    <row r="610" spans="2:2" x14ac:dyDescent="0.3">
      <c r="B610" s="38"/>
    </row>
    <row r="611" spans="2:2" x14ac:dyDescent="0.3">
      <c r="B611" s="38"/>
    </row>
    <row r="612" spans="2:2" x14ac:dyDescent="0.3">
      <c r="B612" s="38"/>
    </row>
    <row r="613" spans="2:2" x14ac:dyDescent="0.3">
      <c r="B613" s="38"/>
    </row>
    <row r="614" spans="2:2" x14ac:dyDescent="0.3">
      <c r="B614" s="38"/>
    </row>
    <row r="615" spans="2:2" x14ac:dyDescent="0.3">
      <c r="B615" s="38"/>
    </row>
    <row r="616" spans="2:2" x14ac:dyDescent="0.3">
      <c r="B616" s="38"/>
    </row>
    <row r="617" spans="2:2" x14ac:dyDescent="0.3">
      <c r="B617" s="38"/>
    </row>
    <row r="618" spans="2:2" x14ac:dyDescent="0.3">
      <c r="B618" s="38"/>
    </row>
    <row r="619" spans="2:2" x14ac:dyDescent="0.3">
      <c r="B619" s="38"/>
    </row>
    <row r="620" spans="2:2" x14ac:dyDescent="0.3">
      <c r="B620" s="38"/>
    </row>
    <row r="621" spans="2:2" x14ac:dyDescent="0.3">
      <c r="B621" s="38"/>
    </row>
    <row r="622" spans="2:2" x14ac:dyDescent="0.3">
      <c r="B622" s="38"/>
    </row>
    <row r="623" spans="2:2" x14ac:dyDescent="0.3">
      <c r="B623" s="38"/>
    </row>
    <row r="624" spans="2:2" x14ac:dyDescent="0.3">
      <c r="B624" s="38"/>
    </row>
    <row r="625" spans="2:2" x14ac:dyDescent="0.3">
      <c r="B625" s="38"/>
    </row>
    <row r="626" spans="2:2" x14ac:dyDescent="0.3">
      <c r="B626" s="38"/>
    </row>
    <row r="627" spans="2:2" x14ac:dyDescent="0.3">
      <c r="B627" s="38"/>
    </row>
    <row r="628" spans="2:2" x14ac:dyDescent="0.3">
      <c r="B628" s="38"/>
    </row>
    <row r="629" spans="2:2" x14ac:dyDescent="0.3">
      <c r="B629" s="38"/>
    </row>
    <row r="630" spans="2:2" x14ac:dyDescent="0.3">
      <c r="B630" s="38"/>
    </row>
    <row r="631" spans="2:2" x14ac:dyDescent="0.3">
      <c r="B631" s="38"/>
    </row>
    <row r="632" spans="2:2" x14ac:dyDescent="0.3">
      <c r="B632" s="38"/>
    </row>
    <row r="633" spans="2:2" x14ac:dyDescent="0.3">
      <c r="B633" s="38"/>
    </row>
    <row r="634" spans="2:2" x14ac:dyDescent="0.3">
      <c r="B634" s="38"/>
    </row>
    <row r="635" spans="2:2" x14ac:dyDescent="0.3">
      <c r="B635" s="38"/>
    </row>
    <row r="636" spans="2:2" x14ac:dyDescent="0.3">
      <c r="B636" s="38"/>
    </row>
    <row r="637" spans="2:2" x14ac:dyDescent="0.3">
      <c r="B637" s="38"/>
    </row>
    <row r="638" spans="2:2" x14ac:dyDescent="0.3">
      <c r="B638" s="38"/>
    </row>
    <row r="639" spans="2:2" x14ac:dyDescent="0.3">
      <c r="B639" s="38"/>
    </row>
  </sheetData>
  <sortState xmlns:xlrd2="http://schemas.microsoft.com/office/spreadsheetml/2017/richdata2" ref="B1:B100">
    <sortCondition ref="B1:B100"/>
  </sortState>
  <pageMargins left="3.937007874015748E-2" right="3.937007874015748E-2" top="0.35433070866141736" bottom="0.35433070866141736" header="0.31496062992125984" footer="0.31496062992125984"/>
  <pageSetup paperSize="9" scale="8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xxx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</dc:creator>
  <cp:lastModifiedBy>Влад Шумигай</cp:lastModifiedBy>
  <cp:lastPrinted>2022-06-20T18:49:53Z</cp:lastPrinted>
  <dcterms:created xsi:type="dcterms:W3CDTF">2009-10-21T19:12:07Z</dcterms:created>
  <dcterms:modified xsi:type="dcterms:W3CDTF">2022-06-20T18:50:02Z</dcterms:modified>
</cp:coreProperties>
</file>