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570" windowHeight="10920"/>
  </bookViews>
  <sheets>
    <sheet name="Bitr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17" i="1"/>
  <c r="I17" i="1" l="1"/>
  <c r="M17" i="1"/>
  <c r="K17" i="1" s="1"/>
  <c r="I24" i="1"/>
  <c r="M24" i="1"/>
  <c r="K24" i="1" s="1"/>
  <c r="I23" i="1"/>
  <c r="M23" i="1"/>
  <c r="K23" i="1" s="1"/>
  <c r="I22" i="1"/>
  <c r="M22" i="1"/>
  <c r="K22" i="1" s="1"/>
  <c r="I21" i="1"/>
  <c r="M21" i="1"/>
  <c r="K21" i="1" s="1"/>
  <c r="I20" i="1"/>
  <c r="M20" i="1"/>
  <c r="K20" i="1" s="1"/>
  <c r="I19" i="1"/>
  <c r="M19" i="1"/>
  <c r="K19" i="1" s="1"/>
  <c r="I18" i="1"/>
  <c r="M18" i="1"/>
  <c r="K18" i="1" s="1"/>
  <c r="H17" i="1"/>
  <c r="H21" i="1"/>
  <c r="H24" i="1"/>
  <c r="H20" i="1"/>
  <c r="H23" i="1"/>
  <c r="H19" i="1"/>
  <c r="H22" i="1"/>
  <c r="H18" i="1"/>
  <c r="L5" i="1"/>
  <c r="L6" i="1"/>
  <c r="L7" i="1"/>
  <c r="L8" i="1"/>
  <c r="L9" i="1"/>
  <c r="L4" i="1"/>
  <c r="G5" i="1"/>
  <c r="J5" i="1" s="1"/>
  <c r="G6" i="1"/>
  <c r="G7" i="1"/>
  <c r="G8" i="1"/>
  <c r="G9" i="1"/>
  <c r="G4" i="1"/>
  <c r="J4" i="1" s="1"/>
  <c r="J8" i="1" l="1"/>
  <c r="I8" i="1"/>
  <c r="K8" i="1"/>
  <c r="H8" i="1"/>
  <c r="J7" i="1"/>
  <c r="I7" i="1"/>
  <c r="K7" i="1"/>
  <c r="H7" i="1"/>
  <c r="K4" i="1"/>
  <c r="H4" i="1"/>
  <c r="I4" i="1"/>
  <c r="K6" i="1"/>
  <c r="H6" i="1"/>
  <c r="J6" i="1"/>
  <c r="I6" i="1"/>
  <c r="K9" i="1"/>
  <c r="H9" i="1"/>
  <c r="J9" i="1"/>
  <c r="I9" i="1"/>
  <c r="K5" i="1"/>
  <c r="H5" i="1"/>
  <c r="I5" i="1"/>
</calcChain>
</file>

<file path=xl/sharedStrings.xml><?xml version="1.0" encoding="utf-8"?>
<sst xmlns="http://schemas.openxmlformats.org/spreadsheetml/2006/main" count="69" uniqueCount="52">
  <si>
    <t>1080p</t>
  </si>
  <si>
    <t>720p</t>
  </si>
  <si>
    <t>480p</t>
  </si>
  <si>
    <t>360p</t>
  </si>
  <si>
    <t>240p</t>
  </si>
  <si>
    <t>Resolution</t>
  </si>
  <si>
    <t>Width</t>
  </si>
  <si>
    <t>Height</t>
  </si>
  <si>
    <t>YouTube recommendations for H.264</t>
  </si>
  <si>
    <t>2160p (4K)</t>
  </si>
  <si>
    <t>1440p (2K)</t>
  </si>
  <si>
    <t>Bitrate (SFR)</t>
  </si>
  <si>
    <t>Bitrate (HFR)</t>
  </si>
  <si>
    <t>SFR = Standard Frame Rate (24, 25, 30)</t>
  </si>
  <si>
    <t>HFR = High Frame Rate (48, 50, 60)</t>
  </si>
  <si>
    <t>Pixels</t>
  </si>
  <si>
    <t>Bits / pixels</t>
  </si>
  <si>
    <t>(SFR)</t>
  </si>
  <si>
    <t>(HFR)</t>
  </si>
  <si>
    <t>HFR/SFR</t>
  </si>
  <si>
    <t>Bitrate</t>
  </si>
  <si>
    <t>Bits / pixel / frame</t>
  </si>
  <si>
    <t>Output type</t>
  </si>
  <si>
    <t>AVI</t>
  </si>
  <si>
    <t>H.264</t>
  </si>
  <si>
    <t>H.263</t>
  </si>
  <si>
    <t>Frame rate</t>
  </si>
  <si>
    <t>iPad 2</t>
  </si>
  <si>
    <t>iPad 3</t>
  </si>
  <si>
    <t>iPhone 3</t>
  </si>
  <si>
    <t>iPhone 4</t>
  </si>
  <si>
    <t>iPhone 5</t>
  </si>
  <si>
    <t>iPhone 6</t>
  </si>
  <si>
    <t>iPhone 6+</t>
  </si>
  <si>
    <t>Codec</t>
  </si>
  <si>
    <t>b/p</t>
  </si>
  <si>
    <t>b/p/f</t>
  </si>
  <si>
    <t>QtlMovie 1.4 default values</t>
  </si>
  <si>
    <t>New values based on bits/pixels</t>
  </si>
  <si>
    <t>Display corresponding bitrate in the settings window, based on selected model's resolution</t>
  </si>
  <si>
    <t xml:space="preserve">Solution : </t>
  </si>
  <si>
    <t>Resize principle :</t>
  </si>
  <si>
    <t>Problem :</t>
  </si>
  <si>
    <t>=&gt;</t>
  </si>
  <si>
    <t>Same bitrate in settings, regardless of actual output resolution</t>
  </si>
  <si>
    <t>Max screen size is specified in settings (by model or explicit), no upscale, downscale only, maintain original aspect ratio</t>
  </si>
  <si>
    <t>Use a resolution independent reference, dynamically compute the resolution</t>
  </si>
  <si>
    <t>Compute actual bitrate based on actual output video size</t>
  </si>
  <si>
    <t>QtlMovie 1.5 new behaviour</t>
  </si>
  <si>
    <t>b / p / 100 f</t>
  </si>
  <si>
    <t>Define a "video quality indicator" in bits / pixels / 100 frames in the settings</t>
  </si>
  <si>
    <t>Migration from old settings : Use new default values for these video quality indicators, old bitrates are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</si>
</sst>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10" xfId="0" applyNumberFormat="1" applyBorder="1"/>
    <xf numFmtId="3" fontId="0" fillId="0" borderId="11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3" fontId="1" fillId="0" borderId="11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4" fontId="1" fillId="0" borderId="11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4" fontId="1" fillId="2" borderId="9" xfId="0" applyNumberFormat="1" applyFont="1" applyFill="1" applyBorder="1" applyAlignment="1">
      <alignment horizontal="right"/>
    </xf>
    <xf numFmtId="4" fontId="0" fillId="0" borderId="0" xfId="0" applyNumberFormat="1" applyBorder="1"/>
    <xf numFmtId="3" fontId="0" fillId="0" borderId="0" xfId="0" applyNumberFormat="1" applyBorder="1"/>
    <xf numFmtId="4" fontId="0" fillId="0" borderId="7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0" fillId="0" borderId="0" xfId="0" applyNumberFormat="1" applyBorder="1"/>
    <xf numFmtId="165" fontId="0" fillId="0" borderId="7" xfId="0" applyNumberFormat="1" applyBorder="1"/>
    <xf numFmtId="3" fontId="0" fillId="3" borderId="0" xfId="0" applyNumberFormat="1" applyFill="1" applyBorder="1"/>
    <xf numFmtId="3" fontId="0" fillId="3" borderId="7" xfId="0" applyNumberFormat="1" applyFill="1" applyBorder="1"/>
    <xf numFmtId="4" fontId="1" fillId="2" borderId="1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4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5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tabSelected="1" workbookViewId="0"/>
  </sheetViews>
  <sheetFormatPr baseColWidth="10" defaultColWidth="9.140625" defaultRowHeight="15" x14ac:dyDescent="0.25"/>
  <cols>
    <col min="1" max="1" width="3.140625" customWidth="1"/>
    <col min="2" max="2" width="12" customWidth="1"/>
    <col min="3" max="3" width="7.28515625" customWidth="1"/>
    <col min="4" max="4" width="7.42578125" customWidth="1"/>
    <col min="5" max="6" width="12.7109375" customWidth="1"/>
    <col min="7" max="7" width="12.7109375" style="1" customWidth="1"/>
    <col min="8" max="8" width="12.7109375" style="2" customWidth="1"/>
    <col min="9" max="9" width="12.7109375" customWidth="1"/>
    <col min="10" max="10" width="12.7109375" style="3" customWidth="1"/>
    <col min="11" max="11" width="12.7109375" customWidth="1"/>
    <col min="12" max="12" width="12.7109375" style="2" customWidth="1"/>
    <col min="13" max="13" width="12.7109375" customWidth="1"/>
  </cols>
  <sheetData>
    <row r="2" spans="2:13" x14ac:dyDescent="0.25">
      <c r="B2" s="50" t="s">
        <v>8</v>
      </c>
      <c r="C2" s="51"/>
      <c r="D2" s="51"/>
      <c r="E2" s="51"/>
      <c r="F2" s="52"/>
      <c r="G2" s="28" t="s">
        <v>15</v>
      </c>
      <c r="H2" s="48" t="s">
        <v>16</v>
      </c>
      <c r="I2" s="49"/>
      <c r="J2" s="48" t="s">
        <v>21</v>
      </c>
      <c r="K2" s="49"/>
      <c r="L2" s="29" t="s">
        <v>20</v>
      </c>
    </row>
    <row r="3" spans="2:13" x14ac:dyDescent="0.25">
      <c r="B3" s="25" t="s">
        <v>5</v>
      </c>
      <c r="C3" s="26" t="s">
        <v>6</v>
      </c>
      <c r="D3" s="26" t="s">
        <v>7</v>
      </c>
      <c r="E3" s="26" t="s">
        <v>11</v>
      </c>
      <c r="F3" s="27" t="s">
        <v>12</v>
      </c>
      <c r="G3" s="19"/>
      <c r="H3" s="20" t="s">
        <v>17</v>
      </c>
      <c r="I3" s="21" t="s">
        <v>18</v>
      </c>
      <c r="J3" s="22" t="s">
        <v>17</v>
      </c>
      <c r="K3" s="23" t="s">
        <v>18</v>
      </c>
      <c r="L3" s="24" t="s">
        <v>19</v>
      </c>
    </row>
    <row r="4" spans="2:13" x14ac:dyDescent="0.25">
      <c r="B4" s="4" t="s">
        <v>9</v>
      </c>
      <c r="C4" s="5">
        <v>3840</v>
      </c>
      <c r="D4" s="5">
        <v>2160</v>
      </c>
      <c r="E4" s="31">
        <v>35000000</v>
      </c>
      <c r="F4" s="33">
        <v>53000000</v>
      </c>
      <c r="G4" s="9">
        <f t="shared" ref="G4:G9" si="0">C4*D4</f>
        <v>8294400</v>
      </c>
      <c r="H4" s="11">
        <f>E4/G4</f>
        <v>4.2197145061728394</v>
      </c>
      <c r="I4" s="12">
        <f>F4/G4</f>
        <v>6.3898533950617287</v>
      </c>
      <c r="J4" s="14">
        <f>E4/G4/30</f>
        <v>0.14065715020576131</v>
      </c>
      <c r="K4" s="15">
        <f>F4/G4/60</f>
        <v>0.10649755658436215</v>
      </c>
      <c r="L4" s="17">
        <f>F4/E4</f>
        <v>1.5142857142857142</v>
      </c>
    </row>
    <row r="5" spans="2:13" x14ac:dyDescent="0.25">
      <c r="B5" s="4" t="s">
        <v>10</v>
      </c>
      <c r="C5" s="5">
        <v>2560</v>
      </c>
      <c r="D5" s="5">
        <v>1440</v>
      </c>
      <c r="E5" s="31">
        <v>16000000</v>
      </c>
      <c r="F5" s="33">
        <v>24000000</v>
      </c>
      <c r="G5" s="9">
        <f t="shared" si="0"/>
        <v>3686400</v>
      </c>
      <c r="H5" s="11">
        <f t="shared" ref="H5:H9" si="1">E5/G5</f>
        <v>4.3402777777777777</v>
      </c>
      <c r="I5" s="12">
        <f t="shared" ref="I5:I9" si="2">F5/G5</f>
        <v>6.510416666666667</v>
      </c>
      <c r="J5" s="14">
        <f>E5/G5/30</f>
        <v>0.14467592592592593</v>
      </c>
      <c r="K5" s="15">
        <f t="shared" ref="K5:K9" si="3">F5/G5/60</f>
        <v>0.10850694444444445</v>
      </c>
      <c r="L5" s="17">
        <f t="shared" ref="L5:L9" si="4">F5/E5</f>
        <v>1.5</v>
      </c>
    </row>
    <row r="6" spans="2:13" x14ac:dyDescent="0.25">
      <c r="B6" s="4" t="s">
        <v>0</v>
      </c>
      <c r="C6" s="5">
        <v>1920</v>
      </c>
      <c r="D6" s="5">
        <v>1080</v>
      </c>
      <c r="E6" s="31">
        <v>8000000</v>
      </c>
      <c r="F6" s="33">
        <v>12000000</v>
      </c>
      <c r="G6" s="9">
        <f t="shared" si="0"/>
        <v>2073600</v>
      </c>
      <c r="H6" s="11">
        <f t="shared" si="1"/>
        <v>3.8580246913580245</v>
      </c>
      <c r="I6" s="12">
        <f t="shared" si="2"/>
        <v>5.7870370370370372</v>
      </c>
      <c r="J6" s="14">
        <f t="shared" ref="J6:J9" si="5">E6/G6/30</f>
        <v>0.12860082304526749</v>
      </c>
      <c r="K6" s="15">
        <f t="shared" si="3"/>
        <v>9.6450617283950615E-2</v>
      </c>
      <c r="L6" s="17">
        <f t="shared" si="4"/>
        <v>1.5</v>
      </c>
    </row>
    <row r="7" spans="2:13" x14ac:dyDescent="0.25">
      <c r="B7" s="4" t="s">
        <v>1</v>
      </c>
      <c r="C7" s="5">
        <v>1280</v>
      </c>
      <c r="D7" s="5">
        <v>720</v>
      </c>
      <c r="E7" s="31">
        <v>5000000</v>
      </c>
      <c r="F7" s="33">
        <v>7500000</v>
      </c>
      <c r="G7" s="9">
        <f t="shared" si="0"/>
        <v>921600</v>
      </c>
      <c r="H7" s="11">
        <f t="shared" si="1"/>
        <v>5.4253472222222223</v>
      </c>
      <c r="I7" s="12">
        <f t="shared" si="2"/>
        <v>8.1380208333333339</v>
      </c>
      <c r="J7" s="14">
        <f t="shared" si="5"/>
        <v>0.18084490740740741</v>
      </c>
      <c r="K7" s="15">
        <f t="shared" si="3"/>
        <v>0.13563368055555555</v>
      </c>
      <c r="L7" s="17">
        <f t="shared" si="4"/>
        <v>1.5</v>
      </c>
    </row>
    <row r="8" spans="2:13" x14ac:dyDescent="0.25">
      <c r="B8" s="4" t="s">
        <v>2</v>
      </c>
      <c r="C8" s="5">
        <v>854</v>
      </c>
      <c r="D8" s="5">
        <v>480</v>
      </c>
      <c r="E8" s="31">
        <v>2500000</v>
      </c>
      <c r="F8" s="33">
        <v>4000000</v>
      </c>
      <c r="G8" s="9">
        <f t="shared" si="0"/>
        <v>409920</v>
      </c>
      <c r="H8" s="11">
        <f t="shared" si="1"/>
        <v>6.0987509758001561</v>
      </c>
      <c r="I8" s="12">
        <f t="shared" si="2"/>
        <v>9.7580015612802491</v>
      </c>
      <c r="J8" s="14">
        <f t="shared" si="5"/>
        <v>0.20329169919333853</v>
      </c>
      <c r="K8" s="15">
        <f t="shared" si="3"/>
        <v>0.16263335935467083</v>
      </c>
      <c r="L8" s="17">
        <f t="shared" si="4"/>
        <v>1.6</v>
      </c>
    </row>
    <row r="9" spans="2:13" x14ac:dyDescent="0.25">
      <c r="B9" s="4" t="s">
        <v>3</v>
      </c>
      <c r="C9" s="5">
        <v>640</v>
      </c>
      <c r="D9" s="5">
        <v>360</v>
      </c>
      <c r="E9" s="31">
        <v>1000000</v>
      </c>
      <c r="F9" s="33">
        <v>1500000</v>
      </c>
      <c r="G9" s="9">
        <f t="shared" si="0"/>
        <v>230400</v>
      </c>
      <c r="H9" s="11">
        <f t="shared" si="1"/>
        <v>4.3402777777777777</v>
      </c>
      <c r="I9" s="12">
        <f t="shared" si="2"/>
        <v>6.510416666666667</v>
      </c>
      <c r="J9" s="14">
        <f t="shared" si="5"/>
        <v>0.14467592592592593</v>
      </c>
      <c r="K9" s="15">
        <f t="shared" si="3"/>
        <v>0.10850694444444445</v>
      </c>
      <c r="L9" s="17">
        <f t="shared" si="4"/>
        <v>1.5</v>
      </c>
    </row>
    <row r="10" spans="2:13" x14ac:dyDescent="0.25">
      <c r="B10" s="6" t="s">
        <v>4</v>
      </c>
      <c r="C10" s="7">
        <v>426</v>
      </c>
      <c r="D10" s="7">
        <v>240</v>
      </c>
      <c r="E10" s="34"/>
      <c r="F10" s="35"/>
      <c r="G10" s="10"/>
      <c r="H10" s="13"/>
      <c r="I10" s="8"/>
      <c r="J10" s="16"/>
      <c r="K10" s="8"/>
      <c r="L10" s="18"/>
    </row>
    <row r="11" spans="2:13" x14ac:dyDescent="0.25">
      <c r="E11" s="1"/>
      <c r="F11" s="1"/>
    </row>
    <row r="12" spans="2:13" x14ac:dyDescent="0.25">
      <c r="B12" t="s">
        <v>13</v>
      </c>
      <c r="E12" s="1"/>
      <c r="F12" s="1"/>
    </row>
    <row r="13" spans="2:13" x14ac:dyDescent="0.25">
      <c r="B13" t="s">
        <v>14</v>
      </c>
      <c r="E13" s="1"/>
      <c r="F13" s="1"/>
    </row>
    <row r="14" spans="2:13" x14ac:dyDescent="0.25">
      <c r="E14" s="1"/>
      <c r="F14" s="1"/>
    </row>
    <row r="15" spans="2:13" x14ac:dyDescent="0.25">
      <c r="B15" s="50" t="s">
        <v>37</v>
      </c>
      <c r="C15" s="51"/>
      <c r="D15" s="51"/>
      <c r="E15" s="51"/>
      <c r="F15" s="51"/>
      <c r="G15" s="51"/>
      <c r="H15" s="51"/>
      <c r="I15" s="51"/>
      <c r="J15" s="52"/>
      <c r="K15" s="50" t="s">
        <v>38</v>
      </c>
      <c r="L15" s="51"/>
      <c r="M15" s="52"/>
    </row>
    <row r="16" spans="2:13" x14ac:dyDescent="0.25">
      <c r="B16" s="36" t="s">
        <v>22</v>
      </c>
      <c r="C16" s="37" t="s">
        <v>6</v>
      </c>
      <c r="D16" s="37" t="s">
        <v>7</v>
      </c>
      <c r="E16" s="38" t="s">
        <v>20</v>
      </c>
      <c r="F16" s="38" t="s">
        <v>26</v>
      </c>
      <c r="G16" s="37" t="s">
        <v>15</v>
      </c>
      <c r="H16" s="37" t="s">
        <v>35</v>
      </c>
      <c r="I16" s="37" t="s">
        <v>36</v>
      </c>
      <c r="J16" s="39" t="s">
        <v>34</v>
      </c>
      <c r="K16" s="42" t="s">
        <v>35</v>
      </c>
      <c r="L16" s="43" t="s">
        <v>49</v>
      </c>
      <c r="M16" s="39" t="s">
        <v>20</v>
      </c>
    </row>
    <row r="17" spans="2:13" x14ac:dyDescent="0.25">
      <c r="B17" s="4" t="s">
        <v>27</v>
      </c>
      <c r="C17" s="5">
        <v>1024</v>
      </c>
      <c r="D17" s="5">
        <v>768</v>
      </c>
      <c r="E17" s="31">
        <v>2500000</v>
      </c>
      <c r="F17" s="31">
        <v>30</v>
      </c>
      <c r="G17" s="31">
        <f>C17*D17</f>
        <v>786432</v>
      </c>
      <c r="H17" s="30">
        <f>E17/G17</f>
        <v>3.1789143880208335</v>
      </c>
      <c r="I17" s="44">
        <f>E17/G17/F17</f>
        <v>0.10596381293402778</v>
      </c>
      <c r="J17" s="40" t="s">
        <v>24</v>
      </c>
      <c r="K17" s="11">
        <f>M17/G17</f>
        <v>3.3000000000000003</v>
      </c>
      <c r="L17" s="46">
        <v>11</v>
      </c>
      <c r="M17" s="33">
        <f>(L17*G17*F17)/100</f>
        <v>2595225.6000000001</v>
      </c>
    </row>
    <row r="18" spans="2:13" x14ac:dyDescent="0.25">
      <c r="B18" s="4" t="s">
        <v>28</v>
      </c>
      <c r="C18" s="5">
        <v>2048</v>
      </c>
      <c r="D18" s="5">
        <v>1536</v>
      </c>
      <c r="E18" s="31">
        <v>2500000</v>
      </c>
      <c r="F18" s="31">
        <v>30</v>
      </c>
      <c r="G18" s="31">
        <f t="shared" ref="G18:G24" si="6">C18*D18</f>
        <v>3145728</v>
      </c>
      <c r="H18" s="30">
        <f t="shared" ref="H18:H24" si="7">E18/G18</f>
        <v>0.79472859700520837</v>
      </c>
      <c r="I18" s="44">
        <f t="shared" ref="I18:I24" si="8">E18/G18/F18</f>
        <v>2.6490953233506944E-2</v>
      </c>
      <c r="J18" s="40" t="s">
        <v>24</v>
      </c>
      <c r="K18" s="11">
        <f t="shared" ref="K18:K24" si="9">M18/G18</f>
        <v>3.3000000000000003</v>
      </c>
      <c r="L18" s="46">
        <v>11</v>
      </c>
      <c r="M18" s="33">
        <f t="shared" ref="M18:M24" si="10">(L18*G18*F18)/100</f>
        <v>10380902.4</v>
      </c>
    </row>
    <row r="19" spans="2:13" x14ac:dyDescent="0.25">
      <c r="B19" s="4" t="s">
        <v>29</v>
      </c>
      <c r="C19" s="5">
        <v>480</v>
      </c>
      <c r="D19" s="5">
        <v>320</v>
      </c>
      <c r="E19" s="31">
        <v>2000000</v>
      </c>
      <c r="F19" s="31">
        <v>30</v>
      </c>
      <c r="G19" s="31">
        <f t="shared" si="6"/>
        <v>153600</v>
      </c>
      <c r="H19" s="30">
        <f t="shared" si="7"/>
        <v>13.020833333333334</v>
      </c>
      <c r="I19" s="44">
        <f t="shared" si="8"/>
        <v>0.43402777777777779</v>
      </c>
      <c r="J19" s="40" t="s">
        <v>24</v>
      </c>
      <c r="K19" s="11">
        <f t="shared" si="9"/>
        <v>3.3</v>
      </c>
      <c r="L19" s="46">
        <v>11</v>
      </c>
      <c r="M19" s="33">
        <f t="shared" si="10"/>
        <v>506880</v>
      </c>
    </row>
    <row r="20" spans="2:13" x14ac:dyDescent="0.25">
      <c r="B20" s="4" t="s">
        <v>30</v>
      </c>
      <c r="C20" s="5">
        <v>960</v>
      </c>
      <c r="D20" s="5">
        <v>640</v>
      </c>
      <c r="E20" s="31">
        <v>2000000</v>
      </c>
      <c r="F20" s="31">
        <v>30</v>
      </c>
      <c r="G20" s="31">
        <f t="shared" si="6"/>
        <v>614400</v>
      </c>
      <c r="H20" s="30">
        <f t="shared" si="7"/>
        <v>3.2552083333333335</v>
      </c>
      <c r="I20" s="44">
        <f t="shared" si="8"/>
        <v>0.10850694444444445</v>
      </c>
      <c r="J20" s="40" t="s">
        <v>24</v>
      </c>
      <c r="K20" s="11">
        <f t="shared" si="9"/>
        <v>3.3</v>
      </c>
      <c r="L20" s="46">
        <v>11</v>
      </c>
      <c r="M20" s="33">
        <f t="shared" si="10"/>
        <v>2027520</v>
      </c>
    </row>
    <row r="21" spans="2:13" x14ac:dyDescent="0.25">
      <c r="B21" s="4" t="s">
        <v>31</v>
      </c>
      <c r="C21" s="5">
        <v>1136</v>
      </c>
      <c r="D21" s="5">
        <v>640</v>
      </c>
      <c r="E21" s="31">
        <v>2000000</v>
      </c>
      <c r="F21" s="31">
        <v>30</v>
      </c>
      <c r="G21" s="31">
        <f t="shared" si="6"/>
        <v>727040</v>
      </c>
      <c r="H21" s="30">
        <f t="shared" si="7"/>
        <v>2.750880281690141</v>
      </c>
      <c r="I21" s="44">
        <f t="shared" si="8"/>
        <v>9.169600938967136E-2</v>
      </c>
      <c r="J21" s="40" t="s">
        <v>24</v>
      </c>
      <c r="K21" s="11">
        <f t="shared" si="9"/>
        <v>3.3</v>
      </c>
      <c r="L21" s="46">
        <v>11</v>
      </c>
      <c r="M21" s="33">
        <f t="shared" si="10"/>
        <v>2399232</v>
      </c>
    </row>
    <row r="22" spans="2:13" x14ac:dyDescent="0.25">
      <c r="B22" s="4" t="s">
        <v>32</v>
      </c>
      <c r="C22" s="5">
        <v>1334</v>
      </c>
      <c r="D22" s="5">
        <v>750</v>
      </c>
      <c r="E22" s="31">
        <v>2000000</v>
      </c>
      <c r="F22" s="31">
        <v>30</v>
      </c>
      <c r="G22" s="31">
        <f t="shared" si="6"/>
        <v>1000500</v>
      </c>
      <c r="H22" s="30">
        <f t="shared" si="7"/>
        <v>1.9990004997501249</v>
      </c>
      <c r="I22" s="44">
        <f t="shared" si="8"/>
        <v>6.6633349991670837E-2</v>
      </c>
      <c r="J22" s="40" t="s">
        <v>24</v>
      </c>
      <c r="K22" s="11">
        <f t="shared" si="9"/>
        <v>3.3</v>
      </c>
      <c r="L22" s="46">
        <v>11</v>
      </c>
      <c r="M22" s="33">
        <f t="shared" si="10"/>
        <v>3301650</v>
      </c>
    </row>
    <row r="23" spans="2:13" x14ac:dyDescent="0.25">
      <c r="B23" s="4" t="s">
        <v>33</v>
      </c>
      <c r="C23" s="5">
        <v>2208</v>
      </c>
      <c r="D23" s="5">
        <v>1242</v>
      </c>
      <c r="E23" s="31">
        <v>2000000</v>
      </c>
      <c r="F23" s="31">
        <v>30</v>
      </c>
      <c r="G23" s="31">
        <f t="shared" si="6"/>
        <v>2742336</v>
      </c>
      <c r="H23" s="30">
        <f t="shared" si="7"/>
        <v>0.7293052346612523</v>
      </c>
      <c r="I23" s="44">
        <f t="shared" si="8"/>
        <v>2.4310174488708411E-2</v>
      </c>
      <c r="J23" s="40" t="s">
        <v>24</v>
      </c>
      <c r="K23" s="11">
        <f t="shared" si="9"/>
        <v>3.3000000000000003</v>
      </c>
      <c r="L23" s="46">
        <v>11</v>
      </c>
      <c r="M23" s="33">
        <f t="shared" si="10"/>
        <v>9049708.8000000007</v>
      </c>
    </row>
    <row r="24" spans="2:13" x14ac:dyDescent="0.25">
      <c r="B24" s="6" t="s">
        <v>23</v>
      </c>
      <c r="C24" s="7">
        <v>880</v>
      </c>
      <c r="D24" s="7">
        <v>352</v>
      </c>
      <c r="E24" s="34">
        <v>1200000</v>
      </c>
      <c r="F24" s="34">
        <v>24</v>
      </c>
      <c r="G24" s="34">
        <f t="shared" si="6"/>
        <v>309760</v>
      </c>
      <c r="H24" s="32">
        <f t="shared" si="7"/>
        <v>3.8739669421487601</v>
      </c>
      <c r="I24" s="45">
        <f t="shared" si="8"/>
        <v>0.16141528925619833</v>
      </c>
      <c r="J24" s="41" t="s">
        <v>25</v>
      </c>
      <c r="K24" s="13">
        <f t="shared" si="9"/>
        <v>4.32</v>
      </c>
      <c r="L24" s="47">
        <v>18</v>
      </c>
      <c r="M24" s="35">
        <f t="shared" si="10"/>
        <v>1338163.2</v>
      </c>
    </row>
    <row r="26" spans="2:13" x14ac:dyDescent="0.25">
      <c r="B26" s="50" t="s">
        <v>48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2"/>
    </row>
    <row r="27" spans="2:13" x14ac:dyDescent="0.25">
      <c r="B27" s="53" t="s">
        <v>41</v>
      </c>
      <c r="C27" s="54"/>
      <c r="D27" s="54" t="s">
        <v>45</v>
      </c>
      <c r="E27" s="54"/>
      <c r="F27" s="54"/>
      <c r="G27" s="54"/>
      <c r="H27" s="54"/>
      <c r="I27" s="54"/>
      <c r="J27" s="54"/>
      <c r="K27" s="54"/>
      <c r="L27" s="54"/>
      <c r="M27" s="59"/>
    </row>
    <row r="28" spans="2:13" x14ac:dyDescent="0.25">
      <c r="B28" s="53" t="s">
        <v>42</v>
      </c>
      <c r="C28" s="54"/>
      <c r="D28" s="54" t="s">
        <v>44</v>
      </c>
      <c r="E28" s="54"/>
      <c r="F28" s="54"/>
      <c r="G28" s="54"/>
      <c r="H28" s="54"/>
      <c r="I28" s="54"/>
      <c r="J28" s="54"/>
      <c r="K28" s="54"/>
      <c r="L28" s="54"/>
      <c r="M28" s="59"/>
    </row>
    <row r="29" spans="2:13" x14ac:dyDescent="0.25">
      <c r="B29" s="53" t="s">
        <v>40</v>
      </c>
      <c r="C29" s="54"/>
      <c r="D29" s="54" t="s">
        <v>46</v>
      </c>
      <c r="E29" s="54"/>
      <c r="F29" s="54"/>
      <c r="G29" s="54"/>
      <c r="H29" s="54"/>
      <c r="I29" s="54"/>
      <c r="J29" s="54"/>
      <c r="K29" s="54"/>
      <c r="L29" s="54"/>
      <c r="M29" s="59"/>
    </row>
    <row r="30" spans="2:13" x14ac:dyDescent="0.25">
      <c r="B30" s="55" t="s">
        <v>43</v>
      </c>
      <c r="C30" s="56"/>
      <c r="D30" s="60" t="s">
        <v>50</v>
      </c>
      <c r="E30" s="60"/>
      <c r="F30" s="60"/>
      <c r="G30" s="60"/>
      <c r="H30" s="60"/>
      <c r="I30" s="60"/>
      <c r="J30" s="60"/>
      <c r="K30" s="60"/>
      <c r="L30" s="60"/>
      <c r="M30" s="61"/>
    </row>
    <row r="31" spans="2:13" x14ac:dyDescent="0.25">
      <c r="B31" s="55" t="s">
        <v>43</v>
      </c>
      <c r="C31" s="56"/>
      <c r="D31" s="62" t="s">
        <v>39</v>
      </c>
      <c r="E31" s="62"/>
      <c r="F31" s="62"/>
      <c r="G31" s="62"/>
      <c r="H31" s="62"/>
      <c r="I31" s="62"/>
      <c r="J31" s="62"/>
      <c r="K31" s="62"/>
      <c r="L31" s="62"/>
      <c r="M31" s="63"/>
    </row>
    <row r="32" spans="2:13" x14ac:dyDescent="0.25">
      <c r="B32" s="55" t="s">
        <v>43</v>
      </c>
      <c r="C32" s="56"/>
      <c r="D32" s="62" t="s">
        <v>47</v>
      </c>
      <c r="E32" s="62"/>
      <c r="F32" s="62"/>
      <c r="G32" s="62"/>
      <c r="H32" s="62"/>
      <c r="I32" s="62"/>
      <c r="J32" s="62"/>
      <c r="K32" s="62"/>
      <c r="L32" s="62"/>
      <c r="M32" s="63"/>
    </row>
    <row r="33" spans="2:13" x14ac:dyDescent="0.25">
      <c r="B33" s="57" t="s">
        <v>43</v>
      </c>
      <c r="C33" s="58"/>
      <c r="D33" s="64" t="s">
        <v>51</v>
      </c>
      <c r="E33" s="64"/>
      <c r="F33" s="64"/>
      <c r="G33" s="64"/>
      <c r="H33" s="64"/>
      <c r="I33" s="64"/>
      <c r="J33" s="64"/>
      <c r="K33" s="64"/>
      <c r="L33" s="64"/>
      <c r="M33" s="65"/>
    </row>
  </sheetData>
  <mergeCells count="20">
    <mergeCell ref="B31:C31"/>
    <mergeCell ref="B32:C32"/>
    <mergeCell ref="B33:C33"/>
    <mergeCell ref="D27:M27"/>
    <mergeCell ref="D28:M28"/>
    <mergeCell ref="D29:M29"/>
    <mergeCell ref="D30:M30"/>
    <mergeCell ref="D31:M31"/>
    <mergeCell ref="D32:M32"/>
    <mergeCell ref="D33:M33"/>
    <mergeCell ref="B26:M26"/>
    <mergeCell ref="B27:C27"/>
    <mergeCell ref="B28:C28"/>
    <mergeCell ref="B29:C29"/>
    <mergeCell ref="B30:C30"/>
    <mergeCell ref="H2:I2"/>
    <mergeCell ref="J2:K2"/>
    <mergeCell ref="B2:F2"/>
    <mergeCell ref="B15:J15"/>
    <mergeCell ref="K15:M15"/>
  </mergeCells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2015-12-16T18:57:33Z</dcterms:created>
  <dcterms:modified xsi:type="dcterms:W3CDTF">2015-12-16T19:01:48Z</dcterms:modified>
</cp:coreProperties>
</file>