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Tarascon" sheetId="1" state="visible" r:id="rId2"/>
    <sheet name="Saint Girons" sheetId="2" state="visible" r:id="rId3"/>
    <sheet name="Saint Béat" sheetId="3" state="visible" r:id="rId4"/>
    <sheet name="Tarb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<sst xmlns="http://schemas.openxmlformats.org/spreadsheetml/2006/main" count="1684" uniqueCount="234">
  <si>
    <t>Entré par</t>
  </si>
  <si>
    <t>Source</t>
  </si>
  <si>
    <t>Année</t>
  </si>
  <si>
    <t>Exportations (Sorties)/Importations (Entrées)</t>
  </si>
  <si>
    <t>Direction</t>
  </si>
  <si>
    <t>Bureau Principal</t>
  </si>
  <si>
    <t>Page</t>
  </si>
  <si>
    <t>Nom Marchandise</t>
  </si>
  <si>
    <t>Pays ou Région</t>
  </si>
  <si>
    <t>Valeur en livres tournois</t>
  </si>
  <si>
    <t>Quantité</t>
  </si>
  <si>
    <t>Origine des marchandises</t>
  </si>
  <si>
    <t>Unité de poids ou quantité</t>
  </si>
  <si>
    <t>Prix unitaire en décimale de Lt</t>
  </si>
  <si>
    <t>Différence</t>
  </si>
  <si>
    <t>Remarques</t>
  </si>
  <si>
    <t>Jérémy Hervelin</t>
  </si>
  <si>
    <t>F12 1666</t>
  </si>
  <si>
    <t>Exportations</t>
  </si>
  <si>
    <t>Auch</t>
  </si>
  <si>
    <t>Tarascon</t>
  </si>
  <si>
    <t>Bestiaux et bêtes ; de somme ; anes</t>
  </si>
  <si>
    <t>Espagne</t>
  </si>
  <si>
    <t>en nombre</t>
  </si>
  <si>
    <t>Bestiaux et bêtes ; de somme ; chevaux</t>
  </si>
  <si>
    <t>Comté de Foix</t>
  </si>
  <si>
    <t>Bestiaux et bêtes ; de somme ; mules</t>
  </si>
  <si>
    <t>Languedoc</t>
  </si>
  <si>
    <t>Bestiaux et bêtes ; de somme ; agneaux</t>
  </si>
  <si>
    <t>Bestiaux et bêtes ; de somme ; boucs</t>
  </si>
  <si>
    <t>Bestiaux et bêtes ; de somme ; brebis</t>
  </si>
  <si>
    <t>Bestiaux et bêtes ; de somme ; chevron</t>
  </si>
  <si>
    <t>Bestiaux et bêtes ; de somme ; moutons</t>
  </si>
  <si>
    <t>Bestiaux et bêtes ; de somme ; porcs</t>
  </si>
  <si>
    <t>Bestiaux et bêtes ; de somme ; vaches</t>
  </si>
  <si>
    <t>Beurre</t>
  </si>
  <si>
    <t>quintal</t>
  </si>
  <si>
    <t>unité d'origine : livre</t>
  </si>
  <si>
    <t>Bonnetterie ; de laine ; bas</t>
  </si>
  <si>
    <t>douzaine</t>
  </si>
  <si>
    <t>plus 70 livres</t>
  </si>
  <si>
    <t>Bonnetterie ; de laine ; bonets</t>
  </si>
  <si>
    <t>Béarn</t>
  </si>
  <si>
    <t>plus 577 livres</t>
  </si>
  <si>
    <t>Bonnetterie ; de soye ; bas</t>
  </si>
  <si>
    <t>livre</t>
  </si>
  <si>
    <t>plus 18 douzaines</t>
  </si>
  <si>
    <t>Cire ; jaune</t>
  </si>
  <si>
    <t>Coton ; filé</t>
  </si>
  <si>
    <t>Couvertures ; de coton</t>
  </si>
  <si>
    <t>plus 52 livres</t>
  </si>
  <si>
    <t>Crasse ; de cire</t>
  </si>
  <si>
    <t>Cuirs ; de bœufs ; tannés</t>
  </si>
  <si>
    <t>Cuivre ; ouvré</t>
  </si>
  <si>
    <t>Draps ; divers</t>
  </si>
  <si>
    <t>plus 682 aunes</t>
  </si>
  <si>
    <t>Sedan</t>
  </si>
  <si>
    <t>plus 44 aunes</t>
  </si>
  <si>
    <t>Draps ; petits ; divers</t>
  </si>
  <si>
    <t>Béarn et Languedoc</t>
  </si>
  <si>
    <t>Drogues ; médicinales ; liqueur</t>
  </si>
  <si>
    <t>Guyenne</t>
  </si>
  <si>
    <t>Epicerie ; poivre</t>
  </si>
  <si>
    <t>Etoffes ; de coton ; diverses</t>
  </si>
  <si>
    <t>plus 166 aunes</t>
  </si>
  <si>
    <t>Etoffes ; de coton ; velours</t>
  </si>
  <si>
    <t>plus 2147 aunes</t>
  </si>
  <si>
    <t>Amiens</t>
  </si>
  <si>
    <t>plus 455 aunes</t>
  </si>
  <si>
    <t>Etoffes ; de laine ; diverses</t>
  </si>
  <si>
    <t>Etoffes ; de laine ; camelot</t>
  </si>
  <si>
    <t>Flandre</t>
  </si>
  <si>
    <t>plus 1839 aunes</t>
  </si>
  <si>
    <t>Amiénois</t>
  </si>
  <si>
    <t>plus 4235 aunes</t>
  </si>
  <si>
    <t>Etoffes ; de laine ; cadix</t>
  </si>
  <si>
    <t>plus 5786 aunes</t>
  </si>
  <si>
    <t>Etoffes ; de laine ; etamine</t>
  </si>
  <si>
    <t>Maine</t>
  </si>
  <si>
    <t>plus 1169 aunes</t>
  </si>
  <si>
    <t>Etoffes ; de laine ; panne</t>
  </si>
  <si>
    <t>plus 2150 aunes</t>
  </si>
  <si>
    <t>plus 402 aunes</t>
  </si>
  <si>
    <t>Etoffe ; poil ; camelot</t>
  </si>
  <si>
    <t>plus 340 aunes</t>
  </si>
  <si>
    <t>Etoffe ; poil ; panne</t>
  </si>
  <si>
    <t>plus 1029 aunes</t>
  </si>
  <si>
    <t>Fromage</t>
  </si>
  <si>
    <t>Marchandise ; à la valeur</t>
  </si>
  <si>
    <t>Mercerie ; diverse</t>
  </si>
  <si>
    <t>Forez</t>
  </si>
  <si>
    <t>Mouchoirs ; divers</t>
  </si>
  <si>
    <t>Mouchoirs ; de coton ; peint</t>
  </si>
  <si>
    <t>Mouchoirs ; de fil</t>
  </si>
  <si>
    <t>Anjou</t>
  </si>
  <si>
    <t>Normandie</t>
  </si>
  <si>
    <t>Touraine</t>
  </si>
  <si>
    <t>Poisson ; de mer ; carpe</t>
  </si>
  <si>
    <t>Ruban ; de fil</t>
  </si>
  <si>
    <t>Lyonnais</t>
  </si>
  <si>
    <t>Toiles ; diverses</t>
  </si>
  <si>
    <t>Toiles ; bazin</t>
  </si>
  <si>
    <t>plus 660 aunes</t>
  </si>
  <si>
    <t>Toiles ; mousseline</t>
  </si>
  <si>
    <t>Colonies françaises</t>
  </si>
  <si>
    <t>quantités et prix à revoir</t>
  </si>
  <si>
    <t>Toiles  ; de chanvre</t>
  </si>
  <si>
    <t>Rouèrgue</t>
  </si>
  <si>
    <t>plus 187 aunes</t>
  </si>
  <si>
    <t>Toiles ; blanche ; de lin</t>
  </si>
  <si>
    <t>plus 22893 aunes</t>
  </si>
  <si>
    <t>plus 245 aunes</t>
  </si>
  <si>
    <t>Etranger</t>
  </si>
  <si>
    <t>plus 712 aunes</t>
  </si>
  <si>
    <t>plus 2067 aunes</t>
  </si>
  <si>
    <t>Baujolois</t>
  </si>
  <si>
    <t>plus 398 aunes</t>
  </si>
  <si>
    <t>plus 549 aunes</t>
  </si>
  <si>
    <t>Toiles ; grise ; de lin</t>
  </si>
  <si>
    <t>Monarque</t>
  </si>
  <si>
    <t>plus 2271 aunes</t>
  </si>
  <si>
    <t>plus 303 aunes</t>
  </si>
  <si>
    <t>Toiles ; peinte ; indienne</t>
  </si>
  <si>
    <t>plus 78 aunes</t>
  </si>
  <si>
    <t>plus 627 aunes</t>
  </si>
  <si>
    <t>Bretagne</t>
  </si>
  <si>
    <t>plus 452 aunes</t>
  </si>
  <si>
    <t>Saint Girons</t>
  </si>
  <si>
    <t>Bestiaux et bêtes ; de somme ; boeufs</t>
  </si>
  <si>
    <t>Couseraus</t>
  </si>
  <si>
    <t>Bestiaux et bêtes ; de somme ; cheveaux</t>
  </si>
  <si>
    <t>Bestiaux et bêtes ; de somme ; mules et mulets</t>
  </si>
  <si>
    <t>Auvergne</t>
  </si>
  <si>
    <t>Bonnetterie ; de laine</t>
  </si>
  <si>
    <t>plus 1100 livres</t>
  </si>
  <si>
    <t>Chapeaux ; de laine</t>
  </si>
  <si>
    <t>Largeur en lignes (pour tissu) :53</t>
  </si>
  <si>
    <t>Chair ; salée ; lard</t>
  </si>
  <si>
    <t>Couteaux</t>
  </si>
  <si>
    <t>Draperie ; petite ; matine</t>
  </si>
  <si>
    <t>aune</t>
  </si>
  <si>
    <t>Largeur en lignes (pour tissu) :66</t>
  </si>
  <si>
    <t>Etoffes ; de coton et fils ; diverses</t>
  </si>
  <si>
    <t>Etoffes ; de coton et de laine ; diverses</t>
  </si>
  <si>
    <t>Etoffes ; de coton ; cadis ; ratiné</t>
  </si>
  <si>
    <t>Largeur en lignes (pour tissu) :323</t>
  </si>
  <si>
    <t>Etoffes ; de coton ; camelot</t>
  </si>
  <si>
    <t>Largeur en lignes (pour tissu) :474</t>
  </si>
  <si>
    <t>Etoffes ; de coton ; panne</t>
  </si>
  <si>
    <t>Largeur en lignes (pour tissu) :711</t>
  </si>
  <si>
    <t>Etoffes ; de poil ; camelot</t>
  </si>
  <si>
    <t>Largeur en lignes (pour tissu) :38</t>
  </si>
  <si>
    <t>Etoffes ; de poil ; panne</t>
  </si>
  <si>
    <t>Largeur en lignes (pour tissu) :602</t>
  </si>
  <si>
    <t>Fils ; divers</t>
  </si>
  <si>
    <t>Marchandises ; à la valeur</t>
  </si>
  <si>
    <t>Mercerie ; à la valeur</t>
  </si>
  <si>
    <t>Mouchoirs ; de coton ; divers</t>
  </si>
  <si>
    <t>Mouchoirs ; de coton</t>
  </si>
  <si>
    <t>Largeur en lignes (pour tissu) :100</t>
  </si>
  <si>
    <t>Mouchoirs ; de fil ; divers</t>
  </si>
  <si>
    <t>Mouchoirs ; de fil et coton</t>
  </si>
  <si>
    <t>unité d'origine : en nombre</t>
  </si>
  <si>
    <t>Ouvrages ; divers</t>
  </si>
  <si>
    <t>Peaux ; diverses ; apprêtées</t>
  </si>
  <si>
    <t>Quincaillerie ; de fer</t>
  </si>
  <si>
    <t>Toile ; de chanvre</t>
  </si>
  <si>
    <t>Largeur en lignes (pour tissu) :697</t>
  </si>
  <si>
    <t>Largeur en lignes (pour tissu) :684</t>
  </si>
  <si>
    <t>Largeur en lignes (pour tissu) :198</t>
  </si>
  <si>
    <t>Largeur en lignes (pour tissu) :119</t>
  </si>
  <si>
    <t>Toile ; de coton</t>
  </si>
  <si>
    <t>Largeur en lignes (pour tissu) :112</t>
  </si>
  <si>
    <t>Toile ; mousseline</t>
  </si>
  <si>
    <t>Largeur en lignes (pour tissu) :240</t>
  </si>
  <si>
    <t>Largeur en lignes (pour tissu) :15</t>
  </si>
  <si>
    <t>Toile ; de fil et coton ; diverses</t>
  </si>
  <si>
    <t>Toile ; de lin ; diverse</t>
  </si>
  <si>
    <t>Toile ; de linet</t>
  </si>
  <si>
    <t>Largeur en lignes (pour tissu) :752</t>
  </si>
  <si>
    <t>Largeur en lignes (pour tissu) :1937</t>
  </si>
  <si>
    <t>Volailles</t>
  </si>
  <si>
    <t>Saint Béat</t>
  </si>
  <si>
    <t>Bestiaux et bêtes ; de,somme</t>
  </si>
  <si>
    <t>Poitou</t>
  </si>
  <si>
    <t>Bestiaux ; divers</t>
  </si>
  <si>
    <t>Bestiaux ; bœufs</t>
  </si>
  <si>
    <t>Bestiaux ; brebis</t>
  </si>
  <si>
    <t>Bestiaux ; cochons</t>
  </si>
  <si>
    <t>Bestiaux ; moutons</t>
  </si>
  <si>
    <t>Bestiaux ; vaches</t>
  </si>
  <si>
    <t>Cire ; blanche</t>
  </si>
  <si>
    <t>?</t>
  </si>
  <si>
    <t>Draperie</t>
  </si>
  <si>
    <t>France</t>
  </si>
  <si>
    <t>Largeur en lignes (pour tissu) : 520</t>
  </si>
  <si>
    <t>Drogues ; diverses</t>
  </si>
  <si>
    <t>Epicerie ; canelle</t>
  </si>
  <si>
    <t>Etranger!!!!</t>
  </si>
  <si>
    <t>Epicerie ; girofle</t>
  </si>
  <si>
    <t>Levant</t>
  </si>
  <si>
    <t>Largeur en lignes (pour tissu) : 203</t>
  </si>
  <si>
    <t>Etoffes ; de laine ; diverse</t>
  </si>
  <si>
    <t>Fer ; en barres</t>
  </si>
  <si>
    <t>Fer ; ouvré</t>
  </si>
  <si>
    <t>Fruits ; pomme</t>
  </si>
  <si>
    <t>Grains ; riz</t>
  </si>
  <si>
    <t>Laine ; commune</t>
  </si>
  <si>
    <t>Mercerie</t>
  </si>
  <si>
    <t>Mouchoirs ; de coton et fil</t>
  </si>
  <si>
    <t>Ouvrages ; de bois</t>
  </si>
  <si>
    <t>quantité floue</t>
  </si>
  <si>
    <t>Peaux ; diverses</t>
  </si>
  <si>
    <r>
      <rPr>
        <sz val="12"/>
        <color rgb="FFFF0000"/>
        <rFont val="Calibri"/>
        <family val="2"/>
        <charset val="1"/>
      </rPr>
      <t>Poissons ; de mer ; </t>
    </r>
    <r>
      <rPr>
        <sz val="12"/>
        <color rgb="FFFF0000"/>
        <rFont val="Calibri"/>
        <family val="2"/>
        <charset val="1"/>
      </rPr>
      <t>congres</t>
    </r>
  </si>
  <si>
    <t>Poissons ; de mer ; morue</t>
  </si>
  <si>
    <t>Pays des basques</t>
  </si>
  <si>
    <t>Quincaillerie ; diverse</t>
  </si>
  <si>
    <t>Toiles ; de coton</t>
  </si>
  <si>
    <t>Champagne</t>
  </si>
  <si>
    <t>Toiles ; peintes</t>
  </si>
  <si>
    <t>Toiles ; de fil</t>
  </si>
  <si>
    <t>Toiles ; de fil ; peinte</t>
  </si>
  <si>
    <t>Vin</t>
  </si>
  <si>
    <t>quantité floue + opérations de conversion à effectuer</t>
  </si>
  <si>
    <t>Tarbes</t>
  </si>
  <si>
    <t>Bearn</t>
  </si>
  <si>
    <t>Bestiaux ; cheveaux</t>
  </si>
  <si>
    <t>Bestiaux ; mules et mulets</t>
  </si>
  <si>
    <t>Bigorre</t>
  </si>
  <si>
    <t>Etoffe ; de coton ; velours</t>
  </si>
  <si>
    <t>Barrege</t>
  </si>
  <si>
    <t>largeur en ligne (pour tissu) : 40</t>
  </si>
  <si>
    <t>Toile ; de lin</t>
  </si>
  <si>
    <t>largeur en ligne (pour tissu) : 72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</si>
</sst>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#,##0.000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FF0000"/>
      <name val="Trebuchet MS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55" zoomScaleNormal="55" zoomScalePageLayoutView="100" workbookViewId="0">
      <selection pane="topLeft" activeCell="H35" activeCellId="0" sqref="H35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5" min="4" style="0" width="19.6244131455399"/>
    <col collapsed="false" hidden="false" max="6" min="6" style="0" width="6.73239436619718"/>
    <col collapsed="false" hidden="false" max="7" min="7" style="0" width="19.6244131455399"/>
    <col collapsed="false" hidden="false" max="8" min="8" style="0" width="9.32394366197183"/>
    <col collapsed="false" hidden="false" max="9" min="9" style="0" width="8.92488262910798"/>
    <col collapsed="false" hidden="false" max="10" min="10" style="0" width="5.1924882629108"/>
    <col collapsed="false" hidden="false" max="11" min="11" style="1" width="34.4835680751174"/>
    <col collapsed="false" hidden="false" max="12" min="12" style="0" width="14.1924882629108"/>
    <col collapsed="false" hidden="false" max="13" min="13" style="0" width="10.3004694835681"/>
    <col collapsed="false" hidden="false" max="14" min="14" style="0" width="9.32394366197183"/>
    <col collapsed="false" hidden="false" max="15" min="15" style="0" width="17.9295774647887"/>
    <col collapsed="false" hidden="false" max="17" min="16" style="0" width="13.8732394366197"/>
    <col collapsed="false" hidden="false" max="18" min="18" style="0" width="11.6854460093897"/>
    <col collapsed="false" hidden="false" max="19" min="19" style="0" width="11.0328638497653"/>
    <col collapsed="false" hidden="false" max="20" min="20" style="0" width="22.3943661971831"/>
    <col collapsed="false" hidden="false" max="1025" min="21" style="0" width="10.5399061032864"/>
  </cols>
  <sheetData>
    <row r="1" customFormat="false" ht="40.15" hidden="false" customHeight="false" outlineLevel="0" collapsed="false">
      <c r="B1" s="2" t="s">
        <v>0</v>
      </c>
      <c r="C1" s="3" t="s">
        <v>1</v>
      </c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3" t="s">
        <v>11</v>
      </c>
      <c r="P1" s="3"/>
      <c r="Q1" s="7" t="s">
        <v>12</v>
      </c>
      <c r="R1" s="8" t="s">
        <v>13</v>
      </c>
      <c r="S1" s="9" t="s">
        <v>14</v>
      </c>
      <c r="T1" s="10" t="s">
        <v>15</v>
      </c>
    </row>
    <row r="2" customFormat="false" ht="15" hidden="false" customHeight="false" outlineLevel="0" collapsed="false">
      <c r="K2" s="0"/>
    </row>
    <row r="4" customFormat="false" ht="15" hidden="false" customHeight="false" outlineLevel="0" collapsed="false">
      <c r="A4" s="0" t="n">
        <v>1</v>
      </c>
      <c r="B4" s="11" t="s">
        <v>16</v>
      </c>
      <c r="C4" s="12" t="s">
        <v>17</v>
      </c>
      <c r="D4" s="12"/>
      <c r="E4" s="12"/>
      <c r="F4" s="13" t="n">
        <v>1789</v>
      </c>
      <c r="G4" s="12" t="s">
        <v>18</v>
      </c>
      <c r="H4" s="12" t="s">
        <v>19</v>
      </c>
      <c r="I4" s="12" t="s">
        <v>20</v>
      </c>
      <c r="J4" s="12" t="n">
        <v>3</v>
      </c>
      <c r="K4" s="14" t="s">
        <v>21</v>
      </c>
      <c r="L4" s="15" t="s">
        <v>22</v>
      </c>
      <c r="M4" s="16" t="n">
        <v>180</v>
      </c>
      <c r="N4" s="16" t="n">
        <v>6</v>
      </c>
      <c r="O4" s="12"/>
      <c r="P4" s="12"/>
      <c r="Q4" s="17" t="s">
        <v>23</v>
      </c>
      <c r="R4" s="18" t="n">
        <v>30</v>
      </c>
      <c r="S4" s="19" t="n">
        <f aca="false">IF(R4=0,"",(R4*N4-M4))</f>
        <v>0</v>
      </c>
      <c r="T4" s="20"/>
    </row>
    <row r="5" customFormat="false" ht="15" hidden="false" customHeight="false" outlineLevel="0" collapsed="false">
      <c r="A5" s="0" t="n">
        <v>2</v>
      </c>
      <c r="B5" s="11" t="s">
        <v>16</v>
      </c>
      <c r="C5" s="12" t="s">
        <v>17</v>
      </c>
      <c r="D5" s="12"/>
      <c r="E5" s="12"/>
      <c r="F5" s="13" t="n">
        <v>1789</v>
      </c>
      <c r="G5" s="12" t="s">
        <v>18</v>
      </c>
      <c r="H5" s="12" t="s">
        <v>19</v>
      </c>
      <c r="I5" s="12" t="s">
        <v>20</v>
      </c>
      <c r="J5" s="12" t="n">
        <v>3</v>
      </c>
      <c r="K5" s="14" t="s">
        <v>24</v>
      </c>
      <c r="L5" s="15" t="s">
        <v>22</v>
      </c>
      <c r="M5" s="16" t="n">
        <v>3900</v>
      </c>
      <c r="N5" s="16" t="n">
        <v>26</v>
      </c>
      <c r="O5" s="12" t="s">
        <v>25</v>
      </c>
      <c r="P5" s="12"/>
      <c r="Q5" s="17" t="s">
        <v>23</v>
      </c>
      <c r="R5" s="18" t="n">
        <v>150</v>
      </c>
      <c r="S5" s="19" t="n">
        <f aca="false">IF(R5=0,"",(R5*N5-M5))</f>
        <v>0</v>
      </c>
      <c r="T5" s="20"/>
    </row>
    <row r="6" customFormat="false" ht="15" hidden="false" customHeight="false" outlineLevel="0" collapsed="false">
      <c r="A6" s="0" t="n">
        <v>3</v>
      </c>
      <c r="B6" s="11" t="s">
        <v>16</v>
      </c>
      <c r="C6" s="12" t="s">
        <v>17</v>
      </c>
      <c r="D6" s="12"/>
      <c r="E6" s="12"/>
      <c r="F6" s="13" t="n">
        <v>1789</v>
      </c>
      <c r="G6" s="12" t="s">
        <v>18</v>
      </c>
      <c r="H6" s="12" t="s">
        <v>19</v>
      </c>
      <c r="I6" s="12" t="s">
        <v>20</v>
      </c>
      <c r="J6" s="12" t="n">
        <v>3</v>
      </c>
      <c r="K6" s="14" t="s">
        <v>26</v>
      </c>
      <c r="L6" s="15" t="s">
        <v>22</v>
      </c>
      <c r="M6" s="16" t="n">
        <v>1050</v>
      </c>
      <c r="N6" s="16" t="n">
        <v>7</v>
      </c>
      <c r="O6" s="12" t="s">
        <v>25</v>
      </c>
      <c r="P6" s="12"/>
      <c r="Q6" s="17" t="s">
        <v>23</v>
      </c>
      <c r="R6" s="18" t="n">
        <v>150</v>
      </c>
      <c r="S6" s="19" t="n">
        <f aca="false">IF(R6=0,"",(R6*N6-M6))</f>
        <v>0</v>
      </c>
      <c r="T6" s="20"/>
    </row>
    <row r="7" customFormat="false" ht="15" hidden="false" customHeight="false" outlineLevel="0" collapsed="false">
      <c r="A7" s="0" t="n">
        <v>4</v>
      </c>
      <c r="B7" s="11" t="s">
        <v>16</v>
      </c>
      <c r="C7" s="12" t="s">
        <v>17</v>
      </c>
      <c r="D7" s="12"/>
      <c r="E7" s="12"/>
      <c r="F7" s="13" t="n">
        <v>1789</v>
      </c>
      <c r="G7" s="12" t="s">
        <v>18</v>
      </c>
      <c r="H7" s="12" t="s">
        <v>19</v>
      </c>
      <c r="I7" s="12" t="s">
        <v>20</v>
      </c>
      <c r="J7" s="12" t="n">
        <v>3</v>
      </c>
      <c r="K7" s="14" t="s">
        <v>26</v>
      </c>
      <c r="L7" s="15" t="s">
        <v>22</v>
      </c>
      <c r="M7" s="16" t="n">
        <v>48300</v>
      </c>
      <c r="N7" s="16" t="n">
        <v>322</v>
      </c>
      <c r="O7" s="12" t="s">
        <v>27</v>
      </c>
      <c r="P7" s="12"/>
      <c r="Q7" s="17" t="s">
        <v>23</v>
      </c>
      <c r="R7" s="18" t="n">
        <v>150</v>
      </c>
      <c r="S7" s="19" t="n">
        <f aca="false">IF(R7=0,"",(R7*N7-M7))</f>
        <v>0</v>
      </c>
      <c r="T7" s="20"/>
    </row>
    <row r="8" customFormat="false" ht="15" hidden="false" customHeight="false" outlineLevel="0" collapsed="false">
      <c r="A8" s="0" t="n">
        <v>5</v>
      </c>
      <c r="B8" s="11" t="s">
        <v>16</v>
      </c>
      <c r="C8" s="12" t="s">
        <v>17</v>
      </c>
      <c r="D8" s="12"/>
      <c r="E8" s="12"/>
      <c r="F8" s="13" t="n">
        <v>1789</v>
      </c>
      <c r="G8" s="12" t="s">
        <v>18</v>
      </c>
      <c r="H8" s="12" t="s">
        <v>19</v>
      </c>
      <c r="I8" s="12" t="s">
        <v>20</v>
      </c>
      <c r="J8" s="12" t="n">
        <v>3</v>
      </c>
      <c r="K8" s="14" t="s">
        <v>28</v>
      </c>
      <c r="L8" s="15" t="s">
        <v>22</v>
      </c>
      <c r="M8" s="16" t="n">
        <v>150</v>
      </c>
      <c r="N8" s="16" t="n">
        <v>50</v>
      </c>
      <c r="O8" s="12" t="s">
        <v>25</v>
      </c>
      <c r="P8" s="12"/>
      <c r="Q8" s="17" t="s">
        <v>23</v>
      </c>
      <c r="R8" s="18" t="n">
        <v>3</v>
      </c>
      <c r="S8" s="19" t="n">
        <f aca="false">IF(R8=0,"",(R8*N8-M8))</f>
        <v>0</v>
      </c>
      <c r="T8" s="20"/>
    </row>
    <row r="9" customFormat="false" ht="15" hidden="false" customHeight="false" outlineLevel="0" collapsed="false">
      <c r="A9" s="0" t="n">
        <v>6</v>
      </c>
      <c r="B9" s="11" t="s">
        <v>16</v>
      </c>
      <c r="C9" s="12" t="s">
        <v>17</v>
      </c>
      <c r="D9" s="12"/>
      <c r="E9" s="12"/>
      <c r="F9" s="13" t="n">
        <v>1789</v>
      </c>
      <c r="G9" s="12" t="s">
        <v>18</v>
      </c>
      <c r="H9" s="12" t="s">
        <v>19</v>
      </c>
      <c r="I9" s="12" t="s">
        <v>20</v>
      </c>
      <c r="J9" s="12" t="n">
        <v>3</v>
      </c>
      <c r="K9" s="14" t="s">
        <v>29</v>
      </c>
      <c r="L9" s="15" t="s">
        <v>22</v>
      </c>
      <c r="M9" s="16" t="n">
        <v>380</v>
      </c>
      <c r="N9" s="16" t="n">
        <v>38</v>
      </c>
      <c r="O9" s="12" t="s">
        <v>25</v>
      </c>
      <c r="P9" s="12"/>
      <c r="Q9" s="17" t="s">
        <v>23</v>
      </c>
      <c r="R9" s="18" t="n">
        <v>10</v>
      </c>
      <c r="S9" s="19" t="n">
        <f aca="false">IF(R9=0,"",(R9*N9-M9))</f>
        <v>0</v>
      </c>
      <c r="T9" s="20"/>
    </row>
    <row r="10" customFormat="false" ht="15" hidden="false" customHeight="false" outlineLevel="0" collapsed="false">
      <c r="A10" s="0" t="n">
        <v>7</v>
      </c>
      <c r="B10" s="11" t="s">
        <v>16</v>
      </c>
      <c r="C10" s="12" t="s">
        <v>17</v>
      </c>
      <c r="D10" s="12"/>
      <c r="E10" s="12"/>
      <c r="F10" s="13" t="n">
        <v>1789</v>
      </c>
      <c r="G10" s="12" t="s">
        <v>18</v>
      </c>
      <c r="H10" s="12" t="s">
        <v>19</v>
      </c>
      <c r="I10" s="12" t="s">
        <v>20</v>
      </c>
      <c r="J10" s="12" t="n">
        <v>3</v>
      </c>
      <c r="K10" s="14" t="s">
        <v>30</v>
      </c>
      <c r="L10" s="15" t="s">
        <v>22</v>
      </c>
      <c r="M10" s="16" t="n">
        <v>20605</v>
      </c>
      <c r="N10" s="16" t="n">
        <v>4121</v>
      </c>
      <c r="O10" s="12" t="s">
        <v>25</v>
      </c>
      <c r="P10" s="12"/>
      <c r="Q10" s="17" t="s">
        <v>23</v>
      </c>
      <c r="R10" s="18" t="n">
        <v>5</v>
      </c>
      <c r="S10" s="19" t="n">
        <f aca="false">IF(R10=0,"",(R10*N10-M10))</f>
        <v>0</v>
      </c>
      <c r="T10" s="20"/>
    </row>
    <row r="11" customFormat="false" ht="15" hidden="false" customHeight="false" outlineLevel="0" collapsed="false">
      <c r="A11" s="0" t="n">
        <v>8</v>
      </c>
      <c r="B11" s="11" t="s">
        <v>16</v>
      </c>
      <c r="C11" s="12" t="s">
        <v>17</v>
      </c>
      <c r="D11" s="12"/>
      <c r="E11" s="12"/>
      <c r="F11" s="13" t="n">
        <v>1789</v>
      </c>
      <c r="G11" s="12" t="s">
        <v>18</v>
      </c>
      <c r="H11" s="12" t="s">
        <v>19</v>
      </c>
      <c r="I11" s="12" t="s">
        <v>20</v>
      </c>
      <c r="J11" s="12" t="n">
        <v>3</v>
      </c>
      <c r="K11" s="14" t="s">
        <v>31</v>
      </c>
      <c r="L11" s="15" t="s">
        <v>22</v>
      </c>
      <c r="M11" s="16" t="n">
        <v>744</v>
      </c>
      <c r="N11" s="16" t="n">
        <v>93</v>
      </c>
      <c r="O11" s="12" t="s">
        <v>25</v>
      </c>
      <c r="P11" s="12"/>
      <c r="Q11" s="17" t="s">
        <v>23</v>
      </c>
      <c r="R11" s="18" t="n">
        <v>8</v>
      </c>
      <c r="S11" s="19" t="n">
        <f aca="false">IF(R11=0,"",(R11*N11-M11))</f>
        <v>0</v>
      </c>
      <c r="T11" s="20"/>
    </row>
    <row r="12" customFormat="false" ht="15" hidden="false" customHeight="false" outlineLevel="0" collapsed="false">
      <c r="A12" s="0" t="n">
        <v>9</v>
      </c>
      <c r="B12" s="11" t="s">
        <v>16</v>
      </c>
      <c r="C12" s="12" t="s">
        <v>17</v>
      </c>
      <c r="D12" s="12"/>
      <c r="E12" s="12"/>
      <c r="F12" s="13" t="n">
        <v>1789</v>
      </c>
      <c r="G12" s="12" t="s">
        <v>18</v>
      </c>
      <c r="H12" s="12" t="s">
        <v>19</v>
      </c>
      <c r="I12" s="12" t="s">
        <v>20</v>
      </c>
      <c r="J12" s="12" t="n">
        <v>3</v>
      </c>
      <c r="K12" s="14" t="s">
        <v>32</v>
      </c>
      <c r="L12" s="15" t="s">
        <v>22</v>
      </c>
      <c r="M12" s="16" t="n">
        <v>677520</v>
      </c>
      <c r="N12" s="16" t="n">
        <v>67752</v>
      </c>
      <c r="O12" s="12" t="s">
        <v>25</v>
      </c>
      <c r="P12" s="12"/>
      <c r="Q12" s="17" t="s">
        <v>23</v>
      </c>
      <c r="R12" s="18" t="n">
        <v>10</v>
      </c>
      <c r="S12" s="19" t="n">
        <f aca="false">IF(R12=0,"",(R12*N12-M12))</f>
        <v>0</v>
      </c>
      <c r="T12" s="20"/>
    </row>
    <row r="13" customFormat="false" ht="15" hidden="false" customHeight="false" outlineLevel="0" collapsed="false">
      <c r="A13" s="0" t="n">
        <v>10</v>
      </c>
      <c r="B13" s="11" t="s">
        <v>16</v>
      </c>
      <c r="C13" s="12" t="s">
        <v>17</v>
      </c>
      <c r="D13" s="12"/>
      <c r="E13" s="12"/>
      <c r="F13" s="13" t="n">
        <v>1789</v>
      </c>
      <c r="G13" s="12" t="s">
        <v>18</v>
      </c>
      <c r="H13" s="12" t="s">
        <v>19</v>
      </c>
      <c r="I13" s="12" t="s">
        <v>20</v>
      </c>
      <c r="J13" s="12" t="n">
        <v>3</v>
      </c>
      <c r="K13" s="14" t="s">
        <v>33</v>
      </c>
      <c r="L13" s="15" t="s">
        <v>22</v>
      </c>
      <c r="M13" s="16" t="n">
        <v>110600</v>
      </c>
      <c r="N13" s="16" t="n">
        <v>2212</v>
      </c>
      <c r="O13" s="12" t="s">
        <v>27</v>
      </c>
      <c r="P13" s="12"/>
      <c r="Q13" s="17" t="s">
        <v>23</v>
      </c>
      <c r="R13" s="18" t="n">
        <v>50</v>
      </c>
      <c r="S13" s="19" t="n">
        <f aca="false">IF(R13=0,"",(R13*N13-M13))</f>
        <v>0</v>
      </c>
      <c r="T13" s="20"/>
    </row>
    <row r="14" customFormat="false" ht="15" hidden="false" customHeight="false" outlineLevel="0" collapsed="false">
      <c r="A14" s="0" t="n">
        <v>11</v>
      </c>
      <c r="B14" s="11" t="s">
        <v>16</v>
      </c>
      <c r="C14" s="12" t="s">
        <v>17</v>
      </c>
      <c r="D14" s="12"/>
      <c r="E14" s="12"/>
      <c r="F14" s="13" t="n">
        <v>1789</v>
      </c>
      <c r="G14" s="12" t="s">
        <v>18</v>
      </c>
      <c r="H14" s="12" t="s">
        <v>19</v>
      </c>
      <c r="I14" s="12" t="s">
        <v>20</v>
      </c>
      <c r="J14" s="12" t="n">
        <v>3</v>
      </c>
      <c r="K14" s="14" t="s">
        <v>34</v>
      </c>
      <c r="L14" s="15" t="s">
        <v>22</v>
      </c>
      <c r="M14" s="16" t="n">
        <v>1950</v>
      </c>
      <c r="N14" s="16" t="n">
        <v>39</v>
      </c>
      <c r="O14" s="12" t="s">
        <v>25</v>
      </c>
      <c r="P14" s="12"/>
      <c r="Q14" s="17" t="s">
        <v>23</v>
      </c>
      <c r="R14" s="18" t="n">
        <v>50</v>
      </c>
      <c r="S14" s="19" t="n">
        <f aca="false">IF(R14=0,"",(R14*N14-M14))</f>
        <v>0</v>
      </c>
      <c r="T14" s="20"/>
    </row>
    <row r="15" customFormat="false" ht="15" hidden="false" customHeight="false" outlineLevel="0" collapsed="false">
      <c r="A15" s="0" t="n">
        <v>12</v>
      </c>
      <c r="B15" s="11" t="s">
        <v>16</v>
      </c>
      <c r="C15" s="12" t="s">
        <v>17</v>
      </c>
      <c r="D15" s="12"/>
      <c r="E15" s="12"/>
      <c r="F15" s="13" t="n">
        <v>1789</v>
      </c>
      <c r="G15" s="12" t="s">
        <v>18</v>
      </c>
      <c r="H15" s="12" t="s">
        <v>19</v>
      </c>
      <c r="I15" s="12" t="s">
        <v>20</v>
      </c>
      <c r="J15" s="12" t="n">
        <v>3</v>
      </c>
      <c r="K15" s="14" t="s">
        <v>35</v>
      </c>
      <c r="L15" s="15" t="s">
        <v>22</v>
      </c>
      <c r="M15" s="16" t="n">
        <v>1332</v>
      </c>
      <c r="N15" s="16" t="n">
        <f aca="false">3330/100</f>
        <v>33.3</v>
      </c>
      <c r="O15" s="12" t="s">
        <v>25</v>
      </c>
      <c r="P15" s="12"/>
      <c r="Q15" s="17" t="s">
        <v>36</v>
      </c>
      <c r="R15" s="18" t="n">
        <v>40</v>
      </c>
      <c r="S15" s="19" t="n">
        <f aca="false">IF(R15=0,"",(R15*N15-M15))</f>
        <v>0</v>
      </c>
      <c r="T15" s="20" t="s">
        <v>37</v>
      </c>
    </row>
    <row r="16" customFormat="false" ht="15" hidden="false" customHeight="false" outlineLevel="0" collapsed="false">
      <c r="A16" s="0" t="n">
        <v>13</v>
      </c>
      <c r="B16" s="11" t="s">
        <v>16</v>
      </c>
      <c r="C16" s="12" t="s">
        <v>17</v>
      </c>
      <c r="D16" s="12"/>
      <c r="E16" s="12"/>
      <c r="F16" s="13" t="n">
        <v>1789</v>
      </c>
      <c r="G16" s="12" t="s">
        <v>18</v>
      </c>
      <c r="H16" s="12" t="s">
        <v>19</v>
      </c>
      <c r="I16" s="12" t="s">
        <v>20</v>
      </c>
      <c r="J16" s="12" t="n">
        <v>3</v>
      </c>
      <c r="K16" s="14" t="s">
        <v>38</v>
      </c>
      <c r="L16" s="15" t="s">
        <v>22</v>
      </c>
      <c r="M16" s="16" t="n">
        <v>198</v>
      </c>
      <c r="N16" s="16" t="n">
        <v>11</v>
      </c>
      <c r="O16" s="12" t="s">
        <v>27</v>
      </c>
      <c r="P16" s="12"/>
      <c r="Q16" s="17" t="s">
        <v>39</v>
      </c>
      <c r="R16" s="18" t="n">
        <v>18</v>
      </c>
      <c r="S16" s="19" t="n">
        <f aca="false">IF(R16=0,"",(R16*N16-M16))</f>
        <v>0</v>
      </c>
      <c r="T16" s="20" t="s">
        <v>40</v>
      </c>
    </row>
    <row r="17" customFormat="false" ht="15" hidden="false" customHeight="false" outlineLevel="0" collapsed="false">
      <c r="A17" s="0" t="n">
        <v>14</v>
      </c>
      <c r="B17" s="11" t="s">
        <v>16</v>
      </c>
      <c r="C17" s="12" t="s">
        <v>17</v>
      </c>
      <c r="D17" s="12"/>
      <c r="E17" s="12"/>
      <c r="F17" s="13" t="n">
        <v>1789</v>
      </c>
      <c r="G17" s="12" t="s">
        <v>18</v>
      </c>
      <c r="H17" s="12" t="s">
        <v>19</v>
      </c>
      <c r="I17" s="12" t="s">
        <v>20</v>
      </c>
      <c r="J17" s="12" t="n">
        <v>3</v>
      </c>
      <c r="K17" s="14" t="s">
        <v>41</v>
      </c>
      <c r="L17" s="15" t="s">
        <v>22</v>
      </c>
      <c r="M17" s="16" t="n">
        <v>2280</v>
      </c>
      <c r="N17" s="16" t="n">
        <v>152</v>
      </c>
      <c r="O17" s="12" t="s">
        <v>42</v>
      </c>
      <c r="P17" s="12"/>
      <c r="Q17" s="17" t="s">
        <v>39</v>
      </c>
      <c r="R17" s="18" t="n">
        <v>15</v>
      </c>
      <c r="S17" s="19" t="n">
        <f aca="false">IF(R17=0,"",(R17*N17-M17))</f>
        <v>0</v>
      </c>
      <c r="T17" s="20" t="s">
        <v>43</v>
      </c>
    </row>
    <row r="18" customFormat="false" ht="15" hidden="false" customHeight="false" outlineLevel="0" collapsed="false">
      <c r="A18" s="0" t="n">
        <v>15</v>
      </c>
      <c r="B18" s="11" t="s">
        <v>16</v>
      </c>
      <c r="C18" s="12" t="s">
        <v>17</v>
      </c>
      <c r="D18" s="12"/>
      <c r="E18" s="12"/>
      <c r="F18" s="13" t="n">
        <v>1789</v>
      </c>
      <c r="G18" s="12" t="s">
        <v>18</v>
      </c>
      <c r="H18" s="12" t="s">
        <v>19</v>
      </c>
      <c r="I18" s="12" t="s">
        <v>20</v>
      </c>
      <c r="J18" s="12" t="n">
        <v>3</v>
      </c>
      <c r="K18" s="14" t="s">
        <v>44</v>
      </c>
      <c r="L18" s="15" t="s">
        <v>22</v>
      </c>
      <c r="M18" s="16" t="n">
        <v>2400</v>
      </c>
      <c r="N18" s="16" t="n">
        <v>48</v>
      </c>
      <c r="O18" s="12" t="s">
        <v>27</v>
      </c>
      <c r="P18" s="12"/>
      <c r="Q18" s="17" t="s">
        <v>45</v>
      </c>
      <c r="R18" s="18" t="n">
        <v>50</v>
      </c>
      <c r="S18" s="19" t="n">
        <f aca="false">IF(R18=0,"",(R18*N18-M18))</f>
        <v>0</v>
      </c>
      <c r="T18" s="20" t="s">
        <v>46</v>
      </c>
    </row>
    <row r="19" customFormat="false" ht="15" hidden="false" customHeight="false" outlineLevel="0" collapsed="false">
      <c r="A19" s="0" t="n">
        <v>16</v>
      </c>
      <c r="B19" s="11" t="s">
        <v>16</v>
      </c>
      <c r="C19" s="12" t="s">
        <v>17</v>
      </c>
      <c r="D19" s="12"/>
      <c r="E19" s="12"/>
      <c r="F19" s="13" t="n">
        <v>1789</v>
      </c>
      <c r="G19" s="12" t="s">
        <v>18</v>
      </c>
      <c r="H19" s="12" t="s">
        <v>19</v>
      </c>
      <c r="I19" s="12" t="s">
        <v>20</v>
      </c>
      <c r="J19" s="12" t="n">
        <v>3</v>
      </c>
      <c r="K19" s="14" t="s">
        <v>47</v>
      </c>
      <c r="L19" s="15" t="s">
        <v>22</v>
      </c>
      <c r="M19" s="16" t="n">
        <v>35334</v>
      </c>
      <c r="N19" s="16" t="n">
        <f aca="false">23556/100</f>
        <v>235.56</v>
      </c>
      <c r="O19" s="12" t="s">
        <v>27</v>
      </c>
      <c r="P19" s="12"/>
      <c r="Q19" s="17" t="s">
        <v>36</v>
      </c>
      <c r="R19" s="18" t="n">
        <v>150</v>
      </c>
      <c r="S19" s="19" t="n">
        <f aca="false">IF(R19=0,"",(R19*N19-M19))</f>
        <v>0</v>
      </c>
      <c r="T19" s="20" t="s">
        <v>37</v>
      </c>
    </row>
    <row r="20" customFormat="false" ht="15" hidden="false" customHeight="false" outlineLevel="0" collapsed="false">
      <c r="A20" s="0" t="n">
        <v>17</v>
      </c>
      <c r="B20" s="11" t="s">
        <v>16</v>
      </c>
      <c r="C20" s="12" t="s">
        <v>17</v>
      </c>
      <c r="D20" s="12"/>
      <c r="E20" s="12"/>
      <c r="F20" s="13" t="n">
        <v>1789</v>
      </c>
      <c r="G20" s="12" t="s">
        <v>18</v>
      </c>
      <c r="H20" s="12" t="s">
        <v>19</v>
      </c>
      <c r="I20" s="12" t="s">
        <v>20</v>
      </c>
      <c r="J20" s="12" t="n">
        <v>3</v>
      </c>
      <c r="K20" s="14" t="s">
        <v>48</v>
      </c>
      <c r="L20" s="15" t="s">
        <v>22</v>
      </c>
      <c r="M20" s="16" t="n">
        <v>2400</v>
      </c>
      <c r="N20" s="16" t="n">
        <f aca="false">600/100</f>
        <v>6</v>
      </c>
      <c r="O20" s="12" t="s">
        <v>27</v>
      </c>
      <c r="P20" s="12"/>
      <c r="Q20" s="17" t="s">
        <v>36</v>
      </c>
      <c r="R20" s="18" t="n">
        <v>400</v>
      </c>
      <c r="S20" s="19" t="n">
        <f aca="false">IF(R20=0,"",(R20*N20-M20))</f>
        <v>0</v>
      </c>
      <c r="T20" s="20" t="s">
        <v>37</v>
      </c>
    </row>
    <row r="21" customFormat="false" ht="15" hidden="false" customHeight="false" outlineLevel="0" collapsed="false">
      <c r="A21" s="0" t="n">
        <v>18</v>
      </c>
      <c r="B21" s="11" t="s">
        <v>16</v>
      </c>
      <c r="C21" s="12" t="s">
        <v>17</v>
      </c>
      <c r="D21" s="12"/>
      <c r="E21" s="12"/>
      <c r="F21" s="13" t="n">
        <v>1789</v>
      </c>
      <c r="G21" s="12" t="s">
        <v>18</v>
      </c>
      <c r="H21" s="12" t="s">
        <v>19</v>
      </c>
      <c r="I21" s="12" t="s">
        <v>20</v>
      </c>
      <c r="J21" s="12" t="n">
        <v>3</v>
      </c>
      <c r="K21" s="14" t="s">
        <v>49</v>
      </c>
      <c r="L21" s="15" t="s">
        <v>22</v>
      </c>
      <c r="M21" s="16" t="n">
        <v>224</v>
      </c>
      <c r="N21" s="16" t="n">
        <v>16</v>
      </c>
      <c r="O21" s="12" t="s">
        <v>27</v>
      </c>
      <c r="P21" s="12"/>
      <c r="Q21" s="17" t="s">
        <v>23</v>
      </c>
      <c r="R21" s="18" t="n">
        <v>14</v>
      </c>
      <c r="S21" s="19" t="n">
        <f aca="false">IF(R21=0,"",(R21*N21-M21))</f>
        <v>0</v>
      </c>
      <c r="T21" s="20" t="s">
        <v>50</v>
      </c>
    </row>
    <row r="22" customFormat="false" ht="15" hidden="false" customHeight="false" outlineLevel="0" collapsed="false">
      <c r="A22" s="0" t="n">
        <v>19</v>
      </c>
      <c r="B22" s="11" t="s">
        <v>16</v>
      </c>
      <c r="C22" s="12" t="s">
        <v>17</v>
      </c>
      <c r="D22" s="12"/>
      <c r="E22" s="12"/>
      <c r="F22" s="13" t="n">
        <v>1789</v>
      </c>
      <c r="G22" s="12" t="s">
        <v>18</v>
      </c>
      <c r="H22" s="12" t="s">
        <v>19</v>
      </c>
      <c r="I22" s="12" t="s">
        <v>20</v>
      </c>
      <c r="J22" s="12" t="n">
        <v>3</v>
      </c>
      <c r="K22" s="14" t="s">
        <v>51</v>
      </c>
      <c r="L22" s="15" t="s">
        <v>22</v>
      </c>
      <c r="M22" s="16" t="n">
        <v>127</v>
      </c>
      <c r="N22" s="16" t="n">
        <f aca="false">2120/100</f>
        <v>21.2</v>
      </c>
      <c r="O22" s="12" t="s">
        <v>27</v>
      </c>
      <c r="P22" s="12"/>
      <c r="Q22" s="17" t="s">
        <v>36</v>
      </c>
      <c r="R22" s="18" t="n">
        <v>6</v>
      </c>
      <c r="S22" s="19" t="n">
        <f aca="false">IF(R22=0,"",(R22*N22-M22))</f>
        <v>0.199999999999989</v>
      </c>
      <c r="T22" s="20" t="s">
        <v>37</v>
      </c>
    </row>
    <row r="23" customFormat="false" ht="15" hidden="false" customHeight="false" outlineLevel="0" collapsed="false">
      <c r="A23" s="0" t="n">
        <v>20</v>
      </c>
      <c r="B23" s="11" t="s">
        <v>16</v>
      </c>
      <c r="C23" s="12" t="s">
        <v>17</v>
      </c>
      <c r="D23" s="12"/>
      <c r="E23" s="12"/>
      <c r="F23" s="13" t="n">
        <v>1789</v>
      </c>
      <c r="G23" s="12" t="s">
        <v>18</v>
      </c>
      <c r="H23" s="12" t="s">
        <v>19</v>
      </c>
      <c r="I23" s="12" t="s">
        <v>20</v>
      </c>
      <c r="J23" s="12" t="n">
        <v>3</v>
      </c>
      <c r="K23" s="14" t="s">
        <v>52</v>
      </c>
      <c r="L23" s="15" t="s">
        <v>22</v>
      </c>
      <c r="M23" s="16" t="n">
        <v>184</v>
      </c>
      <c r="N23" s="16" t="n">
        <f aca="false">184/100</f>
        <v>1.84</v>
      </c>
      <c r="O23" s="12" t="s">
        <v>25</v>
      </c>
      <c r="P23" s="12"/>
      <c r="Q23" s="17" t="s">
        <v>36</v>
      </c>
      <c r="R23" s="18" t="n">
        <v>100</v>
      </c>
      <c r="S23" s="19" t="n">
        <f aca="false">IF(R23=0,"",(R23*N23-M23))</f>
        <v>0</v>
      </c>
      <c r="T23" s="20" t="s">
        <v>37</v>
      </c>
    </row>
    <row r="24" customFormat="false" ht="15" hidden="false" customHeight="false" outlineLevel="0" collapsed="false">
      <c r="A24" s="0" t="n">
        <v>21</v>
      </c>
      <c r="B24" s="11" t="s">
        <v>16</v>
      </c>
      <c r="C24" s="12" t="s">
        <v>17</v>
      </c>
      <c r="D24" s="12"/>
      <c r="E24" s="12"/>
      <c r="F24" s="13" t="n">
        <v>1789</v>
      </c>
      <c r="G24" s="12" t="s">
        <v>18</v>
      </c>
      <c r="H24" s="12" t="s">
        <v>19</v>
      </c>
      <c r="I24" s="12" t="s">
        <v>20</v>
      </c>
      <c r="J24" s="12" t="n">
        <v>3</v>
      </c>
      <c r="K24" s="14" t="s">
        <v>53</v>
      </c>
      <c r="L24" s="15" t="s">
        <v>22</v>
      </c>
      <c r="M24" s="16" t="n">
        <v>1692</v>
      </c>
      <c r="N24" s="16" t="n">
        <v>11.28</v>
      </c>
      <c r="O24" s="12" t="s">
        <v>25</v>
      </c>
      <c r="P24" s="12"/>
      <c r="Q24" s="17" t="s">
        <v>36</v>
      </c>
      <c r="R24" s="18" t="n">
        <v>150</v>
      </c>
      <c r="S24" s="19" t="n">
        <f aca="false">IF(R24=0,"",(R24*N24-M24))</f>
        <v>0</v>
      </c>
      <c r="T24" s="20" t="s">
        <v>37</v>
      </c>
    </row>
    <row r="25" customFormat="false" ht="15" hidden="false" customHeight="false" outlineLevel="0" collapsed="false">
      <c r="A25" s="0" t="n">
        <v>22</v>
      </c>
      <c r="B25" s="11" t="s">
        <v>16</v>
      </c>
      <c r="C25" s="12" t="s">
        <v>17</v>
      </c>
      <c r="D25" s="12"/>
      <c r="E25" s="12"/>
      <c r="F25" s="13" t="n">
        <v>1789</v>
      </c>
      <c r="G25" s="12" t="s">
        <v>18</v>
      </c>
      <c r="H25" s="12" t="s">
        <v>19</v>
      </c>
      <c r="I25" s="12" t="s">
        <v>20</v>
      </c>
      <c r="J25" s="12" t="n">
        <v>3</v>
      </c>
      <c r="K25" s="14" t="s">
        <v>54</v>
      </c>
      <c r="L25" s="15" t="s">
        <v>22</v>
      </c>
      <c r="M25" s="16" t="n">
        <v>3756</v>
      </c>
      <c r="N25" s="16" t="n">
        <v>626</v>
      </c>
      <c r="O25" s="12" t="s">
        <v>27</v>
      </c>
      <c r="P25" s="12"/>
      <c r="Q25" s="17" t="s">
        <v>45</v>
      </c>
      <c r="R25" s="18" t="n">
        <v>6</v>
      </c>
      <c r="S25" s="19" t="n">
        <f aca="false">IF(R25=0,"",(R25*N25-M25))</f>
        <v>0</v>
      </c>
      <c r="T25" s="20" t="s">
        <v>55</v>
      </c>
    </row>
    <row r="26" customFormat="false" ht="15" hidden="false" customHeight="false" outlineLevel="0" collapsed="false">
      <c r="A26" s="0" t="n">
        <v>23</v>
      </c>
      <c r="B26" s="11" t="s">
        <v>16</v>
      </c>
      <c r="C26" s="12" t="s">
        <v>17</v>
      </c>
      <c r="D26" s="12"/>
      <c r="E26" s="12"/>
      <c r="F26" s="13" t="n">
        <v>1789</v>
      </c>
      <c r="G26" s="12" t="s">
        <v>18</v>
      </c>
      <c r="H26" s="12" t="s">
        <v>19</v>
      </c>
      <c r="I26" s="12" t="s">
        <v>20</v>
      </c>
      <c r="J26" s="12" t="n">
        <v>3</v>
      </c>
      <c r="K26" s="14" t="s">
        <v>54</v>
      </c>
      <c r="L26" s="15" t="s">
        <v>22</v>
      </c>
      <c r="M26" s="16" t="n">
        <v>1440</v>
      </c>
      <c r="N26" s="16" t="n">
        <v>120</v>
      </c>
      <c r="O26" s="12" t="s">
        <v>56</v>
      </c>
      <c r="P26" s="12"/>
      <c r="Q26" s="17" t="s">
        <v>45</v>
      </c>
      <c r="R26" s="18" t="n">
        <v>12</v>
      </c>
      <c r="S26" s="19" t="n">
        <f aca="false">IF(R26=0,"",(R26*N26-M26))</f>
        <v>0</v>
      </c>
      <c r="T26" s="20" t="s">
        <v>57</v>
      </c>
    </row>
    <row r="27" customFormat="false" ht="15" hidden="false" customHeight="false" outlineLevel="0" collapsed="false">
      <c r="A27" s="0" t="n">
        <v>24</v>
      </c>
      <c r="B27" s="11" t="s">
        <v>16</v>
      </c>
      <c r="C27" s="12" t="s">
        <v>17</v>
      </c>
      <c r="D27" s="12"/>
      <c r="E27" s="12"/>
      <c r="F27" s="13" t="n">
        <v>1789</v>
      </c>
      <c r="G27" s="12" t="s">
        <v>18</v>
      </c>
      <c r="H27" s="12" t="s">
        <v>19</v>
      </c>
      <c r="I27" s="12" t="s">
        <v>20</v>
      </c>
      <c r="J27" s="12" t="n">
        <v>3</v>
      </c>
      <c r="K27" s="14" t="s">
        <v>58</v>
      </c>
      <c r="L27" s="15" t="s">
        <v>22</v>
      </c>
      <c r="M27" s="16" t="n">
        <v>1012</v>
      </c>
      <c r="N27" s="16"/>
      <c r="O27" s="12" t="s">
        <v>59</v>
      </c>
      <c r="P27" s="12"/>
      <c r="Q27" s="17"/>
      <c r="R27" s="18" t="n">
        <v>0</v>
      </c>
      <c r="S27" s="19" t="str">
        <f aca="false">IF(R27=0,"",(R27*N27-M27))</f>
        <v/>
      </c>
      <c r="T27" s="20"/>
    </row>
    <row r="28" customFormat="false" ht="15" hidden="false" customHeight="false" outlineLevel="0" collapsed="false">
      <c r="A28" s="0" t="n">
        <v>25</v>
      </c>
      <c r="B28" s="11" t="s">
        <v>16</v>
      </c>
      <c r="C28" s="12" t="s">
        <v>17</v>
      </c>
      <c r="D28" s="12"/>
      <c r="E28" s="12"/>
      <c r="F28" s="13" t="n">
        <v>1789</v>
      </c>
      <c r="G28" s="12" t="s">
        <v>18</v>
      </c>
      <c r="H28" s="12" t="s">
        <v>19</v>
      </c>
      <c r="I28" s="12" t="s">
        <v>20</v>
      </c>
      <c r="J28" s="12" t="n">
        <v>3</v>
      </c>
      <c r="K28" s="14" t="s">
        <v>60</v>
      </c>
      <c r="L28" s="15" t="s">
        <v>22</v>
      </c>
      <c r="M28" s="16" t="n">
        <v>964</v>
      </c>
      <c r="N28" s="16" t="n">
        <f aca="false">643/100</f>
        <v>6.43</v>
      </c>
      <c r="O28" s="12" t="s">
        <v>61</v>
      </c>
      <c r="P28" s="12"/>
      <c r="Q28" s="17" t="s">
        <v>36</v>
      </c>
      <c r="R28" s="18" t="n">
        <v>150</v>
      </c>
      <c r="S28" s="19" t="n">
        <f aca="false">IF(R28=0,"",(R28*N28-M28))</f>
        <v>0.5</v>
      </c>
      <c r="T28" s="20" t="s">
        <v>37</v>
      </c>
    </row>
    <row r="29" customFormat="false" ht="15" hidden="false" customHeight="false" outlineLevel="0" collapsed="false">
      <c r="A29" s="0" t="n">
        <v>26</v>
      </c>
      <c r="B29" s="11" t="s">
        <v>16</v>
      </c>
      <c r="C29" s="12" t="s">
        <v>17</v>
      </c>
      <c r="D29" s="12"/>
      <c r="E29" s="12"/>
      <c r="F29" s="13" t="n">
        <v>1789</v>
      </c>
      <c r="G29" s="12" t="s">
        <v>18</v>
      </c>
      <c r="H29" s="12" t="s">
        <v>19</v>
      </c>
      <c r="I29" s="12" t="s">
        <v>20</v>
      </c>
      <c r="J29" s="12" t="n">
        <v>3</v>
      </c>
      <c r="K29" s="14" t="s">
        <v>62</v>
      </c>
      <c r="L29" s="15" t="s">
        <v>22</v>
      </c>
      <c r="M29" s="16" t="n">
        <v>5761</v>
      </c>
      <c r="N29" s="16" t="n">
        <f aca="false">3841/100</f>
        <v>38.41</v>
      </c>
      <c r="O29" s="12" t="s">
        <v>61</v>
      </c>
      <c r="P29" s="12"/>
      <c r="Q29" s="17" t="s">
        <v>36</v>
      </c>
      <c r="R29" s="18" t="n">
        <v>150</v>
      </c>
      <c r="S29" s="19" t="n">
        <f aca="false">IF(R29=0,"",(R29*N29-M29))</f>
        <v>0.499999999999091</v>
      </c>
      <c r="T29" s="20" t="s">
        <v>37</v>
      </c>
    </row>
    <row r="30" customFormat="false" ht="15" hidden="false" customHeight="false" outlineLevel="0" collapsed="false">
      <c r="A30" s="0" t="n">
        <v>27</v>
      </c>
      <c r="B30" s="11" t="s">
        <v>16</v>
      </c>
      <c r="C30" s="12" t="s">
        <v>17</v>
      </c>
      <c r="D30" s="12"/>
      <c r="E30" s="12"/>
      <c r="F30" s="13" t="n">
        <v>1789</v>
      </c>
      <c r="G30" s="12" t="s">
        <v>18</v>
      </c>
      <c r="H30" s="12" t="s">
        <v>19</v>
      </c>
      <c r="I30" s="12" t="s">
        <v>20</v>
      </c>
      <c r="J30" s="12" t="n">
        <v>3</v>
      </c>
      <c r="K30" s="14" t="s">
        <v>63</v>
      </c>
      <c r="L30" s="15" t="s">
        <v>22</v>
      </c>
      <c r="M30" s="16" t="n">
        <v>600</v>
      </c>
      <c r="N30" s="16" t="n">
        <v>100</v>
      </c>
      <c r="O30" s="12" t="s">
        <v>61</v>
      </c>
      <c r="P30" s="12"/>
      <c r="Q30" s="17" t="s">
        <v>45</v>
      </c>
      <c r="R30" s="18" t="n">
        <v>6</v>
      </c>
      <c r="S30" s="19" t="n">
        <f aca="false">IF(R30=0,"",(R30*N30-M30))</f>
        <v>0</v>
      </c>
      <c r="T30" s="20" t="s">
        <v>64</v>
      </c>
    </row>
    <row r="31" customFormat="false" ht="15" hidden="false" customHeight="false" outlineLevel="0" collapsed="false">
      <c r="A31" s="0" t="n">
        <v>28</v>
      </c>
      <c r="B31" s="11" t="s">
        <v>16</v>
      </c>
      <c r="C31" s="12" t="s">
        <v>17</v>
      </c>
      <c r="D31" s="12"/>
      <c r="E31" s="12"/>
      <c r="F31" s="13" t="n">
        <v>1789</v>
      </c>
      <c r="G31" s="12" t="s">
        <v>18</v>
      </c>
      <c r="H31" s="12" t="s">
        <v>19</v>
      </c>
      <c r="I31" s="12" t="s">
        <v>20</v>
      </c>
      <c r="J31" s="12" t="n">
        <v>3</v>
      </c>
      <c r="K31" s="14" t="s">
        <v>65</v>
      </c>
      <c r="L31" s="15" t="s">
        <v>22</v>
      </c>
      <c r="M31" s="16" t="n">
        <v>11432</v>
      </c>
      <c r="N31" s="16" t="n">
        <v>1429</v>
      </c>
      <c r="O31" s="12" t="s">
        <v>61</v>
      </c>
      <c r="P31" s="12"/>
      <c r="Q31" s="17" t="s">
        <v>45</v>
      </c>
      <c r="R31" s="18" t="n">
        <v>8</v>
      </c>
      <c r="S31" s="19" t="n">
        <f aca="false">IF(R31=0,"",(R31*N31-M31))</f>
        <v>0</v>
      </c>
      <c r="T31" s="20" t="s">
        <v>66</v>
      </c>
    </row>
    <row r="32" customFormat="false" ht="15" hidden="false" customHeight="false" outlineLevel="0" collapsed="false">
      <c r="A32" s="0" t="n">
        <v>29</v>
      </c>
      <c r="B32" s="11" t="s">
        <v>16</v>
      </c>
      <c r="C32" s="12" t="s">
        <v>17</v>
      </c>
      <c r="D32" s="12"/>
      <c r="E32" s="12"/>
      <c r="F32" s="13" t="n">
        <v>1789</v>
      </c>
      <c r="G32" s="12" t="s">
        <v>18</v>
      </c>
      <c r="H32" s="12" t="s">
        <v>19</v>
      </c>
      <c r="I32" s="12" t="s">
        <v>20</v>
      </c>
      <c r="J32" s="12" t="n">
        <v>3</v>
      </c>
      <c r="K32" s="14" t="s">
        <v>65</v>
      </c>
      <c r="L32" s="15" t="s">
        <v>22</v>
      </c>
      <c r="M32" s="16" t="n">
        <v>2992</v>
      </c>
      <c r="N32" s="16" t="n">
        <v>374</v>
      </c>
      <c r="O32" s="12" t="s">
        <v>67</v>
      </c>
      <c r="P32" s="12"/>
      <c r="Q32" s="17" t="s">
        <v>45</v>
      </c>
      <c r="R32" s="18" t="n">
        <v>8</v>
      </c>
      <c r="S32" s="19" t="n">
        <f aca="false">IF(R32=0,"",(R32*N32-M32))</f>
        <v>0</v>
      </c>
      <c r="T32" s="20" t="s">
        <v>68</v>
      </c>
    </row>
    <row r="33" customFormat="false" ht="15" hidden="false" customHeight="false" outlineLevel="0" collapsed="false">
      <c r="A33" s="0" t="n">
        <v>30</v>
      </c>
      <c r="B33" s="11" t="s">
        <v>16</v>
      </c>
      <c r="C33" s="12" t="s">
        <v>17</v>
      </c>
      <c r="D33" s="12"/>
      <c r="E33" s="12"/>
      <c r="F33" s="13" t="n">
        <v>1789</v>
      </c>
      <c r="G33" s="12" t="s">
        <v>18</v>
      </c>
      <c r="H33" s="12" t="s">
        <v>19</v>
      </c>
      <c r="I33" s="12" t="s">
        <v>20</v>
      </c>
      <c r="J33" s="12" t="n">
        <v>3</v>
      </c>
      <c r="K33" s="14" t="s">
        <v>69</v>
      </c>
      <c r="L33" s="15" t="s">
        <v>22</v>
      </c>
      <c r="M33" s="16" t="n">
        <v>1641</v>
      </c>
      <c r="N33" s="16"/>
      <c r="O33" s="12" t="s">
        <v>67</v>
      </c>
      <c r="P33" s="12"/>
      <c r="Q33" s="17"/>
      <c r="R33" s="18" t="n">
        <v>0</v>
      </c>
      <c r="S33" s="19" t="str">
        <f aca="false">IF(R33=0,"",(R33*N33-M33))</f>
        <v/>
      </c>
      <c r="T33" s="20"/>
    </row>
    <row r="34" customFormat="false" ht="15" hidden="false" customHeight="false" outlineLevel="0" collapsed="false">
      <c r="A34" s="0" t="n">
        <v>31</v>
      </c>
      <c r="B34" s="11" t="s">
        <v>16</v>
      </c>
      <c r="C34" s="12" t="s">
        <v>17</v>
      </c>
      <c r="D34" s="12"/>
      <c r="E34" s="12"/>
      <c r="F34" s="13" t="n">
        <v>1789</v>
      </c>
      <c r="G34" s="12" t="s">
        <v>18</v>
      </c>
      <c r="H34" s="12" t="s">
        <v>19</v>
      </c>
      <c r="I34" s="12" t="s">
        <v>20</v>
      </c>
      <c r="J34" s="12" t="n">
        <v>3</v>
      </c>
      <c r="K34" s="14" t="s">
        <v>70</v>
      </c>
      <c r="L34" s="15" t="s">
        <v>22</v>
      </c>
      <c r="M34" s="16" t="n">
        <v>5305</v>
      </c>
      <c r="N34" s="16" t="n">
        <v>1061</v>
      </c>
      <c r="O34" s="12" t="s">
        <v>71</v>
      </c>
      <c r="P34" s="12"/>
      <c r="Q34" s="17" t="s">
        <v>45</v>
      </c>
      <c r="R34" s="18" t="n">
        <v>5</v>
      </c>
      <c r="S34" s="19" t="n">
        <f aca="false">IF(R34=0,"",(R34*N34-M34))</f>
        <v>0</v>
      </c>
      <c r="T34" s="20" t="s">
        <v>72</v>
      </c>
    </row>
    <row r="35" customFormat="false" ht="15" hidden="false" customHeight="false" outlineLevel="0" collapsed="false">
      <c r="A35" s="0" t="n">
        <v>32</v>
      </c>
      <c r="B35" s="11" t="s">
        <v>16</v>
      </c>
      <c r="C35" s="12" t="s">
        <v>17</v>
      </c>
      <c r="D35" s="12"/>
      <c r="E35" s="12"/>
      <c r="F35" s="13" t="n">
        <v>1789</v>
      </c>
      <c r="G35" s="12" t="s">
        <v>18</v>
      </c>
      <c r="H35" s="12" t="s">
        <v>19</v>
      </c>
      <c r="I35" s="12" t="s">
        <v>20</v>
      </c>
      <c r="J35" s="12" t="n">
        <v>3</v>
      </c>
      <c r="K35" s="14" t="s">
        <v>70</v>
      </c>
      <c r="L35" s="15" t="s">
        <v>22</v>
      </c>
      <c r="M35" s="16" t="n">
        <v>15025</v>
      </c>
      <c r="N35" s="16" t="n">
        <v>3005</v>
      </c>
      <c r="O35" s="12" t="s">
        <v>73</v>
      </c>
      <c r="P35" s="12"/>
      <c r="Q35" s="17" t="s">
        <v>45</v>
      </c>
      <c r="R35" s="18" t="n">
        <v>5</v>
      </c>
      <c r="S35" s="19" t="n">
        <f aca="false">IF(R35=0,"",(R35*N35-M35))</f>
        <v>0</v>
      </c>
      <c r="T35" s="20" t="s">
        <v>74</v>
      </c>
    </row>
    <row r="36" s="21" customFormat="true" ht="15" hidden="false" customHeight="false" outlineLevel="0" collapsed="false">
      <c r="A36" s="0" t="n">
        <v>33</v>
      </c>
      <c r="B36" s="11" t="s">
        <v>16</v>
      </c>
      <c r="C36" s="12" t="s">
        <v>17</v>
      </c>
      <c r="D36" s="12"/>
      <c r="E36" s="12"/>
      <c r="F36" s="13" t="n">
        <v>1789</v>
      </c>
      <c r="G36" s="12" t="s">
        <v>18</v>
      </c>
      <c r="H36" s="12" t="s">
        <v>19</v>
      </c>
      <c r="I36" s="12" t="s">
        <v>20</v>
      </c>
      <c r="J36" s="12" t="n">
        <v>3</v>
      </c>
      <c r="K36" s="14" t="s">
        <v>75</v>
      </c>
      <c r="L36" s="15" t="s">
        <v>22</v>
      </c>
      <c r="M36" s="16" t="n">
        <v>6608</v>
      </c>
      <c r="N36" s="16" t="n">
        <v>3304</v>
      </c>
      <c r="O36" s="12" t="s">
        <v>27</v>
      </c>
      <c r="P36" s="12"/>
      <c r="Q36" s="17" t="s">
        <v>45</v>
      </c>
      <c r="R36" s="18" t="n">
        <v>2</v>
      </c>
      <c r="S36" s="19" t="n">
        <f aca="false">IF(R36=0,"",(R36*N36-M36))</f>
        <v>0</v>
      </c>
      <c r="T36" s="20" t="s">
        <v>76</v>
      </c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1" customFormat="true" ht="15" hidden="false" customHeight="false" outlineLevel="0" collapsed="false">
      <c r="A37" s="0" t="n">
        <v>34</v>
      </c>
      <c r="B37" s="11" t="s">
        <v>16</v>
      </c>
      <c r="C37" s="12" t="s">
        <v>17</v>
      </c>
      <c r="D37" s="12"/>
      <c r="E37" s="12"/>
      <c r="F37" s="13" t="n">
        <v>1789</v>
      </c>
      <c r="G37" s="12" t="s">
        <v>18</v>
      </c>
      <c r="H37" s="12" t="s">
        <v>19</v>
      </c>
      <c r="I37" s="12" t="s">
        <v>20</v>
      </c>
      <c r="J37" s="12" t="n">
        <v>3</v>
      </c>
      <c r="K37" s="14" t="s">
        <v>77</v>
      </c>
      <c r="L37" s="15" t="s">
        <v>22</v>
      </c>
      <c r="M37" s="16" t="n">
        <v>2464</v>
      </c>
      <c r="N37" s="16" t="n">
        <v>616</v>
      </c>
      <c r="O37" s="12" t="s">
        <v>78</v>
      </c>
      <c r="P37" s="12"/>
      <c r="Q37" s="17" t="s">
        <v>45</v>
      </c>
      <c r="R37" s="18" t="n">
        <v>4</v>
      </c>
      <c r="S37" s="19" t="n">
        <f aca="false">IF(R37=0,"",(R37*N37-M37))</f>
        <v>0</v>
      </c>
      <c r="T37" s="20" t="s">
        <v>79</v>
      </c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1" customFormat="true" ht="15" hidden="false" customHeight="false" outlineLevel="0" collapsed="false">
      <c r="A38" s="0" t="n">
        <v>35</v>
      </c>
      <c r="B38" s="11" t="s">
        <v>16</v>
      </c>
      <c r="C38" s="11" t="s">
        <v>17</v>
      </c>
      <c r="D38" s="11"/>
      <c r="E38" s="11"/>
      <c r="F38" s="22" t="n">
        <v>1789</v>
      </c>
      <c r="G38" s="11" t="s">
        <v>18</v>
      </c>
      <c r="H38" s="12" t="s">
        <v>19</v>
      </c>
      <c r="I38" s="11" t="s">
        <v>20</v>
      </c>
      <c r="J38" s="11" t="n">
        <v>3</v>
      </c>
      <c r="K38" s="23" t="s">
        <v>80</v>
      </c>
      <c r="L38" s="24" t="s">
        <v>22</v>
      </c>
      <c r="M38" s="19" t="n">
        <v>7974</v>
      </c>
      <c r="N38" s="19" t="n">
        <v>1329</v>
      </c>
      <c r="O38" s="11" t="s">
        <v>73</v>
      </c>
      <c r="P38" s="11"/>
      <c r="Q38" s="25" t="s">
        <v>45</v>
      </c>
      <c r="R38" s="26" t="n">
        <v>6</v>
      </c>
      <c r="S38" s="19" t="n">
        <f aca="false">IF(R38=0,"",(R38*N38-M38))</f>
        <v>0</v>
      </c>
      <c r="T38" s="11" t="s">
        <v>81</v>
      </c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1" customFormat="true" ht="15" hidden="false" customHeight="false" outlineLevel="0" collapsed="false">
      <c r="A39" s="0" t="n">
        <v>36</v>
      </c>
      <c r="B39" s="11" t="s">
        <v>16</v>
      </c>
      <c r="C39" s="11" t="s">
        <v>17</v>
      </c>
      <c r="D39" s="11"/>
      <c r="E39" s="11"/>
      <c r="F39" s="22" t="n">
        <v>1789</v>
      </c>
      <c r="G39" s="11" t="s">
        <v>18</v>
      </c>
      <c r="H39" s="12" t="s">
        <v>19</v>
      </c>
      <c r="I39" s="11" t="s">
        <v>20</v>
      </c>
      <c r="J39" s="11" t="n">
        <v>3</v>
      </c>
      <c r="K39" s="23" t="s">
        <v>80</v>
      </c>
      <c r="L39" s="24" t="s">
        <v>22</v>
      </c>
      <c r="M39" s="19" t="n">
        <v>1200</v>
      </c>
      <c r="N39" s="19" t="n">
        <v>200</v>
      </c>
      <c r="O39" s="11" t="s">
        <v>71</v>
      </c>
      <c r="P39" s="11"/>
      <c r="Q39" s="25" t="s">
        <v>45</v>
      </c>
      <c r="R39" s="26" t="n">
        <v>6</v>
      </c>
      <c r="S39" s="19" t="n">
        <f aca="false">IF(R39=0,"",(R39*N39-M39))</f>
        <v>0</v>
      </c>
      <c r="T39" s="11" t="s">
        <v>82</v>
      </c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 t="n">
        <v>37</v>
      </c>
      <c r="B40" s="11" t="s">
        <v>16</v>
      </c>
      <c r="C40" s="11" t="s">
        <v>17</v>
      </c>
      <c r="D40" s="11"/>
      <c r="E40" s="11"/>
      <c r="F40" s="22" t="n">
        <v>1789</v>
      </c>
      <c r="G40" s="11" t="s">
        <v>18</v>
      </c>
      <c r="H40" s="12" t="s">
        <v>19</v>
      </c>
      <c r="I40" s="11" t="s">
        <v>20</v>
      </c>
      <c r="J40" s="11" t="n">
        <v>3</v>
      </c>
      <c r="K40" s="23" t="s">
        <v>83</v>
      </c>
      <c r="L40" s="24" t="s">
        <v>22</v>
      </c>
      <c r="M40" s="19" t="n">
        <v>944</v>
      </c>
      <c r="N40" s="19" t="n">
        <v>118</v>
      </c>
      <c r="O40" s="11" t="s">
        <v>71</v>
      </c>
      <c r="P40" s="11"/>
      <c r="Q40" s="25" t="s">
        <v>45</v>
      </c>
      <c r="R40" s="26" t="n">
        <v>8</v>
      </c>
      <c r="S40" s="19" t="n">
        <f aca="false">IF(R40=0,"",(R40*N40-M40))</f>
        <v>0</v>
      </c>
      <c r="T40" s="11" t="s">
        <v>84</v>
      </c>
    </row>
    <row r="41" customFormat="false" ht="15" hidden="false" customHeight="false" outlineLevel="0" collapsed="false">
      <c r="A41" s="0" t="n">
        <v>38</v>
      </c>
      <c r="B41" s="11" t="s">
        <v>16</v>
      </c>
      <c r="C41" s="11" t="s">
        <v>17</v>
      </c>
      <c r="D41" s="11"/>
      <c r="E41" s="11"/>
      <c r="F41" s="22" t="n">
        <v>1789</v>
      </c>
      <c r="G41" s="11" t="s">
        <v>18</v>
      </c>
      <c r="H41" s="12" t="s">
        <v>19</v>
      </c>
      <c r="I41" s="11" t="s">
        <v>20</v>
      </c>
      <c r="J41" s="11" t="n">
        <v>3</v>
      </c>
      <c r="K41" s="23" t="s">
        <v>85</v>
      </c>
      <c r="L41" s="24" t="s">
        <v>22</v>
      </c>
      <c r="M41" s="19" t="n">
        <v>6385</v>
      </c>
      <c r="N41" s="19" t="n">
        <v>763</v>
      </c>
      <c r="O41" s="11" t="s">
        <v>73</v>
      </c>
      <c r="P41" s="11"/>
      <c r="Q41" s="25" t="s">
        <v>45</v>
      </c>
      <c r="R41" s="26" t="n">
        <v>8.5</v>
      </c>
      <c r="S41" s="19" t="n">
        <f aca="false">IF(R41=0,"",(R41*N41-M41))</f>
        <v>100.5</v>
      </c>
      <c r="T41" s="11" t="s">
        <v>86</v>
      </c>
    </row>
    <row r="42" customFormat="false" ht="15" hidden="false" customHeight="false" outlineLevel="0" collapsed="false">
      <c r="A42" s="0" t="n">
        <v>39</v>
      </c>
      <c r="B42" s="11" t="s">
        <v>16</v>
      </c>
      <c r="C42" s="12" t="s">
        <v>17</v>
      </c>
      <c r="D42" s="12"/>
      <c r="E42" s="12"/>
      <c r="F42" s="13" t="n">
        <v>1789</v>
      </c>
      <c r="G42" s="12" t="s">
        <v>18</v>
      </c>
      <c r="H42" s="12" t="s">
        <v>19</v>
      </c>
      <c r="I42" s="12" t="s">
        <v>20</v>
      </c>
      <c r="J42" s="12" t="n">
        <v>3</v>
      </c>
      <c r="K42" s="14" t="s">
        <v>87</v>
      </c>
      <c r="L42" s="15" t="s">
        <v>22</v>
      </c>
      <c r="M42" s="16" t="n">
        <v>189</v>
      </c>
      <c r="N42" s="16" t="n">
        <f aca="false">630/100</f>
        <v>6.3</v>
      </c>
      <c r="O42" s="12" t="s">
        <v>25</v>
      </c>
      <c r="P42" s="12"/>
      <c r="Q42" s="17" t="s">
        <v>36</v>
      </c>
      <c r="R42" s="18" t="n">
        <v>30</v>
      </c>
      <c r="S42" s="19" t="n">
        <f aca="false">IF(R42=0,"",(R42*N42-M42))</f>
        <v>0</v>
      </c>
      <c r="T42" s="20" t="s">
        <v>37</v>
      </c>
    </row>
    <row r="43" customFormat="false" ht="15" hidden="false" customHeight="false" outlineLevel="0" collapsed="false">
      <c r="A43" s="0" t="n">
        <v>40</v>
      </c>
      <c r="B43" s="11" t="s">
        <v>16</v>
      </c>
      <c r="C43" s="12" t="s">
        <v>17</v>
      </c>
      <c r="D43" s="12"/>
      <c r="E43" s="12"/>
      <c r="F43" s="13" t="n">
        <v>1789</v>
      </c>
      <c r="G43" s="12" t="s">
        <v>18</v>
      </c>
      <c r="H43" s="12" t="s">
        <v>19</v>
      </c>
      <c r="I43" s="12" t="s">
        <v>20</v>
      </c>
      <c r="J43" s="12" t="n">
        <v>3</v>
      </c>
      <c r="K43" s="14" t="s">
        <v>88</v>
      </c>
      <c r="L43" s="15" t="s">
        <v>22</v>
      </c>
      <c r="M43" s="16" t="n">
        <v>991</v>
      </c>
      <c r="N43" s="16"/>
      <c r="O43" s="12"/>
      <c r="P43" s="12"/>
      <c r="Q43" s="17"/>
      <c r="R43" s="18" t="n">
        <v>0</v>
      </c>
      <c r="S43" s="19" t="str">
        <f aca="false">IF(R43=0,"",(R43*N43-M43))</f>
        <v/>
      </c>
      <c r="T43" s="20"/>
    </row>
    <row r="44" customFormat="false" ht="15" hidden="false" customHeight="false" outlineLevel="0" collapsed="false">
      <c r="A44" s="0" t="n">
        <v>41</v>
      </c>
      <c r="B44" s="11" t="s">
        <v>16</v>
      </c>
      <c r="C44" s="12" t="s">
        <v>17</v>
      </c>
      <c r="D44" s="12"/>
      <c r="E44" s="12"/>
      <c r="F44" s="13" t="n">
        <v>1789</v>
      </c>
      <c r="G44" s="12" t="s">
        <v>18</v>
      </c>
      <c r="H44" s="12" t="s">
        <v>19</v>
      </c>
      <c r="I44" s="12" t="s">
        <v>20</v>
      </c>
      <c r="J44" s="12" t="n">
        <v>3</v>
      </c>
      <c r="K44" s="14" t="s">
        <v>89</v>
      </c>
      <c r="L44" s="15" t="s">
        <v>22</v>
      </c>
      <c r="M44" s="16" t="n">
        <v>230</v>
      </c>
      <c r="N44" s="16"/>
      <c r="O44" s="12"/>
      <c r="P44" s="12"/>
      <c r="Q44" s="17"/>
      <c r="R44" s="18" t="n">
        <v>0</v>
      </c>
      <c r="S44" s="19" t="str">
        <f aca="false">IF(R44=0,"",(R44*N44-M44))</f>
        <v/>
      </c>
      <c r="T44" s="20"/>
    </row>
    <row r="45" customFormat="false" ht="15" hidden="false" customHeight="false" outlineLevel="0" collapsed="false">
      <c r="A45" s="0" t="n">
        <v>42</v>
      </c>
      <c r="B45" s="11" t="s">
        <v>16</v>
      </c>
      <c r="C45" s="12" t="s">
        <v>17</v>
      </c>
      <c r="D45" s="12"/>
      <c r="E45" s="12"/>
      <c r="F45" s="13" t="n">
        <v>1789</v>
      </c>
      <c r="G45" s="12" t="s">
        <v>18</v>
      </c>
      <c r="H45" s="12" t="s">
        <v>19</v>
      </c>
      <c r="I45" s="12" t="s">
        <v>20</v>
      </c>
      <c r="J45" s="12" t="n">
        <v>3</v>
      </c>
      <c r="K45" s="14" t="s">
        <v>89</v>
      </c>
      <c r="L45" s="15" t="s">
        <v>22</v>
      </c>
      <c r="M45" s="16" t="n">
        <v>1663</v>
      </c>
      <c r="N45" s="16" t="n">
        <f aca="false">1109/100</f>
        <v>11.09</v>
      </c>
      <c r="O45" s="12" t="s">
        <v>27</v>
      </c>
      <c r="P45" s="12"/>
      <c r="Q45" s="17" t="s">
        <v>36</v>
      </c>
      <c r="R45" s="18" t="n">
        <v>150</v>
      </c>
      <c r="S45" s="19" t="n">
        <f aca="false">IF(R45=0,"",(R45*N45-M45))</f>
        <v>0.5</v>
      </c>
      <c r="T45" s="20" t="s">
        <v>37</v>
      </c>
    </row>
    <row r="46" customFormat="false" ht="15" hidden="false" customHeight="false" outlineLevel="0" collapsed="false">
      <c r="A46" s="0" t="n">
        <v>43</v>
      </c>
      <c r="B46" s="11" t="s">
        <v>16</v>
      </c>
      <c r="C46" s="12" t="s">
        <v>17</v>
      </c>
      <c r="D46" s="12"/>
      <c r="E46" s="12"/>
      <c r="F46" s="13" t="n">
        <v>1789</v>
      </c>
      <c r="G46" s="12" t="s">
        <v>18</v>
      </c>
      <c r="H46" s="12" t="s">
        <v>19</v>
      </c>
      <c r="I46" s="12" t="s">
        <v>20</v>
      </c>
      <c r="J46" s="12" t="n">
        <v>3</v>
      </c>
      <c r="K46" s="14" t="s">
        <v>89</v>
      </c>
      <c r="L46" s="15" t="s">
        <v>22</v>
      </c>
      <c r="M46" s="16" t="n">
        <v>1168</v>
      </c>
      <c r="N46" s="16" t="n">
        <f aca="false">779/100</f>
        <v>7.79</v>
      </c>
      <c r="O46" s="12" t="s">
        <v>90</v>
      </c>
      <c r="P46" s="12"/>
      <c r="Q46" s="17" t="s">
        <v>36</v>
      </c>
      <c r="R46" s="18" t="n">
        <v>150</v>
      </c>
      <c r="S46" s="19" t="n">
        <f aca="false">IF(R46=0,"",(R46*N46-M46))</f>
        <v>0.5</v>
      </c>
      <c r="T46" s="20" t="s">
        <v>37</v>
      </c>
    </row>
    <row r="47" customFormat="false" ht="15" hidden="false" customHeight="false" outlineLevel="0" collapsed="false">
      <c r="A47" s="0" t="n">
        <v>44</v>
      </c>
      <c r="B47" s="11" t="s">
        <v>16</v>
      </c>
      <c r="C47" s="12" t="s">
        <v>17</v>
      </c>
      <c r="D47" s="12"/>
      <c r="E47" s="12"/>
      <c r="F47" s="13" t="n">
        <v>1789</v>
      </c>
      <c r="G47" s="12" t="s">
        <v>18</v>
      </c>
      <c r="H47" s="12" t="s">
        <v>19</v>
      </c>
      <c r="I47" s="12" t="s">
        <v>20</v>
      </c>
      <c r="J47" s="12" t="n">
        <v>3</v>
      </c>
      <c r="K47" s="14" t="s">
        <v>91</v>
      </c>
      <c r="L47" s="15" t="s">
        <v>22</v>
      </c>
      <c r="M47" s="16" t="n">
        <v>1189</v>
      </c>
      <c r="N47" s="16"/>
      <c r="O47" s="12"/>
      <c r="P47" s="12"/>
      <c r="Q47" s="17"/>
      <c r="R47" s="18" t="n">
        <v>0</v>
      </c>
      <c r="S47" s="19" t="str">
        <f aca="false">IF(R47=0,"",(R47*N47-M47))</f>
        <v/>
      </c>
      <c r="T47" s="20"/>
    </row>
    <row r="48" customFormat="false" ht="15" hidden="false" customHeight="false" outlineLevel="0" collapsed="false">
      <c r="A48" s="0" t="n">
        <v>45</v>
      </c>
      <c r="B48" s="11" t="s">
        <v>16</v>
      </c>
      <c r="C48" s="12" t="s">
        <v>17</v>
      </c>
      <c r="D48" s="12"/>
      <c r="E48" s="12"/>
      <c r="F48" s="13" t="n">
        <v>1789</v>
      </c>
      <c r="G48" s="12" t="s">
        <v>18</v>
      </c>
      <c r="H48" s="12" t="s">
        <v>19</v>
      </c>
      <c r="I48" s="12" t="s">
        <v>20</v>
      </c>
      <c r="J48" s="12" t="n">
        <v>3</v>
      </c>
      <c r="K48" s="14" t="s">
        <v>92</v>
      </c>
      <c r="L48" s="15" t="s">
        <v>22</v>
      </c>
      <c r="M48" s="16" t="n">
        <v>2412</v>
      </c>
      <c r="N48" s="16" t="n">
        <v>134</v>
      </c>
      <c r="O48" s="12" t="s">
        <v>27</v>
      </c>
      <c r="P48" s="12"/>
      <c r="Q48" s="17" t="s">
        <v>39</v>
      </c>
      <c r="R48" s="18" t="n">
        <v>18</v>
      </c>
      <c r="S48" s="19" t="n">
        <f aca="false">IF(R48=0,"",(R48*N48-M48))</f>
        <v>0</v>
      </c>
      <c r="T48" s="20"/>
    </row>
    <row r="49" customFormat="false" ht="15" hidden="false" customHeight="false" outlineLevel="0" collapsed="false">
      <c r="A49" s="0" t="n">
        <v>46</v>
      </c>
      <c r="B49" s="11" t="s">
        <v>16</v>
      </c>
      <c r="C49" s="12" t="s">
        <v>17</v>
      </c>
      <c r="D49" s="12"/>
      <c r="E49" s="12"/>
      <c r="F49" s="13" t="n">
        <v>1789</v>
      </c>
      <c r="G49" s="12" t="s">
        <v>18</v>
      </c>
      <c r="H49" s="12" t="s">
        <v>19</v>
      </c>
      <c r="I49" s="12" t="s">
        <v>20</v>
      </c>
      <c r="J49" s="12" t="n">
        <v>3</v>
      </c>
      <c r="K49" s="14" t="s">
        <v>93</v>
      </c>
      <c r="L49" s="15" t="s">
        <v>22</v>
      </c>
      <c r="M49" s="16" t="n">
        <v>1728</v>
      </c>
      <c r="N49" s="16" t="n">
        <v>108</v>
      </c>
      <c r="O49" s="12" t="s">
        <v>94</v>
      </c>
      <c r="P49" s="12"/>
      <c r="Q49" s="17" t="s">
        <v>39</v>
      </c>
      <c r="R49" s="18" t="n">
        <v>16</v>
      </c>
      <c r="S49" s="19" t="n">
        <f aca="false">IF(R49=0,"",(R49*N49-M49))</f>
        <v>0</v>
      </c>
      <c r="T49" s="20"/>
    </row>
    <row r="50" customFormat="false" ht="15" hidden="false" customHeight="false" outlineLevel="0" collapsed="false">
      <c r="A50" s="0" t="n">
        <v>47</v>
      </c>
      <c r="B50" s="11" t="s">
        <v>16</v>
      </c>
      <c r="C50" s="12" t="s">
        <v>17</v>
      </c>
      <c r="D50" s="12"/>
      <c r="E50" s="12"/>
      <c r="F50" s="13" t="n">
        <v>1789</v>
      </c>
      <c r="G50" s="12" t="s">
        <v>18</v>
      </c>
      <c r="H50" s="12" t="s">
        <v>19</v>
      </c>
      <c r="I50" s="12" t="s">
        <v>20</v>
      </c>
      <c r="J50" s="12" t="n">
        <v>3</v>
      </c>
      <c r="K50" s="14" t="s">
        <v>93</v>
      </c>
      <c r="L50" s="15" t="s">
        <v>22</v>
      </c>
      <c r="M50" s="16" t="n">
        <v>1440</v>
      </c>
      <c r="N50" s="16" t="n">
        <v>80</v>
      </c>
      <c r="O50" s="12" t="s">
        <v>73</v>
      </c>
      <c r="P50" s="12"/>
      <c r="Q50" s="17" t="s">
        <v>39</v>
      </c>
      <c r="R50" s="18" t="n">
        <v>18</v>
      </c>
      <c r="S50" s="19" t="n">
        <f aca="false">IF(R50=0,"",(R50*N50-M50))</f>
        <v>0</v>
      </c>
      <c r="T50" s="20"/>
    </row>
    <row r="51" customFormat="false" ht="15" hidden="false" customHeight="false" outlineLevel="0" collapsed="false">
      <c r="A51" s="0" t="n">
        <v>48</v>
      </c>
      <c r="B51" s="11" t="s">
        <v>16</v>
      </c>
      <c r="C51" s="12" t="s">
        <v>17</v>
      </c>
      <c r="D51" s="12"/>
      <c r="E51" s="12"/>
      <c r="F51" s="13" t="n">
        <v>1789</v>
      </c>
      <c r="G51" s="12" t="s">
        <v>18</v>
      </c>
      <c r="H51" s="12" t="s">
        <v>19</v>
      </c>
      <c r="I51" s="12" t="s">
        <v>20</v>
      </c>
      <c r="J51" s="12" t="n">
        <v>3</v>
      </c>
      <c r="K51" s="14" t="s">
        <v>93</v>
      </c>
      <c r="L51" s="15" t="s">
        <v>22</v>
      </c>
      <c r="M51" s="16" t="n">
        <v>4312</v>
      </c>
      <c r="N51" s="16" t="n">
        <v>184</v>
      </c>
      <c r="O51" s="12" t="s">
        <v>95</v>
      </c>
      <c r="P51" s="12"/>
      <c r="Q51" s="17" t="s">
        <v>39</v>
      </c>
      <c r="R51" s="18" t="n">
        <v>18</v>
      </c>
      <c r="S51" s="19" t="n">
        <f aca="false">IF(R51=0,"",(R51*N51-M51))</f>
        <v>-1000</v>
      </c>
      <c r="T51" s="20"/>
    </row>
    <row r="52" customFormat="false" ht="15" hidden="false" customHeight="false" outlineLevel="0" collapsed="false">
      <c r="A52" s="0" t="n">
        <v>49</v>
      </c>
      <c r="B52" s="11" t="s">
        <v>16</v>
      </c>
      <c r="C52" s="12" t="s">
        <v>17</v>
      </c>
      <c r="D52" s="12"/>
      <c r="E52" s="12"/>
      <c r="F52" s="13" t="n">
        <v>1789</v>
      </c>
      <c r="G52" s="12" t="s">
        <v>18</v>
      </c>
      <c r="H52" s="12" t="s">
        <v>19</v>
      </c>
      <c r="I52" s="12" t="s">
        <v>20</v>
      </c>
      <c r="J52" s="12" t="n">
        <v>3</v>
      </c>
      <c r="K52" s="14" t="s">
        <v>93</v>
      </c>
      <c r="L52" s="15" t="s">
        <v>22</v>
      </c>
      <c r="M52" s="16" t="n">
        <v>845</v>
      </c>
      <c r="N52" s="16" t="n">
        <v>57</v>
      </c>
      <c r="O52" s="12" t="s">
        <v>96</v>
      </c>
      <c r="P52" s="12"/>
      <c r="Q52" s="17" t="s">
        <v>39</v>
      </c>
      <c r="R52" s="18" t="n">
        <v>15</v>
      </c>
      <c r="S52" s="19" t="n">
        <f aca="false">IF(R52=0,"",(R52*N52-M52))</f>
        <v>10</v>
      </c>
      <c r="T52" s="20"/>
    </row>
    <row r="53" customFormat="false" ht="15" hidden="false" customHeight="false" outlineLevel="0" collapsed="false">
      <c r="A53" s="0" t="n">
        <v>50</v>
      </c>
      <c r="B53" s="11" t="s">
        <v>16</v>
      </c>
      <c r="C53" s="12" t="s">
        <v>17</v>
      </c>
      <c r="D53" s="12"/>
      <c r="E53" s="12"/>
      <c r="F53" s="13" t="n">
        <v>1789</v>
      </c>
      <c r="G53" s="12" t="s">
        <v>18</v>
      </c>
      <c r="H53" s="12" t="s">
        <v>19</v>
      </c>
      <c r="I53" s="12" t="s">
        <v>20</v>
      </c>
      <c r="J53" s="12" t="n">
        <v>3</v>
      </c>
      <c r="K53" s="14" t="s">
        <v>97</v>
      </c>
      <c r="L53" s="15" t="s">
        <v>22</v>
      </c>
      <c r="M53" s="16" t="n">
        <v>25608</v>
      </c>
      <c r="N53" s="16" t="n">
        <f aca="false">56908/100</f>
        <v>569.08</v>
      </c>
      <c r="O53" s="12" t="s">
        <v>61</v>
      </c>
      <c r="P53" s="12"/>
      <c r="Q53" s="17" t="s">
        <v>36</v>
      </c>
      <c r="R53" s="18" t="n">
        <v>45</v>
      </c>
      <c r="S53" s="19" t="n">
        <f aca="false">IF(R53=0,"",(R53*N53-M53))</f>
        <v>0.600000000002183</v>
      </c>
      <c r="T53" s="20" t="s">
        <v>37</v>
      </c>
    </row>
    <row r="54" customFormat="false" ht="15" hidden="false" customHeight="false" outlineLevel="0" collapsed="false">
      <c r="A54" s="0" t="n">
        <v>51</v>
      </c>
      <c r="B54" s="11" t="s">
        <v>16</v>
      </c>
      <c r="C54" s="12" t="s">
        <v>17</v>
      </c>
      <c r="D54" s="12"/>
      <c r="E54" s="12"/>
      <c r="F54" s="13" t="n">
        <v>1789</v>
      </c>
      <c r="G54" s="12" t="s">
        <v>18</v>
      </c>
      <c r="H54" s="12" t="s">
        <v>19</v>
      </c>
      <c r="I54" s="12" t="s">
        <v>20</v>
      </c>
      <c r="J54" s="12" t="n">
        <v>3</v>
      </c>
      <c r="K54" s="14" t="s">
        <v>98</v>
      </c>
      <c r="L54" s="15" t="s">
        <v>22</v>
      </c>
      <c r="M54" s="16" t="n">
        <v>501</v>
      </c>
      <c r="N54" s="16" t="n">
        <v>167</v>
      </c>
      <c r="O54" s="12" t="s">
        <v>99</v>
      </c>
      <c r="P54" s="12"/>
      <c r="Q54" s="17" t="s">
        <v>45</v>
      </c>
      <c r="R54" s="18" t="n">
        <v>3</v>
      </c>
      <c r="S54" s="19" t="n">
        <f aca="false">IF(R54=0,"",(R54*N54-M54))</f>
        <v>0</v>
      </c>
      <c r="T54" s="20"/>
    </row>
    <row r="55" customFormat="false" ht="15" hidden="false" customHeight="false" outlineLevel="0" collapsed="false">
      <c r="A55" s="0" t="n">
        <v>52</v>
      </c>
      <c r="B55" s="11" t="s">
        <v>16</v>
      </c>
      <c r="C55" s="12" t="s">
        <v>17</v>
      </c>
      <c r="D55" s="12"/>
      <c r="E55" s="12"/>
      <c r="F55" s="13" t="n">
        <v>1789</v>
      </c>
      <c r="G55" s="12" t="s">
        <v>18</v>
      </c>
      <c r="H55" s="12" t="s">
        <v>19</v>
      </c>
      <c r="I55" s="12" t="s">
        <v>20</v>
      </c>
      <c r="J55" s="12" t="n">
        <v>3</v>
      </c>
      <c r="K55" s="14" t="s">
        <v>100</v>
      </c>
      <c r="L55" s="15" t="s">
        <v>22</v>
      </c>
      <c r="M55" s="16" t="n">
        <v>1578</v>
      </c>
      <c r="N55" s="16"/>
      <c r="O55" s="12"/>
      <c r="P55" s="12"/>
      <c r="Q55" s="17"/>
      <c r="R55" s="18" t="n">
        <v>0</v>
      </c>
      <c r="S55" s="19" t="str">
        <f aca="false">IF(R55=0,"",(R55*N55-M55))</f>
        <v/>
      </c>
      <c r="T55" s="20"/>
    </row>
    <row r="56" customFormat="false" ht="15" hidden="false" customHeight="false" outlineLevel="0" collapsed="false">
      <c r="A56" s="0" t="n">
        <v>53</v>
      </c>
      <c r="B56" s="11" t="s">
        <v>16</v>
      </c>
      <c r="C56" s="12" t="s">
        <v>17</v>
      </c>
      <c r="D56" s="12"/>
      <c r="E56" s="12"/>
      <c r="F56" s="13" t="n">
        <v>1789</v>
      </c>
      <c r="G56" s="12" t="s">
        <v>18</v>
      </c>
      <c r="H56" s="12" t="s">
        <v>19</v>
      </c>
      <c r="I56" s="12" t="s">
        <v>20</v>
      </c>
      <c r="J56" s="12" t="n">
        <v>3</v>
      </c>
      <c r="K56" s="14" t="s">
        <v>101</v>
      </c>
      <c r="L56" s="15" t="s">
        <v>22</v>
      </c>
      <c r="M56" s="16" t="n">
        <v>1135</v>
      </c>
      <c r="N56" s="16" t="n">
        <v>237</v>
      </c>
      <c r="O56" s="12"/>
      <c r="P56" s="12"/>
      <c r="Q56" s="17" t="s">
        <v>45</v>
      </c>
      <c r="R56" s="18" t="n">
        <v>5</v>
      </c>
      <c r="S56" s="19" t="n">
        <f aca="false">IF(R56=0,"",(R56*N56-M56))</f>
        <v>50</v>
      </c>
      <c r="T56" s="20" t="s">
        <v>102</v>
      </c>
    </row>
    <row r="57" customFormat="false" ht="15" hidden="false" customHeight="false" outlineLevel="0" collapsed="false">
      <c r="A57" s="0" t="n">
        <v>54</v>
      </c>
      <c r="B57" s="11" t="s">
        <v>16</v>
      </c>
      <c r="C57" s="12" t="s">
        <v>17</v>
      </c>
      <c r="D57" s="12"/>
      <c r="E57" s="12"/>
      <c r="F57" s="13" t="n">
        <v>1789</v>
      </c>
      <c r="G57" s="12" t="s">
        <v>18</v>
      </c>
      <c r="H57" s="12" t="s">
        <v>19</v>
      </c>
      <c r="I57" s="12" t="s">
        <v>20</v>
      </c>
      <c r="J57" s="12" t="n">
        <v>3</v>
      </c>
      <c r="K57" s="14" t="s">
        <v>103</v>
      </c>
      <c r="L57" s="15" t="s">
        <v>22</v>
      </c>
      <c r="M57" s="16" t="n">
        <v>31860</v>
      </c>
      <c r="N57" s="16" t="n">
        <v>1048</v>
      </c>
      <c r="O57" s="27" t="s">
        <v>104</v>
      </c>
      <c r="P57" s="27"/>
      <c r="Q57" s="17"/>
      <c r="R57" s="18" t="n">
        <v>60</v>
      </c>
      <c r="S57" s="19" t="n">
        <f aca="false">IF(R57=0,"",(R57*N57-M57))</f>
        <v>31020</v>
      </c>
      <c r="T57" s="20" t="s">
        <v>105</v>
      </c>
    </row>
    <row r="58" customFormat="false" ht="15" hidden="false" customHeight="false" outlineLevel="0" collapsed="false">
      <c r="A58" s="0" t="n">
        <v>55</v>
      </c>
      <c r="B58" s="11" t="s">
        <v>16</v>
      </c>
      <c r="C58" s="12" t="s">
        <v>17</v>
      </c>
      <c r="D58" s="12"/>
      <c r="E58" s="12"/>
      <c r="F58" s="13" t="n">
        <v>1789</v>
      </c>
      <c r="G58" s="12" t="s">
        <v>18</v>
      </c>
      <c r="H58" s="12" t="s">
        <v>19</v>
      </c>
      <c r="I58" s="12" t="s">
        <v>20</v>
      </c>
      <c r="J58" s="12" t="n">
        <v>3</v>
      </c>
      <c r="K58" s="14" t="s">
        <v>106</v>
      </c>
      <c r="L58" s="15" t="s">
        <v>22</v>
      </c>
      <c r="M58" s="16" t="n">
        <v>582</v>
      </c>
      <c r="N58" s="16" t="n">
        <v>233</v>
      </c>
      <c r="O58" s="12" t="s">
        <v>107</v>
      </c>
      <c r="P58" s="12"/>
      <c r="Q58" s="17" t="s">
        <v>45</v>
      </c>
      <c r="R58" s="18" t="n">
        <v>2.5</v>
      </c>
      <c r="S58" s="19" t="n">
        <f aca="false">IF(R58=0,"",(R58*N58-M58))</f>
        <v>0.5</v>
      </c>
      <c r="T58" s="20" t="s">
        <v>108</v>
      </c>
    </row>
    <row r="59" customFormat="false" ht="15" hidden="false" customHeight="false" outlineLevel="0" collapsed="false">
      <c r="A59" s="0" t="n">
        <v>56</v>
      </c>
      <c r="B59" s="11" t="s">
        <v>16</v>
      </c>
      <c r="C59" s="12" t="s">
        <v>17</v>
      </c>
      <c r="D59" s="12"/>
      <c r="E59" s="12"/>
      <c r="F59" s="13" t="n">
        <v>1789</v>
      </c>
      <c r="G59" s="12" t="s">
        <v>18</v>
      </c>
      <c r="H59" s="12" t="s">
        <v>19</v>
      </c>
      <c r="I59" s="12" t="s">
        <v>20</v>
      </c>
      <c r="J59" s="12" t="n">
        <v>3</v>
      </c>
      <c r="K59" s="14" t="s">
        <v>109</v>
      </c>
      <c r="L59" s="15" t="s">
        <v>22</v>
      </c>
      <c r="M59" s="16" t="n">
        <v>68036</v>
      </c>
      <c r="N59" s="16" t="n">
        <v>17009</v>
      </c>
      <c r="O59" s="12" t="s">
        <v>71</v>
      </c>
      <c r="P59" s="12"/>
      <c r="Q59" s="17" t="s">
        <v>45</v>
      </c>
      <c r="R59" s="18" t="n">
        <v>4</v>
      </c>
      <c r="S59" s="19" t="n">
        <f aca="false">IF(R59=0,"",(R59*N59-M59))</f>
        <v>0</v>
      </c>
      <c r="T59" s="20" t="s">
        <v>110</v>
      </c>
    </row>
    <row r="60" customFormat="false" ht="15" hidden="false" customHeight="false" outlineLevel="0" collapsed="false">
      <c r="A60" s="0" t="n">
        <v>57</v>
      </c>
      <c r="B60" s="11" t="s">
        <v>16</v>
      </c>
      <c r="C60" s="12" t="s">
        <v>17</v>
      </c>
      <c r="D60" s="12"/>
      <c r="E60" s="12"/>
      <c r="F60" s="13" t="n">
        <v>1789</v>
      </c>
      <c r="G60" s="12" t="s">
        <v>18</v>
      </c>
      <c r="H60" s="12" t="s">
        <v>19</v>
      </c>
      <c r="I60" s="12" t="s">
        <v>20</v>
      </c>
      <c r="J60" s="12" t="n">
        <v>3</v>
      </c>
      <c r="K60" s="14" t="s">
        <v>109</v>
      </c>
      <c r="L60" s="15" t="s">
        <v>22</v>
      </c>
      <c r="M60" s="16" t="n">
        <v>1268</v>
      </c>
      <c r="N60" s="16" t="n">
        <v>317</v>
      </c>
      <c r="O60" s="12" t="s">
        <v>95</v>
      </c>
      <c r="P60" s="12"/>
      <c r="Q60" s="17" t="s">
        <v>45</v>
      </c>
      <c r="R60" s="18" t="n">
        <v>4</v>
      </c>
      <c r="S60" s="19" t="n">
        <f aca="false">IF(R60=0,"",(R60*N60-M60))</f>
        <v>0</v>
      </c>
      <c r="T60" s="20" t="s">
        <v>111</v>
      </c>
    </row>
    <row r="61" customFormat="false" ht="15" hidden="false" customHeight="false" outlineLevel="0" collapsed="false">
      <c r="A61" s="0" t="n">
        <v>58</v>
      </c>
      <c r="B61" s="11" t="s">
        <v>16</v>
      </c>
      <c r="C61" s="12" t="s">
        <v>17</v>
      </c>
      <c r="D61" s="12"/>
      <c r="E61" s="12"/>
      <c r="F61" s="13" t="n">
        <v>1789</v>
      </c>
      <c r="G61" s="12" t="s">
        <v>18</v>
      </c>
      <c r="H61" s="12" t="s">
        <v>19</v>
      </c>
      <c r="I61" s="12" t="s">
        <v>20</v>
      </c>
      <c r="J61" s="12" t="n">
        <v>3</v>
      </c>
      <c r="K61" s="14" t="s">
        <v>109</v>
      </c>
      <c r="L61" s="15" t="s">
        <v>22</v>
      </c>
      <c r="M61" s="16" t="n">
        <v>2220</v>
      </c>
      <c r="N61" s="16" t="n">
        <v>555</v>
      </c>
      <c r="O61" s="12" t="s">
        <v>112</v>
      </c>
      <c r="P61" s="12"/>
      <c r="Q61" s="17" t="s">
        <v>45</v>
      </c>
      <c r="R61" s="18" t="n">
        <v>4</v>
      </c>
      <c r="S61" s="19" t="n">
        <f aca="false">IF(R61=0,"",(R61*N61-M61))</f>
        <v>0</v>
      </c>
      <c r="T61" s="20" t="s">
        <v>113</v>
      </c>
    </row>
    <row r="62" customFormat="false" ht="15" hidden="false" customHeight="false" outlineLevel="0" collapsed="false">
      <c r="A62" s="0" t="n">
        <v>59</v>
      </c>
      <c r="B62" s="11" t="s">
        <v>16</v>
      </c>
      <c r="C62" s="12" t="s">
        <v>17</v>
      </c>
      <c r="D62" s="12"/>
      <c r="E62" s="12"/>
      <c r="F62" s="13" t="n">
        <v>1789</v>
      </c>
      <c r="G62" s="12" t="s">
        <v>18</v>
      </c>
      <c r="H62" s="12" t="s">
        <v>19</v>
      </c>
      <c r="I62" s="12" t="s">
        <v>20</v>
      </c>
      <c r="J62" s="12" t="n">
        <v>3</v>
      </c>
      <c r="K62" s="14" t="s">
        <v>109</v>
      </c>
      <c r="L62" s="15" t="s">
        <v>22</v>
      </c>
      <c r="M62" s="16" t="n">
        <v>8204</v>
      </c>
      <c r="N62" s="16" t="n">
        <v>2068</v>
      </c>
      <c r="O62" s="12" t="s">
        <v>61</v>
      </c>
      <c r="P62" s="12"/>
      <c r="Q62" s="17" t="s">
        <v>45</v>
      </c>
      <c r="R62" s="18" t="n">
        <v>4</v>
      </c>
      <c r="S62" s="19" t="n">
        <f aca="false">IF(R62=0,"",(R62*N62-M62))</f>
        <v>68</v>
      </c>
      <c r="T62" s="20" t="s">
        <v>114</v>
      </c>
    </row>
    <row r="63" customFormat="false" ht="15" hidden="false" customHeight="false" outlineLevel="0" collapsed="false">
      <c r="A63" s="0" t="n">
        <v>60</v>
      </c>
      <c r="B63" s="11" t="s">
        <v>16</v>
      </c>
      <c r="C63" s="12" t="s">
        <v>17</v>
      </c>
      <c r="D63" s="12"/>
      <c r="E63" s="12"/>
      <c r="F63" s="13" t="n">
        <v>1789</v>
      </c>
      <c r="G63" s="12" t="s">
        <v>18</v>
      </c>
      <c r="H63" s="12" t="s">
        <v>19</v>
      </c>
      <c r="I63" s="12" t="s">
        <v>20</v>
      </c>
      <c r="J63" s="12" t="n">
        <v>3</v>
      </c>
      <c r="K63" s="14" t="s">
        <v>109</v>
      </c>
      <c r="L63" s="15" t="s">
        <v>22</v>
      </c>
      <c r="M63" s="16" t="n">
        <v>1400</v>
      </c>
      <c r="N63" s="16" t="n">
        <v>350</v>
      </c>
      <c r="O63" s="12" t="s">
        <v>115</v>
      </c>
      <c r="P63" s="12"/>
      <c r="Q63" s="17" t="s">
        <v>45</v>
      </c>
      <c r="R63" s="18" t="n">
        <v>4</v>
      </c>
      <c r="S63" s="19" t="n">
        <f aca="false">IF(R63=0,"",(R63*N63-M63))</f>
        <v>0</v>
      </c>
      <c r="T63" s="20" t="s">
        <v>116</v>
      </c>
    </row>
    <row r="64" customFormat="false" ht="15" hidden="false" customHeight="false" outlineLevel="0" collapsed="false">
      <c r="A64" s="0" t="n">
        <v>61</v>
      </c>
      <c r="B64" s="11" t="s">
        <v>16</v>
      </c>
      <c r="C64" s="12" t="s">
        <v>17</v>
      </c>
      <c r="D64" s="12"/>
      <c r="E64" s="12"/>
      <c r="F64" s="13" t="n">
        <v>1789</v>
      </c>
      <c r="G64" s="12" t="s">
        <v>18</v>
      </c>
      <c r="H64" s="12" t="s">
        <v>19</v>
      </c>
      <c r="I64" s="12" t="s">
        <v>20</v>
      </c>
      <c r="J64" s="12" t="n">
        <v>3</v>
      </c>
      <c r="K64" s="14" t="s">
        <v>109</v>
      </c>
      <c r="L64" s="15" t="s">
        <v>22</v>
      </c>
      <c r="M64" s="16" t="n">
        <v>1109</v>
      </c>
      <c r="N64" s="16" t="n">
        <v>317</v>
      </c>
      <c r="O64" s="12" t="s">
        <v>78</v>
      </c>
      <c r="P64" s="12"/>
      <c r="Q64" s="17" t="s">
        <v>45</v>
      </c>
      <c r="R64" s="18" t="n">
        <v>3.5</v>
      </c>
      <c r="S64" s="19" t="n">
        <f aca="false">IF(R64=0,"",(R64*N64-M64))</f>
        <v>0.5</v>
      </c>
      <c r="T64" s="20" t="s">
        <v>117</v>
      </c>
    </row>
    <row r="65" customFormat="false" ht="15" hidden="false" customHeight="false" outlineLevel="0" collapsed="false">
      <c r="A65" s="0" t="n">
        <v>62</v>
      </c>
      <c r="B65" s="11" t="s">
        <v>16</v>
      </c>
      <c r="C65" s="12" t="s">
        <v>17</v>
      </c>
      <c r="D65" s="12"/>
      <c r="E65" s="12"/>
      <c r="F65" s="13" t="n">
        <v>1789</v>
      </c>
      <c r="G65" s="12" t="s">
        <v>18</v>
      </c>
      <c r="H65" s="12" t="s">
        <v>19</v>
      </c>
      <c r="I65" s="12" t="s">
        <v>20</v>
      </c>
      <c r="J65" s="12" t="n">
        <v>3</v>
      </c>
      <c r="K65" s="14" t="s">
        <v>118</v>
      </c>
      <c r="L65" s="15" t="s">
        <v>22</v>
      </c>
      <c r="M65" s="16" t="n">
        <v>4785</v>
      </c>
      <c r="N65" s="16" t="n">
        <v>1794</v>
      </c>
      <c r="O65" s="12" t="s">
        <v>119</v>
      </c>
      <c r="P65" s="12"/>
      <c r="Q65" s="17" t="s">
        <v>45</v>
      </c>
      <c r="R65" s="18" t="n">
        <v>2.5</v>
      </c>
      <c r="S65" s="19" t="n">
        <f aca="false">IF(R65=0,"",(R65*N65-M65))</f>
        <v>-300</v>
      </c>
      <c r="T65" s="20" t="s">
        <v>120</v>
      </c>
    </row>
    <row r="66" customFormat="false" ht="15" hidden="false" customHeight="false" outlineLevel="0" collapsed="false">
      <c r="A66" s="0" t="n">
        <v>63</v>
      </c>
      <c r="B66" s="11" t="s">
        <v>16</v>
      </c>
      <c r="C66" s="12" t="s">
        <v>17</v>
      </c>
      <c r="D66" s="12"/>
      <c r="E66" s="12"/>
      <c r="F66" s="13" t="n">
        <v>1789</v>
      </c>
      <c r="G66" s="12" t="s">
        <v>18</v>
      </c>
      <c r="H66" s="12" t="s">
        <v>19</v>
      </c>
      <c r="I66" s="12" t="s">
        <v>20</v>
      </c>
      <c r="J66" s="12" t="n">
        <v>3</v>
      </c>
      <c r="K66" s="14" t="s">
        <v>118</v>
      </c>
      <c r="L66" s="15" t="s">
        <v>22</v>
      </c>
      <c r="M66" s="16" t="n">
        <v>1338</v>
      </c>
      <c r="N66" s="16" t="n">
        <v>446</v>
      </c>
      <c r="O66" s="12" t="s">
        <v>61</v>
      </c>
      <c r="P66" s="12"/>
      <c r="Q66" s="17" t="s">
        <v>45</v>
      </c>
      <c r="R66" s="18" t="n">
        <v>3</v>
      </c>
      <c r="S66" s="19" t="n">
        <f aca="false">IF(R66=0,"",(R66*N66-M66))</f>
        <v>0</v>
      </c>
      <c r="T66" s="20" t="s">
        <v>84</v>
      </c>
    </row>
    <row r="67" customFormat="false" ht="15" hidden="false" customHeight="false" outlineLevel="0" collapsed="false">
      <c r="A67" s="0" t="n">
        <v>64</v>
      </c>
      <c r="B67" s="11" t="s">
        <v>16</v>
      </c>
      <c r="C67" s="12" t="s">
        <v>17</v>
      </c>
      <c r="D67" s="12"/>
      <c r="E67" s="12"/>
      <c r="F67" s="13" t="n">
        <v>1789</v>
      </c>
      <c r="G67" s="12" t="s">
        <v>18</v>
      </c>
      <c r="H67" s="12" t="s">
        <v>19</v>
      </c>
      <c r="I67" s="12" t="s">
        <v>20</v>
      </c>
      <c r="J67" s="12" t="n">
        <v>3</v>
      </c>
      <c r="K67" s="14" t="s">
        <v>118</v>
      </c>
      <c r="L67" s="15" t="s">
        <v>22</v>
      </c>
      <c r="M67" s="16" t="n">
        <v>875</v>
      </c>
      <c r="N67" s="16" t="n">
        <v>350</v>
      </c>
      <c r="O67" s="12" t="s">
        <v>25</v>
      </c>
      <c r="P67" s="12"/>
      <c r="Q67" s="17" t="s">
        <v>45</v>
      </c>
      <c r="R67" s="18" t="n">
        <v>2.5</v>
      </c>
      <c r="S67" s="19" t="n">
        <f aca="false">IF(R67=0,"",(R67*N67-M67))</f>
        <v>0</v>
      </c>
      <c r="T67" s="20" t="s">
        <v>121</v>
      </c>
    </row>
    <row r="68" customFormat="false" ht="15" hidden="false" customHeight="false" outlineLevel="0" collapsed="false">
      <c r="A68" s="0" t="n">
        <v>65</v>
      </c>
      <c r="B68" s="11" t="s">
        <v>16</v>
      </c>
      <c r="C68" s="12" t="s">
        <v>17</v>
      </c>
      <c r="D68" s="12"/>
      <c r="E68" s="12"/>
      <c r="F68" s="13" t="n">
        <v>1789</v>
      </c>
      <c r="G68" s="12" t="s">
        <v>18</v>
      </c>
      <c r="H68" s="12" t="s">
        <v>19</v>
      </c>
      <c r="I68" s="12" t="s">
        <v>20</v>
      </c>
      <c r="J68" s="12" t="n">
        <v>3</v>
      </c>
      <c r="K68" s="14" t="s">
        <v>122</v>
      </c>
      <c r="L68" s="15" t="s">
        <v>22</v>
      </c>
      <c r="M68" s="16" t="n">
        <v>335</v>
      </c>
      <c r="N68" s="16" t="n">
        <v>67</v>
      </c>
      <c r="O68" s="12" t="s">
        <v>27</v>
      </c>
      <c r="P68" s="12"/>
      <c r="Q68" s="17" t="s">
        <v>45</v>
      </c>
      <c r="R68" s="18" t="n">
        <v>5</v>
      </c>
      <c r="S68" s="19" t="n">
        <f aca="false">IF(R68=0,"",(R68*N68-M68))</f>
        <v>0</v>
      </c>
      <c r="T68" s="20" t="s">
        <v>123</v>
      </c>
    </row>
    <row r="69" customFormat="false" ht="15" hidden="false" customHeight="false" outlineLevel="0" collapsed="false">
      <c r="A69" s="0" t="n">
        <v>66</v>
      </c>
      <c r="B69" s="11" t="s">
        <v>16</v>
      </c>
      <c r="C69" s="12" t="s">
        <v>17</v>
      </c>
      <c r="D69" s="12"/>
      <c r="E69" s="12"/>
      <c r="F69" s="13" t="n">
        <v>1789</v>
      </c>
      <c r="G69" s="12" t="s">
        <v>18</v>
      </c>
      <c r="H69" s="12" t="s">
        <v>19</v>
      </c>
      <c r="I69" s="12" t="s">
        <v>20</v>
      </c>
      <c r="J69" s="12" t="n">
        <v>3</v>
      </c>
      <c r="K69" s="14" t="s">
        <v>122</v>
      </c>
      <c r="L69" s="15" t="s">
        <v>22</v>
      </c>
      <c r="M69" s="16" t="n">
        <v>1764</v>
      </c>
      <c r="N69" s="16" t="n">
        <v>294</v>
      </c>
      <c r="O69" s="12" t="s">
        <v>95</v>
      </c>
      <c r="P69" s="12"/>
      <c r="Q69" s="17" t="s">
        <v>45</v>
      </c>
      <c r="R69" s="18" t="n">
        <v>6</v>
      </c>
      <c r="S69" s="19" t="n">
        <f aca="false">IF(R69=0,"",(R69*N69-M69))</f>
        <v>0</v>
      </c>
      <c r="T69" s="20" t="s">
        <v>124</v>
      </c>
    </row>
    <row r="70" customFormat="false" ht="15" hidden="false" customHeight="false" outlineLevel="0" collapsed="false">
      <c r="A70" s="0" t="n">
        <v>67</v>
      </c>
      <c r="B70" s="11" t="s">
        <v>16</v>
      </c>
      <c r="C70" s="12" t="s">
        <v>17</v>
      </c>
      <c r="D70" s="12"/>
      <c r="E70" s="12"/>
      <c r="F70" s="13" t="n">
        <v>1789</v>
      </c>
      <c r="G70" s="12" t="s">
        <v>18</v>
      </c>
      <c r="H70" s="12" t="s">
        <v>19</v>
      </c>
      <c r="I70" s="12" t="s">
        <v>20</v>
      </c>
      <c r="J70" s="12" t="n">
        <v>3</v>
      </c>
      <c r="K70" s="14" t="s">
        <v>122</v>
      </c>
      <c r="L70" s="15" t="s">
        <v>22</v>
      </c>
      <c r="M70" s="16" t="n">
        <v>1395</v>
      </c>
      <c r="N70" s="16" t="n">
        <v>155</v>
      </c>
      <c r="O70" s="12" t="s">
        <v>125</v>
      </c>
      <c r="P70" s="12"/>
      <c r="Q70" s="17" t="s">
        <v>45</v>
      </c>
      <c r="R70" s="18" t="n">
        <v>9</v>
      </c>
      <c r="S70" s="19" t="n">
        <f aca="false">IF(R70=0,"",(R70*N70-M70))</f>
        <v>0</v>
      </c>
      <c r="T70" s="20" t="s">
        <v>126</v>
      </c>
    </row>
  </sheetData>
  <conditionalFormatting sqref="S1">
    <cfRule type="cellIs" priority="2" operator="greaterThan" aboveAverage="0" equalAverage="0" bottom="0" percent="0" rank="0" text="" dxfId="0">
      <formula>0</formula>
    </cfRule>
  </conditionalFormatting>
  <conditionalFormatting sqref="S4:S70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K54" activeCellId="0" sqref="K54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5" min="4" style="0" width="19.6244131455399"/>
    <col collapsed="false" hidden="false" max="6" min="6" style="0" width="6.73239436619718"/>
    <col collapsed="false" hidden="false" max="7" min="7" style="0" width="19.6244131455399"/>
    <col collapsed="false" hidden="false" max="8" min="8" style="0" width="9.32394366197183"/>
    <col collapsed="false" hidden="false" max="9" min="9" style="0" width="15.5774647887324"/>
    <col collapsed="false" hidden="false" max="10" min="10" style="0" width="5.1924882629108"/>
    <col collapsed="false" hidden="false" max="11" min="11" style="1" width="42.1032863849765"/>
    <col collapsed="false" hidden="false" max="12" min="12" style="0" width="20.849765258216"/>
    <col collapsed="false" hidden="false" max="14" min="13" style="0" width="11.8403755868545"/>
    <col collapsed="false" hidden="false" max="15" min="15" style="0" width="13.2159624413146"/>
    <col collapsed="false" hidden="false" max="17" min="16" style="0" width="13.8732394366197"/>
    <col collapsed="false" hidden="false" max="18" min="18" style="0" width="14.924882629108"/>
    <col collapsed="false" hidden="false" max="19" min="19" style="0" width="10.4694835680751"/>
    <col collapsed="false" hidden="false" max="20" min="20" style="0" width="57.0234741784038"/>
    <col collapsed="false" hidden="false" max="1025" min="21" style="0" width="10.5399061032864"/>
  </cols>
  <sheetData>
    <row r="1" customFormat="false" ht="40.15" hidden="false" customHeight="false" outlineLevel="0" collapsed="false">
      <c r="B1" s="2" t="s">
        <v>0</v>
      </c>
      <c r="C1" s="3" t="s">
        <v>1</v>
      </c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3" t="s">
        <v>11</v>
      </c>
      <c r="P1" s="3"/>
      <c r="Q1" s="7" t="s">
        <v>12</v>
      </c>
      <c r="R1" s="8" t="s">
        <v>13</v>
      </c>
      <c r="S1" s="9" t="s">
        <v>14</v>
      </c>
      <c r="T1" s="10" t="s">
        <v>15</v>
      </c>
    </row>
    <row r="2" customFormat="false" ht="15" hidden="false" customHeight="false" outlineLevel="0" collapsed="false">
      <c r="A2" s="0" t="n">
        <v>1</v>
      </c>
      <c r="B2" s="11" t="s">
        <v>16</v>
      </c>
      <c r="C2" s="12" t="s">
        <v>17</v>
      </c>
      <c r="D2" s="12"/>
      <c r="E2" s="12"/>
      <c r="F2" s="13" t="n">
        <v>1789</v>
      </c>
      <c r="G2" s="12" t="s">
        <v>18</v>
      </c>
      <c r="H2" s="12" t="s">
        <v>19</v>
      </c>
      <c r="I2" s="12" t="s">
        <v>127</v>
      </c>
      <c r="J2" s="12" t="n">
        <v>5</v>
      </c>
      <c r="K2" s="14" t="s">
        <v>128</v>
      </c>
      <c r="L2" s="15" t="s">
        <v>22</v>
      </c>
      <c r="M2" s="16" t="n">
        <v>1800</v>
      </c>
      <c r="N2" s="16" t="n">
        <v>12</v>
      </c>
      <c r="O2" s="27" t="s">
        <v>129</v>
      </c>
      <c r="P2" s="27"/>
      <c r="Q2" s="17" t="s">
        <v>23</v>
      </c>
      <c r="R2" s="18" t="n">
        <v>150</v>
      </c>
      <c r="S2" s="19" t="n">
        <f aca="false">IF(N2="","",R2*N2-M2)</f>
        <v>0</v>
      </c>
      <c r="T2" s="20"/>
    </row>
    <row r="3" customFormat="false" ht="15" hidden="false" customHeight="false" outlineLevel="0" collapsed="false">
      <c r="A3" s="0" t="n">
        <v>2</v>
      </c>
      <c r="B3" s="11" t="s">
        <v>16</v>
      </c>
      <c r="C3" s="12" t="s">
        <v>17</v>
      </c>
      <c r="D3" s="12"/>
      <c r="E3" s="12"/>
      <c r="F3" s="13" t="n">
        <v>1789</v>
      </c>
      <c r="G3" s="12" t="s">
        <v>18</v>
      </c>
      <c r="H3" s="12" t="s">
        <v>19</v>
      </c>
      <c r="I3" s="12" t="s">
        <v>127</v>
      </c>
      <c r="J3" s="12" t="n">
        <v>5</v>
      </c>
      <c r="K3" s="14" t="s">
        <v>30</v>
      </c>
      <c r="L3" s="15" t="s">
        <v>22</v>
      </c>
      <c r="M3" s="16" t="n">
        <v>4872</v>
      </c>
      <c r="N3" s="16" t="n">
        <v>812</v>
      </c>
      <c r="O3" s="27" t="s">
        <v>129</v>
      </c>
      <c r="P3" s="27"/>
      <c r="Q3" s="17" t="s">
        <v>23</v>
      </c>
      <c r="R3" s="18" t="n">
        <v>6</v>
      </c>
      <c r="S3" s="19" t="n">
        <f aca="false">IF(N3="","",R3*N3-M3)</f>
        <v>0</v>
      </c>
      <c r="T3" s="20"/>
    </row>
    <row r="4" customFormat="false" ht="15" hidden="false" customHeight="false" outlineLevel="0" collapsed="false">
      <c r="A4" s="0" t="n">
        <v>3</v>
      </c>
      <c r="B4" s="11" t="s">
        <v>16</v>
      </c>
      <c r="C4" s="12" t="s">
        <v>17</v>
      </c>
      <c r="D4" s="12"/>
      <c r="E4" s="12"/>
      <c r="F4" s="13" t="n">
        <v>1789</v>
      </c>
      <c r="G4" s="12" t="s">
        <v>18</v>
      </c>
      <c r="H4" s="12" t="s">
        <v>19</v>
      </c>
      <c r="I4" s="12" t="s">
        <v>127</v>
      </c>
      <c r="J4" s="12" t="n">
        <v>5</v>
      </c>
      <c r="K4" s="14" t="s">
        <v>32</v>
      </c>
      <c r="L4" s="15" t="s">
        <v>22</v>
      </c>
      <c r="M4" s="16" t="n">
        <v>17064</v>
      </c>
      <c r="N4" s="16" t="n">
        <v>1422</v>
      </c>
      <c r="O4" s="27" t="s">
        <v>129</v>
      </c>
      <c r="P4" s="27"/>
      <c r="Q4" s="17" t="s">
        <v>23</v>
      </c>
      <c r="R4" s="18" t="n">
        <v>12</v>
      </c>
      <c r="S4" s="19" t="n">
        <f aca="false">IF(N4="","",R4*N4-M4)</f>
        <v>0</v>
      </c>
      <c r="T4" s="20"/>
    </row>
    <row r="5" customFormat="false" ht="15" hidden="false" customHeight="false" outlineLevel="0" collapsed="false">
      <c r="A5" s="0" t="n">
        <v>4</v>
      </c>
      <c r="B5" s="11" t="s">
        <v>16</v>
      </c>
      <c r="C5" s="12" t="s">
        <v>17</v>
      </c>
      <c r="D5" s="12"/>
      <c r="E5" s="12"/>
      <c r="F5" s="13" t="n">
        <v>1789</v>
      </c>
      <c r="G5" s="12" t="s">
        <v>18</v>
      </c>
      <c r="H5" s="12" t="s">
        <v>19</v>
      </c>
      <c r="I5" s="12" t="s">
        <v>127</v>
      </c>
      <c r="J5" s="12" t="n">
        <v>5</v>
      </c>
      <c r="K5" s="14" t="s">
        <v>33</v>
      </c>
      <c r="L5" s="15" t="s">
        <v>22</v>
      </c>
      <c r="M5" s="16" t="n">
        <v>34480</v>
      </c>
      <c r="N5" s="16" t="n">
        <v>862</v>
      </c>
      <c r="O5" s="27" t="s">
        <v>129</v>
      </c>
      <c r="P5" s="27"/>
      <c r="Q5" s="17" t="s">
        <v>23</v>
      </c>
      <c r="R5" s="18" t="n">
        <v>40</v>
      </c>
      <c r="S5" s="19" t="n">
        <f aca="false">IF(N5="","",R5*N5-M5)</f>
        <v>0</v>
      </c>
      <c r="T5" s="20"/>
    </row>
    <row r="6" customFormat="false" ht="15" hidden="false" customHeight="false" outlineLevel="0" collapsed="false">
      <c r="A6" s="0" t="n">
        <v>5</v>
      </c>
      <c r="B6" s="11" t="s">
        <v>16</v>
      </c>
      <c r="C6" s="12" t="s">
        <v>17</v>
      </c>
      <c r="D6" s="12"/>
      <c r="E6" s="12"/>
      <c r="F6" s="13" t="n">
        <v>1789</v>
      </c>
      <c r="G6" s="12" t="s">
        <v>18</v>
      </c>
      <c r="H6" s="12" t="s">
        <v>19</v>
      </c>
      <c r="I6" s="12" t="s">
        <v>127</v>
      </c>
      <c r="J6" s="12" t="n">
        <v>5</v>
      </c>
      <c r="K6" s="14" t="s">
        <v>21</v>
      </c>
      <c r="L6" s="15" t="s">
        <v>22</v>
      </c>
      <c r="M6" s="16" t="n">
        <v>2600</v>
      </c>
      <c r="N6" s="16" t="n">
        <v>52</v>
      </c>
      <c r="O6" s="12" t="s">
        <v>42</v>
      </c>
      <c r="P6" s="12"/>
      <c r="Q6" s="17" t="s">
        <v>23</v>
      </c>
      <c r="R6" s="18" t="n">
        <v>50</v>
      </c>
      <c r="S6" s="19" t="n">
        <f aca="false">IF(N6="","",R6*N6-M6)</f>
        <v>0</v>
      </c>
      <c r="T6" s="20"/>
    </row>
    <row r="7" customFormat="false" ht="15" hidden="false" customHeight="false" outlineLevel="0" collapsed="false">
      <c r="A7" s="0" t="n">
        <v>6</v>
      </c>
      <c r="B7" s="11" t="s">
        <v>16</v>
      </c>
      <c r="C7" s="12" t="s">
        <v>17</v>
      </c>
      <c r="D7" s="12"/>
      <c r="E7" s="12"/>
      <c r="F7" s="13" t="n">
        <v>1789</v>
      </c>
      <c r="G7" s="12" t="s">
        <v>18</v>
      </c>
      <c r="H7" s="12" t="s">
        <v>19</v>
      </c>
      <c r="I7" s="12" t="s">
        <v>127</v>
      </c>
      <c r="J7" s="12" t="n">
        <v>5</v>
      </c>
      <c r="K7" s="14" t="s">
        <v>130</v>
      </c>
      <c r="L7" s="15" t="s">
        <v>22</v>
      </c>
      <c r="M7" s="16" t="n">
        <v>600</v>
      </c>
      <c r="N7" s="16" t="n">
        <v>6</v>
      </c>
      <c r="O7" s="27" t="s">
        <v>129</v>
      </c>
      <c r="P7" s="27"/>
      <c r="Q7" s="17" t="s">
        <v>23</v>
      </c>
      <c r="R7" s="18" t="n">
        <v>100</v>
      </c>
      <c r="S7" s="19" t="n">
        <f aca="false">IF(N7="","",R7*N7-M7)</f>
        <v>0</v>
      </c>
      <c r="T7" s="20"/>
    </row>
    <row r="8" customFormat="false" ht="15" hidden="false" customHeight="false" outlineLevel="0" collapsed="false">
      <c r="A8" s="0" t="n">
        <v>7</v>
      </c>
      <c r="B8" s="11" t="s">
        <v>16</v>
      </c>
      <c r="C8" s="12" t="s">
        <v>17</v>
      </c>
      <c r="D8" s="12"/>
      <c r="E8" s="12"/>
      <c r="F8" s="13" t="n">
        <v>1789</v>
      </c>
      <c r="G8" s="12" t="s">
        <v>18</v>
      </c>
      <c r="H8" s="12" t="s">
        <v>19</v>
      </c>
      <c r="I8" s="12" t="s">
        <v>127</v>
      </c>
      <c r="J8" s="12" t="n">
        <v>5</v>
      </c>
      <c r="K8" s="14" t="s">
        <v>131</v>
      </c>
      <c r="L8" s="15" t="s">
        <v>22</v>
      </c>
      <c r="M8" s="16" t="n">
        <v>87500</v>
      </c>
      <c r="N8" s="16" t="n">
        <v>350</v>
      </c>
      <c r="O8" s="12" t="s">
        <v>132</v>
      </c>
      <c r="P8" s="12"/>
      <c r="Q8" s="17" t="s">
        <v>23</v>
      </c>
      <c r="R8" s="18" t="n">
        <v>250</v>
      </c>
      <c r="S8" s="19" t="n">
        <f aca="false">IF(N8="","",R8*N8-M8)</f>
        <v>0</v>
      </c>
      <c r="T8" s="20"/>
    </row>
    <row r="9" customFormat="false" ht="15" hidden="false" customHeight="false" outlineLevel="0" collapsed="false">
      <c r="A9" s="0" t="n">
        <v>8</v>
      </c>
      <c r="B9" s="11" t="s">
        <v>16</v>
      </c>
      <c r="C9" s="12" t="s">
        <v>17</v>
      </c>
      <c r="D9" s="12"/>
      <c r="E9" s="12"/>
      <c r="F9" s="13" t="n">
        <v>1789</v>
      </c>
      <c r="G9" s="12" t="s">
        <v>18</v>
      </c>
      <c r="H9" s="12" t="s">
        <v>19</v>
      </c>
      <c r="I9" s="12" t="s">
        <v>127</v>
      </c>
      <c r="J9" s="12" t="n">
        <v>5</v>
      </c>
      <c r="K9" s="14" t="s">
        <v>131</v>
      </c>
      <c r="L9" s="15" t="s">
        <v>22</v>
      </c>
      <c r="M9" s="16" t="n">
        <v>106400</v>
      </c>
      <c r="N9" s="16" t="n">
        <v>532</v>
      </c>
      <c r="O9" s="27" t="s">
        <v>129</v>
      </c>
      <c r="P9" s="27"/>
      <c r="Q9" s="17" t="s">
        <v>23</v>
      </c>
      <c r="R9" s="18" t="n">
        <v>200</v>
      </c>
      <c r="S9" s="19" t="n">
        <f aca="false">IF(N9="","",R9*N9-M9)</f>
        <v>0</v>
      </c>
      <c r="T9" s="20"/>
    </row>
    <row r="10" customFormat="false" ht="15" hidden="false" customHeight="false" outlineLevel="0" collapsed="false">
      <c r="A10" s="0" t="n">
        <v>9</v>
      </c>
      <c r="B10" s="11" t="s">
        <v>16</v>
      </c>
      <c r="C10" s="12" t="s">
        <v>17</v>
      </c>
      <c r="D10" s="12"/>
      <c r="E10" s="12"/>
      <c r="F10" s="13" t="n">
        <v>1789</v>
      </c>
      <c r="G10" s="12" t="s">
        <v>18</v>
      </c>
      <c r="H10" s="12" t="s">
        <v>19</v>
      </c>
      <c r="I10" s="12" t="s">
        <v>127</v>
      </c>
      <c r="J10" s="12" t="n">
        <v>5</v>
      </c>
      <c r="K10" s="14" t="s">
        <v>35</v>
      </c>
      <c r="L10" s="15" t="s">
        <v>22</v>
      </c>
      <c r="M10" s="16" t="n">
        <v>12763</v>
      </c>
      <c r="N10" s="16" t="n">
        <f aca="false">25531/100</f>
        <v>255.31</v>
      </c>
      <c r="O10" s="27" t="s">
        <v>129</v>
      </c>
      <c r="P10" s="27"/>
      <c r="Q10" s="17" t="s">
        <v>36</v>
      </c>
      <c r="R10" s="18" t="n">
        <v>50</v>
      </c>
      <c r="S10" s="19" t="n">
        <f aca="false">IF(N10="","",R10*N10-M10)</f>
        <v>2.5</v>
      </c>
      <c r="T10" s="20" t="s">
        <v>37</v>
      </c>
    </row>
    <row r="11" customFormat="false" ht="15" hidden="false" customHeight="false" outlineLevel="0" collapsed="false">
      <c r="A11" s="0" t="n">
        <v>10</v>
      </c>
      <c r="B11" s="11" t="s">
        <v>16</v>
      </c>
      <c r="C11" s="12" t="s">
        <v>17</v>
      </c>
      <c r="D11" s="12"/>
      <c r="E11" s="12"/>
      <c r="F11" s="13" t="n">
        <v>1789</v>
      </c>
      <c r="G11" s="12" t="s">
        <v>18</v>
      </c>
      <c r="H11" s="12" t="s">
        <v>19</v>
      </c>
      <c r="I11" s="12" t="s">
        <v>127</v>
      </c>
      <c r="J11" s="12" t="n">
        <v>5</v>
      </c>
      <c r="K11" s="14" t="s">
        <v>133</v>
      </c>
      <c r="L11" s="15" t="s">
        <v>22</v>
      </c>
      <c r="M11" s="16" t="n">
        <v>5740</v>
      </c>
      <c r="N11" s="16" t="n">
        <v>410</v>
      </c>
      <c r="O11" s="12" t="s">
        <v>42</v>
      </c>
      <c r="P11" s="12"/>
      <c r="Q11" s="17" t="s">
        <v>39</v>
      </c>
      <c r="R11" s="18" t="n">
        <v>14</v>
      </c>
      <c r="S11" s="19" t="n">
        <f aca="false">IF(N11="","",R11*N11-M11)</f>
        <v>0</v>
      </c>
      <c r="T11" s="20" t="s">
        <v>134</v>
      </c>
    </row>
    <row r="12" customFormat="false" ht="15" hidden="false" customHeight="false" outlineLevel="0" collapsed="false">
      <c r="A12" s="0" t="n">
        <v>11</v>
      </c>
      <c r="B12" s="11" t="s">
        <v>16</v>
      </c>
      <c r="C12" s="12" t="s">
        <v>17</v>
      </c>
      <c r="D12" s="12"/>
      <c r="E12" s="12"/>
      <c r="F12" s="13" t="n">
        <v>1789</v>
      </c>
      <c r="G12" s="12" t="s">
        <v>18</v>
      </c>
      <c r="H12" s="12" t="s">
        <v>19</v>
      </c>
      <c r="I12" s="12" t="s">
        <v>127</v>
      </c>
      <c r="J12" s="12" t="n">
        <v>5</v>
      </c>
      <c r="K12" s="14" t="s">
        <v>135</v>
      </c>
      <c r="L12" s="15" t="s">
        <v>22</v>
      </c>
      <c r="M12" s="16" t="n">
        <v>285</v>
      </c>
      <c r="N12" s="16" t="n">
        <v>95</v>
      </c>
      <c r="O12" s="27" t="s">
        <v>129</v>
      </c>
      <c r="P12" s="27"/>
      <c r="Q12" s="17" t="s">
        <v>23</v>
      </c>
      <c r="R12" s="18" t="n">
        <v>3</v>
      </c>
      <c r="S12" s="19" t="n">
        <f aca="false">IF(N12="","",R12*N12-M12)</f>
        <v>0</v>
      </c>
      <c r="T12" s="20" t="s">
        <v>136</v>
      </c>
    </row>
    <row r="13" customFormat="false" ht="15" hidden="false" customHeight="false" outlineLevel="0" collapsed="false">
      <c r="A13" s="0" t="n">
        <v>12</v>
      </c>
      <c r="B13" s="11" t="s">
        <v>16</v>
      </c>
      <c r="C13" s="12" t="s">
        <v>17</v>
      </c>
      <c r="D13" s="12"/>
      <c r="E13" s="12"/>
      <c r="F13" s="13" t="n">
        <v>1789</v>
      </c>
      <c r="G13" s="12" t="s">
        <v>18</v>
      </c>
      <c r="H13" s="12" t="s">
        <v>19</v>
      </c>
      <c r="I13" s="12" t="s">
        <v>127</v>
      </c>
      <c r="J13" s="12" t="n">
        <v>5</v>
      </c>
      <c r="K13" s="14" t="s">
        <v>137</v>
      </c>
      <c r="L13" s="15" t="s">
        <v>22</v>
      </c>
      <c r="M13" s="16" t="n">
        <v>897</v>
      </c>
      <c r="N13" s="16" t="n">
        <f aca="false">1773/100</f>
        <v>17.73</v>
      </c>
      <c r="O13" s="27" t="s">
        <v>129</v>
      </c>
      <c r="P13" s="27"/>
      <c r="Q13" s="17" t="s">
        <v>36</v>
      </c>
      <c r="R13" s="18" t="n">
        <v>45</v>
      </c>
      <c r="S13" s="19" t="n">
        <f aca="false">IF(N13="","",R13*N13-M13)</f>
        <v>-99.15</v>
      </c>
      <c r="T13" s="20" t="s">
        <v>37</v>
      </c>
    </row>
    <row r="14" customFormat="false" ht="15" hidden="false" customHeight="false" outlineLevel="0" collapsed="false">
      <c r="A14" s="0" t="n">
        <v>13</v>
      </c>
      <c r="B14" s="11" t="s">
        <v>16</v>
      </c>
      <c r="C14" s="12" t="s">
        <v>17</v>
      </c>
      <c r="D14" s="12"/>
      <c r="E14" s="12"/>
      <c r="F14" s="13" t="n">
        <v>1789</v>
      </c>
      <c r="G14" s="12" t="s">
        <v>18</v>
      </c>
      <c r="H14" s="12" t="s">
        <v>19</v>
      </c>
      <c r="I14" s="12" t="s">
        <v>127</v>
      </c>
      <c r="J14" s="12" t="n">
        <v>5</v>
      </c>
      <c r="K14" s="14" t="s">
        <v>138</v>
      </c>
      <c r="L14" s="15" t="s">
        <v>22</v>
      </c>
      <c r="M14" s="16" t="n">
        <v>132</v>
      </c>
      <c r="N14" s="16" t="n">
        <v>78</v>
      </c>
      <c r="O14" s="12" t="s">
        <v>27</v>
      </c>
      <c r="P14" s="12"/>
      <c r="Q14" s="17" t="s">
        <v>45</v>
      </c>
      <c r="R14" s="18" t="n">
        <v>0</v>
      </c>
      <c r="S14" s="19" t="n">
        <f aca="false">IF(N14="","",R14*N14-M14)</f>
        <v>-132</v>
      </c>
      <c r="T14" s="20"/>
    </row>
    <row r="15" customFormat="false" ht="15" hidden="false" customHeight="false" outlineLevel="0" collapsed="false">
      <c r="A15" s="0" t="n">
        <v>14</v>
      </c>
      <c r="B15" s="11" t="s">
        <v>16</v>
      </c>
      <c r="C15" s="12" t="s">
        <v>17</v>
      </c>
      <c r="D15" s="12"/>
      <c r="E15" s="12"/>
      <c r="F15" s="13" t="n">
        <v>1789</v>
      </c>
      <c r="G15" s="12" t="s">
        <v>18</v>
      </c>
      <c r="H15" s="12" t="s">
        <v>19</v>
      </c>
      <c r="I15" s="12" t="s">
        <v>127</v>
      </c>
      <c r="J15" s="12" t="n">
        <v>5</v>
      </c>
      <c r="K15" s="14" t="s">
        <v>139</v>
      </c>
      <c r="L15" s="15" t="s">
        <v>22</v>
      </c>
      <c r="M15" s="16" t="n">
        <v>162</v>
      </c>
      <c r="N15" s="16" t="n">
        <v>81</v>
      </c>
      <c r="O15" s="12" t="s">
        <v>27</v>
      </c>
      <c r="P15" s="12"/>
      <c r="Q15" s="17" t="s">
        <v>140</v>
      </c>
      <c r="R15" s="18" t="n">
        <v>2</v>
      </c>
      <c r="S15" s="19" t="n">
        <f aca="false">IF(N15="","",R15*N15-M15)</f>
        <v>0</v>
      </c>
      <c r="T15" s="20" t="s">
        <v>141</v>
      </c>
    </row>
    <row r="16" customFormat="false" ht="15" hidden="false" customHeight="false" outlineLevel="0" collapsed="false">
      <c r="A16" s="0" t="n">
        <v>15</v>
      </c>
      <c r="B16" s="11" t="s">
        <v>16</v>
      </c>
      <c r="C16" s="12" t="s">
        <v>17</v>
      </c>
      <c r="D16" s="12"/>
      <c r="E16" s="12"/>
      <c r="F16" s="13" t="n">
        <v>1789</v>
      </c>
      <c r="G16" s="12" t="s">
        <v>18</v>
      </c>
      <c r="H16" s="12" t="s">
        <v>19</v>
      </c>
      <c r="I16" s="12" t="s">
        <v>127</v>
      </c>
      <c r="J16" s="12" t="n">
        <v>5</v>
      </c>
      <c r="K16" s="14" t="s">
        <v>142</v>
      </c>
      <c r="L16" s="15" t="s">
        <v>22</v>
      </c>
      <c r="M16" s="16" t="n">
        <v>1533</v>
      </c>
      <c r="N16" s="16"/>
      <c r="O16" s="12"/>
      <c r="P16" s="12"/>
      <c r="Q16" s="17"/>
      <c r="R16" s="18" t="n">
        <v>0</v>
      </c>
      <c r="S16" s="19" t="str">
        <f aca="false">IF(N16="","",R16*N16-M16)</f>
        <v/>
      </c>
      <c r="T16" s="20"/>
    </row>
    <row r="17" customFormat="false" ht="15" hidden="false" customHeight="false" outlineLevel="0" collapsed="false">
      <c r="A17" s="0" t="n">
        <v>16</v>
      </c>
      <c r="B17" s="11" t="s">
        <v>16</v>
      </c>
      <c r="C17" s="12" t="s">
        <v>17</v>
      </c>
      <c r="D17" s="12"/>
      <c r="E17" s="12"/>
      <c r="F17" s="13" t="n">
        <v>1789</v>
      </c>
      <c r="G17" s="12" t="s">
        <v>18</v>
      </c>
      <c r="H17" s="12" t="s">
        <v>19</v>
      </c>
      <c r="I17" s="12" t="s">
        <v>127</v>
      </c>
      <c r="J17" s="12" t="n">
        <v>5</v>
      </c>
      <c r="K17" s="14" t="s">
        <v>143</v>
      </c>
      <c r="L17" s="15" t="s">
        <v>22</v>
      </c>
      <c r="M17" s="16" t="n">
        <v>4148</v>
      </c>
      <c r="N17" s="16"/>
      <c r="O17" s="12"/>
      <c r="P17" s="12"/>
      <c r="Q17" s="17"/>
      <c r="R17" s="18" t="n">
        <v>0</v>
      </c>
      <c r="S17" s="19" t="str">
        <f aca="false">IF(N17="","",R17*N17-M17)</f>
        <v/>
      </c>
      <c r="T17" s="20"/>
    </row>
    <row r="18" customFormat="false" ht="15" hidden="false" customHeight="false" outlineLevel="0" collapsed="false">
      <c r="A18" s="0" t="n">
        <v>17</v>
      </c>
      <c r="B18" s="11" t="s">
        <v>16</v>
      </c>
      <c r="C18" s="12" t="s">
        <v>17</v>
      </c>
      <c r="D18" s="12"/>
      <c r="E18" s="12"/>
      <c r="F18" s="13" t="n">
        <v>1789</v>
      </c>
      <c r="G18" s="12" t="s">
        <v>18</v>
      </c>
      <c r="H18" s="12" t="s">
        <v>19</v>
      </c>
      <c r="I18" s="12" t="s">
        <v>127</v>
      </c>
      <c r="J18" s="12" t="n">
        <v>5</v>
      </c>
      <c r="K18" s="14" t="s">
        <v>144</v>
      </c>
      <c r="L18" s="15" t="s">
        <v>22</v>
      </c>
      <c r="M18" s="16" t="n">
        <v>1311</v>
      </c>
      <c r="N18" s="16" t="n">
        <v>437</v>
      </c>
      <c r="O18" s="12" t="s">
        <v>27</v>
      </c>
      <c r="P18" s="12"/>
      <c r="Q18" s="17" t="s">
        <v>140</v>
      </c>
      <c r="R18" s="18" t="n">
        <v>3</v>
      </c>
      <c r="S18" s="19" t="n">
        <f aca="false">IF(N18="","",R18*N18-M18)</f>
        <v>0</v>
      </c>
      <c r="T18" s="20" t="s">
        <v>145</v>
      </c>
    </row>
    <row r="19" customFormat="false" ht="15" hidden="false" customHeight="false" outlineLevel="0" collapsed="false">
      <c r="A19" s="0" t="n">
        <v>18</v>
      </c>
      <c r="B19" s="11" t="s">
        <v>16</v>
      </c>
      <c r="C19" s="12" t="s">
        <v>17</v>
      </c>
      <c r="D19" s="12"/>
      <c r="E19" s="12"/>
      <c r="F19" s="13" t="n">
        <v>1789</v>
      </c>
      <c r="G19" s="12" t="s">
        <v>18</v>
      </c>
      <c r="H19" s="12" t="s">
        <v>19</v>
      </c>
      <c r="I19" s="12" t="s">
        <v>127</v>
      </c>
      <c r="J19" s="12" t="n">
        <v>5</v>
      </c>
      <c r="K19" s="14" t="s">
        <v>146</v>
      </c>
      <c r="L19" s="15" t="s">
        <v>22</v>
      </c>
      <c r="M19" s="16" t="n">
        <v>1905</v>
      </c>
      <c r="N19" s="16" t="n">
        <v>693</v>
      </c>
      <c r="O19" s="12" t="s">
        <v>73</v>
      </c>
      <c r="P19" s="12"/>
      <c r="Q19" s="17" t="s">
        <v>140</v>
      </c>
      <c r="R19" s="18" t="n">
        <v>2.75</v>
      </c>
      <c r="S19" s="19" t="n">
        <f aca="false">IF(N19="","",R19*N19-M19)</f>
        <v>0.75</v>
      </c>
      <c r="T19" s="20" t="s">
        <v>147</v>
      </c>
    </row>
    <row r="20" customFormat="false" ht="15" hidden="false" customHeight="false" outlineLevel="0" collapsed="false">
      <c r="A20" s="0" t="n">
        <v>19</v>
      </c>
      <c r="B20" s="11" t="s">
        <v>16</v>
      </c>
      <c r="C20" s="12" t="s">
        <v>17</v>
      </c>
      <c r="D20" s="12"/>
      <c r="E20" s="12"/>
      <c r="F20" s="13" t="n">
        <v>1789</v>
      </c>
      <c r="G20" s="12" t="s">
        <v>18</v>
      </c>
      <c r="H20" s="12" t="s">
        <v>19</v>
      </c>
      <c r="I20" s="12" t="s">
        <v>127</v>
      </c>
      <c r="J20" s="12" t="n">
        <v>5</v>
      </c>
      <c r="K20" s="14" t="s">
        <v>148</v>
      </c>
      <c r="L20" s="15" t="s">
        <v>22</v>
      </c>
      <c r="M20" s="16" t="n">
        <v>4053</v>
      </c>
      <c r="N20" s="16" t="n">
        <v>1351</v>
      </c>
      <c r="O20" s="12" t="s">
        <v>73</v>
      </c>
      <c r="P20" s="12"/>
      <c r="Q20" s="17" t="s">
        <v>140</v>
      </c>
      <c r="R20" s="18" t="n">
        <v>3</v>
      </c>
      <c r="S20" s="19" t="n">
        <f aca="false">IF(N20="","",R20*N20-M20)</f>
        <v>0</v>
      </c>
      <c r="T20" s="20" t="s">
        <v>149</v>
      </c>
    </row>
    <row r="21" customFormat="false" ht="15" hidden="false" customHeight="false" outlineLevel="0" collapsed="false">
      <c r="A21" s="0" t="n">
        <v>20</v>
      </c>
      <c r="B21" s="11" t="s">
        <v>16</v>
      </c>
      <c r="C21" s="12" t="s">
        <v>17</v>
      </c>
      <c r="D21" s="12"/>
      <c r="E21" s="12"/>
      <c r="F21" s="13" t="n">
        <v>1789</v>
      </c>
      <c r="G21" s="12" t="s">
        <v>18</v>
      </c>
      <c r="H21" s="12" t="s">
        <v>19</v>
      </c>
      <c r="I21" s="12" t="s">
        <v>127</v>
      </c>
      <c r="J21" s="12" t="n">
        <v>5</v>
      </c>
      <c r="K21" s="14" t="s">
        <v>150</v>
      </c>
      <c r="L21" s="15" t="s">
        <v>22</v>
      </c>
      <c r="M21" s="16" t="n">
        <v>448</v>
      </c>
      <c r="N21" s="16" t="n">
        <v>64</v>
      </c>
      <c r="O21" s="12" t="s">
        <v>71</v>
      </c>
      <c r="P21" s="12"/>
      <c r="Q21" s="17" t="s">
        <v>140</v>
      </c>
      <c r="R21" s="18" t="n">
        <v>7</v>
      </c>
      <c r="S21" s="19" t="n">
        <f aca="false">IF(N21="","",R21*N21-M21)</f>
        <v>0</v>
      </c>
      <c r="T21" s="20" t="s">
        <v>151</v>
      </c>
    </row>
    <row r="22" customFormat="false" ht="15" hidden="false" customHeight="false" outlineLevel="0" collapsed="false">
      <c r="A22" s="0" t="n">
        <v>21</v>
      </c>
      <c r="B22" s="11" t="s">
        <v>16</v>
      </c>
      <c r="C22" s="12" t="s">
        <v>17</v>
      </c>
      <c r="D22" s="12"/>
      <c r="E22" s="12"/>
      <c r="F22" s="13" t="n">
        <v>1789</v>
      </c>
      <c r="G22" s="12" t="s">
        <v>18</v>
      </c>
      <c r="H22" s="12" t="s">
        <v>19</v>
      </c>
      <c r="I22" s="12" t="s">
        <v>127</v>
      </c>
      <c r="J22" s="12" t="n">
        <v>5</v>
      </c>
      <c r="K22" s="14" t="s">
        <v>152</v>
      </c>
      <c r="L22" s="15" t="s">
        <v>22</v>
      </c>
      <c r="M22" s="16" t="n">
        <v>5458</v>
      </c>
      <c r="N22" s="16" t="n">
        <v>1213</v>
      </c>
      <c r="O22" s="12" t="s">
        <v>73</v>
      </c>
      <c r="P22" s="12"/>
      <c r="Q22" s="17" t="s">
        <v>140</v>
      </c>
      <c r="R22" s="18" t="n">
        <v>4.5</v>
      </c>
      <c r="S22" s="19" t="n">
        <f aca="false">IF(N22="","",R22*N22-M22)</f>
        <v>0.5</v>
      </c>
      <c r="T22" s="20" t="s">
        <v>153</v>
      </c>
    </row>
    <row r="23" customFormat="false" ht="15" hidden="false" customHeight="false" outlineLevel="0" collapsed="false">
      <c r="A23" s="0" t="n">
        <v>22</v>
      </c>
      <c r="B23" s="11" t="s">
        <v>16</v>
      </c>
      <c r="C23" s="12" t="s">
        <v>17</v>
      </c>
      <c r="D23" s="12"/>
      <c r="E23" s="12"/>
      <c r="F23" s="13" t="n">
        <v>1789</v>
      </c>
      <c r="G23" s="12" t="s">
        <v>18</v>
      </c>
      <c r="H23" s="12" t="s">
        <v>19</v>
      </c>
      <c r="I23" s="12" t="s">
        <v>127</v>
      </c>
      <c r="J23" s="12" t="n">
        <v>5</v>
      </c>
      <c r="K23" s="14" t="s">
        <v>62</v>
      </c>
      <c r="L23" s="15" t="s">
        <v>22</v>
      </c>
      <c r="M23" s="16" t="n">
        <v>316</v>
      </c>
      <c r="N23" s="16" t="n">
        <v>211</v>
      </c>
      <c r="O23" s="27" t="s">
        <v>104</v>
      </c>
      <c r="P23" s="27"/>
      <c r="Q23" s="17" t="s">
        <v>45</v>
      </c>
      <c r="R23" s="18" t="n">
        <v>1.5</v>
      </c>
      <c r="S23" s="19" t="n">
        <f aca="false">IF(N23="","",R23*N23-M23)</f>
        <v>0.5</v>
      </c>
      <c r="T23" s="20"/>
    </row>
    <row r="24" customFormat="false" ht="15" hidden="false" customHeight="false" outlineLevel="0" collapsed="false">
      <c r="A24" s="0" t="n">
        <v>23</v>
      </c>
      <c r="B24" s="11" t="s">
        <v>16</v>
      </c>
      <c r="C24" s="12" t="s">
        <v>17</v>
      </c>
      <c r="D24" s="12"/>
      <c r="E24" s="12"/>
      <c r="F24" s="13" t="n">
        <v>1789</v>
      </c>
      <c r="G24" s="12" t="s">
        <v>18</v>
      </c>
      <c r="H24" s="12" t="s">
        <v>19</v>
      </c>
      <c r="I24" s="12" t="s">
        <v>127</v>
      </c>
      <c r="J24" s="12" t="n">
        <v>5</v>
      </c>
      <c r="K24" s="14" t="s">
        <v>154</v>
      </c>
      <c r="L24" s="15" t="s">
        <v>22</v>
      </c>
      <c r="M24" s="16" t="n">
        <v>240</v>
      </c>
      <c r="N24" s="16" t="n">
        <v>48</v>
      </c>
      <c r="O24" s="27" t="s">
        <v>129</v>
      </c>
      <c r="P24" s="27"/>
      <c r="Q24" s="17" t="s">
        <v>45</v>
      </c>
      <c r="R24" s="18" t="n">
        <v>5</v>
      </c>
      <c r="S24" s="19" t="n">
        <f aca="false">IF(N24="","",R24*N24-M24)</f>
        <v>0</v>
      </c>
      <c r="T24" s="20"/>
    </row>
    <row r="25" customFormat="false" ht="15" hidden="false" customHeight="false" outlineLevel="0" collapsed="false">
      <c r="A25" s="0" t="n">
        <v>24</v>
      </c>
      <c r="B25" s="11" t="s">
        <v>16</v>
      </c>
      <c r="C25" s="12" t="s">
        <v>17</v>
      </c>
      <c r="D25" s="12"/>
      <c r="E25" s="12"/>
      <c r="F25" s="13" t="n">
        <v>1789</v>
      </c>
      <c r="G25" s="12" t="s">
        <v>18</v>
      </c>
      <c r="H25" s="12" t="s">
        <v>19</v>
      </c>
      <c r="I25" s="12" t="s">
        <v>127</v>
      </c>
      <c r="J25" s="12" t="n">
        <v>5</v>
      </c>
      <c r="K25" s="14" t="s">
        <v>155</v>
      </c>
      <c r="L25" s="15" t="s">
        <v>22</v>
      </c>
      <c r="M25" s="16" t="n">
        <v>779</v>
      </c>
      <c r="N25" s="16"/>
      <c r="O25" s="12"/>
      <c r="P25" s="12"/>
      <c r="Q25" s="17"/>
      <c r="R25" s="18" t="n">
        <v>0</v>
      </c>
      <c r="S25" s="19" t="str">
        <f aca="false">IF(N25="","",R25*N25-M25)</f>
        <v/>
      </c>
      <c r="T25" s="20"/>
    </row>
    <row r="26" customFormat="false" ht="15" hidden="false" customHeight="false" outlineLevel="0" collapsed="false">
      <c r="A26" s="0" t="n">
        <v>25</v>
      </c>
      <c r="B26" s="11" t="s">
        <v>16</v>
      </c>
      <c r="C26" s="12" t="s">
        <v>17</v>
      </c>
      <c r="D26" s="12"/>
      <c r="E26" s="12"/>
      <c r="F26" s="13" t="n">
        <v>1789</v>
      </c>
      <c r="G26" s="12" t="s">
        <v>18</v>
      </c>
      <c r="H26" s="12" t="s">
        <v>19</v>
      </c>
      <c r="I26" s="12" t="s">
        <v>127</v>
      </c>
      <c r="J26" s="12" t="n">
        <v>5</v>
      </c>
      <c r="K26" s="14" t="s">
        <v>156</v>
      </c>
      <c r="L26" s="15" t="s">
        <v>22</v>
      </c>
      <c r="M26" s="16" t="n">
        <v>983</v>
      </c>
      <c r="N26" s="16"/>
      <c r="O26" s="12"/>
      <c r="P26" s="12"/>
      <c r="Q26" s="17"/>
      <c r="R26" s="18" t="n">
        <v>0</v>
      </c>
      <c r="S26" s="19" t="str">
        <f aca="false">IF(N26="","",R26*N26-M26)</f>
        <v/>
      </c>
      <c r="T26" s="20"/>
    </row>
    <row r="27" customFormat="false" ht="15" hidden="false" customHeight="false" outlineLevel="0" collapsed="false">
      <c r="A27" s="0" t="n">
        <v>26</v>
      </c>
      <c r="B27" s="11" t="s">
        <v>16</v>
      </c>
      <c r="C27" s="12" t="s">
        <v>17</v>
      </c>
      <c r="D27" s="12"/>
      <c r="E27" s="12"/>
      <c r="F27" s="13" t="n">
        <v>1789</v>
      </c>
      <c r="G27" s="12" t="s">
        <v>18</v>
      </c>
      <c r="H27" s="12" t="s">
        <v>19</v>
      </c>
      <c r="I27" s="12" t="s">
        <v>127</v>
      </c>
      <c r="J27" s="12" t="n">
        <v>5</v>
      </c>
      <c r="K27" s="14" t="s">
        <v>157</v>
      </c>
      <c r="L27" s="15" t="s">
        <v>22</v>
      </c>
      <c r="M27" s="16" t="n">
        <v>588</v>
      </c>
      <c r="N27" s="16"/>
      <c r="O27" s="12"/>
      <c r="P27" s="12"/>
      <c r="Q27" s="17"/>
      <c r="R27" s="18" t="n">
        <v>0</v>
      </c>
      <c r="S27" s="19" t="str">
        <f aca="false">IF(N27="","",R27*N27-M27)</f>
        <v/>
      </c>
      <c r="T27" s="20"/>
    </row>
    <row r="28" customFormat="false" ht="15" hidden="false" customHeight="false" outlineLevel="0" collapsed="false">
      <c r="A28" s="0" t="n">
        <v>27</v>
      </c>
      <c r="B28" s="11" t="s">
        <v>16</v>
      </c>
      <c r="C28" s="12" t="s">
        <v>17</v>
      </c>
      <c r="D28" s="12"/>
      <c r="E28" s="12"/>
      <c r="F28" s="13" t="n">
        <v>1789</v>
      </c>
      <c r="G28" s="12" t="s">
        <v>18</v>
      </c>
      <c r="H28" s="12" t="s">
        <v>19</v>
      </c>
      <c r="I28" s="12" t="s">
        <v>127</v>
      </c>
      <c r="J28" s="12" t="n">
        <v>5</v>
      </c>
      <c r="K28" s="14" t="s">
        <v>158</v>
      </c>
      <c r="L28" s="15" t="s">
        <v>22</v>
      </c>
      <c r="M28" s="16" t="n">
        <v>1464</v>
      </c>
      <c r="N28" s="16" t="n">
        <v>61</v>
      </c>
      <c r="O28" s="12" t="s">
        <v>27</v>
      </c>
      <c r="P28" s="12"/>
      <c r="Q28" s="17" t="s">
        <v>39</v>
      </c>
      <c r="R28" s="18" t="n">
        <v>24</v>
      </c>
      <c r="S28" s="19" t="n">
        <f aca="false">IF(N28="","",R28*N28-M28)</f>
        <v>0</v>
      </c>
      <c r="T28" s="20" t="s">
        <v>159</v>
      </c>
    </row>
    <row r="29" customFormat="false" ht="15" hidden="false" customHeight="false" outlineLevel="0" collapsed="false">
      <c r="A29" s="0" t="n">
        <v>28</v>
      </c>
      <c r="B29" s="11" t="s">
        <v>16</v>
      </c>
      <c r="C29" s="12" t="s">
        <v>17</v>
      </c>
      <c r="D29" s="12"/>
      <c r="E29" s="12"/>
      <c r="F29" s="13" t="n">
        <v>1789</v>
      </c>
      <c r="G29" s="12" t="s">
        <v>18</v>
      </c>
      <c r="H29" s="12" t="s">
        <v>19</v>
      </c>
      <c r="I29" s="12" t="s">
        <v>127</v>
      </c>
      <c r="J29" s="12" t="n">
        <v>5</v>
      </c>
      <c r="K29" s="14" t="s">
        <v>160</v>
      </c>
      <c r="L29" s="15" t="s">
        <v>22</v>
      </c>
      <c r="M29" s="16" t="n">
        <v>1341</v>
      </c>
      <c r="N29" s="16"/>
      <c r="O29" s="12"/>
      <c r="P29" s="12"/>
      <c r="Q29" s="17"/>
      <c r="R29" s="18" t="n">
        <v>0</v>
      </c>
      <c r="S29" s="19" t="str">
        <f aca="false">IF(N29="","",R29*N29-M29)</f>
        <v/>
      </c>
      <c r="T29" s="20"/>
    </row>
    <row r="30" customFormat="false" ht="15" hidden="false" customHeight="false" outlineLevel="0" collapsed="false">
      <c r="A30" s="0" t="n">
        <v>29</v>
      </c>
      <c r="B30" s="11" t="s">
        <v>16</v>
      </c>
      <c r="C30" s="12" t="s">
        <v>17</v>
      </c>
      <c r="D30" s="12"/>
      <c r="E30" s="12"/>
      <c r="F30" s="13" t="n">
        <v>1789</v>
      </c>
      <c r="G30" s="12" t="s">
        <v>18</v>
      </c>
      <c r="H30" s="12" t="s">
        <v>19</v>
      </c>
      <c r="I30" s="12" t="s">
        <v>127</v>
      </c>
      <c r="J30" s="12" t="n">
        <v>5</v>
      </c>
      <c r="K30" s="14" t="s">
        <v>161</v>
      </c>
      <c r="L30" s="15" t="s">
        <v>22</v>
      </c>
      <c r="M30" s="16" t="n">
        <v>400</v>
      </c>
      <c r="N30" s="16" t="n">
        <f aca="false">400/12</f>
        <v>33.3333333333333</v>
      </c>
      <c r="O30" s="12" t="s">
        <v>27</v>
      </c>
      <c r="P30" s="12"/>
      <c r="Q30" s="17" t="s">
        <v>39</v>
      </c>
      <c r="R30" s="18" t="n">
        <v>12</v>
      </c>
      <c r="S30" s="19" t="n">
        <f aca="false">IF(N30="","",R30*N30-M30)</f>
        <v>0</v>
      </c>
      <c r="T30" s="20" t="s">
        <v>162</v>
      </c>
    </row>
    <row r="31" customFormat="false" ht="15" hidden="false" customHeight="false" outlineLevel="0" collapsed="false">
      <c r="A31" s="0" t="n">
        <v>30</v>
      </c>
      <c r="B31" s="11" t="s">
        <v>16</v>
      </c>
      <c r="C31" s="12" t="s">
        <v>17</v>
      </c>
      <c r="D31" s="12"/>
      <c r="E31" s="12"/>
      <c r="F31" s="13" t="n">
        <v>1789</v>
      </c>
      <c r="G31" s="12" t="s">
        <v>18</v>
      </c>
      <c r="H31" s="12" t="s">
        <v>19</v>
      </c>
      <c r="I31" s="12" t="s">
        <v>127</v>
      </c>
      <c r="J31" s="12" t="n">
        <v>5</v>
      </c>
      <c r="K31" s="14" t="s">
        <v>163</v>
      </c>
      <c r="L31" s="15" t="s">
        <v>22</v>
      </c>
      <c r="M31" s="16" t="n">
        <v>370</v>
      </c>
      <c r="N31" s="16"/>
      <c r="O31" s="12"/>
      <c r="P31" s="12"/>
      <c r="Q31" s="17"/>
      <c r="R31" s="18" t="n">
        <v>0</v>
      </c>
      <c r="S31" s="19" t="str">
        <f aca="false">IF(N31="","",R31*N31-M31)</f>
        <v/>
      </c>
      <c r="T31" s="20"/>
    </row>
    <row r="32" customFormat="false" ht="15" hidden="false" customHeight="false" outlineLevel="0" collapsed="false">
      <c r="A32" s="0" t="n">
        <v>31</v>
      </c>
      <c r="B32" s="11" t="s">
        <v>16</v>
      </c>
      <c r="C32" s="12" t="s">
        <v>17</v>
      </c>
      <c r="D32" s="12"/>
      <c r="E32" s="12"/>
      <c r="F32" s="13" t="n">
        <v>1789</v>
      </c>
      <c r="G32" s="12" t="s">
        <v>18</v>
      </c>
      <c r="H32" s="12" t="s">
        <v>19</v>
      </c>
      <c r="I32" s="12" t="s">
        <v>127</v>
      </c>
      <c r="J32" s="12" t="n">
        <v>5</v>
      </c>
      <c r="K32" s="14" t="s">
        <v>164</v>
      </c>
      <c r="L32" s="15" t="s">
        <v>22</v>
      </c>
      <c r="M32" s="16" t="n">
        <v>873</v>
      </c>
      <c r="N32" s="16"/>
      <c r="O32" s="12"/>
      <c r="P32" s="12"/>
      <c r="Q32" s="17"/>
      <c r="R32" s="18" t="n">
        <v>0</v>
      </c>
      <c r="S32" s="19" t="str">
        <f aca="false">IF(N32="","",R32*N32-M32)</f>
        <v/>
      </c>
      <c r="T32" s="20"/>
    </row>
    <row r="33" customFormat="false" ht="15" hidden="false" customHeight="false" outlineLevel="0" collapsed="false">
      <c r="A33" s="0" t="n">
        <v>32</v>
      </c>
      <c r="B33" s="11" t="s">
        <v>16</v>
      </c>
      <c r="C33" s="12" t="s">
        <v>17</v>
      </c>
      <c r="D33" s="12"/>
      <c r="E33" s="12"/>
      <c r="F33" s="13" t="n">
        <v>1789</v>
      </c>
      <c r="G33" s="12" t="s">
        <v>18</v>
      </c>
      <c r="H33" s="12" t="s">
        <v>19</v>
      </c>
      <c r="I33" s="12" t="s">
        <v>127</v>
      </c>
      <c r="J33" s="12" t="n">
        <v>5</v>
      </c>
      <c r="K33" s="14" t="s">
        <v>165</v>
      </c>
      <c r="L33" s="15" t="s">
        <v>22</v>
      </c>
      <c r="M33" s="16" t="n">
        <v>404</v>
      </c>
      <c r="N33" s="16" t="n">
        <v>560</v>
      </c>
      <c r="O33" s="12" t="s">
        <v>42</v>
      </c>
      <c r="P33" s="12"/>
      <c r="Q33" s="17" t="s">
        <v>45</v>
      </c>
      <c r="R33" s="18" t="n">
        <v>0</v>
      </c>
      <c r="S33" s="19" t="n">
        <f aca="false">IF(N33="","",R33*N33-M33)</f>
        <v>-404</v>
      </c>
      <c r="T33" s="20"/>
    </row>
    <row r="34" customFormat="false" ht="15" hidden="false" customHeight="false" outlineLevel="0" collapsed="false">
      <c r="A34" s="0" t="n">
        <v>33</v>
      </c>
      <c r="B34" s="11" t="s">
        <v>16</v>
      </c>
      <c r="C34" s="12" t="s">
        <v>17</v>
      </c>
      <c r="D34" s="12"/>
      <c r="E34" s="12"/>
      <c r="F34" s="13" t="n">
        <v>1789</v>
      </c>
      <c r="G34" s="12" t="s">
        <v>18</v>
      </c>
      <c r="H34" s="12" t="s">
        <v>19</v>
      </c>
      <c r="I34" s="12" t="s">
        <v>127</v>
      </c>
      <c r="J34" s="12" t="n">
        <v>5</v>
      </c>
      <c r="K34" s="14" t="s">
        <v>166</v>
      </c>
      <c r="L34" s="15" t="s">
        <v>22</v>
      </c>
      <c r="M34" s="16" t="n">
        <v>1491</v>
      </c>
      <c r="N34" s="16" t="n">
        <v>852</v>
      </c>
      <c r="O34" s="12" t="s">
        <v>61</v>
      </c>
      <c r="P34" s="12"/>
      <c r="Q34" s="17" t="s">
        <v>140</v>
      </c>
      <c r="R34" s="18" t="n">
        <v>1.75</v>
      </c>
      <c r="S34" s="19" t="n">
        <f aca="false">IF(N34="","",R34*N34-M34)</f>
        <v>0</v>
      </c>
      <c r="T34" s="20" t="s">
        <v>167</v>
      </c>
    </row>
    <row r="35" customFormat="false" ht="15" hidden="false" customHeight="false" outlineLevel="0" collapsed="false">
      <c r="A35" s="0" t="n">
        <v>34</v>
      </c>
      <c r="B35" s="11" t="s">
        <v>16</v>
      </c>
      <c r="C35" s="12" t="s">
        <v>17</v>
      </c>
      <c r="D35" s="12"/>
      <c r="E35" s="12"/>
      <c r="F35" s="13" t="n">
        <v>1789</v>
      </c>
      <c r="G35" s="12" t="s">
        <v>18</v>
      </c>
      <c r="H35" s="12" t="s">
        <v>19</v>
      </c>
      <c r="I35" s="12" t="s">
        <v>127</v>
      </c>
      <c r="J35" s="12" t="n">
        <v>5</v>
      </c>
      <c r="K35" s="14" t="s">
        <v>166</v>
      </c>
      <c r="L35" s="15" t="s">
        <v>22</v>
      </c>
      <c r="M35" s="16" t="n">
        <v>1705</v>
      </c>
      <c r="N35" s="16" t="n">
        <v>762</v>
      </c>
      <c r="O35" s="12" t="s">
        <v>71</v>
      </c>
      <c r="P35" s="12"/>
      <c r="Q35" s="17" t="s">
        <v>140</v>
      </c>
      <c r="R35" s="18" t="n">
        <v>2.5</v>
      </c>
      <c r="S35" s="19" t="n">
        <f aca="false">IF(N35="","",R35*N35-M35)</f>
        <v>200</v>
      </c>
      <c r="T35" s="20" t="s">
        <v>168</v>
      </c>
    </row>
    <row r="36" customFormat="false" ht="15" hidden="false" customHeight="false" outlineLevel="0" collapsed="false">
      <c r="A36" s="0" t="n">
        <v>35</v>
      </c>
      <c r="B36" s="11" t="s">
        <v>16</v>
      </c>
      <c r="C36" s="12" t="s">
        <v>17</v>
      </c>
      <c r="D36" s="12"/>
      <c r="E36" s="12"/>
      <c r="F36" s="13" t="n">
        <v>1789</v>
      </c>
      <c r="G36" s="12" t="s">
        <v>18</v>
      </c>
      <c r="H36" s="12" t="s">
        <v>19</v>
      </c>
      <c r="I36" s="12" t="s">
        <v>127</v>
      </c>
      <c r="J36" s="12" t="n">
        <v>5</v>
      </c>
      <c r="K36" s="14" t="s">
        <v>166</v>
      </c>
      <c r="L36" s="15" t="s">
        <v>22</v>
      </c>
      <c r="M36" s="16" t="n">
        <v>952</v>
      </c>
      <c r="N36" s="16" t="n">
        <v>381</v>
      </c>
      <c r="O36" s="12" t="s">
        <v>132</v>
      </c>
      <c r="P36" s="12"/>
      <c r="Q36" s="17" t="s">
        <v>140</v>
      </c>
      <c r="R36" s="18" t="n">
        <v>2.5</v>
      </c>
      <c r="S36" s="19" t="n">
        <f aca="false">IF(N36="","",R36*N36-M36)</f>
        <v>0.5</v>
      </c>
      <c r="T36" s="20" t="s">
        <v>169</v>
      </c>
    </row>
    <row r="37" customFormat="false" ht="15" hidden="false" customHeight="false" outlineLevel="0" collapsed="false">
      <c r="A37" s="0" t="n">
        <v>36</v>
      </c>
      <c r="B37" s="11" t="s">
        <v>16</v>
      </c>
      <c r="C37" s="12" t="s">
        <v>17</v>
      </c>
      <c r="D37" s="12"/>
      <c r="E37" s="12"/>
      <c r="F37" s="13" t="n">
        <v>1789</v>
      </c>
      <c r="G37" s="12" t="s">
        <v>18</v>
      </c>
      <c r="H37" s="12" t="s">
        <v>19</v>
      </c>
      <c r="I37" s="12" t="s">
        <v>127</v>
      </c>
      <c r="J37" s="12" t="n">
        <v>5</v>
      </c>
      <c r="K37" s="14" t="s">
        <v>166</v>
      </c>
      <c r="L37" s="15" t="s">
        <v>22</v>
      </c>
      <c r="M37" s="16" t="n">
        <v>356</v>
      </c>
      <c r="N37" s="16" t="n">
        <v>178</v>
      </c>
      <c r="O37" s="12" t="s">
        <v>78</v>
      </c>
      <c r="P37" s="12"/>
      <c r="Q37" s="17" t="s">
        <v>140</v>
      </c>
      <c r="R37" s="18" t="n">
        <v>2</v>
      </c>
      <c r="S37" s="19" t="n">
        <f aca="false">IF(N37="","",R37*N37-M37)</f>
        <v>0</v>
      </c>
      <c r="T37" s="20" t="s">
        <v>170</v>
      </c>
    </row>
    <row r="38" customFormat="false" ht="15" hidden="false" customHeight="false" outlineLevel="0" collapsed="false">
      <c r="A38" s="0" t="n">
        <v>37</v>
      </c>
      <c r="B38" s="11" t="s">
        <v>16</v>
      </c>
      <c r="C38" s="12" t="s">
        <v>17</v>
      </c>
      <c r="D38" s="12"/>
      <c r="E38" s="12"/>
      <c r="F38" s="13" t="n">
        <v>1789</v>
      </c>
      <c r="G38" s="12" t="s">
        <v>18</v>
      </c>
      <c r="H38" s="12" t="s">
        <v>19</v>
      </c>
      <c r="I38" s="12" t="s">
        <v>127</v>
      </c>
      <c r="J38" s="12" t="n">
        <v>5</v>
      </c>
      <c r="K38" s="14" t="s">
        <v>171</v>
      </c>
      <c r="L38" s="15" t="s">
        <v>22</v>
      </c>
      <c r="M38" s="16" t="n">
        <v>1970</v>
      </c>
      <c r="N38" s="16" t="n">
        <v>415</v>
      </c>
      <c r="O38" s="12" t="s">
        <v>95</v>
      </c>
      <c r="P38" s="12"/>
      <c r="Q38" s="17" t="s">
        <v>140</v>
      </c>
      <c r="R38" s="18" t="n">
        <v>4.5</v>
      </c>
      <c r="S38" s="19" t="n">
        <f aca="false">IF(N38="","",R38*N38-M38)</f>
        <v>-102.5</v>
      </c>
      <c r="T38" s="20" t="s">
        <v>172</v>
      </c>
    </row>
    <row r="39" customFormat="false" ht="15" hidden="false" customHeight="false" outlineLevel="0" collapsed="false">
      <c r="A39" s="0" t="n">
        <v>38</v>
      </c>
      <c r="B39" s="11" t="s">
        <v>16</v>
      </c>
      <c r="C39" s="12" t="s">
        <v>17</v>
      </c>
      <c r="D39" s="12"/>
      <c r="E39" s="12"/>
      <c r="F39" s="13" t="n">
        <v>1789</v>
      </c>
      <c r="G39" s="12" t="s">
        <v>18</v>
      </c>
      <c r="H39" s="12" t="s">
        <v>19</v>
      </c>
      <c r="I39" s="12" t="s">
        <v>127</v>
      </c>
      <c r="J39" s="12" t="n">
        <v>5</v>
      </c>
      <c r="K39" s="14" t="s">
        <v>173</v>
      </c>
      <c r="L39" s="15" t="s">
        <v>22</v>
      </c>
      <c r="M39" s="16" t="n">
        <v>7100</v>
      </c>
      <c r="N39" s="16" t="n">
        <v>1420</v>
      </c>
      <c r="O39" s="27" t="s">
        <v>104</v>
      </c>
      <c r="P39" s="27"/>
      <c r="Q39" s="17" t="s">
        <v>140</v>
      </c>
      <c r="R39" s="18" t="n">
        <v>5</v>
      </c>
      <c r="S39" s="19" t="n">
        <f aca="false">IF(N39="","",R39*N39-M39)</f>
        <v>0</v>
      </c>
      <c r="T39" s="20" t="s">
        <v>174</v>
      </c>
    </row>
    <row r="40" customFormat="false" ht="15" hidden="false" customHeight="false" outlineLevel="0" collapsed="false">
      <c r="A40" s="0" t="n">
        <v>39</v>
      </c>
      <c r="B40" s="11" t="s">
        <v>16</v>
      </c>
      <c r="C40" s="12" t="s">
        <v>17</v>
      </c>
      <c r="D40" s="12"/>
      <c r="E40" s="12"/>
      <c r="F40" s="13" t="n">
        <v>1789</v>
      </c>
      <c r="G40" s="12" t="s">
        <v>18</v>
      </c>
      <c r="H40" s="12" t="s">
        <v>19</v>
      </c>
      <c r="I40" s="12" t="s">
        <v>127</v>
      </c>
      <c r="J40" s="12" t="n">
        <v>5</v>
      </c>
      <c r="K40" s="14" t="s">
        <v>173</v>
      </c>
      <c r="L40" s="15" t="s">
        <v>22</v>
      </c>
      <c r="M40" s="16" t="n">
        <v>220</v>
      </c>
      <c r="N40" s="16" t="n">
        <v>80</v>
      </c>
      <c r="O40" s="12" t="s">
        <v>99</v>
      </c>
      <c r="P40" s="12"/>
      <c r="Q40" s="17" t="s">
        <v>140</v>
      </c>
      <c r="R40" s="18" t="n">
        <v>2.75</v>
      </c>
      <c r="S40" s="19" t="n">
        <f aca="false">IF(N40="","",R40*N40-M40)</f>
        <v>0</v>
      </c>
      <c r="T40" s="20" t="s">
        <v>175</v>
      </c>
    </row>
    <row r="41" customFormat="false" ht="15" hidden="false" customHeight="false" outlineLevel="0" collapsed="false">
      <c r="A41" s="0" t="n">
        <v>40</v>
      </c>
      <c r="B41" s="11" t="s">
        <v>16</v>
      </c>
      <c r="C41" s="12" t="s">
        <v>17</v>
      </c>
      <c r="D41" s="12"/>
      <c r="E41" s="12"/>
      <c r="F41" s="13" t="n">
        <v>1789</v>
      </c>
      <c r="G41" s="12" t="s">
        <v>18</v>
      </c>
      <c r="H41" s="12" t="s">
        <v>19</v>
      </c>
      <c r="I41" s="12" t="s">
        <v>127</v>
      </c>
      <c r="J41" s="12" t="n">
        <v>5</v>
      </c>
      <c r="K41" s="14" t="s">
        <v>176</v>
      </c>
      <c r="L41" s="15" t="s">
        <v>22</v>
      </c>
      <c r="M41" s="16" t="n">
        <v>1904</v>
      </c>
      <c r="N41" s="16"/>
      <c r="O41" s="12" t="s">
        <v>112</v>
      </c>
      <c r="P41" s="12"/>
      <c r="Q41" s="17"/>
      <c r="R41" s="18" t="n">
        <v>0</v>
      </c>
      <c r="S41" s="19" t="str">
        <f aca="false">IF(N41="","",R41*N41-M41)</f>
        <v/>
      </c>
      <c r="T41" s="20"/>
    </row>
    <row r="42" customFormat="false" ht="15" hidden="false" customHeight="false" outlineLevel="0" collapsed="false">
      <c r="A42" s="0" t="n">
        <v>41</v>
      </c>
      <c r="B42" s="11" t="s">
        <v>16</v>
      </c>
      <c r="C42" s="12" t="s">
        <v>17</v>
      </c>
      <c r="D42" s="12"/>
      <c r="E42" s="12"/>
      <c r="F42" s="13" t="n">
        <v>1789</v>
      </c>
      <c r="G42" s="12" t="s">
        <v>18</v>
      </c>
      <c r="H42" s="12" t="s">
        <v>19</v>
      </c>
      <c r="I42" s="12" t="s">
        <v>127</v>
      </c>
      <c r="J42" s="12" t="n">
        <v>5</v>
      </c>
      <c r="K42" s="14" t="s">
        <v>177</v>
      </c>
      <c r="L42" s="15" t="s">
        <v>22</v>
      </c>
      <c r="M42" s="16" t="n">
        <v>907</v>
      </c>
      <c r="N42" s="16"/>
      <c r="O42" s="12"/>
      <c r="P42" s="12"/>
      <c r="Q42" s="17"/>
      <c r="R42" s="18" t="n">
        <v>0</v>
      </c>
      <c r="S42" s="19" t="str">
        <f aca="false">IF(N42="","",R42*N42-M42)</f>
        <v/>
      </c>
      <c r="T42" s="20"/>
    </row>
    <row r="43" customFormat="false" ht="15" hidden="false" customHeight="false" outlineLevel="0" collapsed="false">
      <c r="A43" s="0" t="n">
        <v>42</v>
      </c>
      <c r="B43" s="11" t="s">
        <v>16</v>
      </c>
      <c r="C43" s="12" t="s">
        <v>17</v>
      </c>
      <c r="D43" s="12"/>
      <c r="E43" s="12"/>
      <c r="F43" s="13" t="n">
        <v>1789</v>
      </c>
      <c r="G43" s="12" t="s">
        <v>18</v>
      </c>
      <c r="H43" s="12" t="s">
        <v>19</v>
      </c>
      <c r="I43" s="12" t="s">
        <v>127</v>
      </c>
      <c r="J43" s="12" t="n">
        <v>5</v>
      </c>
      <c r="K43" s="14" t="s">
        <v>178</v>
      </c>
      <c r="L43" s="15" t="s">
        <v>22</v>
      </c>
      <c r="M43" s="16" t="n">
        <v>1836</v>
      </c>
      <c r="N43" s="16" t="n">
        <v>918</v>
      </c>
      <c r="O43" s="27" t="s">
        <v>129</v>
      </c>
      <c r="P43" s="27"/>
      <c r="Q43" s="17" t="s">
        <v>140</v>
      </c>
      <c r="R43" s="18" t="n">
        <v>2</v>
      </c>
      <c r="S43" s="19" t="n">
        <f aca="false">IF(N43="","",R43*N43-M43)</f>
        <v>0</v>
      </c>
      <c r="T43" s="20" t="s">
        <v>179</v>
      </c>
    </row>
    <row r="44" customFormat="false" ht="15" hidden="false" customHeight="false" outlineLevel="0" collapsed="false">
      <c r="A44" s="0" t="n">
        <v>43</v>
      </c>
      <c r="B44" s="11" t="s">
        <v>16</v>
      </c>
      <c r="C44" s="12" t="s">
        <v>17</v>
      </c>
      <c r="D44" s="12"/>
      <c r="E44" s="12"/>
      <c r="F44" s="13" t="n">
        <v>1789</v>
      </c>
      <c r="G44" s="12" t="s">
        <v>18</v>
      </c>
      <c r="H44" s="12" t="s">
        <v>19</v>
      </c>
      <c r="I44" s="12" t="s">
        <v>127</v>
      </c>
      <c r="J44" s="12" t="n">
        <v>5</v>
      </c>
      <c r="K44" s="14" t="s">
        <v>178</v>
      </c>
      <c r="L44" s="15" t="s">
        <v>22</v>
      </c>
      <c r="M44" s="16" t="n">
        <v>7607</v>
      </c>
      <c r="N44" s="16" t="n">
        <v>3043</v>
      </c>
      <c r="O44" s="12" t="s">
        <v>71</v>
      </c>
      <c r="P44" s="12"/>
      <c r="Q44" s="17" t="s">
        <v>140</v>
      </c>
      <c r="R44" s="18" t="n">
        <v>2.5</v>
      </c>
      <c r="S44" s="19" t="n">
        <f aca="false">IF(N44="","",R44*N44-M44)</f>
        <v>0.5</v>
      </c>
      <c r="T44" s="20" t="s">
        <v>180</v>
      </c>
    </row>
    <row r="45" customFormat="false" ht="15" hidden="false" customHeight="false" outlineLevel="0" collapsed="false">
      <c r="A45" s="0" t="n">
        <v>44</v>
      </c>
      <c r="B45" s="11" t="s">
        <v>16</v>
      </c>
      <c r="C45" s="12" t="s">
        <v>17</v>
      </c>
      <c r="D45" s="12"/>
      <c r="E45" s="12"/>
      <c r="F45" s="13" t="n">
        <v>1789</v>
      </c>
      <c r="G45" s="12" t="s">
        <v>18</v>
      </c>
      <c r="H45" s="12" t="s">
        <v>19</v>
      </c>
      <c r="I45" s="12" t="s">
        <v>127</v>
      </c>
      <c r="J45" s="12" t="n">
        <v>5</v>
      </c>
      <c r="K45" s="14" t="s">
        <v>181</v>
      </c>
      <c r="L45" s="15" t="s">
        <v>22</v>
      </c>
      <c r="M45" s="16" t="n">
        <v>245</v>
      </c>
      <c r="N45" s="16"/>
      <c r="O45" s="12"/>
      <c r="P45" s="12"/>
      <c r="Q45" s="17"/>
      <c r="R45" s="18" t="n">
        <v>0</v>
      </c>
      <c r="S45" s="19" t="str">
        <f aca="false">IF(N45="","",R45*N45-M45)</f>
        <v/>
      </c>
      <c r="T45" s="20"/>
    </row>
  </sheetData>
  <conditionalFormatting sqref="S2:S45">
    <cfRule type="cellIs" priority="2" operator="greaterThan" aboveAverage="0" equalAverage="0" bottom="0" percent="0" rank="0" text="" dxfId="0">
      <formula>0</formula>
    </cfRule>
  </conditionalFormatting>
  <conditionalFormatting sqref="S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I27" activeCellId="0" sqref="I27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5" min="4" style="0" width="19.6244131455399"/>
    <col collapsed="false" hidden="false" max="6" min="6" style="0" width="6.73239436619718"/>
    <col collapsed="false" hidden="false" max="7" min="7" style="0" width="19.6244131455399"/>
    <col collapsed="false" hidden="false" max="8" min="8" style="0" width="9.32394366197183"/>
    <col collapsed="false" hidden="false" max="9" min="9" style="0" width="9.81220657276995"/>
    <col collapsed="false" hidden="false" max="10" min="10" style="0" width="5.1924882629108"/>
    <col collapsed="false" hidden="false" max="11" min="11" style="1" width="40.3943661971831"/>
    <col collapsed="false" hidden="false" max="12" min="12" style="0" width="14.1924882629108"/>
    <col collapsed="false" hidden="false" max="13" min="13" style="0" width="9.48826291079812"/>
    <col collapsed="false" hidden="false" max="14" min="14" style="0" width="9.32394366197183"/>
    <col collapsed="false" hidden="false" max="15" min="15" style="0" width="15.4131455399061"/>
    <col collapsed="false" hidden="false" max="17" min="16" style="0" width="13.8732394366197"/>
    <col collapsed="false" hidden="false" max="18" min="18" style="0" width="14.6009389671362"/>
    <col collapsed="false" hidden="false" max="19" min="19" style="0" width="10.4694835680751"/>
    <col collapsed="false" hidden="false" max="20" min="20" style="0" width="46.3145539906103"/>
    <col collapsed="false" hidden="false" max="1025" min="21" style="0" width="10.5399061032864"/>
  </cols>
  <sheetData>
    <row r="1" customFormat="false" ht="40.15" hidden="false" customHeight="false" outlineLevel="0" collapsed="false">
      <c r="B1" s="2" t="s">
        <v>0</v>
      </c>
      <c r="C1" s="3" t="s">
        <v>1</v>
      </c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3" t="s">
        <v>11</v>
      </c>
      <c r="P1" s="3"/>
      <c r="Q1" s="7" t="s">
        <v>12</v>
      </c>
      <c r="R1" s="8" t="s">
        <v>13</v>
      </c>
      <c r="S1" s="9" t="s">
        <v>14</v>
      </c>
      <c r="T1" s="10" t="s">
        <v>15</v>
      </c>
    </row>
    <row r="2" customFormat="false" ht="15" hidden="false" customHeight="false" outlineLevel="0" collapsed="false">
      <c r="A2" s="12" t="n">
        <v>1</v>
      </c>
      <c r="B2" s="11" t="s">
        <v>16</v>
      </c>
      <c r="C2" s="12" t="s">
        <v>17</v>
      </c>
      <c r="D2" s="12"/>
      <c r="F2" s="13" t="n">
        <v>1789</v>
      </c>
      <c r="G2" s="12" t="s">
        <v>18</v>
      </c>
      <c r="H2" s="12" t="s">
        <v>19</v>
      </c>
      <c r="I2" s="12" t="s">
        <v>182</v>
      </c>
      <c r="J2" s="12" t="n">
        <v>7</v>
      </c>
      <c r="K2" s="14" t="s">
        <v>183</v>
      </c>
      <c r="L2" s="15" t="s">
        <v>22</v>
      </c>
      <c r="M2" s="16" t="n">
        <v>1005</v>
      </c>
      <c r="N2" s="16" t="n">
        <v>67</v>
      </c>
      <c r="O2" s="12" t="s">
        <v>42</v>
      </c>
      <c r="P2" s="12"/>
      <c r="Q2" s="17" t="s">
        <v>23</v>
      </c>
      <c r="R2" s="18" t="n">
        <v>15</v>
      </c>
      <c r="S2" s="19" t="n">
        <v>0</v>
      </c>
      <c r="T2" s="20"/>
    </row>
    <row r="3" customFormat="false" ht="15" hidden="false" customHeight="false" outlineLevel="0" collapsed="false">
      <c r="A3" s="12" t="n">
        <v>2</v>
      </c>
      <c r="B3" s="11" t="s">
        <v>16</v>
      </c>
      <c r="C3" s="12" t="s">
        <v>17</v>
      </c>
      <c r="D3" s="12"/>
      <c r="F3" s="13" t="n">
        <v>1789</v>
      </c>
      <c r="G3" s="12" t="s">
        <v>18</v>
      </c>
      <c r="H3" s="12" t="s">
        <v>19</v>
      </c>
      <c r="I3" s="12" t="s">
        <v>182</v>
      </c>
      <c r="J3" s="12" t="n">
        <v>7</v>
      </c>
      <c r="K3" s="14" t="s">
        <v>130</v>
      </c>
      <c r="L3" s="15" t="s">
        <v>22</v>
      </c>
      <c r="M3" s="16" t="n">
        <v>6750</v>
      </c>
      <c r="N3" s="16" t="n">
        <v>45</v>
      </c>
      <c r="O3" s="12" t="s">
        <v>61</v>
      </c>
      <c r="P3" s="12"/>
      <c r="Q3" s="17" t="s">
        <v>23</v>
      </c>
      <c r="R3" s="18" t="n">
        <v>150</v>
      </c>
      <c r="S3" s="19" t="n">
        <v>0</v>
      </c>
      <c r="T3" s="20"/>
    </row>
    <row r="4" customFormat="false" ht="15" hidden="false" customHeight="false" outlineLevel="0" collapsed="false">
      <c r="A4" s="12" t="n">
        <v>3</v>
      </c>
      <c r="B4" s="11" t="s">
        <v>16</v>
      </c>
      <c r="C4" s="12" t="s">
        <v>17</v>
      </c>
      <c r="D4" s="12"/>
      <c r="F4" s="13" t="n">
        <v>1789</v>
      </c>
      <c r="G4" s="12" t="s">
        <v>18</v>
      </c>
      <c r="H4" s="12" t="s">
        <v>19</v>
      </c>
      <c r="I4" s="12" t="s">
        <v>182</v>
      </c>
      <c r="J4" s="12" t="n">
        <v>7</v>
      </c>
      <c r="K4" s="14" t="s">
        <v>131</v>
      </c>
      <c r="L4" s="15" t="s">
        <v>22</v>
      </c>
      <c r="M4" s="16" t="n">
        <v>55800</v>
      </c>
      <c r="N4" s="16" t="n">
        <v>372</v>
      </c>
      <c r="O4" s="12" t="s">
        <v>184</v>
      </c>
      <c r="P4" s="12"/>
      <c r="Q4" s="17" t="s">
        <v>23</v>
      </c>
      <c r="R4" s="18" t="n">
        <v>150</v>
      </c>
      <c r="S4" s="19" t="n">
        <v>0</v>
      </c>
      <c r="T4" s="20"/>
    </row>
    <row r="5" customFormat="false" ht="15" hidden="false" customHeight="false" outlineLevel="0" collapsed="false">
      <c r="A5" s="12" t="n">
        <v>4</v>
      </c>
      <c r="B5" s="11" t="s">
        <v>16</v>
      </c>
      <c r="C5" s="12" t="s">
        <v>17</v>
      </c>
      <c r="D5" s="12"/>
      <c r="F5" s="13" t="n">
        <v>1789</v>
      </c>
      <c r="G5" s="12" t="s">
        <v>18</v>
      </c>
      <c r="H5" s="12" t="s">
        <v>19</v>
      </c>
      <c r="I5" s="12" t="s">
        <v>182</v>
      </c>
      <c r="J5" s="12" t="n">
        <v>7</v>
      </c>
      <c r="K5" s="14" t="s">
        <v>131</v>
      </c>
      <c r="L5" s="15" t="s">
        <v>22</v>
      </c>
      <c r="M5" s="16" t="n">
        <v>93750</v>
      </c>
      <c r="N5" s="16" t="n">
        <v>625</v>
      </c>
      <c r="O5" s="12" t="s">
        <v>61</v>
      </c>
      <c r="P5" s="12"/>
      <c r="Q5" s="17" t="s">
        <v>23</v>
      </c>
      <c r="R5" s="18" t="n">
        <v>150</v>
      </c>
      <c r="S5" s="19" t="n">
        <v>0</v>
      </c>
      <c r="T5" s="20"/>
    </row>
    <row r="6" customFormat="false" ht="15" hidden="false" customHeight="false" outlineLevel="0" collapsed="false">
      <c r="A6" s="12" t="n">
        <v>5</v>
      </c>
      <c r="B6" s="11" t="s">
        <v>16</v>
      </c>
      <c r="C6" s="12" t="s">
        <v>17</v>
      </c>
      <c r="D6" s="12"/>
      <c r="F6" s="13" t="n">
        <v>1789</v>
      </c>
      <c r="G6" s="12" t="s">
        <v>18</v>
      </c>
      <c r="H6" s="12" t="s">
        <v>19</v>
      </c>
      <c r="I6" s="12" t="s">
        <v>182</v>
      </c>
      <c r="J6" s="12" t="n">
        <v>7</v>
      </c>
      <c r="K6" s="14" t="s">
        <v>131</v>
      </c>
      <c r="L6" s="15" t="s">
        <v>22</v>
      </c>
      <c r="M6" s="16" t="n">
        <v>93440</v>
      </c>
      <c r="N6" s="16" t="n">
        <v>584</v>
      </c>
      <c r="O6" s="12" t="s">
        <v>27</v>
      </c>
      <c r="P6" s="12"/>
      <c r="Q6" s="17" t="s">
        <v>23</v>
      </c>
      <c r="R6" s="18" t="n">
        <v>160</v>
      </c>
      <c r="S6" s="19" t="n">
        <v>0</v>
      </c>
      <c r="T6" s="20"/>
    </row>
    <row r="7" customFormat="false" ht="15" hidden="false" customHeight="false" outlineLevel="0" collapsed="false">
      <c r="A7" s="12" t="n">
        <v>6</v>
      </c>
      <c r="B7" s="11" t="s">
        <v>16</v>
      </c>
      <c r="C7" s="12" t="s">
        <v>17</v>
      </c>
      <c r="D7" s="12"/>
      <c r="F7" s="13" t="n">
        <v>1789</v>
      </c>
      <c r="G7" s="12" t="s">
        <v>18</v>
      </c>
      <c r="H7" s="12" t="s">
        <v>19</v>
      </c>
      <c r="I7" s="12" t="s">
        <v>182</v>
      </c>
      <c r="J7" s="12" t="n">
        <v>7</v>
      </c>
      <c r="K7" s="14" t="s">
        <v>185</v>
      </c>
      <c r="L7" s="15" t="s">
        <v>22</v>
      </c>
      <c r="M7" s="16" t="n">
        <v>580</v>
      </c>
      <c r="N7" s="16"/>
      <c r="O7" s="12"/>
      <c r="P7" s="12"/>
      <c r="Q7" s="17"/>
      <c r="R7" s="18" t="n">
        <v>0</v>
      </c>
      <c r="S7" s="19"/>
      <c r="T7" s="20"/>
    </row>
    <row r="8" customFormat="false" ht="15" hidden="false" customHeight="false" outlineLevel="0" collapsed="false">
      <c r="A8" s="12" t="n">
        <v>7</v>
      </c>
      <c r="B8" s="11" t="s">
        <v>16</v>
      </c>
      <c r="C8" s="12" t="s">
        <v>17</v>
      </c>
      <c r="D8" s="12"/>
      <c r="F8" s="13" t="n">
        <v>1789</v>
      </c>
      <c r="G8" s="12" t="s">
        <v>18</v>
      </c>
      <c r="H8" s="12" t="s">
        <v>19</v>
      </c>
      <c r="I8" s="12" t="s">
        <v>182</v>
      </c>
      <c r="J8" s="12" t="n">
        <v>7</v>
      </c>
      <c r="K8" s="14" t="s">
        <v>186</v>
      </c>
      <c r="L8" s="15" t="s">
        <v>22</v>
      </c>
      <c r="M8" s="16" t="n">
        <v>3450</v>
      </c>
      <c r="N8" s="16" t="n">
        <v>23</v>
      </c>
      <c r="O8" s="12" t="s">
        <v>27</v>
      </c>
      <c r="P8" s="12"/>
      <c r="Q8" s="17" t="s">
        <v>23</v>
      </c>
      <c r="R8" s="18" t="n">
        <v>150</v>
      </c>
      <c r="S8" s="19" t="n">
        <v>0</v>
      </c>
      <c r="T8" s="20"/>
    </row>
    <row r="9" customFormat="false" ht="15" hidden="false" customHeight="false" outlineLevel="0" collapsed="false">
      <c r="A9" s="12" t="n">
        <v>8</v>
      </c>
      <c r="B9" s="11" t="s">
        <v>16</v>
      </c>
      <c r="C9" s="12" t="s">
        <v>17</v>
      </c>
      <c r="D9" s="12"/>
      <c r="F9" s="13" t="n">
        <v>1789</v>
      </c>
      <c r="G9" s="12" t="s">
        <v>18</v>
      </c>
      <c r="H9" s="12" t="s">
        <v>19</v>
      </c>
      <c r="I9" s="12" t="s">
        <v>182</v>
      </c>
      <c r="J9" s="12" t="n">
        <v>7</v>
      </c>
      <c r="K9" s="14" t="s">
        <v>187</v>
      </c>
      <c r="L9" s="15" t="s">
        <v>22</v>
      </c>
      <c r="M9" s="16" t="n">
        <v>1280</v>
      </c>
      <c r="N9" s="16" t="n">
        <v>256</v>
      </c>
      <c r="O9" s="12" t="s">
        <v>27</v>
      </c>
      <c r="P9" s="12"/>
      <c r="Q9" s="17" t="s">
        <v>23</v>
      </c>
      <c r="R9" s="18" t="n">
        <v>5</v>
      </c>
      <c r="S9" s="19" t="n">
        <v>0</v>
      </c>
      <c r="T9" s="20"/>
    </row>
    <row r="10" customFormat="false" ht="15" hidden="false" customHeight="false" outlineLevel="0" collapsed="false">
      <c r="A10" s="12" t="n">
        <v>9</v>
      </c>
      <c r="B10" s="11" t="s">
        <v>16</v>
      </c>
      <c r="C10" s="12" t="s">
        <v>17</v>
      </c>
      <c r="D10" s="12"/>
      <c r="F10" s="13" t="n">
        <v>1789</v>
      </c>
      <c r="G10" s="12" t="s">
        <v>18</v>
      </c>
      <c r="H10" s="12" t="s">
        <v>19</v>
      </c>
      <c r="I10" s="12" t="s">
        <v>182</v>
      </c>
      <c r="J10" s="12" t="n">
        <v>7</v>
      </c>
      <c r="K10" s="14" t="s">
        <v>188</v>
      </c>
      <c r="L10" s="15" t="s">
        <v>22</v>
      </c>
      <c r="M10" s="16" t="n">
        <v>59120</v>
      </c>
      <c r="N10" s="16" t="n">
        <v>1478</v>
      </c>
      <c r="O10" s="12" t="s">
        <v>27</v>
      </c>
      <c r="P10" s="12"/>
      <c r="Q10" s="17" t="s">
        <v>23</v>
      </c>
      <c r="R10" s="18" t="n">
        <v>40</v>
      </c>
      <c r="S10" s="19" t="n">
        <v>0</v>
      </c>
      <c r="T10" s="20"/>
    </row>
    <row r="11" customFormat="false" ht="15" hidden="false" customHeight="false" outlineLevel="0" collapsed="false">
      <c r="A11" s="12" t="n">
        <v>10</v>
      </c>
      <c r="B11" s="11" t="s">
        <v>16</v>
      </c>
      <c r="C11" s="12" t="s">
        <v>17</v>
      </c>
      <c r="D11" s="12"/>
      <c r="F11" s="13" t="n">
        <v>1789</v>
      </c>
      <c r="G11" s="12" t="s">
        <v>18</v>
      </c>
      <c r="H11" s="12" t="s">
        <v>19</v>
      </c>
      <c r="I11" s="12" t="s">
        <v>182</v>
      </c>
      <c r="J11" s="12" t="n">
        <v>7</v>
      </c>
      <c r="K11" s="14" t="s">
        <v>189</v>
      </c>
      <c r="L11" s="15" t="s">
        <v>22</v>
      </c>
      <c r="M11" s="16" t="n">
        <v>6090</v>
      </c>
      <c r="N11" s="16" t="n">
        <v>1015</v>
      </c>
      <c r="O11" s="12" t="s">
        <v>27</v>
      </c>
      <c r="P11" s="12"/>
      <c r="Q11" s="17" t="s">
        <v>23</v>
      </c>
      <c r="R11" s="18" t="n">
        <v>6</v>
      </c>
      <c r="S11" s="19" t="n">
        <v>0</v>
      </c>
      <c r="T11" s="20"/>
    </row>
    <row r="12" customFormat="false" ht="15" hidden="false" customHeight="false" outlineLevel="0" collapsed="false">
      <c r="A12" s="12" t="n">
        <v>11</v>
      </c>
      <c r="B12" s="11" t="s">
        <v>16</v>
      </c>
      <c r="C12" s="12" t="s">
        <v>17</v>
      </c>
      <c r="D12" s="12"/>
      <c r="F12" s="13" t="n">
        <v>1789</v>
      </c>
      <c r="G12" s="12" t="s">
        <v>18</v>
      </c>
      <c r="H12" s="12" t="s">
        <v>19</v>
      </c>
      <c r="I12" s="12" t="s">
        <v>182</v>
      </c>
      <c r="J12" s="12" t="n">
        <v>7</v>
      </c>
      <c r="K12" s="14" t="s">
        <v>190</v>
      </c>
      <c r="L12" s="15" t="s">
        <v>22</v>
      </c>
      <c r="M12" s="16" t="n">
        <v>5900</v>
      </c>
      <c r="N12" s="16" t="n">
        <v>59</v>
      </c>
      <c r="O12" s="12" t="s">
        <v>27</v>
      </c>
      <c r="P12" s="12"/>
      <c r="Q12" s="17" t="s">
        <v>23</v>
      </c>
      <c r="R12" s="18" t="n">
        <v>100</v>
      </c>
      <c r="S12" s="19" t="n">
        <v>0</v>
      </c>
      <c r="T12" s="20"/>
    </row>
    <row r="13" customFormat="false" ht="15" hidden="false" customHeight="false" outlineLevel="0" collapsed="false">
      <c r="A13" s="12" t="n">
        <v>12</v>
      </c>
      <c r="B13" s="11" t="s">
        <v>16</v>
      </c>
      <c r="C13" s="12" t="s">
        <v>17</v>
      </c>
      <c r="D13" s="12"/>
      <c r="F13" s="13" t="n">
        <v>1789</v>
      </c>
      <c r="G13" s="12" t="s">
        <v>18</v>
      </c>
      <c r="H13" s="12" t="s">
        <v>19</v>
      </c>
      <c r="I13" s="12" t="s">
        <v>182</v>
      </c>
      <c r="J13" s="12" t="n">
        <v>7</v>
      </c>
      <c r="K13" s="14" t="s">
        <v>35</v>
      </c>
      <c r="L13" s="15" t="s">
        <v>22</v>
      </c>
      <c r="M13" s="16" t="n">
        <v>598</v>
      </c>
      <c r="N13" s="16" t="n">
        <f aca="false">1496/100</f>
        <v>14.96</v>
      </c>
      <c r="O13" s="12" t="s">
        <v>27</v>
      </c>
      <c r="P13" s="12"/>
      <c r="Q13" s="17" t="s">
        <v>36</v>
      </c>
      <c r="R13" s="18" t="n">
        <v>40</v>
      </c>
      <c r="S13" s="19" t="n">
        <v>0.400000000000091</v>
      </c>
      <c r="T13" s="28" t="s">
        <v>37</v>
      </c>
    </row>
    <row r="14" customFormat="false" ht="15" hidden="false" customHeight="false" outlineLevel="0" collapsed="false">
      <c r="A14" s="12" t="n">
        <v>13</v>
      </c>
      <c r="B14" s="11" t="s">
        <v>16</v>
      </c>
      <c r="C14" s="12" t="s">
        <v>17</v>
      </c>
      <c r="D14" s="12"/>
      <c r="F14" s="13" t="n">
        <v>1789</v>
      </c>
      <c r="G14" s="12" t="s">
        <v>18</v>
      </c>
      <c r="H14" s="12" t="s">
        <v>19</v>
      </c>
      <c r="I14" s="12" t="s">
        <v>182</v>
      </c>
      <c r="J14" s="12" t="n">
        <v>7</v>
      </c>
      <c r="K14" s="14" t="s">
        <v>191</v>
      </c>
      <c r="L14" s="15" t="s">
        <v>22</v>
      </c>
      <c r="M14" s="16" t="n">
        <v>817</v>
      </c>
      <c r="N14" s="16" t="n">
        <v>363</v>
      </c>
      <c r="O14" s="12" t="s">
        <v>27</v>
      </c>
      <c r="P14" s="12"/>
      <c r="Q14" s="17" t="s">
        <v>45</v>
      </c>
      <c r="R14" s="18" t="n">
        <v>2.25</v>
      </c>
      <c r="S14" s="19" t="n">
        <v>-0.25</v>
      </c>
      <c r="T14" s="20"/>
    </row>
    <row r="15" customFormat="false" ht="15" hidden="false" customHeight="false" outlineLevel="0" collapsed="false">
      <c r="A15" s="12" t="n">
        <v>14</v>
      </c>
      <c r="B15" s="11" t="s">
        <v>16</v>
      </c>
      <c r="C15" s="12" t="s">
        <v>17</v>
      </c>
      <c r="D15" s="12"/>
      <c r="F15" s="13" t="n">
        <v>1789</v>
      </c>
      <c r="G15" s="12" t="s">
        <v>18</v>
      </c>
      <c r="H15" s="12" t="s">
        <v>19</v>
      </c>
      <c r="I15" s="12" t="s">
        <v>182</v>
      </c>
      <c r="J15" s="12" t="n">
        <v>7</v>
      </c>
      <c r="K15" s="14" t="s">
        <v>47</v>
      </c>
      <c r="L15" s="15" t="s">
        <v>22</v>
      </c>
      <c r="M15" s="16" t="n">
        <v>5374</v>
      </c>
      <c r="N15" s="16" t="n">
        <v>3071</v>
      </c>
      <c r="O15" s="12" t="s">
        <v>27</v>
      </c>
      <c r="P15" s="12"/>
      <c r="Q15" s="17" t="s">
        <v>45</v>
      </c>
      <c r="R15" s="18" t="n">
        <v>1.75</v>
      </c>
      <c r="S15" s="19" t="n">
        <v>0.25</v>
      </c>
      <c r="T15" s="20"/>
    </row>
    <row r="16" customFormat="false" ht="15" hidden="false" customHeight="false" outlineLevel="0" collapsed="false">
      <c r="A16" s="12" t="n">
        <v>15</v>
      </c>
      <c r="B16" s="11" t="s">
        <v>16</v>
      </c>
      <c r="C16" s="12" t="s">
        <v>17</v>
      </c>
      <c r="D16" s="12"/>
      <c r="F16" s="13" t="n">
        <v>1789</v>
      </c>
      <c r="G16" s="12" t="s">
        <v>18</v>
      </c>
      <c r="H16" s="12" t="s">
        <v>19</v>
      </c>
      <c r="I16" s="12" t="s">
        <v>182</v>
      </c>
      <c r="J16" s="12" t="n">
        <v>7</v>
      </c>
      <c r="K16" s="14" t="s">
        <v>53</v>
      </c>
      <c r="L16" s="15" t="s">
        <v>22</v>
      </c>
      <c r="M16" s="16" t="n">
        <v>411</v>
      </c>
      <c r="N16" s="16" t="n">
        <f aca="false">294/100</f>
        <v>2.94</v>
      </c>
      <c r="O16" s="27" t="s">
        <v>192</v>
      </c>
      <c r="P16" s="27"/>
      <c r="Q16" s="17" t="s">
        <v>36</v>
      </c>
      <c r="R16" s="18" t="n">
        <v>140</v>
      </c>
      <c r="S16" s="19" t="n">
        <v>0.599999999999966</v>
      </c>
      <c r="T16" s="20" t="s">
        <v>37</v>
      </c>
    </row>
    <row r="17" customFormat="false" ht="15" hidden="false" customHeight="false" outlineLevel="0" collapsed="false">
      <c r="A17" s="12" t="n">
        <v>16</v>
      </c>
      <c r="B17" s="11" t="s">
        <v>16</v>
      </c>
      <c r="C17" s="12" t="s">
        <v>17</v>
      </c>
      <c r="D17" s="12"/>
      <c r="F17" s="13" t="n">
        <v>1789</v>
      </c>
      <c r="G17" s="12" t="s">
        <v>18</v>
      </c>
      <c r="H17" s="12" t="s">
        <v>19</v>
      </c>
      <c r="I17" s="12" t="s">
        <v>182</v>
      </c>
      <c r="J17" s="12" t="n">
        <v>7</v>
      </c>
      <c r="K17" s="14" t="s">
        <v>193</v>
      </c>
      <c r="L17" s="15" t="s">
        <v>22</v>
      </c>
      <c r="M17" s="16" t="n">
        <v>16988</v>
      </c>
      <c r="N17" s="16" t="n">
        <v>3775</v>
      </c>
      <c r="O17" s="12" t="s">
        <v>194</v>
      </c>
      <c r="P17" s="12"/>
      <c r="Q17" s="17" t="s">
        <v>140</v>
      </c>
      <c r="R17" s="18" t="n">
        <v>4.5</v>
      </c>
      <c r="S17" s="19" t="n">
        <v>-0.5</v>
      </c>
      <c r="T17" s="20"/>
    </row>
    <row r="18" customFormat="false" ht="15" hidden="false" customHeight="false" outlineLevel="0" collapsed="false">
      <c r="A18" s="12" t="n">
        <v>17</v>
      </c>
      <c r="B18" s="11" t="s">
        <v>16</v>
      </c>
      <c r="C18" s="12" t="s">
        <v>17</v>
      </c>
      <c r="D18" s="12"/>
      <c r="F18" s="13" t="n">
        <v>1789</v>
      </c>
      <c r="G18" s="12" t="s">
        <v>18</v>
      </c>
      <c r="H18" s="12" t="s">
        <v>19</v>
      </c>
      <c r="I18" s="12" t="s">
        <v>182</v>
      </c>
      <c r="J18" s="12" t="n">
        <v>7</v>
      </c>
      <c r="K18" s="14" t="s">
        <v>193</v>
      </c>
      <c r="L18" s="15" t="s">
        <v>22</v>
      </c>
      <c r="M18" s="16" t="n">
        <v>7100</v>
      </c>
      <c r="N18" s="16" t="n">
        <v>1291</v>
      </c>
      <c r="O18" s="12" t="s">
        <v>61</v>
      </c>
      <c r="P18" s="12"/>
      <c r="Q18" s="17" t="s">
        <v>140</v>
      </c>
      <c r="R18" s="18" t="n">
        <v>5.5</v>
      </c>
      <c r="S18" s="19" t="n">
        <v>0.5</v>
      </c>
      <c r="T18" s="20" t="s">
        <v>195</v>
      </c>
    </row>
    <row r="19" customFormat="false" ht="15" hidden="false" customHeight="false" outlineLevel="0" collapsed="false">
      <c r="A19" s="12" t="n">
        <v>18</v>
      </c>
      <c r="B19" s="11" t="s">
        <v>16</v>
      </c>
      <c r="C19" s="12" t="s">
        <v>17</v>
      </c>
      <c r="D19" s="12"/>
      <c r="F19" s="13" t="n">
        <v>1789</v>
      </c>
      <c r="G19" s="12" t="s">
        <v>18</v>
      </c>
      <c r="H19" s="12" t="s">
        <v>19</v>
      </c>
      <c r="I19" s="12" t="s">
        <v>182</v>
      </c>
      <c r="J19" s="12" t="n">
        <v>7</v>
      </c>
      <c r="K19" s="14" t="s">
        <v>193</v>
      </c>
      <c r="L19" s="15" t="s">
        <v>22</v>
      </c>
      <c r="M19" s="16" t="n">
        <v>2860</v>
      </c>
      <c r="N19" s="16" t="n">
        <v>383.5</v>
      </c>
      <c r="O19" s="12" t="s">
        <v>27</v>
      </c>
      <c r="P19" s="12"/>
      <c r="Q19" s="17" t="s">
        <v>140</v>
      </c>
      <c r="R19" s="18" t="n">
        <v>7.5</v>
      </c>
      <c r="S19" s="19" t="n">
        <v>16.25</v>
      </c>
      <c r="T19" s="20"/>
    </row>
    <row r="20" customFormat="false" ht="15" hidden="false" customHeight="false" outlineLevel="0" collapsed="false">
      <c r="A20" s="12" t="n">
        <v>19</v>
      </c>
      <c r="B20" s="11" t="s">
        <v>16</v>
      </c>
      <c r="C20" s="12" t="s">
        <v>17</v>
      </c>
      <c r="D20" s="12"/>
      <c r="F20" s="13" t="n">
        <v>1789</v>
      </c>
      <c r="G20" s="12" t="s">
        <v>18</v>
      </c>
      <c r="H20" s="12" t="s">
        <v>19</v>
      </c>
      <c r="I20" s="12" t="s">
        <v>182</v>
      </c>
      <c r="J20" s="12" t="n">
        <v>7</v>
      </c>
      <c r="K20" s="14" t="s">
        <v>196</v>
      </c>
      <c r="L20" s="15" t="s">
        <v>22</v>
      </c>
      <c r="M20" s="16" t="n">
        <v>457</v>
      </c>
      <c r="N20" s="16"/>
      <c r="O20" s="12"/>
      <c r="P20" s="12"/>
      <c r="Q20" s="17"/>
      <c r="R20" s="18" t="n">
        <v>0</v>
      </c>
      <c r="S20" s="19"/>
      <c r="T20" s="20"/>
    </row>
    <row r="21" customFormat="false" ht="15" hidden="false" customHeight="false" outlineLevel="0" collapsed="false">
      <c r="A21" s="12" t="n">
        <v>20</v>
      </c>
      <c r="B21" s="11" t="s">
        <v>16</v>
      </c>
      <c r="C21" s="12" t="s">
        <v>17</v>
      </c>
      <c r="D21" s="12"/>
      <c r="F21" s="13" t="n">
        <v>1789</v>
      </c>
      <c r="G21" s="12" t="s">
        <v>18</v>
      </c>
      <c r="H21" s="12" t="s">
        <v>19</v>
      </c>
      <c r="I21" s="12" t="s">
        <v>182</v>
      </c>
      <c r="J21" s="12" t="n">
        <v>7</v>
      </c>
      <c r="K21" s="14" t="s">
        <v>197</v>
      </c>
      <c r="L21" s="15" t="s">
        <v>22</v>
      </c>
      <c r="M21" s="16" t="n">
        <v>1421</v>
      </c>
      <c r="N21" s="16" t="n">
        <v>203</v>
      </c>
      <c r="O21" s="12" t="s">
        <v>198</v>
      </c>
      <c r="P21" s="12"/>
      <c r="Q21" s="17" t="s">
        <v>45</v>
      </c>
      <c r="R21" s="18" t="n">
        <v>7</v>
      </c>
      <c r="S21" s="19" t="n">
        <v>0</v>
      </c>
      <c r="T21" s="20"/>
    </row>
    <row r="22" customFormat="false" ht="15" hidden="false" customHeight="false" outlineLevel="0" collapsed="false">
      <c r="A22" s="12" t="n">
        <v>21</v>
      </c>
      <c r="B22" s="11" t="s">
        <v>16</v>
      </c>
      <c r="C22" s="12" t="s">
        <v>17</v>
      </c>
      <c r="D22" s="12"/>
      <c r="F22" s="13" t="n">
        <v>1789</v>
      </c>
      <c r="G22" s="12" t="s">
        <v>18</v>
      </c>
      <c r="H22" s="12" t="s">
        <v>19</v>
      </c>
      <c r="I22" s="12" t="s">
        <v>182</v>
      </c>
      <c r="J22" s="12" t="n">
        <v>7</v>
      </c>
      <c r="K22" s="14" t="s">
        <v>199</v>
      </c>
      <c r="L22" s="15" t="s">
        <v>22</v>
      </c>
      <c r="M22" s="16" t="n">
        <v>720</v>
      </c>
      <c r="N22" s="16" t="n">
        <v>90</v>
      </c>
      <c r="O22" s="12" t="s">
        <v>200</v>
      </c>
      <c r="P22" s="12"/>
      <c r="Q22" s="17" t="s">
        <v>45</v>
      </c>
      <c r="R22" s="18" t="n">
        <v>8</v>
      </c>
      <c r="S22" s="19" t="n">
        <v>0</v>
      </c>
      <c r="T22" s="20"/>
    </row>
    <row r="23" customFormat="false" ht="15" hidden="false" customHeight="false" outlineLevel="0" collapsed="false">
      <c r="A23" s="12" t="n">
        <v>22</v>
      </c>
      <c r="B23" s="11" t="s">
        <v>16</v>
      </c>
      <c r="C23" s="12" t="s">
        <v>17</v>
      </c>
      <c r="D23" s="12"/>
      <c r="F23" s="13" t="n">
        <v>1789</v>
      </c>
      <c r="G23" s="12" t="s">
        <v>18</v>
      </c>
      <c r="H23" s="12" t="s">
        <v>19</v>
      </c>
      <c r="I23" s="12" t="s">
        <v>182</v>
      </c>
      <c r="J23" s="12" t="n">
        <v>7</v>
      </c>
      <c r="K23" s="14" t="s">
        <v>62</v>
      </c>
      <c r="L23" s="15" t="s">
        <v>22</v>
      </c>
      <c r="M23" s="16" t="n">
        <v>1594</v>
      </c>
      <c r="N23" s="16" t="n">
        <v>797</v>
      </c>
      <c r="O23" s="12" t="s">
        <v>112</v>
      </c>
      <c r="P23" s="12"/>
      <c r="Q23" s="17" t="s">
        <v>45</v>
      </c>
      <c r="R23" s="18" t="n">
        <v>2</v>
      </c>
      <c r="S23" s="19" t="n">
        <v>0</v>
      </c>
      <c r="T23" s="20"/>
    </row>
    <row r="24" customFormat="false" ht="15" hidden="false" customHeight="false" outlineLevel="0" collapsed="false">
      <c r="A24" s="12" t="n">
        <v>23</v>
      </c>
      <c r="B24" s="11" t="s">
        <v>16</v>
      </c>
      <c r="C24" s="12" t="s">
        <v>17</v>
      </c>
      <c r="D24" s="12"/>
      <c r="F24" s="13" t="n">
        <v>1789</v>
      </c>
      <c r="G24" s="12" t="s">
        <v>18</v>
      </c>
      <c r="H24" s="12" t="s">
        <v>19</v>
      </c>
      <c r="I24" s="12" t="s">
        <v>182</v>
      </c>
      <c r="J24" s="12" t="n">
        <v>7</v>
      </c>
      <c r="K24" s="14" t="s">
        <v>65</v>
      </c>
      <c r="L24" s="15" t="s">
        <v>22</v>
      </c>
      <c r="M24" s="16" t="n">
        <v>2912</v>
      </c>
      <c r="N24" s="16" t="n">
        <v>364</v>
      </c>
      <c r="O24" s="12" t="s">
        <v>73</v>
      </c>
      <c r="P24" s="12"/>
      <c r="Q24" s="17" t="s">
        <v>140</v>
      </c>
      <c r="R24" s="18" t="n">
        <v>8</v>
      </c>
      <c r="S24" s="19" t="n">
        <v>0</v>
      </c>
      <c r="T24" s="20" t="s">
        <v>201</v>
      </c>
    </row>
    <row r="25" customFormat="false" ht="15" hidden="false" customHeight="false" outlineLevel="0" collapsed="false">
      <c r="A25" s="12" t="n">
        <v>24</v>
      </c>
      <c r="B25" s="11" t="s">
        <v>16</v>
      </c>
      <c r="C25" s="12" t="s">
        <v>17</v>
      </c>
      <c r="D25" s="12"/>
      <c r="F25" s="13" t="n">
        <v>1789</v>
      </c>
      <c r="G25" s="12" t="s">
        <v>18</v>
      </c>
      <c r="H25" s="12" t="s">
        <v>19</v>
      </c>
      <c r="I25" s="12" t="s">
        <v>182</v>
      </c>
      <c r="J25" s="12" t="n">
        <v>7</v>
      </c>
      <c r="K25" s="14" t="s">
        <v>202</v>
      </c>
      <c r="L25" s="15" t="s">
        <v>22</v>
      </c>
      <c r="M25" s="16" t="n">
        <v>410</v>
      </c>
      <c r="N25" s="16"/>
      <c r="O25" s="12"/>
      <c r="P25" s="12"/>
      <c r="Q25" s="17"/>
      <c r="R25" s="18" t="n">
        <v>0</v>
      </c>
      <c r="S25" s="19"/>
      <c r="T25" s="20"/>
    </row>
    <row r="26" customFormat="false" ht="15" hidden="false" customHeight="false" outlineLevel="0" collapsed="false">
      <c r="A26" s="12" t="n">
        <v>25</v>
      </c>
      <c r="B26" s="11" t="s">
        <v>16</v>
      </c>
      <c r="C26" s="12" t="s">
        <v>17</v>
      </c>
      <c r="D26" s="12"/>
      <c r="F26" s="13" t="n">
        <v>1789</v>
      </c>
      <c r="G26" s="12" t="s">
        <v>18</v>
      </c>
      <c r="H26" s="12" t="s">
        <v>19</v>
      </c>
      <c r="I26" s="12" t="s">
        <v>182</v>
      </c>
      <c r="J26" s="12" t="n">
        <v>7</v>
      </c>
      <c r="K26" s="14" t="s">
        <v>70</v>
      </c>
      <c r="L26" s="15" t="s">
        <v>22</v>
      </c>
      <c r="M26" s="16" t="n">
        <v>7122</v>
      </c>
      <c r="N26" s="16" t="n">
        <v>1295</v>
      </c>
      <c r="O26" s="12" t="s">
        <v>71</v>
      </c>
      <c r="P26" s="12"/>
      <c r="Q26" s="17" t="s">
        <v>140</v>
      </c>
      <c r="R26" s="18" t="n">
        <v>5.5</v>
      </c>
      <c r="S26" s="19" t="n">
        <v>0.5</v>
      </c>
      <c r="T26" s="20" t="s">
        <v>195</v>
      </c>
    </row>
    <row r="27" customFormat="false" ht="15" hidden="false" customHeight="false" outlineLevel="0" collapsed="false">
      <c r="A27" s="12" t="n">
        <v>26</v>
      </c>
      <c r="B27" s="11" t="s">
        <v>16</v>
      </c>
      <c r="C27" s="12" t="s">
        <v>17</v>
      </c>
      <c r="D27" s="12"/>
      <c r="F27" s="13" t="n">
        <v>1789</v>
      </c>
      <c r="G27" s="12" t="s">
        <v>18</v>
      </c>
      <c r="H27" s="12" t="s">
        <v>19</v>
      </c>
      <c r="I27" s="12" t="s">
        <v>182</v>
      </c>
      <c r="J27" s="12" t="n">
        <v>7</v>
      </c>
      <c r="K27" s="14" t="s">
        <v>152</v>
      </c>
      <c r="L27" s="15" t="s">
        <v>22</v>
      </c>
      <c r="M27" s="16" t="n">
        <v>3595</v>
      </c>
      <c r="N27" s="16" t="n">
        <v>729</v>
      </c>
      <c r="O27" s="12" t="s">
        <v>73</v>
      </c>
      <c r="P27" s="12"/>
      <c r="Q27" s="17" t="s">
        <v>140</v>
      </c>
      <c r="R27" s="18" t="n">
        <v>5</v>
      </c>
      <c r="S27" s="19" t="n">
        <v>50</v>
      </c>
      <c r="T27" s="20"/>
    </row>
    <row r="28" customFormat="false" ht="15" hidden="false" customHeight="false" outlineLevel="0" collapsed="false">
      <c r="A28" s="12" t="n">
        <v>27</v>
      </c>
      <c r="B28" s="11" t="s">
        <v>16</v>
      </c>
      <c r="C28" s="12" t="s">
        <v>17</v>
      </c>
      <c r="D28" s="12"/>
      <c r="F28" s="13" t="n">
        <v>1789</v>
      </c>
      <c r="G28" s="12" t="s">
        <v>18</v>
      </c>
      <c r="H28" s="12" t="s">
        <v>19</v>
      </c>
      <c r="I28" s="12" t="s">
        <v>182</v>
      </c>
      <c r="J28" s="12" t="n">
        <v>7</v>
      </c>
      <c r="K28" s="14" t="s">
        <v>203</v>
      </c>
      <c r="L28" s="15" t="s">
        <v>22</v>
      </c>
      <c r="M28" s="16" t="n">
        <v>1668</v>
      </c>
      <c r="N28" s="16" t="n">
        <f aca="false">6593/100</f>
        <v>65.93</v>
      </c>
      <c r="O28" s="12" t="s">
        <v>25</v>
      </c>
      <c r="P28" s="12"/>
      <c r="Q28" s="17" t="s">
        <v>36</v>
      </c>
      <c r="R28" s="18" t="n">
        <v>25</v>
      </c>
      <c r="S28" s="19" t="n">
        <v>-19.7499999999998</v>
      </c>
      <c r="T28" s="20" t="s">
        <v>37</v>
      </c>
    </row>
    <row r="29" customFormat="false" ht="15" hidden="false" customHeight="false" outlineLevel="0" collapsed="false">
      <c r="A29" s="12" t="n">
        <v>28</v>
      </c>
      <c r="B29" s="11" t="s">
        <v>16</v>
      </c>
      <c r="C29" s="12" t="s">
        <v>17</v>
      </c>
      <c r="D29" s="12"/>
      <c r="F29" s="13" t="n">
        <v>1789</v>
      </c>
      <c r="G29" s="12" t="s">
        <v>18</v>
      </c>
      <c r="H29" s="12" t="s">
        <v>19</v>
      </c>
      <c r="I29" s="12" t="s">
        <v>182</v>
      </c>
      <c r="J29" s="12" t="n">
        <v>7</v>
      </c>
      <c r="K29" s="14" t="s">
        <v>204</v>
      </c>
      <c r="L29" s="15" t="s">
        <v>22</v>
      </c>
      <c r="M29" s="16" t="n">
        <v>231</v>
      </c>
      <c r="N29" s="16" t="n">
        <f aca="false">662/100</f>
        <v>6.62</v>
      </c>
      <c r="O29" s="12" t="s">
        <v>25</v>
      </c>
      <c r="P29" s="12"/>
      <c r="Q29" s="17" t="s">
        <v>36</v>
      </c>
      <c r="R29" s="18" t="n">
        <v>35</v>
      </c>
      <c r="S29" s="19" t="n">
        <v>0.700000000000017</v>
      </c>
      <c r="T29" s="20" t="s">
        <v>37</v>
      </c>
    </row>
    <row r="30" customFormat="false" ht="15" hidden="false" customHeight="false" outlineLevel="0" collapsed="false">
      <c r="A30" s="12" t="n">
        <v>29</v>
      </c>
      <c r="B30" s="11" t="s">
        <v>16</v>
      </c>
      <c r="C30" s="12" t="s">
        <v>17</v>
      </c>
      <c r="D30" s="12"/>
      <c r="F30" s="13" t="n">
        <v>1789</v>
      </c>
      <c r="G30" s="12" t="s">
        <v>18</v>
      </c>
      <c r="H30" s="12" t="s">
        <v>19</v>
      </c>
      <c r="I30" s="12" t="s">
        <v>182</v>
      </c>
      <c r="J30" s="12" t="n">
        <v>7</v>
      </c>
      <c r="K30" s="14" t="s">
        <v>205</v>
      </c>
      <c r="L30" s="15" t="s">
        <v>22</v>
      </c>
      <c r="M30" s="16" t="n">
        <v>145</v>
      </c>
      <c r="N30" s="16"/>
      <c r="O30" s="12" t="s">
        <v>27</v>
      </c>
      <c r="P30" s="12"/>
      <c r="Q30" s="17"/>
      <c r="R30" s="18" t="n">
        <v>0</v>
      </c>
      <c r="S30" s="19"/>
      <c r="T30" s="20"/>
    </row>
    <row r="31" customFormat="false" ht="15" hidden="false" customHeight="false" outlineLevel="0" collapsed="false">
      <c r="A31" s="12" t="n">
        <v>30</v>
      </c>
      <c r="B31" s="11" t="s">
        <v>16</v>
      </c>
      <c r="C31" s="12" t="s">
        <v>17</v>
      </c>
      <c r="D31" s="12"/>
      <c r="F31" s="13" t="n">
        <v>1789</v>
      </c>
      <c r="G31" s="12" t="s">
        <v>18</v>
      </c>
      <c r="H31" s="12" t="s">
        <v>19</v>
      </c>
      <c r="I31" s="12" t="s">
        <v>182</v>
      </c>
      <c r="J31" s="12" t="n">
        <v>7</v>
      </c>
      <c r="K31" s="14" t="s">
        <v>206</v>
      </c>
      <c r="L31" s="15" t="s">
        <v>22</v>
      </c>
      <c r="M31" s="16" t="n">
        <v>278</v>
      </c>
      <c r="N31" s="16" t="n">
        <f aca="false">927/100</f>
        <v>9.27</v>
      </c>
      <c r="O31" s="12" t="s">
        <v>200</v>
      </c>
      <c r="P31" s="12"/>
      <c r="Q31" s="17" t="s">
        <v>36</v>
      </c>
      <c r="R31" s="18" t="n">
        <v>30</v>
      </c>
      <c r="S31" s="19" t="n">
        <v>0.0999999999999659</v>
      </c>
      <c r="T31" s="20" t="s">
        <v>37</v>
      </c>
    </row>
    <row r="32" customFormat="false" ht="15" hidden="false" customHeight="false" outlineLevel="0" collapsed="false">
      <c r="A32" s="12" t="n">
        <v>31</v>
      </c>
      <c r="B32" s="11" t="s">
        <v>16</v>
      </c>
      <c r="C32" s="12" t="s">
        <v>17</v>
      </c>
      <c r="D32" s="12"/>
      <c r="F32" s="13" t="n">
        <v>1789</v>
      </c>
      <c r="G32" s="12" t="s">
        <v>18</v>
      </c>
      <c r="H32" s="12" t="s">
        <v>19</v>
      </c>
      <c r="I32" s="12" t="s">
        <v>182</v>
      </c>
      <c r="J32" s="12" t="n">
        <v>7</v>
      </c>
      <c r="K32" s="14" t="s">
        <v>207</v>
      </c>
      <c r="L32" s="15" t="s">
        <v>22</v>
      </c>
      <c r="M32" s="16" t="n">
        <v>202</v>
      </c>
      <c r="N32" s="16" t="n">
        <v>178</v>
      </c>
      <c r="O32" s="12" t="s">
        <v>27</v>
      </c>
      <c r="P32" s="12"/>
      <c r="Q32" s="17"/>
      <c r="R32" s="18" t="n">
        <v>1.2</v>
      </c>
      <c r="S32" s="19" t="n">
        <v>11.6</v>
      </c>
      <c r="T32" s="20"/>
    </row>
    <row r="33" customFormat="false" ht="15" hidden="false" customHeight="false" outlineLevel="0" collapsed="false">
      <c r="A33" s="12" t="n">
        <v>32</v>
      </c>
      <c r="B33" s="11" t="s">
        <v>16</v>
      </c>
      <c r="C33" s="12" t="s">
        <v>17</v>
      </c>
      <c r="D33" s="12"/>
      <c r="F33" s="13" t="n">
        <v>1789</v>
      </c>
      <c r="G33" s="12" t="s">
        <v>18</v>
      </c>
      <c r="H33" s="12" t="s">
        <v>19</v>
      </c>
      <c r="I33" s="12" t="s">
        <v>182</v>
      </c>
      <c r="J33" s="12" t="n">
        <v>7</v>
      </c>
      <c r="K33" s="14" t="s">
        <v>155</v>
      </c>
      <c r="L33" s="15" t="s">
        <v>22</v>
      </c>
      <c r="M33" s="16" t="n">
        <v>906</v>
      </c>
      <c r="N33" s="16"/>
      <c r="O33" s="12"/>
      <c r="P33" s="12"/>
      <c r="Q33" s="17"/>
      <c r="R33" s="18" t="n">
        <v>0</v>
      </c>
      <c r="S33" s="19"/>
      <c r="T33" s="20"/>
    </row>
    <row r="34" customFormat="false" ht="15" hidden="false" customHeight="false" outlineLevel="0" collapsed="false">
      <c r="A34" s="12" t="n">
        <v>33</v>
      </c>
      <c r="B34" s="11" t="s">
        <v>16</v>
      </c>
      <c r="C34" s="12" t="s">
        <v>17</v>
      </c>
      <c r="D34" s="12"/>
      <c r="F34" s="13" t="n">
        <v>1789</v>
      </c>
      <c r="G34" s="12" t="s">
        <v>18</v>
      </c>
      <c r="H34" s="12" t="s">
        <v>19</v>
      </c>
      <c r="I34" s="12" t="s">
        <v>182</v>
      </c>
      <c r="J34" s="12" t="n">
        <v>7</v>
      </c>
      <c r="K34" s="14" t="s">
        <v>208</v>
      </c>
      <c r="L34" s="15" t="s">
        <v>22</v>
      </c>
      <c r="M34" s="16" t="n">
        <v>1152</v>
      </c>
      <c r="N34" s="16" t="n">
        <v>80</v>
      </c>
      <c r="O34" s="12" t="s">
        <v>71</v>
      </c>
      <c r="P34" s="12"/>
      <c r="Q34" s="17" t="s">
        <v>45</v>
      </c>
      <c r="R34" s="18" t="n">
        <v>0</v>
      </c>
      <c r="S34" s="19"/>
      <c r="T34" s="20"/>
    </row>
    <row r="35" customFormat="false" ht="15" hidden="false" customHeight="false" outlineLevel="0" collapsed="false">
      <c r="A35" s="12" t="n">
        <v>34</v>
      </c>
      <c r="B35" s="11" t="s">
        <v>16</v>
      </c>
      <c r="C35" s="12" t="s">
        <v>17</v>
      </c>
      <c r="D35" s="12"/>
      <c r="F35" s="13" t="n">
        <v>1789</v>
      </c>
      <c r="G35" s="12" t="s">
        <v>18</v>
      </c>
      <c r="H35" s="12" t="s">
        <v>19</v>
      </c>
      <c r="I35" s="12" t="s">
        <v>182</v>
      </c>
      <c r="J35" s="12" t="n">
        <v>7</v>
      </c>
      <c r="K35" s="14" t="s">
        <v>208</v>
      </c>
      <c r="L35" s="15" t="s">
        <v>22</v>
      </c>
      <c r="M35" s="16" t="n">
        <v>1910</v>
      </c>
      <c r="N35" s="16" t="n">
        <v>380</v>
      </c>
      <c r="O35" s="12" t="s">
        <v>27</v>
      </c>
      <c r="P35" s="12"/>
      <c r="Q35" s="17" t="s">
        <v>45</v>
      </c>
      <c r="R35" s="18" t="n">
        <v>5</v>
      </c>
      <c r="S35" s="19" t="n">
        <v>-10</v>
      </c>
      <c r="T35" s="20"/>
    </row>
    <row r="36" customFormat="false" ht="15" hidden="false" customHeight="false" outlineLevel="0" collapsed="false">
      <c r="A36" s="12" t="n">
        <v>35</v>
      </c>
      <c r="B36" s="11" t="s">
        <v>16</v>
      </c>
      <c r="C36" s="12" t="s">
        <v>17</v>
      </c>
      <c r="D36" s="12"/>
      <c r="F36" s="13" t="n">
        <v>1789</v>
      </c>
      <c r="G36" s="12" t="s">
        <v>18</v>
      </c>
      <c r="H36" s="12" t="s">
        <v>19</v>
      </c>
      <c r="I36" s="12" t="s">
        <v>182</v>
      </c>
      <c r="J36" s="12" t="n">
        <v>7</v>
      </c>
      <c r="K36" s="14" t="s">
        <v>91</v>
      </c>
      <c r="L36" s="15" t="s">
        <v>22</v>
      </c>
      <c r="M36" s="16" t="n">
        <v>418</v>
      </c>
      <c r="N36" s="16"/>
      <c r="O36" s="12"/>
      <c r="P36" s="12"/>
      <c r="Q36" s="17"/>
      <c r="R36" s="18" t="n">
        <v>0</v>
      </c>
      <c r="S36" s="19"/>
      <c r="T36" s="20"/>
    </row>
    <row r="37" customFormat="false" ht="15" hidden="false" customHeight="false" outlineLevel="0" collapsed="false">
      <c r="A37" s="12" t="n">
        <v>36</v>
      </c>
      <c r="B37" s="11" t="s">
        <v>16</v>
      </c>
      <c r="C37" s="12" t="s">
        <v>17</v>
      </c>
      <c r="D37" s="12"/>
      <c r="F37" s="13" t="n">
        <v>1789</v>
      </c>
      <c r="G37" s="12" t="s">
        <v>18</v>
      </c>
      <c r="H37" s="12" t="s">
        <v>19</v>
      </c>
      <c r="I37" s="12" t="s">
        <v>182</v>
      </c>
      <c r="J37" s="12" t="n">
        <v>7</v>
      </c>
      <c r="K37" s="14" t="s">
        <v>158</v>
      </c>
      <c r="L37" s="15" t="s">
        <v>22</v>
      </c>
      <c r="M37" s="16" t="n">
        <v>1992</v>
      </c>
      <c r="N37" s="16" t="n">
        <v>83</v>
      </c>
      <c r="O37" s="12" t="s">
        <v>96</v>
      </c>
      <c r="P37" s="12"/>
      <c r="Q37" s="17" t="s">
        <v>39</v>
      </c>
      <c r="R37" s="18" t="n">
        <v>24</v>
      </c>
      <c r="S37" s="19" t="n">
        <v>0</v>
      </c>
      <c r="T37" s="20"/>
    </row>
    <row r="38" customFormat="false" ht="15" hidden="false" customHeight="false" outlineLevel="0" collapsed="false">
      <c r="A38" s="12" t="n">
        <v>37</v>
      </c>
      <c r="B38" s="11" t="s">
        <v>16</v>
      </c>
      <c r="C38" s="12" t="s">
        <v>17</v>
      </c>
      <c r="D38" s="12"/>
      <c r="F38" s="13" t="n">
        <v>1789</v>
      </c>
      <c r="G38" s="12" t="s">
        <v>18</v>
      </c>
      <c r="H38" s="12" t="s">
        <v>19</v>
      </c>
      <c r="I38" s="12" t="s">
        <v>182</v>
      </c>
      <c r="J38" s="12" t="n">
        <v>7</v>
      </c>
      <c r="K38" s="14" t="s">
        <v>209</v>
      </c>
      <c r="L38" s="15" t="s">
        <v>22</v>
      </c>
      <c r="M38" s="16" t="n">
        <v>2160</v>
      </c>
      <c r="N38" s="16" t="n">
        <v>90</v>
      </c>
      <c r="O38" s="12" t="s">
        <v>94</v>
      </c>
      <c r="P38" s="12"/>
      <c r="Q38" s="17" t="s">
        <v>39</v>
      </c>
      <c r="R38" s="18" t="n">
        <v>24</v>
      </c>
      <c r="S38" s="19" t="n">
        <v>0</v>
      </c>
      <c r="T38" s="20"/>
    </row>
    <row r="39" customFormat="false" ht="15" hidden="false" customHeight="false" outlineLevel="0" collapsed="false">
      <c r="A39" s="12" t="n">
        <v>38</v>
      </c>
      <c r="B39" s="11" t="s">
        <v>16</v>
      </c>
      <c r="C39" s="12" t="s">
        <v>17</v>
      </c>
      <c r="D39" s="12"/>
      <c r="F39" s="13" t="n">
        <v>1789</v>
      </c>
      <c r="G39" s="12" t="s">
        <v>18</v>
      </c>
      <c r="H39" s="12" t="s">
        <v>19</v>
      </c>
      <c r="I39" s="12" t="s">
        <v>182</v>
      </c>
      <c r="J39" s="12" t="n">
        <v>7</v>
      </c>
      <c r="K39" s="14" t="s">
        <v>93</v>
      </c>
      <c r="L39" s="15" t="s">
        <v>22</v>
      </c>
      <c r="M39" s="16" t="n">
        <v>1896</v>
      </c>
      <c r="N39" s="16" t="n">
        <v>79</v>
      </c>
      <c r="O39" s="12" t="s">
        <v>95</v>
      </c>
      <c r="P39" s="12"/>
      <c r="Q39" s="17" t="s">
        <v>39</v>
      </c>
      <c r="R39" s="18" t="n">
        <v>24</v>
      </c>
      <c r="S39" s="19" t="n">
        <v>0</v>
      </c>
      <c r="T39" s="20"/>
    </row>
    <row r="40" customFormat="false" ht="15" hidden="false" customHeight="false" outlineLevel="0" collapsed="false">
      <c r="A40" s="12" t="n">
        <v>39</v>
      </c>
      <c r="B40" s="11" t="s">
        <v>16</v>
      </c>
      <c r="C40" s="12" t="s">
        <v>17</v>
      </c>
      <c r="D40" s="12"/>
      <c r="F40" s="13" t="n">
        <v>1789</v>
      </c>
      <c r="G40" s="12" t="s">
        <v>18</v>
      </c>
      <c r="H40" s="12" t="s">
        <v>19</v>
      </c>
      <c r="I40" s="12" t="s">
        <v>182</v>
      </c>
      <c r="J40" s="12" t="n">
        <v>7</v>
      </c>
      <c r="K40" s="14" t="s">
        <v>163</v>
      </c>
      <c r="L40" s="15" t="s">
        <v>22</v>
      </c>
      <c r="M40" s="16" t="n">
        <v>275</v>
      </c>
      <c r="N40" s="29"/>
      <c r="O40" s="12"/>
      <c r="P40" s="12"/>
      <c r="Q40" s="17"/>
      <c r="R40" s="18" t="n">
        <v>0</v>
      </c>
      <c r="S40" s="19"/>
      <c r="T40" s="20"/>
    </row>
    <row r="41" customFormat="false" ht="15" hidden="false" customHeight="false" outlineLevel="0" collapsed="false">
      <c r="A41" s="12" t="n">
        <v>40</v>
      </c>
      <c r="B41" s="11" t="s">
        <v>16</v>
      </c>
      <c r="C41" s="12" t="s">
        <v>17</v>
      </c>
      <c r="D41" s="12"/>
      <c r="F41" s="13" t="n">
        <v>1789</v>
      </c>
      <c r="G41" s="12" t="s">
        <v>18</v>
      </c>
      <c r="H41" s="12" t="s">
        <v>19</v>
      </c>
      <c r="I41" s="12" t="s">
        <v>182</v>
      </c>
      <c r="J41" s="12" t="n">
        <v>7</v>
      </c>
      <c r="K41" s="14" t="s">
        <v>210</v>
      </c>
      <c r="L41" s="15" t="s">
        <v>22</v>
      </c>
      <c r="M41" s="16" t="n">
        <v>1090</v>
      </c>
      <c r="N41" s="16"/>
      <c r="O41" s="12" t="s">
        <v>27</v>
      </c>
      <c r="P41" s="12"/>
      <c r="Q41" s="17"/>
      <c r="R41" s="18" t="n">
        <v>0</v>
      </c>
      <c r="S41" s="19"/>
      <c r="T41" s="20" t="s">
        <v>211</v>
      </c>
    </row>
    <row r="42" customFormat="false" ht="15" hidden="false" customHeight="false" outlineLevel="0" collapsed="false">
      <c r="A42" s="12" t="n">
        <v>41</v>
      </c>
      <c r="B42" s="11" t="s">
        <v>16</v>
      </c>
      <c r="C42" s="12" t="s">
        <v>17</v>
      </c>
      <c r="D42" s="12"/>
      <c r="F42" s="13" t="n">
        <v>1789</v>
      </c>
      <c r="G42" s="12" t="s">
        <v>18</v>
      </c>
      <c r="H42" s="12" t="s">
        <v>19</v>
      </c>
      <c r="I42" s="12" t="s">
        <v>182</v>
      </c>
      <c r="J42" s="12" t="n">
        <v>7</v>
      </c>
      <c r="K42" s="14" t="s">
        <v>212</v>
      </c>
      <c r="L42" s="15" t="s">
        <v>22</v>
      </c>
      <c r="M42" s="16" t="n">
        <v>540</v>
      </c>
      <c r="N42" s="16"/>
      <c r="O42" s="12"/>
      <c r="P42" s="12"/>
      <c r="Q42" s="17"/>
      <c r="R42" s="18" t="n">
        <v>0</v>
      </c>
      <c r="S42" s="19"/>
      <c r="T42" s="20"/>
    </row>
    <row r="43" customFormat="false" ht="15.15" hidden="false" customHeight="false" outlineLevel="0" collapsed="false">
      <c r="A43" s="12" t="n">
        <v>42</v>
      </c>
      <c r="B43" s="11" t="s">
        <v>16</v>
      </c>
      <c r="C43" s="12" t="s">
        <v>17</v>
      </c>
      <c r="D43" s="12"/>
      <c r="F43" s="13" t="n">
        <v>1789</v>
      </c>
      <c r="G43" s="12" t="s">
        <v>18</v>
      </c>
      <c r="H43" s="12" t="s">
        <v>19</v>
      </c>
      <c r="I43" s="12" t="s">
        <v>182</v>
      </c>
      <c r="J43" s="12" t="n">
        <v>7</v>
      </c>
      <c r="K43" s="14" t="s">
        <v>213</v>
      </c>
      <c r="L43" s="15" t="s">
        <v>22</v>
      </c>
      <c r="M43" s="16" t="n">
        <v>3050</v>
      </c>
      <c r="N43" s="16" t="n">
        <f aca="false">4068/100</f>
        <v>40.68</v>
      </c>
      <c r="O43" s="12" t="s">
        <v>61</v>
      </c>
      <c r="P43" s="12"/>
      <c r="Q43" s="17" t="s">
        <v>36</v>
      </c>
      <c r="R43" s="18" t="n">
        <v>75</v>
      </c>
      <c r="S43" s="19" t="n">
        <v>1</v>
      </c>
      <c r="T43" s="20" t="s">
        <v>37</v>
      </c>
    </row>
    <row r="44" customFormat="false" ht="15" hidden="false" customHeight="false" outlineLevel="0" collapsed="false">
      <c r="A44" s="12" t="n">
        <v>43</v>
      </c>
      <c r="B44" s="11" t="s">
        <v>16</v>
      </c>
      <c r="C44" s="12" t="s">
        <v>17</v>
      </c>
      <c r="D44" s="12"/>
      <c r="F44" s="13" t="n">
        <v>1789</v>
      </c>
      <c r="G44" s="12" t="s">
        <v>18</v>
      </c>
      <c r="H44" s="12" t="s">
        <v>19</v>
      </c>
      <c r="I44" s="12" t="s">
        <v>182</v>
      </c>
      <c r="J44" s="12" t="n">
        <v>7</v>
      </c>
      <c r="K44" s="14" t="s">
        <v>214</v>
      </c>
      <c r="L44" s="15" t="s">
        <v>22</v>
      </c>
      <c r="M44" s="16" t="n">
        <v>1780</v>
      </c>
      <c r="N44" s="16" t="n">
        <f aca="false">3561/100</f>
        <v>35.61</v>
      </c>
      <c r="O44" s="12" t="s">
        <v>215</v>
      </c>
      <c r="P44" s="12"/>
      <c r="Q44" s="17" t="s">
        <v>36</v>
      </c>
      <c r="R44" s="18" t="n">
        <v>50</v>
      </c>
      <c r="S44" s="19" t="n">
        <v>0.5</v>
      </c>
      <c r="T44" s="20" t="s">
        <v>37</v>
      </c>
    </row>
    <row r="45" customFormat="false" ht="15" hidden="false" customHeight="false" outlineLevel="0" collapsed="false">
      <c r="A45" s="12" t="n">
        <v>44</v>
      </c>
      <c r="B45" s="11" t="s">
        <v>16</v>
      </c>
      <c r="C45" s="12" t="s">
        <v>17</v>
      </c>
      <c r="D45" s="12"/>
      <c r="F45" s="13" t="n">
        <v>1789</v>
      </c>
      <c r="G45" s="12" t="s">
        <v>18</v>
      </c>
      <c r="H45" s="12" t="s">
        <v>19</v>
      </c>
      <c r="I45" s="12" t="s">
        <v>182</v>
      </c>
      <c r="J45" s="12" t="n">
        <v>7</v>
      </c>
      <c r="K45" s="14" t="s">
        <v>216</v>
      </c>
      <c r="L45" s="15" t="s">
        <v>22</v>
      </c>
      <c r="M45" s="16" t="n">
        <v>453</v>
      </c>
      <c r="N45" s="16"/>
      <c r="O45" s="12"/>
      <c r="P45" s="12"/>
      <c r="Q45" s="17"/>
      <c r="R45" s="18" t="n">
        <v>0</v>
      </c>
      <c r="S45" s="19"/>
      <c r="T45" s="20"/>
    </row>
    <row r="46" customFormat="false" ht="15" hidden="false" customHeight="false" outlineLevel="0" collapsed="false">
      <c r="A46" s="12" t="n">
        <v>45</v>
      </c>
      <c r="B46" s="11" t="s">
        <v>16</v>
      </c>
      <c r="C46" s="12" t="s">
        <v>17</v>
      </c>
      <c r="D46" s="12"/>
      <c r="F46" s="13" t="n">
        <v>1789</v>
      </c>
      <c r="G46" s="12" t="s">
        <v>18</v>
      </c>
      <c r="H46" s="12" t="s">
        <v>19</v>
      </c>
      <c r="I46" s="12" t="s">
        <v>182</v>
      </c>
      <c r="J46" s="12" t="n">
        <v>7</v>
      </c>
      <c r="K46" s="14" t="s">
        <v>100</v>
      </c>
      <c r="L46" s="15" t="s">
        <v>22</v>
      </c>
      <c r="M46" s="16" t="n">
        <v>1904</v>
      </c>
      <c r="N46" s="16"/>
      <c r="O46" s="12"/>
      <c r="P46" s="12"/>
      <c r="Q46" s="17"/>
      <c r="R46" s="18" t="n">
        <v>0</v>
      </c>
      <c r="S46" s="19"/>
      <c r="T46" s="20"/>
    </row>
    <row r="47" customFormat="false" ht="15" hidden="false" customHeight="false" outlineLevel="0" collapsed="false">
      <c r="A47" s="12" t="n">
        <v>46</v>
      </c>
      <c r="B47" s="11" t="s">
        <v>16</v>
      </c>
      <c r="C47" s="12" t="s">
        <v>17</v>
      </c>
      <c r="D47" s="12"/>
      <c r="F47" s="13" t="n">
        <v>1789</v>
      </c>
      <c r="G47" s="12" t="s">
        <v>18</v>
      </c>
      <c r="H47" s="12" t="s">
        <v>19</v>
      </c>
      <c r="I47" s="12" t="s">
        <v>182</v>
      </c>
      <c r="J47" s="12" t="n">
        <v>7</v>
      </c>
      <c r="K47" s="14" t="s">
        <v>217</v>
      </c>
      <c r="L47" s="15" t="s">
        <v>22</v>
      </c>
      <c r="M47" s="16" t="n">
        <v>5982</v>
      </c>
      <c r="N47" s="16" t="n">
        <v>2393</v>
      </c>
      <c r="O47" s="12" t="s">
        <v>95</v>
      </c>
      <c r="P47" s="12"/>
      <c r="Q47" s="17"/>
      <c r="R47" s="18" t="n">
        <v>2.5</v>
      </c>
      <c r="S47" s="19" t="n">
        <v>0.5</v>
      </c>
      <c r="T47" s="20"/>
    </row>
    <row r="48" customFormat="false" ht="15" hidden="false" customHeight="false" outlineLevel="0" collapsed="false">
      <c r="A48" s="12" t="n">
        <v>47</v>
      </c>
      <c r="B48" s="11" t="s">
        <v>16</v>
      </c>
      <c r="C48" s="12" t="s">
        <v>17</v>
      </c>
      <c r="D48" s="12"/>
      <c r="F48" s="13" t="n">
        <v>1789</v>
      </c>
      <c r="G48" s="12" t="s">
        <v>18</v>
      </c>
      <c r="H48" s="12" t="s">
        <v>19</v>
      </c>
      <c r="I48" s="12" t="s">
        <v>182</v>
      </c>
      <c r="J48" s="12" t="n">
        <v>7</v>
      </c>
      <c r="K48" s="14" t="s">
        <v>101</v>
      </c>
      <c r="L48" s="15" t="s">
        <v>22</v>
      </c>
      <c r="M48" s="16" t="n">
        <v>3425</v>
      </c>
      <c r="N48" s="16" t="n">
        <v>685</v>
      </c>
      <c r="O48" s="12" t="s">
        <v>218</v>
      </c>
      <c r="P48" s="12"/>
      <c r="Q48" s="17"/>
      <c r="R48" s="18" t="n">
        <v>5</v>
      </c>
      <c r="S48" s="19" t="n">
        <v>0</v>
      </c>
      <c r="T48" s="20"/>
    </row>
    <row r="49" customFormat="false" ht="15" hidden="false" customHeight="false" outlineLevel="0" collapsed="false">
      <c r="A49" s="12" t="n">
        <v>48</v>
      </c>
      <c r="B49" s="11" t="s">
        <v>16</v>
      </c>
      <c r="C49" s="12" t="s">
        <v>17</v>
      </c>
      <c r="D49" s="12"/>
      <c r="F49" s="13" t="n">
        <v>1789</v>
      </c>
      <c r="G49" s="12" t="s">
        <v>18</v>
      </c>
      <c r="H49" s="12" t="s">
        <v>19</v>
      </c>
      <c r="I49" s="12" t="s">
        <v>182</v>
      </c>
      <c r="J49" s="12" t="n">
        <v>7</v>
      </c>
      <c r="K49" s="14" t="s">
        <v>103</v>
      </c>
      <c r="L49" s="15" t="s">
        <v>22</v>
      </c>
      <c r="M49" s="16" t="n">
        <v>1948</v>
      </c>
      <c r="N49" s="16" t="n">
        <v>336</v>
      </c>
      <c r="O49" s="12" t="s">
        <v>73</v>
      </c>
      <c r="P49" s="12"/>
      <c r="Q49" s="17"/>
      <c r="R49" s="18" t="n">
        <v>5.5</v>
      </c>
      <c r="S49" s="19" t="n">
        <v>-100</v>
      </c>
      <c r="T49" s="20"/>
    </row>
    <row r="50" customFormat="false" ht="15" hidden="false" customHeight="false" outlineLevel="0" collapsed="false">
      <c r="A50" s="12" t="n">
        <v>49</v>
      </c>
      <c r="B50" s="11" t="s">
        <v>16</v>
      </c>
      <c r="C50" s="12" t="s">
        <v>17</v>
      </c>
      <c r="D50" s="12"/>
      <c r="F50" s="13" t="n">
        <v>1789</v>
      </c>
      <c r="G50" s="12" t="s">
        <v>18</v>
      </c>
      <c r="H50" s="12" t="s">
        <v>19</v>
      </c>
      <c r="I50" s="12" t="s">
        <v>182</v>
      </c>
      <c r="J50" s="12" t="n">
        <v>7</v>
      </c>
      <c r="K50" s="14" t="s">
        <v>103</v>
      </c>
      <c r="L50" s="15" t="s">
        <v>22</v>
      </c>
      <c r="M50" s="16" t="n">
        <v>9670</v>
      </c>
      <c r="N50" s="16" t="n">
        <v>1934</v>
      </c>
      <c r="O50" s="12" t="s">
        <v>94</v>
      </c>
      <c r="P50" s="12"/>
      <c r="Q50" s="30"/>
      <c r="R50" s="18" t="n">
        <v>5</v>
      </c>
      <c r="S50" s="19" t="n">
        <v>0</v>
      </c>
      <c r="T50" s="20"/>
    </row>
    <row r="51" customFormat="false" ht="15" hidden="false" customHeight="false" outlineLevel="0" collapsed="false">
      <c r="A51" s="12" t="n">
        <v>50</v>
      </c>
      <c r="B51" s="11" t="s">
        <v>16</v>
      </c>
      <c r="C51" s="12" t="s">
        <v>17</v>
      </c>
      <c r="D51" s="12"/>
      <c r="F51" s="13" t="n">
        <v>1789</v>
      </c>
      <c r="G51" s="12" t="s">
        <v>18</v>
      </c>
      <c r="H51" s="12" t="s">
        <v>19</v>
      </c>
      <c r="I51" s="12" t="s">
        <v>182</v>
      </c>
      <c r="J51" s="12" t="n">
        <v>7</v>
      </c>
      <c r="K51" s="14" t="s">
        <v>219</v>
      </c>
      <c r="L51" s="15" t="s">
        <v>22</v>
      </c>
      <c r="M51" s="16" t="n">
        <v>5748</v>
      </c>
      <c r="N51" s="16" t="n">
        <v>1071</v>
      </c>
      <c r="O51" s="12" t="s">
        <v>95</v>
      </c>
      <c r="P51" s="12"/>
      <c r="Q51" s="30"/>
      <c r="R51" s="18" t="n">
        <v>5.5</v>
      </c>
      <c r="S51" s="19" t="n">
        <v>142.5</v>
      </c>
      <c r="T51" s="20"/>
    </row>
    <row r="52" customFormat="false" ht="15" hidden="false" customHeight="false" outlineLevel="0" collapsed="false">
      <c r="A52" s="12" t="n">
        <v>51</v>
      </c>
      <c r="B52" s="11" t="s">
        <v>16</v>
      </c>
      <c r="C52" s="12" t="s">
        <v>17</v>
      </c>
      <c r="D52" s="12"/>
      <c r="F52" s="13" t="n">
        <v>1789</v>
      </c>
      <c r="G52" s="12" t="s">
        <v>18</v>
      </c>
      <c r="H52" s="12" t="s">
        <v>19</v>
      </c>
      <c r="I52" s="12" t="s">
        <v>182</v>
      </c>
      <c r="J52" s="12" t="n">
        <v>7</v>
      </c>
      <c r="K52" s="14" t="s">
        <v>220</v>
      </c>
      <c r="L52" s="15" t="s">
        <v>22</v>
      </c>
      <c r="M52" s="16" t="n">
        <v>68836</v>
      </c>
      <c r="N52" s="16" t="n">
        <v>17209</v>
      </c>
      <c r="O52" s="12" t="s">
        <v>78</v>
      </c>
      <c r="P52" s="12"/>
      <c r="Q52" s="30"/>
      <c r="R52" s="18" t="n">
        <v>4</v>
      </c>
      <c r="S52" s="19" t="n">
        <v>0</v>
      </c>
      <c r="T52" s="20"/>
    </row>
    <row r="53" customFormat="false" ht="15" hidden="false" customHeight="false" outlineLevel="0" collapsed="false">
      <c r="A53" s="12" t="n">
        <v>52</v>
      </c>
      <c r="B53" s="11" t="s">
        <v>16</v>
      </c>
      <c r="C53" s="12" t="s">
        <v>17</v>
      </c>
      <c r="D53" s="12"/>
      <c r="F53" s="13" t="n">
        <v>1789</v>
      </c>
      <c r="G53" s="12" t="s">
        <v>18</v>
      </c>
      <c r="H53" s="12" t="s">
        <v>19</v>
      </c>
      <c r="I53" s="12" t="s">
        <v>182</v>
      </c>
      <c r="J53" s="12" t="n">
        <v>7</v>
      </c>
      <c r="K53" s="14" t="s">
        <v>220</v>
      </c>
      <c r="L53" s="15" t="s">
        <v>22</v>
      </c>
      <c r="M53" s="16" t="n">
        <v>27165</v>
      </c>
      <c r="N53" s="16" t="n">
        <v>3622</v>
      </c>
      <c r="O53" s="12" t="s">
        <v>71</v>
      </c>
      <c r="P53" s="12"/>
      <c r="Q53" s="17"/>
      <c r="R53" s="18" t="n">
        <v>7.5</v>
      </c>
      <c r="S53" s="19" t="n">
        <v>0</v>
      </c>
      <c r="T53" s="20"/>
    </row>
    <row r="54" customFormat="false" ht="15" hidden="false" customHeight="false" outlineLevel="0" collapsed="false">
      <c r="A54" s="12" t="n">
        <v>53</v>
      </c>
      <c r="B54" s="11" t="s">
        <v>16</v>
      </c>
      <c r="C54" s="12" t="s">
        <v>17</v>
      </c>
      <c r="D54" s="12"/>
      <c r="F54" s="13" t="n">
        <v>1789</v>
      </c>
      <c r="G54" s="12" t="s">
        <v>18</v>
      </c>
      <c r="H54" s="12" t="s">
        <v>19</v>
      </c>
      <c r="I54" s="12" t="s">
        <v>182</v>
      </c>
      <c r="J54" s="12" t="n">
        <v>7</v>
      </c>
      <c r="K54" s="14" t="s">
        <v>220</v>
      </c>
      <c r="L54" s="15" t="s">
        <v>22</v>
      </c>
      <c r="M54" s="16" t="n">
        <v>1288</v>
      </c>
      <c r="N54" s="16" t="n">
        <v>322</v>
      </c>
      <c r="O54" s="12" t="s">
        <v>27</v>
      </c>
      <c r="P54" s="12"/>
      <c r="Q54" s="17"/>
      <c r="R54" s="18" t="n">
        <v>4</v>
      </c>
      <c r="S54" s="19" t="n">
        <v>0</v>
      </c>
      <c r="T54" s="20"/>
    </row>
    <row r="55" customFormat="false" ht="15" hidden="false" customHeight="false" outlineLevel="0" collapsed="false">
      <c r="A55" s="12" t="n">
        <v>54</v>
      </c>
      <c r="B55" s="11" t="s">
        <v>16</v>
      </c>
      <c r="C55" s="12" t="s">
        <v>17</v>
      </c>
      <c r="D55" s="12"/>
      <c r="F55" s="13" t="n">
        <v>1789</v>
      </c>
      <c r="G55" s="12" t="s">
        <v>18</v>
      </c>
      <c r="H55" s="12" t="s">
        <v>19</v>
      </c>
      <c r="I55" s="12" t="s">
        <v>182</v>
      </c>
      <c r="J55" s="12" t="n">
        <v>7</v>
      </c>
      <c r="K55" s="14" t="s">
        <v>221</v>
      </c>
      <c r="L55" s="15" t="s">
        <v>22</v>
      </c>
      <c r="M55" s="16" t="n">
        <v>1250</v>
      </c>
      <c r="N55" s="16" t="n">
        <v>250</v>
      </c>
      <c r="O55" s="12" t="s">
        <v>125</v>
      </c>
      <c r="P55" s="12"/>
      <c r="Q55" s="17"/>
      <c r="R55" s="18" t="n">
        <v>5</v>
      </c>
      <c r="S55" s="19" t="n">
        <v>0</v>
      </c>
      <c r="T55" s="20"/>
    </row>
    <row r="56" customFormat="false" ht="15" hidden="false" customHeight="false" outlineLevel="0" collapsed="false">
      <c r="A56" s="12" t="n">
        <v>55</v>
      </c>
      <c r="B56" s="11" t="s">
        <v>16</v>
      </c>
      <c r="C56" s="12" t="s">
        <v>17</v>
      </c>
      <c r="D56" s="12"/>
      <c r="F56" s="13" t="n">
        <v>1789</v>
      </c>
      <c r="G56" s="12" t="s">
        <v>18</v>
      </c>
      <c r="H56" s="12" t="s">
        <v>19</v>
      </c>
      <c r="I56" s="12" t="s">
        <v>182</v>
      </c>
      <c r="J56" s="12" t="n">
        <v>7</v>
      </c>
      <c r="K56" s="14" t="s">
        <v>221</v>
      </c>
      <c r="L56" s="15" t="s">
        <v>22</v>
      </c>
      <c r="M56" s="16" t="n">
        <v>2228</v>
      </c>
      <c r="N56" s="16" t="n">
        <v>552</v>
      </c>
      <c r="O56" s="12" t="s">
        <v>27</v>
      </c>
      <c r="P56" s="12"/>
      <c r="Q56" s="17"/>
      <c r="R56" s="18" t="n">
        <v>4</v>
      </c>
      <c r="S56" s="19" t="n">
        <v>-20</v>
      </c>
      <c r="T56" s="20"/>
    </row>
    <row r="57" customFormat="false" ht="15" hidden="false" customHeight="false" outlineLevel="0" collapsed="false">
      <c r="A57" s="12" t="n">
        <v>56</v>
      </c>
      <c r="B57" s="11" t="s">
        <v>16</v>
      </c>
      <c r="C57" s="12" t="s">
        <v>17</v>
      </c>
      <c r="D57" s="12"/>
      <c r="F57" s="13" t="n">
        <v>1789</v>
      </c>
      <c r="G57" s="12" t="s">
        <v>18</v>
      </c>
      <c r="H57" s="12" t="s">
        <v>19</v>
      </c>
      <c r="I57" s="12" t="s">
        <v>182</v>
      </c>
      <c r="J57" s="12" t="n">
        <v>7</v>
      </c>
      <c r="K57" s="14" t="s">
        <v>222</v>
      </c>
      <c r="L57" s="15" t="s">
        <v>22</v>
      </c>
      <c r="M57" s="16" t="n">
        <v>12880</v>
      </c>
      <c r="N57" s="16"/>
      <c r="O57" s="12" t="s">
        <v>27</v>
      </c>
      <c r="P57" s="12"/>
      <c r="Q57" s="17"/>
      <c r="R57" s="18" t="n">
        <v>10</v>
      </c>
      <c r="S57" s="19"/>
      <c r="T57" s="20" t="s">
        <v>223</v>
      </c>
    </row>
    <row r="58" customFormat="false" ht="15" hidden="false" customHeight="false" outlineLevel="0" collapsed="false">
      <c r="A58" s="12" t="n">
        <v>57</v>
      </c>
      <c r="B58" s="11" t="s">
        <v>16</v>
      </c>
      <c r="C58" s="12" t="s">
        <v>17</v>
      </c>
      <c r="D58" s="12"/>
      <c r="F58" s="13" t="n">
        <v>1789</v>
      </c>
      <c r="G58" s="12" t="s">
        <v>18</v>
      </c>
      <c r="H58" s="12" t="s">
        <v>19</v>
      </c>
      <c r="I58" s="12" t="s">
        <v>182</v>
      </c>
      <c r="J58" s="12" t="n">
        <v>7</v>
      </c>
      <c r="K58" s="31" t="s">
        <v>181</v>
      </c>
      <c r="L58" s="15" t="s">
        <v>22</v>
      </c>
      <c r="M58" s="16" t="n">
        <v>226</v>
      </c>
      <c r="N58" s="16"/>
      <c r="O58" s="12" t="s">
        <v>27</v>
      </c>
      <c r="P58" s="12"/>
      <c r="Q58" s="17"/>
      <c r="R58" s="18" t="n">
        <v>0</v>
      </c>
      <c r="S58" s="19"/>
      <c r="T58" s="20"/>
    </row>
  </sheetData>
  <conditionalFormatting sqref="S1">
    <cfRule type="cellIs" priority="2" operator="greaterThan" aboveAverage="0" equalAverage="0" bottom="0" percent="0" rank="0" text="" dxfId="0">
      <formula>0</formula>
    </cfRule>
  </conditionalFormatting>
  <conditionalFormatting sqref="S2:S13">
    <cfRule type="cellIs" priority="3" operator="greaterThan" aboveAverage="0" equalAverage="0" bottom="0" percent="0" rank="0" text="" dxfId="1">
      <formula>0</formula>
    </cfRule>
  </conditionalFormatting>
  <conditionalFormatting sqref="S14:S58">
    <cfRule type="cellIs" priority="4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39" activeCellId="0" sqref="E39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5" min="4" style="0" width="19.6244131455399"/>
    <col collapsed="false" hidden="false" max="6" min="6" style="0" width="6.73239436619718"/>
    <col collapsed="false" hidden="false" max="7" min="7" style="0" width="19.6244131455399"/>
    <col collapsed="false" hidden="false" max="8" min="8" style="0" width="9.32394366197183"/>
    <col collapsed="false" hidden="false" max="9" min="9" style="0" width="15.5774647887324"/>
    <col collapsed="false" hidden="false" max="10" min="10" style="0" width="5.1924882629108"/>
    <col collapsed="false" hidden="false" max="11" min="11" style="1" width="25.4741784037559"/>
    <col collapsed="false" hidden="false" max="12" min="12" style="0" width="20.849765258216"/>
    <col collapsed="false" hidden="false" max="14" min="13" style="0" width="11.8403755868545"/>
    <col collapsed="false" hidden="false" max="15" min="15" style="0" width="13.2159624413146"/>
    <col collapsed="false" hidden="false" max="17" min="16" style="0" width="13.8732394366197"/>
    <col collapsed="false" hidden="false" max="18" min="18" style="0" width="14.924882629108"/>
    <col collapsed="false" hidden="false" max="19" min="19" style="0" width="10.4694835680751"/>
    <col collapsed="false" hidden="false" max="20" min="20" style="0" width="57.0234741784038"/>
    <col collapsed="false" hidden="false" max="1025" min="21" style="0" width="10.5399061032864"/>
  </cols>
  <sheetData>
    <row r="1" customFormat="false" ht="40.15" hidden="false" customHeight="false" outlineLevel="0" collapsed="false">
      <c r="B1" s="2" t="s">
        <v>0</v>
      </c>
      <c r="C1" s="3" t="s">
        <v>1</v>
      </c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3" t="s">
        <v>11</v>
      </c>
      <c r="P1" s="3"/>
      <c r="Q1" s="7" t="s">
        <v>12</v>
      </c>
      <c r="R1" s="8" t="s">
        <v>13</v>
      </c>
      <c r="S1" s="9" t="s">
        <v>14</v>
      </c>
      <c r="T1" s="10" t="s">
        <v>15</v>
      </c>
    </row>
    <row r="2" customFormat="false" ht="15" hidden="false" customHeight="false" outlineLevel="0" collapsed="false">
      <c r="A2" s="0" t="n">
        <v>1</v>
      </c>
      <c r="B2" s="11" t="s">
        <v>16</v>
      </c>
      <c r="C2" s="12" t="s">
        <v>17</v>
      </c>
      <c r="D2" s="12"/>
      <c r="E2" s="12"/>
      <c r="F2" s="13" t="n">
        <v>1789</v>
      </c>
      <c r="G2" s="12" t="s">
        <v>18</v>
      </c>
      <c r="H2" s="12" t="s">
        <v>19</v>
      </c>
      <c r="I2" s="12" t="s">
        <v>224</v>
      </c>
      <c r="J2" s="12" t="n">
        <v>9</v>
      </c>
      <c r="K2" s="14" t="s">
        <v>35</v>
      </c>
      <c r="L2" s="15" t="s">
        <v>22</v>
      </c>
      <c r="M2" s="16" t="n">
        <v>3812</v>
      </c>
      <c r="N2" s="16" t="n">
        <f aca="false">7625/100</f>
        <v>76.25</v>
      </c>
      <c r="O2" s="12" t="s">
        <v>225</v>
      </c>
      <c r="P2" s="12"/>
      <c r="Q2" s="17" t="s">
        <v>36</v>
      </c>
      <c r="R2" s="18" t="n">
        <v>50</v>
      </c>
      <c r="S2" s="19" t="n">
        <f aca="false">R2*N2-M2</f>
        <v>0.5</v>
      </c>
      <c r="T2" s="20" t="s">
        <v>37</v>
      </c>
    </row>
    <row r="3" customFormat="false" ht="15" hidden="false" customHeight="false" outlineLevel="0" collapsed="false">
      <c r="A3" s="0" t="n">
        <v>2</v>
      </c>
      <c r="B3" s="11" t="s">
        <v>16</v>
      </c>
      <c r="C3" s="12" t="s">
        <v>17</v>
      </c>
      <c r="D3" s="12"/>
      <c r="E3" s="12"/>
      <c r="F3" s="13" t="n">
        <v>1789</v>
      </c>
      <c r="G3" s="12" t="s">
        <v>18</v>
      </c>
      <c r="H3" s="12" t="s">
        <v>19</v>
      </c>
      <c r="I3" s="12" t="s">
        <v>224</v>
      </c>
      <c r="J3" s="12" t="n">
        <v>9</v>
      </c>
      <c r="K3" s="14" t="s">
        <v>185</v>
      </c>
      <c r="L3" s="15" t="s">
        <v>22</v>
      </c>
      <c r="M3" s="16" t="n">
        <v>1460</v>
      </c>
      <c r="N3" s="16"/>
      <c r="O3" s="12"/>
      <c r="P3" s="12"/>
      <c r="Q3" s="17"/>
      <c r="R3" s="18" t="n">
        <v>0</v>
      </c>
      <c r="S3" s="19"/>
      <c r="T3" s="20"/>
    </row>
    <row r="4" customFormat="false" ht="15" hidden="false" customHeight="false" outlineLevel="0" collapsed="false">
      <c r="A4" s="0" t="n">
        <v>3</v>
      </c>
      <c r="B4" s="11" t="s">
        <v>16</v>
      </c>
      <c r="C4" s="12" t="s">
        <v>17</v>
      </c>
      <c r="D4" s="12"/>
      <c r="E4" s="12"/>
      <c r="F4" s="13" t="n">
        <v>1789</v>
      </c>
      <c r="G4" s="12" t="s">
        <v>18</v>
      </c>
      <c r="H4" s="12" t="s">
        <v>19</v>
      </c>
      <c r="I4" s="12" t="s">
        <v>224</v>
      </c>
      <c r="J4" s="12" t="n">
        <v>9</v>
      </c>
      <c r="K4" s="14" t="s">
        <v>188</v>
      </c>
      <c r="L4" s="15" t="s">
        <v>22</v>
      </c>
      <c r="M4" s="16" t="n">
        <v>2150</v>
      </c>
      <c r="N4" s="16" t="n">
        <v>43</v>
      </c>
      <c r="O4" s="12" t="s">
        <v>225</v>
      </c>
      <c r="P4" s="12"/>
      <c r="Q4" s="17" t="s">
        <v>23</v>
      </c>
      <c r="R4" s="18" t="n">
        <v>50</v>
      </c>
      <c r="S4" s="19" t="n">
        <f aca="false">R4*N4-M4</f>
        <v>0</v>
      </c>
      <c r="T4" s="20"/>
    </row>
    <row r="5" customFormat="false" ht="15" hidden="false" customHeight="false" outlineLevel="0" collapsed="false">
      <c r="A5" s="0" t="n">
        <v>4</v>
      </c>
      <c r="B5" s="11" t="s">
        <v>16</v>
      </c>
      <c r="C5" s="12" t="s">
        <v>17</v>
      </c>
      <c r="D5" s="12"/>
      <c r="E5" s="12"/>
      <c r="F5" s="13" t="n">
        <v>1789</v>
      </c>
      <c r="G5" s="12" t="s">
        <v>18</v>
      </c>
      <c r="H5" s="12" t="s">
        <v>19</v>
      </c>
      <c r="I5" s="12" t="s">
        <v>224</v>
      </c>
      <c r="J5" s="12" t="n">
        <v>9</v>
      </c>
      <c r="K5" s="14" t="s">
        <v>189</v>
      </c>
      <c r="L5" s="15" t="s">
        <v>22</v>
      </c>
      <c r="M5" s="16" t="n">
        <v>34260</v>
      </c>
      <c r="N5" s="16" t="n">
        <v>3426</v>
      </c>
      <c r="O5" s="12" t="s">
        <v>225</v>
      </c>
      <c r="P5" s="12"/>
      <c r="Q5" s="17" t="s">
        <v>23</v>
      </c>
      <c r="R5" s="18" t="n">
        <v>10</v>
      </c>
      <c r="S5" s="19" t="n">
        <f aca="false">R5*N5-M5</f>
        <v>0</v>
      </c>
      <c r="T5" s="20"/>
    </row>
    <row r="6" customFormat="false" ht="15" hidden="false" customHeight="false" outlineLevel="0" collapsed="false">
      <c r="A6" s="0" t="n">
        <v>5</v>
      </c>
      <c r="B6" s="11" t="s">
        <v>16</v>
      </c>
      <c r="C6" s="12" t="s">
        <v>17</v>
      </c>
      <c r="D6" s="12"/>
      <c r="E6" s="12"/>
      <c r="F6" s="13" t="n">
        <v>1789</v>
      </c>
      <c r="G6" s="12" t="s">
        <v>18</v>
      </c>
      <c r="H6" s="12" t="s">
        <v>19</v>
      </c>
      <c r="I6" s="12" t="s">
        <v>224</v>
      </c>
      <c r="J6" s="12" t="n">
        <v>9</v>
      </c>
      <c r="K6" s="14" t="s">
        <v>226</v>
      </c>
      <c r="L6" s="15" t="s">
        <v>22</v>
      </c>
      <c r="M6" s="16" t="n">
        <v>500</v>
      </c>
      <c r="N6" s="16" t="n">
        <v>5</v>
      </c>
      <c r="O6" s="12" t="s">
        <v>225</v>
      </c>
      <c r="P6" s="12"/>
      <c r="Q6" s="17" t="s">
        <v>23</v>
      </c>
      <c r="R6" s="18" t="n">
        <v>100</v>
      </c>
      <c r="S6" s="19" t="n">
        <f aca="false">R6*N6-M6</f>
        <v>0</v>
      </c>
      <c r="T6" s="20"/>
    </row>
    <row r="7" customFormat="false" ht="15" hidden="false" customHeight="false" outlineLevel="0" collapsed="false">
      <c r="A7" s="0" t="n">
        <v>6</v>
      </c>
      <c r="B7" s="11" t="s">
        <v>16</v>
      </c>
      <c r="C7" s="12" t="s">
        <v>17</v>
      </c>
      <c r="D7" s="12"/>
      <c r="E7" s="12"/>
      <c r="F7" s="13" t="n">
        <v>1789</v>
      </c>
      <c r="G7" s="12" t="s">
        <v>18</v>
      </c>
      <c r="H7" s="12" t="s">
        <v>19</v>
      </c>
      <c r="I7" s="12" t="s">
        <v>224</v>
      </c>
      <c r="J7" s="12" t="n">
        <v>9</v>
      </c>
      <c r="K7" s="14" t="s">
        <v>227</v>
      </c>
      <c r="L7" s="15" t="s">
        <v>22</v>
      </c>
      <c r="M7" s="16" t="n">
        <v>37800</v>
      </c>
      <c r="N7" s="16" t="n">
        <v>378</v>
      </c>
      <c r="O7" s="12" t="s">
        <v>228</v>
      </c>
      <c r="P7" s="12"/>
      <c r="Q7" s="17" t="s">
        <v>23</v>
      </c>
      <c r="R7" s="18" t="n">
        <v>100</v>
      </c>
      <c r="S7" s="19" t="n">
        <f aca="false">R7*N7-M7</f>
        <v>0</v>
      </c>
      <c r="T7" s="20"/>
    </row>
    <row r="8" customFormat="false" ht="15" hidden="false" customHeight="false" outlineLevel="0" collapsed="false">
      <c r="A8" s="0" t="n">
        <v>7</v>
      </c>
      <c r="B8" s="11" t="s">
        <v>16</v>
      </c>
      <c r="C8" s="12" t="s">
        <v>17</v>
      </c>
      <c r="D8" s="12"/>
      <c r="E8" s="12"/>
      <c r="F8" s="13" t="n">
        <v>1789</v>
      </c>
      <c r="G8" s="12" t="s">
        <v>18</v>
      </c>
      <c r="H8" s="12" t="s">
        <v>19</v>
      </c>
      <c r="I8" s="12" t="s">
        <v>224</v>
      </c>
      <c r="J8" s="12" t="n">
        <v>9</v>
      </c>
      <c r="K8" s="14" t="s">
        <v>53</v>
      </c>
      <c r="L8" s="15" t="s">
        <v>22</v>
      </c>
      <c r="M8" s="16" t="n">
        <v>482</v>
      </c>
      <c r="N8" s="16" t="n">
        <v>365</v>
      </c>
      <c r="O8" s="12" t="s">
        <v>225</v>
      </c>
      <c r="P8" s="12"/>
      <c r="Q8" s="17" t="s">
        <v>45</v>
      </c>
      <c r="R8" s="18" t="n">
        <v>1.8</v>
      </c>
      <c r="S8" s="19" t="n">
        <f aca="false">R8*N8-M8</f>
        <v>175</v>
      </c>
      <c r="T8" s="20"/>
    </row>
    <row r="9" customFormat="false" ht="15" hidden="false" customHeight="false" outlineLevel="0" collapsed="false">
      <c r="A9" s="0" t="n">
        <v>8</v>
      </c>
      <c r="B9" s="11" t="s">
        <v>16</v>
      </c>
      <c r="C9" s="12" t="s">
        <v>17</v>
      </c>
      <c r="D9" s="12"/>
      <c r="E9" s="12"/>
      <c r="F9" s="13" t="n">
        <v>1789</v>
      </c>
      <c r="G9" s="12" t="s">
        <v>18</v>
      </c>
      <c r="H9" s="12" t="s">
        <v>19</v>
      </c>
      <c r="I9" s="12" t="s">
        <v>224</v>
      </c>
      <c r="J9" s="12" t="n">
        <v>9</v>
      </c>
      <c r="K9" s="14" t="s">
        <v>229</v>
      </c>
      <c r="L9" s="15" t="s">
        <v>22</v>
      </c>
      <c r="M9" s="16" t="n">
        <v>120</v>
      </c>
      <c r="N9" s="16" t="n">
        <v>20</v>
      </c>
      <c r="O9" s="12" t="s">
        <v>230</v>
      </c>
      <c r="P9" s="12"/>
      <c r="Q9" s="17" t="s">
        <v>140</v>
      </c>
      <c r="R9" s="18" t="n">
        <v>6</v>
      </c>
      <c r="S9" s="19" t="n">
        <f aca="false">R9*N9-M9</f>
        <v>0</v>
      </c>
      <c r="T9" s="20" t="s">
        <v>231</v>
      </c>
    </row>
    <row r="10" customFormat="false" ht="15" hidden="false" customHeight="false" outlineLevel="0" collapsed="false">
      <c r="A10" s="0" t="n">
        <v>9</v>
      </c>
      <c r="B10" s="11" t="s">
        <v>16</v>
      </c>
      <c r="C10" s="12" t="s">
        <v>17</v>
      </c>
      <c r="D10" s="12"/>
      <c r="E10" s="12"/>
      <c r="F10" s="13" t="n">
        <v>1789</v>
      </c>
      <c r="G10" s="12" t="s">
        <v>18</v>
      </c>
      <c r="H10" s="12" t="s">
        <v>19</v>
      </c>
      <c r="I10" s="12" t="s">
        <v>224</v>
      </c>
      <c r="J10" s="12" t="n">
        <v>9</v>
      </c>
      <c r="K10" s="14" t="s">
        <v>155</v>
      </c>
      <c r="L10" s="15" t="s">
        <v>22</v>
      </c>
      <c r="M10" s="16" t="n">
        <v>209</v>
      </c>
      <c r="N10" s="16"/>
      <c r="O10" s="12"/>
      <c r="P10" s="12"/>
      <c r="Q10" s="17"/>
      <c r="R10" s="18" t="n">
        <v>0</v>
      </c>
      <c r="S10" s="19"/>
      <c r="T10" s="20"/>
    </row>
    <row r="11" customFormat="false" ht="15" hidden="false" customHeight="false" outlineLevel="0" collapsed="false">
      <c r="A11" s="0" t="n">
        <v>10</v>
      </c>
      <c r="B11" s="11" t="s">
        <v>16</v>
      </c>
      <c r="C11" s="12" t="s">
        <v>17</v>
      </c>
      <c r="D11" s="12"/>
      <c r="E11" s="12"/>
      <c r="F11" s="13" t="n">
        <v>1789</v>
      </c>
      <c r="G11" s="12" t="s">
        <v>18</v>
      </c>
      <c r="H11" s="12" t="s">
        <v>19</v>
      </c>
      <c r="I11" s="12" t="s">
        <v>224</v>
      </c>
      <c r="J11" s="12" t="n">
        <v>9</v>
      </c>
      <c r="K11" s="14" t="s">
        <v>208</v>
      </c>
      <c r="L11" s="15" t="s">
        <v>22</v>
      </c>
      <c r="M11" s="16" t="n">
        <v>6500</v>
      </c>
      <c r="N11" s="16" t="n">
        <v>3250</v>
      </c>
      <c r="O11" s="12" t="s">
        <v>225</v>
      </c>
      <c r="P11" s="12"/>
      <c r="Q11" s="17" t="s">
        <v>45</v>
      </c>
      <c r="R11" s="18" t="n">
        <v>2</v>
      </c>
      <c r="S11" s="19" t="n">
        <f aca="false">R11*N11-M11</f>
        <v>0</v>
      </c>
      <c r="T11" s="20"/>
    </row>
    <row r="12" customFormat="false" ht="15" hidden="false" customHeight="false" outlineLevel="0" collapsed="false">
      <c r="A12" s="0" t="n">
        <v>11</v>
      </c>
      <c r="B12" s="11" t="s">
        <v>16</v>
      </c>
      <c r="C12" s="12" t="s">
        <v>17</v>
      </c>
      <c r="D12" s="12"/>
      <c r="E12" s="12"/>
      <c r="F12" s="13" t="n">
        <v>1789</v>
      </c>
      <c r="G12" s="12" t="s">
        <v>18</v>
      </c>
      <c r="H12" s="12" t="s">
        <v>19</v>
      </c>
      <c r="I12" s="12" t="s">
        <v>224</v>
      </c>
      <c r="J12" s="12" t="n">
        <v>9</v>
      </c>
      <c r="K12" s="14" t="s">
        <v>232</v>
      </c>
      <c r="L12" s="15" t="s">
        <v>22</v>
      </c>
      <c r="M12" s="16" t="n">
        <v>205</v>
      </c>
      <c r="N12" s="16" t="n">
        <v>82</v>
      </c>
      <c r="O12" s="12" t="s">
        <v>225</v>
      </c>
      <c r="P12" s="12"/>
      <c r="Q12" s="17" t="s">
        <v>140</v>
      </c>
      <c r="R12" s="18" t="n">
        <v>2.5</v>
      </c>
      <c r="S12" s="19" t="n">
        <f aca="false">R12*N12-M12</f>
        <v>0</v>
      </c>
      <c r="T12" s="20" t="s">
        <v>233</v>
      </c>
    </row>
  </sheetData>
  <conditionalFormatting sqref="S1">
    <cfRule type="cellIs" priority="2" operator="greaterThan" aboveAverage="0" equalAverage="0" bottom="0" percent="0" rank="0" text="" dxfId="0">
      <formula>0</formula>
    </cfRule>
  </conditionalFormatting>
  <conditionalFormatting sqref="S2">
    <cfRule type="cellIs" priority="3" operator="greaterThan" aboveAverage="0" equalAverage="0" bottom="0" percent="0" rank="0" text="" dxfId="1">
      <formula>0</formula>
    </cfRule>
  </conditionalFormatting>
  <conditionalFormatting sqref="S3">
    <cfRule type="cellIs" priority="4" operator="greaterThan" aboveAverage="0" equalAverage="0" bottom="0" percent="0" rank="0" text="" dxfId="1">
      <formula>0</formula>
    </cfRule>
  </conditionalFormatting>
  <conditionalFormatting sqref="S4">
    <cfRule type="cellIs" priority="5" operator="greaterThan" aboveAverage="0" equalAverage="0" bottom="0" percent="0" rank="0" text="" dxfId="1">
      <formula>0</formula>
    </cfRule>
  </conditionalFormatting>
  <conditionalFormatting sqref="S5">
    <cfRule type="cellIs" priority="6" operator="greaterThan" aboveAverage="0" equalAverage="0" bottom="0" percent="0" rank="0" text="" dxfId="1">
      <formula>0</formula>
    </cfRule>
  </conditionalFormatting>
  <conditionalFormatting sqref="S6">
    <cfRule type="cellIs" priority="7" operator="greaterThan" aboveAverage="0" equalAverage="0" bottom="0" percent="0" rank="0" text="" dxfId="1">
      <formula>0</formula>
    </cfRule>
  </conditionalFormatting>
  <conditionalFormatting sqref="S7">
    <cfRule type="cellIs" priority="8" operator="greaterThan" aboveAverage="0" equalAverage="0" bottom="0" percent="0" rank="0" text="" dxfId="1">
      <formula>0</formula>
    </cfRule>
  </conditionalFormatting>
  <conditionalFormatting sqref="S8">
    <cfRule type="cellIs" priority="9" operator="greaterThan" aboveAverage="0" equalAverage="0" bottom="0" percent="0" rank="0" text="" dxfId="1">
      <formula>0</formula>
    </cfRule>
  </conditionalFormatting>
  <conditionalFormatting sqref="S9">
    <cfRule type="cellIs" priority="10" operator="greaterThan" aboveAverage="0" equalAverage="0" bottom="0" percent="0" rank="0" text="" dxfId="1">
      <formula>0</formula>
    </cfRule>
  </conditionalFormatting>
  <conditionalFormatting sqref="S10">
    <cfRule type="cellIs" priority="11" operator="greaterThan" aboveAverage="0" equalAverage="0" bottom="0" percent="0" rank="0" text="" dxfId="1">
      <formula>0</formula>
    </cfRule>
  </conditionalFormatting>
  <conditionalFormatting sqref="S11">
    <cfRule type="cellIs" priority="12" operator="greaterThan" aboveAverage="0" equalAverage="0" bottom="0" percent="0" rank="0" text="" dxfId="1">
      <formula>0</formula>
    </cfRule>
  </conditionalFormatting>
  <conditionalFormatting sqref="S12">
    <cfRule type="cellIs" priority="1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2015-11-09T18:05:39Z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