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<sst xmlns="http://schemas.openxmlformats.org/spreadsheetml/2006/main" count="3482" uniqueCount="335">
  <si>
    <t>numrodeligne</t>
  </si>
  <si>
    <t>dataentryby</t>
  </si>
  <si>
    <t>source</t>
  </si>
  <si>
    <t>sourcepath</t>
  </si>
  <si>
    <t>sourcetype</t>
  </si>
  <si>
    <t>exportsimports</t>
  </si>
  <si>
    <t>year</t>
  </si>
  <si>
    <t>direction</t>
  </si>
  <si>
    <t>bureaux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</si>
  <si>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</si>
  <si>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</si>
  <si>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</si>
  <si>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</si>
  <si>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</si>
  <si>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</si>
  <si>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</si>
  <si>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</si>
  <si>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unit_price</t>
  </si>
  <si>
    <t>Valeur en livres tournois</t>
  </si>
  <si>
    <t>valeur en sous</t>
  </si>
  <si>
    <t>valeur en denier</t>
  </si>
  <si>
    <t>value</t>
  </si>
  <si>
    <t>Valeur calculée (avec prix)</t>
  </si>
  <si>
    <t>probleme</t>
  </si>
  <si>
    <t>Remarques</t>
  </si>
  <si>
    <t>Laura Moutou</t>
  </si>
  <si>
    <t>AN F12 1667</t>
  </si>
  <si>
    <t>National par direction/AN/F_12_1666 et 1667/1789 - Imports – Saint-Malo.csv</t>
  </si>
  <si>
    <t>National par direction</t>
  </si>
  <si>
    <t>Importations</t>
  </si>
  <si>
    <t>Saint-Malo</t>
  </si>
  <si>
    <t>Le Légué et dépendances</t>
  </si>
  <si>
    <t>Acier</t>
  </si>
  <si>
    <t>Suede</t>
  </si>
  <si>
    <t>Livres</t>
  </si>
  <si>
    <t>28 livres le quintal</t>
  </si>
  <si>
    <t>Amandes en coques</t>
  </si>
  <si>
    <t>Marseille</t>
  </si>
  <si>
    <t>50 livres le quintal</t>
  </si>
  <si>
    <t>Espagne</t>
  </si>
  <si>
    <t>51 livres le quintal</t>
  </si>
  <si>
    <t>Bois de sapin en planches</t>
  </si>
  <si>
    <t>Dunkerque</t>
  </si>
  <si>
    <t>Pièces</t>
  </si>
  <si>
    <t>Prusse</t>
  </si>
  <si>
    <t>Nombre</t>
  </si>
  <si>
    <t> Suède</t>
  </si>
  <si>
    <t>884  douzaines</t>
  </si>
  <si>
    <t>Bois en aviron</t>
  </si>
  <si>
    <t>Ports et pays de France</t>
  </si>
  <si>
    <t>erreur de calcul?</t>
  </si>
  <si>
    <t>Bois en poutre et solivaux de sapin</t>
  </si>
  <si>
    <t>pas de prix</t>
  </si>
  <si>
    <t>Charbon de terre</t>
  </si>
  <si>
    <t>Angleterre</t>
  </si>
  <si>
    <t>Coton filé</t>
  </si>
  <si>
    <t>Coton en laine</t>
  </si>
  <si>
    <t>Eau de vie</t>
  </si>
  <si>
    <t>Petites isles</t>
  </si>
  <si>
    <t>Velte</t>
  </si>
  <si>
    <t>Eau de vie d'andaye</t>
  </si>
  <si>
    <t>Bayonne</t>
  </si>
  <si>
    <t>Pinte</t>
  </si>
  <si>
    <t>Fayence</t>
  </si>
  <si>
    <t>Fer en barre</t>
  </si>
  <si>
    <t>Suède</t>
  </si>
  <si>
    <t>20 livres le quintal</t>
  </si>
  <si>
    <t>Fer en paquets</t>
  </si>
  <si>
    <t>Fer en tole</t>
  </si>
  <si>
    <t>40 livres le quintal</t>
  </si>
  <si>
    <t>Fromage</t>
  </si>
  <si>
    <t>Hollande</t>
  </si>
  <si>
    <t>60 livres le quintal</t>
  </si>
  <si>
    <t>Grains comestibles</t>
  </si>
  <si>
    <t>30 livres le quintal</t>
  </si>
  <si>
    <t>Graine de lin</t>
  </si>
  <si>
    <t>Sac</t>
  </si>
  <si>
    <t>Habillements divers</t>
  </si>
  <si>
    <t>Laine filée</t>
  </si>
  <si>
    <t>Laine non filée</t>
  </si>
  <si>
    <t>Loïc Charles</t>
  </si>
  <si>
    <t>Laine en poil</t>
  </si>
  <si>
    <t>Liège en Planche</t>
  </si>
  <si>
    <t>9 livres le quintal</t>
  </si>
  <si>
    <t>Marchandises à la valeur</t>
  </si>
  <si>
    <t>Marbre</t>
  </si>
  <si>
    <t>Plomb en saumon</t>
  </si>
  <si>
    <t>Huitres</t>
  </si>
  <si>
    <t>19 sous le quintal</t>
  </si>
  <si>
    <t>Sel</t>
  </si>
  <si>
    <t>20 sous le quintal</t>
  </si>
  <si>
    <t>Souffre en canon</t>
  </si>
  <si>
    <t>Terrerie</t>
  </si>
  <si>
    <t>Vin</t>
  </si>
  <si>
    <t>Pintes</t>
  </si>
  <si>
    <t>Vinaigre</t>
  </si>
  <si>
    <t>erreur de calcul</t>
  </si>
  <si>
    <t>Ustensiles pour la pêche</t>
  </si>
  <si>
    <t>35 livres le quintal</t>
  </si>
  <si>
    <t>36 livres le quintal</t>
  </si>
  <si>
    <t>Amandes cassées</t>
  </si>
  <si>
    <t>Armes à feu</t>
  </si>
  <si>
    <t>Balais de riz</t>
  </si>
  <si>
    <t>Bêtes de sommes ; cheveaux</t>
  </si>
  <si>
    <t>Bierre</t>
  </si>
  <si>
    <t>Bois de teinture moulu</t>
  </si>
  <si>
    <t>20 Livres le quintal</t>
  </si>
  <si>
    <t>Bois divers de contruction</t>
  </si>
  <si>
    <t>Danemark</t>
  </si>
  <si>
    <t>Russie et Courlande</t>
  </si>
  <si>
    <t>Bois de chêne en planches</t>
  </si>
  <si>
    <t>Les 4 villes anséatiques</t>
  </si>
  <si>
    <t>Bois du sapin en planches</t>
  </si>
  <si>
    <t>Bonneterie de coton</t>
  </si>
  <si>
    <t>Bonneterie de laine</t>
  </si>
  <si>
    <t>Bray sec</t>
  </si>
  <si>
    <t>Goudron</t>
  </si>
  <si>
    <t>Cauris</t>
  </si>
  <si>
    <t>L'Orient</t>
  </si>
  <si>
    <t>Caves garnies en flacons</t>
  </si>
  <si>
    <t>Chairs salées</t>
  </si>
  <si>
    <t>Viande fumée</t>
  </si>
  <si>
    <t>Chanvre</t>
  </si>
  <si>
    <t>Etats du roi</t>
  </si>
  <si>
    <t>Cordages</t>
  </si>
  <si>
    <t>130 livres le quintal</t>
  </si>
  <si>
    <t>Couteaux flamand</t>
  </si>
  <si>
    <t>Douzaines</t>
  </si>
  <si>
    <t>Couvertures de laine</t>
  </si>
  <si>
    <t>Cuivre en pain</t>
  </si>
  <si>
    <t>Cuivre en bassin</t>
  </si>
  <si>
    <t>Cuivre en fond</t>
  </si>
  <si>
    <t>Cuivre en chaudron</t>
  </si>
  <si>
    <t>Cuivre en feuille</t>
  </si>
  <si>
    <t>Draperie en laine</t>
  </si>
  <si>
    <t>Drogues diverse pour la médecine</t>
  </si>
  <si>
    <t>Drogues de réglisse</t>
  </si>
  <si>
    <t>Drogues pour la peinture et la teinture gome arabique</t>
  </si>
  <si>
    <t>Alun</t>
  </si>
  <si>
    <t>Céruse</t>
  </si>
  <si>
    <t>45 livres le quintal</t>
  </si>
  <si>
    <t>Noix de galle</t>
  </si>
  <si>
    <t>Sumach</t>
  </si>
  <si>
    <t>Térébenthine</t>
  </si>
  <si>
    <t>Vert de gris</t>
  </si>
  <si>
    <t>Eau de Balaru</t>
  </si>
  <si>
    <t>Flacons</t>
  </si>
  <si>
    <t>Eau de fleur d'orange</t>
  </si>
  <si>
    <t>Bouteilles</t>
  </si>
  <si>
    <t>Eau de vertu</t>
  </si>
  <si>
    <t>Fioles</t>
  </si>
  <si>
    <t>Eau de spa</t>
  </si>
  <si>
    <t>Eau de vie simple</t>
  </si>
  <si>
    <t>Epicerie (girofle)</t>
  </si>
  <si>
    <t>Poivre</t>
  </si>
  <si>
    <t>Muscade</t>
  </si>
  <si>
    <t>Eponges</t>
  </si>
  <si>
    <t>Etain en bloc</t>
  </si>
  <si>
    <t>Etoffes de coton</t>
  </si>
  <si>
    <t>Pas de quantité ni de prix</t>
  </si>
  <si>
    <t>Eroffes de laine</t>
  </si>
  <si>
    <t>Farine</t>
  </si>
  <si>
    <t>Fer en barres</t>
  </si>
  <si>
    <t>19 livres le quintal</t>
  </si>
  <si>
    <t>Fer carré</t>
  </si>
  <si>
    <t>19 livres le quintal; erreur de calcul</t>
  </si>
  <si>
    <t>Fer petit carré</t>
  </si>
  <si>
    <t>Fer rond</t>
  </si>
  <si>
    <t>Fer floud</t>
  </si>
  <si>
    <t>Fer feuillard</t>
  </si>
  <si>
    <t>24 livres le quintal</t>
  </si>
  <si>
    <t>Fer demi plat</t>
  </si>
  <si>
    <t>17 livres et 10 sous le quintal</t>
  </si>
  <si>
    <t>34 livres le quintal</t>
  </si>
  <si>
    <t>Fer blanc</t>
  </si>
  <si>
    <t>Caisses</t>
  </si>
  <si>
    <t>Fer en ancres</t>
  </si>
  <si>
    <t>Fer en boulets</t>
  </si>
  <si>
    <t>1200 nombres = 7200 livres en quantité</t>
  </si>
  <si>
    <t>Fer en canon</t>
  </si>
  <si>
    <t>48 nombres = 78720 livres en quantité; pas de prix unitaire</t>
  </si>
  <si>
    <t>Fil d'acier</t>
  </si>
  <si>
    <t>Fil de fer</t>
  </si>
  <si>
    <t>Fil de laiton</t>
  </si>
  <si>
    <t>Fruits confits</t>
  </si>
  <si>
    <t>Fruits cruds (citrons)</t>
  </si>
  <si>
    <t>Oranges</t>
  </si>
  <si>
    <r>
      <rPr>
        <sz val="11"/>
        <color rgb="FFFF0000"/>
        <rFont val="Trebuchet MS"/>
        <family val="2"/>
        <charset val="1"/>
      </rPr>
      <t>Fruits secs divers en noisettes pistaches et </t>
    </r>
    <r>
      <rPr>
        <sz val="11"/>
        <color rgb="FFFF0000"/>
        <rFont val="Trebuchet MS"/>
        <family val="2"/>
        <charset val="1"/>
      </rPr>
      <t>?</t>
    </r>
  </si>
  <si>
    <t>Figues</t>
  </si>
  <si>
    <t>26 livres le quintal</t>
  </si>
  <si>
    <t>Raisin sec</t>
  </si>
  <si>
    <t>Grains comestibles (bled froment)</t>
  </si>
  <si>
    <t>Bled seigle</t>
  </si>
  <si>
    <t>Orge germé</t>
  </si>
  <si>
    <t>7 livres et 10 sous le quintal</t>
  </si>
  <si>
    <t>25 livres le quintal</t>
  </si>
  <si>
    <t>Graisse de porc</t>
  </si>
  <si>
    <t>Habillements</t>
  </si>
  <si>
    <t>Montant total uniquement</t>
  </si>
  <si>
    <t>Houblon</t>
  </si>
  <si>
    <t>144 livres le quintal ; erreur de calcul</t>
  </si>
  <si>
    <t>Huile de lin</t>
  </si>
  <si>
    <t>Huile d'olive</t>
  </si>
  <si>
    <t>Huile fine</t>
  </si>
  <si>
    <t>Huile pour lampes</t>
  </si>
  <si>
    <t>Huile de rabette</t>
  </si>
  <si>
    <t>Instrumens de Marine </t>
  </si>
  <si>
    <t>Laine lavée</t>
  </si>
  <si>
    <t>Légumes divers</t>
  </si>
  <si>
    <t>10 livres le quintal</t>
  </si>
  <si>
    <t>Librairie</t>
  </si>
  <si>
    <t>Liège en bouchon</t>
  </si>
  <si>
    <t>Lin écru</t>
  </si>
  <si>
    <t>Liqueur</t>
  </si>
  <si>
    <t>Marbre ouvré</t>
  </si>
  <si>
    <t>Mercerie diverse</t>
  </si>
  <si>
    <t>Meubles divers</t>
  </si>
  <si>
    <t>Meubles à taillandier</t>
  </si>
  <si>
    <t>Mouchoir de coton</t>
  </si>
  <si>
    <t>Ouvrages de cuivre</t>
  </si>
  <si>
    <t>Ouvrages d'optique</t>
  </si>
  <si>
    <t>Ouvrages de terre cuite</t>
  </si>
  <si>
    <t>Pipes à fumer</t>
  </si>
  <si>
    <t>Grosses</t>
  </si>
  <si>
    <t>Ouvrages de sellerie</t>
  </si>
  <si>
    <t>Papier à lettres</t>
  </si>
  <si>
    <t>Rames</t>
  </si>
  <si>
    <t>Parfumerie diverse</t>
  </si>
  <si>
    <t>Pomade</t>
  </si>
  <si>
    <t>Poudre</t>
  </si>
  <si>
    <t>Peaux en maroquin</t>
  </si>
  <si>
    <t>Peaux de mouton maroquinées</t>
  </si>
  <si>
    <t>Peaux de mouton passées</t>
  </si>
  <si>
    <t>Pierre à bâtir</t>
  </si>
  <si>
    <t>Pierres à faulx</t>
  </si>
  <si>
    <t>Plomb en grain</t>
  </si>
  <si>
    <t>Plumes à lit</t>
  </si>
  <si>
    <t>Poil de bœuf</t>
  </si>
  <si>
    <t>Poisson salé</t>
  </si>
  <si>
    <t>Poterie de gré</t>
  </si>
  <si>
    <t>Quincaillerie de cuivre</t>
  </si>
  <si>
    <t>Clous de cuivre</t>
  </si>
  <si>
    <t>Quicaillerie de fer</t>
  </si>
  <si>
    <t>Roseaux</t>
  </si>
  <si>
    <t>Paquets</t>
  </si>
  <si>
    <t>Sacs vides</t>
  </si>
  <si>
    <t>Savon</t>
  </si>
  <si>
    <t>Muids</t>
  </si>
  <si>
    <t>717 muids, 11 septiers et 1 minot (1 mid =12 setiers et 1 setier = 4 minots</t>
  </si>
  <si>
    <t>Sirop à boire</t>
  </si>
  <si>
    <t>Suif en chandele</t>
  </si>
  <si>
    <t>Terre pozolane</t>
  </si>
  <si>
    <t>50 sous le quintal</t>
  </si>
  <si>
    <t>Thé</t>
  </si>
  <si>
    <t>Toilles diverses</t>
  </si>
  <si>
    <t>Toilles platille</t>
  </si>
  <si>
    <t>Mousselinette</t>
  </si>
  <si>
    <t>Toille bajutapaux</t>
  </si>
  <si>
    <t>Toille chasselas</t>
  </si>
  <si>
    <t>Verroterie en rassade</t>
  </si>
  <si>
    <t>Verres de montres</t>
  </si>
  <si>
    <t>Vins divers</t>
  </si>
  <si>
    <t>Total pour Petites isles et Marseille</t>
  </si>
  <si>
    <t>Vin de Provence </t>
  </si>
  <si>
    <t>Vin de Bordeaux</t>
  </si>
  <si>
    <t>Lorient</t>
  </si>
  <si>
    <t>Vin  Muscat</t>
  </si>
  <si>
    <t>Vin de Chypres</t>
  </si>
  <si>
    <t>Vin d'Espagne</t>
  </si>
  <si>
    <t>Voiture</t>
  </si>
  <si>
    <t>Ustensile de pêche</t>
  </si>
  <si>
    <t>Morlaix</t>
  </si>
  <si>
    <t>Acier en barres</t>
  </si>
  <si>
    <t>Portugal</t>
  </si>
  <si>
    <t>Quantités difficiles à lire</t>
  </si>
  <si>
    <t>Bois de chêne</t>
  </si>
  <si>
    <t>Etats unis de l'Amérique</t>
  </si>
  <si>
    <t>Pas de prix unitaire</t>
  </si>
  <si>
    <t>Danemark et Norvège</t>
  </si>
  <si>
    <t>Pairs</t>
  </si>
  <si>
    <t>Bois de sapin en matériaux</t>
  </si>
  <si>
    <t>Bois de sapin en poutreaux</t>
  </si>
  <si>
    <t>Bois de gayac</t>
  </si>
  <si>
    <t>Bray goudron</t>
  </si>
  <si>
    <t>Cendres potasse</t>
  </si>
  <si>
    <t>Chairs salées (bœuf)</t>
  </si>
  <si>
    <t>Lard salé</t>
  </si>
  <si>
    <t>Chanvre brut</t>
  </si>
  <si>
    <t>Cire jaune</t>
  </si>
  <si>
    <t>Prix unitaire difficile à lire</t>
  </si>
  <si>
    <t>Cuir tanné</t>
  </si>
  <si>
    <t>Demi cuirs</t>
  </si>
  <si>
    <t>Drogues diverses pour la peinture et teinture</t>
  </si>
  <si>
    <t>Huile de spermaceti</t>
  </si>
  <si>
    <t>487 muids et 44 pintes</t>
  </si>
  <si>
    <t>Fer en feuillard</t>
  </si>
  <si>
    <t>15 livres le quintal</t>
  </si>
  <si>
    <t>Erreur de calcul; 15 livres le quintal</t>
  </si>
  <si>
    <t>Fruits secs divers</t>
  </si>
  <si>
    <t>Raisins de Corynthe et autres</t>
  </si>
  <si>
    <t>4 livres et 10 sous les 30</t>
  </si>
  <si>
    <t>Futailles vides</t>
  </si>
  <si>
    <t>Grains comestibles (riz)</t>
  </si>
  <si>
    <t>Alpiste</t>
  </si>
  <si>
    <t>100 livres le quintal</t>
  </si>
  <si>
    <t>Huile de morue</t>
  </si>
  <si>
    <t>Laine en toison</t>
  </si>
  <si>
    <t>Laine peignée</t>
  </si>
  <si>
    <t>Légumes (haricots)</t>
  </si>
  <si>
    <t>Liège en bouchons</t>
  </si>
  <si>
    <t>10 livres le mille</t>
  </si>
  <si>
    <t>Liège en Planches</t>
  </si>
  <si>
    <t>Lin avec son etoupe</t>
  </si>
  <si>
    <t>Ouvrages en cuir </t>
  </si>
  <si>
    <t>Papier blanc</t>
  </si>
  <si>
    <t>Parfumerie (pomade)</t>
  </si>
  <si>
    <t>Pierres à meules</t>
  </si>
  <si>
    <t>Provisions de bouches</t>
  </si>
  <si>
    <t>Quincaillerie</t>
  </si>
  <si>
    <t>Erreur de calcul</t>
  </si>
  <si>
    <t>Ruban</t>
  </si>
  <si>
    <t>Sel blanc</t>
  </si>
  <si>
    <t>3 livres et 10 sous le quintal</t>
  </si>
  <si>
    <t>Sirop capillaire</t>
  </si>
  <si>
    <t>Toyette?</t>
  </si>
  <si>
    <t>Souffre </t>
  </si>
  <si>
    <t>Suif fondu</t>
  </si>
  <si>
    <t>Tabac en feuilles</t>
  </si>
  <si>
    <t>Erreur de calcul; 40 livres le quintal</t>
  </si>
  <si>
    <t>Toille à voiles</t>
  </si>
  <si>
    <t>Verrerie</t>
  </si>
  <si>
    <t>Verre en bouteille</t>
  </si>
  <si>
    <t>Vin muscat</t>
  </si>
  <si>
    <t>?</t>
  </si>
  <si>
    <t>2 muids 174 pintes et 150 bouteilles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</si>
</sst>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#,##0"/>
    <numFmt numFmtId="168" formatCode="#,##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sz val="11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B135" activeCellId="0" sqref="B135"/>
    </sheetView>
  </sheetViews>
  <sheetFormatPr defaultRowHeight="13.8"/>
  <cols>
    <col collapsed="false" hidden="false" max="2" min="1" style="1" width="17.3673469387755"/>
    <col collapsed="false" hidden="false" max="3" min="3" style="1" width="9.69897959183673"/>
    <col collapsed="false" hidden="false" max="6" min="4" style="1" width="13.3112244897959"/>
    <col collapsed="false" hidden="false" max="7" min="7" style="1" width="7.66836734693878"/>
    <col collapsed="false" hidden="false" max="8" min="8" style="1" width="10.7551020408163"/>
    <col collapsed="false" hidden="false" max="9" min="9" style="2" width="27.1530612244898"/>
    <col collapsed="false" hidden="false" max="10" min="10" style="1" width="6.26530612244898"/>
    <col collapsed="false" hidden="false" max="11" min="11" style="1" width="46.984693877551"/>
    <col collapsed="false" hidden="false" max="12" min="12" style="1" width="34.9081632653061"/>
    <col collapsed="false" hidden="false" max="13" min="13" style="1" width="14.8112244897959"/>
    <col collapsed="false" hidden="false" max="14" min="14" style="1" width="11.8061224489796"/>
    <col collapsed="false" hidden="false" max="15" min="15" style="1" width="10.7551020408163"/>
    <col collapsed="false" hidden="false" max="16" min="16" style="1" width="13.5816326530612"/>
    <col collapsed="false" hidden="false" max="17" min="17" style="1" width="10.7551020408163"/>
    <col collapsed="false" hidden="false" max="18" min="18" style="1" width="15.3418367346939"/>
    <col collapsed="false" hidden="false" max="19" min="19" style="1" width="11.8061224489796"/>
    <col collapsed="false" hidden="false" max="21" min="20" style="1" width="11.1071428571429"/>
    <col collapsed="false" hidden="false" max="22" min="22" style="1" width="11.8061224489796"/>
    <col collapsed="false" hidden="false" max="23" min="23" style="1" width="14.8112244897959"/>
    <col collapsed="false" hidden="false" max="24" min="24" style="1" width="15.6071428571429"/>
    <col collapsed="false" hidden="false" max="25" min="25" style="1" width="40.5510204081633"/>
    <col collapsed="false" hidden="false" max="1021" min="26" style="1" width="10.7551020408163"/>
    <col collapsed="false" hidden="false" max="1025" min="1022" style="0" width="10.7551020408163"/>
  </cols>
  <sheetData>
    <row r="1" customFormat="false" ht="65.65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8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4.7" hidden="false" customHeight="false" outlineLevel="0" collapsed="false">
      <c r="A2" s="0" t="n">
        <v>1</v>
      </c>
      <c r="B2" s="9" t="s">
        <v>25</v>
      </c>
      <c r="C2" s="9" t="s">
        <v>26</v>
      </c>
      <c r="D2" s="1" t="s">
        <v>27</v>
      </c>
      <c r="E2" s="1" t="s">
        <v>28</v>
      </c>
      <c r="F2" s="9" t="s">
        <v>29</v>
      </c>
      <c r="G2" s="10" t="n">
        <v>1789</v>
      </c>
      <c r="H2" s="9" t="s">
        <v>30</v>
      </c>
      <c r="I2" s="11" t="s">
        <v>31</v>
      </c>
      <c r="J2" s="9" t="n">
        <v>3</v>
      </c>
      <c r="K2" s="12" t="s">
        <v>32</v>
      </c>
      <c r="L2" s="13" t="s">
        <v>33</v>
      </c>
      <c r="M2" s="14" t="n">
        <v>13290</v>
      </c>
      <c r="N2" s="15" t="s">
        <v>34</v>
      </c>
      <c r="O2" s="14" t="n">
        <v>0.28</v>
      </c>
      <c r="P2" s="14"/>
      <c r="Q2" s="16"/>
      <c r="R2" s="17" t="n">
        <f aca="false">O2+(0.05*P2)+(Q2/240)</f>
        <v>0.28</v>
      </c>
      <c r="S2" s="14" t="n">
        <v>3721</v>
      </c>
      <c r="T2" s="14"/>
      <c r="U2" s="14"/>
      <c r="V2" s="14" t="n">
        <f aca="false">S2+(T2*0.05)+(U2/240)</f>
        <v>3721</v>
      </c>
      <c r="W2" s="14" t="n">
        <f aca="false">M2*R2</f>
        <v>3721.2</v>
      </c>
      <c r="X2" s="18" t="n">
        <f aca="false">V2-W2</f>
        <v>-0.200000000001182</v>
      </c>
      <c r="Y2" s="9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13.8" hidden="false" customHeight="false" outlineLevel="0" collapsed="false">
      <c r="A3" s="0" t="n">
        <v>2</v>
      </c>
      <c r="B3" s="9" t="s">
        <v>25</v>
      </c>
      <c r="C3" s="9" t="s">
        <v>26</v>
      </c>
      <c r="D3" s="1" t="s">
        <v>27</v>
      </c>
      <c r="E3" s="1" t="s">
        <v>28</v>
      </c>
      <c r="F3" s="9" t="s">
        <v>29</v>
      </c>
      <c r="G3" s="10" t="n">
        <v>1789</v>
      </c>
      <c r="H3" s="9" t="s">
        <v>30</v>
      </c>
      <c r="I3" s="10" t="s">
        <v>31</v>
      </c>
      <c r="J3" s="9" t="n">
        <v>3</v>
      </c>
      <c r="K3" s="12" t="s">
        <v>36</v>
      </c>
      <c r="L3" s="13" t="s">
        <v>37</v>
      </c>
      <c r="M3" s="14" t="n">
        <v>1480</v>
      </c>
      <c r="N3" s="15" t="s">
        <v>34</v>
      </c>
      <c r="O3" s="14" t="n">
        <v>0.5</v>
      </c>
      <c r="P3" s="14"/>
      <c r="Q3" s="16"/>
      <c r="R3" s="17" t="n">
        <v>0.5</v>
      </c>
      <c r="S3" s="14" t="n">
        <v>740</v>
      </c>
      <c r="T3" s="14"/>
      <c r="U3" s="14"/>
      <c r="V3" s="14" t="n">
        <f aca="false">S3+(T3*0.05)+(U3/240)</f>
        <v>740</v>
      </c>
      <c r="W3" s="14" t="n">
        <f aca="false">M3*R3</f>
        <v>740</v>
      </c>
      <c r="X3" s="18" t="n">
        <f aca="false">V3-W3</f>
        <v>0</v>
      </c>
      <c r="Y3" s="9" t="s">
        <v>38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3.8" hidden="false" customHeight="false" outlineLevel="0" collapsed="false">
      <c r="A4" s="0" t="n">
        <v>3</v>
      </c>
      <c r="B4" s="9" t="s">
        <v>25</v>
      </c>
      <c r="C4" s="9" t="s">
        <v>26</v>
      </c>
      <c r="D4" s="1" t="s">
        <v>27</v>
      </c>
      <c r="E4" s="1" t="s">
        <v>28</v>
      </c>
      <c r="F4" s="9" t="s">
        <v>29</v>
      </c>
      <c r="G4" s="10" t="n">
        <v>1789</v>
      </c>
      <c r="H4" s="9" t="s">
        <v>30</v>
      </c>
      <c r="I4" s="10" t="s">
        <v>31</v>
      </c>
      <c r="J4" s="9" t="n">
        <v>3</v>
      </c>
      <c r="K4" s="12" t="s">
        <v>36</v>
      </c>
      <c r="L4" s="13" t="s">
        <v>39</v>
      </c>
      <c r="M4" s="14" t="n">
        <v>2614</v>
      </c>
      <c r="N4" s="15" t="s">
        <v>34</v>
      </c>
      <c r="O4" s="14" t="n">
        <v>0.5</v>
      </c>
      <c r="P4" s="14"/>
      <c r="Q4" s="16"/>
      <c r="R4" s="17" t="n">
        <f aca="false">O4+(0.05*P4)+(Q4/240)</f>
        <v>0.5</v>
      </c>
      <c r="S4" s="14" t="n">
        <v>1307</v>
      </c>
      <c r="T4" s="14"/>
      <c r="U4" s="14"/>
      <c r="V4" s="14" t="n">
        <f aca="false">S4+(T4*0.05)+(U4/240)</f>
        <v>1307</v>
      </c>
      <c r="W4" s="14" t="n">
        <f aca="false">M4*R4</f>
        <v>1307</v>
      </c>
      <c r="X4" s="18" t="n">
        <f aca="false">V4-W4</f>
        <v>0</v>
      </c>
      <c r="Y4" s="9" t="s">
        <v>40</v>
      </c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0" t="n">
        <v>4</v>
      </c>
      <c r="B5" s="9" t="s">
        <v>25</v>
      </c>
      <c r="C5" s="9" t="s">
        <v>26</v>
      </c>
      <c r="D5" s="1" t="s">
        <v>27</v>
      </c>
      <c r="E5" s="1" t="s">
        <v>28</v>
      </c>
      <c r="F5" s="9" t="s">
        <v>29</v>
      </c>
      <c r="G5" s="10" t="n">
        <v>1789</v>
      </c>
      <c r="H5" s="9" t="s">
        <v>30</v>
      </c>
      <c r="I5" s="10" t="s">
        <v>31</v>
      </c>
      <c r="J5" s="9" t="n">
        <v>3</v>
      </c>
      <c r="K5" s="12" t="s">
        <v>41</v>
      </c>
      <c r="L5" s="13" t="s">
        <v>42</v>
      </c>
      <c r="M5" s="14" t="n">
        <v>320</v>
      </c>
      <c r="N5" s="15" t="s">
        <v>43</v>
      </c>
      <c r="O5" s="14"/>
      <c r="P5" s="14" t="n">
        <v>30</v>
      </c>
      <c r="Q5" s="16"/>
      <c r="R5" s="17" t="n">
        <f aca="false">O5+(0.05*P5)+(Q5/240)</f>
        <v>1.5</v>
      </c>
      <c r="S5" s="14" t="n">
        <v>480</v>
      </c>
      <c r="T5" s="14"/>
      <c r="U5" s="14"/>
      <c r="V5" s="14" t="n">
        <f aca="false">S5+(T5*0.05)+(U5/240)</f>
        <v>480</v>
      </c>
      <c r="W5" s="14" t="n">
        <f aca="false">M5*R5</f>
        <v>480</v>
      </c>
      <c r="X5" s="18" t="n">
        <f aca="false">V5-W5</f>
        <v>0</v>
      </c>
      <c r="Y5" s="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0" t="n">
        <v>5</v>
      </c>
      <c r="B6" s="9" t="s">
        <v>25</v>
      </c>
      <c r="C6" s="9" t="s">
        <v>26</v>
      </c>
      <c r="D6" s="1" t="s">
        <v>27</v>
      </c>
      <c r="E6" s="1" t="s">
        <v>28</v>
      </c>
      <c r="F6" s="9" t="s">
        <v>29</v>
      </c>
      <c r="G6" s="10" t="n">
        <v>1789</v>
      </c>
      <c r="H6" s="9" t="s">
        <v>30</v>
      </c>
      <c r="I6" s="10" t="s">
        <v>31</v>
      </c>
      <c r="J6" s="9" t="n">
        <v>3</v>
      </c>
      <c r="K6" s="12" t="s">
        <v>41</v>
      </c>
      <c r="L6" s="13" t="s">
        <v>44</v>
      </c>
      <c r="M6" s="14" t="n">
        <v>2197</v>
      </c>
      <c r="N6" s="15" t="s">
        <v>45</v>
      </c>
      <c r="O6" s="14"/>
      <c r="P6" s="14" t="n">
        <v>30</v>
      </c>
      <c r="Q6" s="16"/>
      <c r="R6" s="17" t="n">
        <f aca="false">O6+(0.05*P6)+(Q6/240)</f>
        <v>1.5</v>
      </c>
      <c r="S6" s="14" t="n">
        <v>3295</v>
      </c>
      <c r="T6" s="14"/>
      <c r="U6" s="14"/>
      <c r="V6" s="14" t="n">
        <f aca="false">S6+(T6*0.05)+(U6/240)</f>
        <v>3295</v>
      </c>
      <c r="W6" s="14" t="n">
        <f aca="false">M6*R6</f>
        <v>3295.5</v>
      </c>
      <c r="X6" s="18" t="n">
        <f aca="false">V6-W6</f>
        <v>-0.5</v>
      </c>
      <c r="Y6" s="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0" t="n">
        <v>6</v>
      </c>
      <c r="B7" s="9" t="s">
        <v>25</v>
      </c>
      <c r="C7" s="9" t="s">
        <v>26</v>
      </c>
      <c r="D7" s="1" t="s">
        <v>27</v>
      </c>
      <c r="E7" s="1" t="s">
        <v>28</v>
      </c>
      <c r="F7" s="9" t="s">
        <v>29</v>
      </c>
      <c r="G7" s="10" t="n">
        <v>1789</v>
      </c>
      <c r="H7" s="9" t="s">
        <v>30</v>
      </c>
      <c r="I7" s="10" t="s">
        <v>31</v>
      </c>
      <c r="J7" s="9" t="n">
        <v>3</v>
      </c>
      <c r="K7" s="12" t="s">
        <v>41</v>
      </c>
      <c r="L7" s="13" t="s">
        <v>46</v>
      </c>
      <c r="M7" s="14" t="n">
        <v>10608</v>
      </c>
      <c r="N7" s="15" t="s">
        <v>45</v>
      </c>
      <c r="O7" s="14"/>
      <c r="P7" s="14" t="n">
        <v>30</v>
      </c>
      <c r="Q7" s="16"/>
      <c r="R7" s="17" t="n">
        <f aca="false">O7+(0.05*P7)+(Q7/240)</f>
        <v>1.5</v>
      </c>
      <c r="S7" s="14" t="n">
        <v>15912</v>
      </c>
      <c r="T7" s="14"/>
      <c r="U7" s="14"/>
      <c r="V7" s="14" t="n">
        <f aca="false">S7+(T7*0.05)+(U7/240)</f>
        <v>15912</v>
      </c>
      <c r="W7" s="14" t="n">
        <f aca="false">M7*R7</f>
        <v>15912</v>
      </c>
      <c r="X7" s="18" t="n">
        <f aca="false">V7-W7</f>
        <v>0</v>
      </c>
      <c r="Y7" s="9" t="s">
        <v>47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0" t="n">
        <v>7</v>
      </c>
      <c r="B8" s="9" t="s">
        <v>25</v>
      </c>
      <c r="C8" s="9" t="s">
        <v>26</v>
      </c>
      <c r="D8" s="1" t="s">
        <v>27</v>
      </c>
      <c r="E8" s="1" t="s">
        <v>28</v>
      </c>
      <c r="F8" s="9" t="s">
        <v>29</v>
      </c>
      <c r="G8" s="10" t="n">
        <v>1789</v>
      </c>
      <c r="H8" s="9" t="s">
        <v>30</v>
      </c>
      <c r="I8" s="10" t="s">
        <v>31</v>
      </c>
      <c r="J8" s="9" t="n">
        <v>3</v>
      </c>
      <c r="K8" s="12" t="s">
        <v>48</v>
      </c>
      <c r="L8" s="13" t="s">
        <v>49</v>
      </c>
      <c r="M8" s="14" t="n">
        <v>42</v>
      </c>
      <c r="N8" s="15" t="s">
        <v>45</v>
      </c>
      <c r="O8" s="14" t="n">
        <v>4</v>
      </c>
      <c r="P8" s="14"/>
      <c r="Q8" s="16"/>
      <c r="R8" s="17" t="n">
        <f aca="false">O8+(0.05*P8)+(Q8/240)</f>
        <v>4</v>
      </c>
      <c r="S8" s="14" t="n">
        <v>120</v>
      </c>
      <c r="T8" s="14"/>
      <c r="U8" s="14"/>
      <c r="V8" s="14" t="n">
        <f aca="false">S8+(T8*0.05)+(U8/240)</f>
        <v>120</v>
      </c>
      <c r="W8" s="14" t="n">
        <f aca="false">M8*R8</f>
        <v>168</v>
      </c>
      <c r="X8" s="18" t="n">
        <f aca="false">V8-W8</f>
        <v>-48</v>
      </c>
      <c r="Y8" s="9" t="s">
        <v>50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0" t="n">
        <v>8</v>
      </c>
      <c r="B9" s="9" t="s">
        <v>25</v>
      </c>
      <c r="C9" s="9" t="s">
        <v>26</v>
      </c>
      <c r="D9" s="1" t="s">
        <v>27</v>
      </c>
      <c r="E9" s="1" t="s">
        <v>28</v>
      </c>
      <c r="F9" s="9" t="s">
        <v>29</v>
      </c>
      <c r="G9" s="10" t="n">
        <v>1789</v>
      </c>
      <c r="H9" s="9" t="s">
        <v>30</v>
      </c>
      <c r="I9" s="10" t="s">
        <v>31</v>
      </c>
      <c r="J9" s="9" t="n">
        <v>3</v>
      </c>
      <c r="K9" s="12" t="s">
        <v>51</v>
      </c>
      <c r="L9" s="13" t="s">
        <v>44</v>
      </c>
      <c r="M9" s="14"/>
      <c r="N9" s="15"/>
      <c r="O9" s="14"/>
      <c r="P9" s="14"/>
      <c r="Q9" s="16"/>
      <c r="R9" s="0"/>
      <c r="S9" s="14" t="n">
        <v>2056</v>
      </c>
      <c r="T9" s="14"/>
      <c r="U9" s="14"/>
      <c r="V9" s="14" t="n">
        <f aca="false">S9+(T9*0.05)+(U9/240)</f>
        <v>2056</v>
      </c>
      <c r="W9" s="0"/>
      <c r="X9" s="0"/>
      <c r="Y9" s="9" t="s">
        <v>52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0" t="n">
        <v>9</v>
      </c>
      <c r="B10" s="9" t="s">
        <v>25</v>
      </c>
      <c r="C10" s="9" t="s">
        <v>26</v>
      </c>
      <c r="D10" s="1" t="s">
        <v>27</v>
      </c>
      <c r="E10" s="1" t="s">
        <v>28</v>
      </c>
      <c r="F10" s="9" t="s">
        <v>29</v>
      </c>
      <c r="G10" s="10" t="n">
        <v>1789</v>
      </c>
      <c r="H10" s="9" t="s">
        <v>30</v>
      </c>
      <c r="I10" s="10" t="s">
        <v>31</v>
      </c>
      <c r="J10" s="9" t="n">
        <v>3</v>
      </c>
      <c r="K10" s="12" t="s">
        <v>53</v>
      </c>
      <c r="L10" s="13" t="s">
        <v>54</v>
      </c>
      <c r="M10" s="14" t="n">
        <v>510000</v>
      </c>
      <c r="N10" s="15" t="s">
        <v>34</v>
      </c>
      <c r="O10" s="14"/>
      <c r="P10" s="14"/>
      <c r="Q10" s="16"/>
      <c r="R10" s="0"/>
      <c r="S10" s="14" t="n">
        <v>12750</v>
      </c>
      <c r="T10" s="14"/>
      <c r="U10" s="14"/>
      <c r="V10" s="14" t="n">
        <f aca="false">S10+(T10*0.05)+(U10/240)</f>
        <v>12750</v>
      </c>
      <c r="W10" s="0"/>
      <c r="X10" s="0"/>
      <c r="Y10" s="9" t="s">
        <v>52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0" t="n">
        <v>10</v>
      </c>
      <c r="B11" s="9" t="s">
        <v>25</v>
      </c>
      <c r="C11" s="9" t="s">
        <v>26</v>
      </c>
      <c r="D11" s="1" t="s">
        <v>27</v>
      </c>
      <c r="E11" s="1" t="s">
        <v>28</v>
      </c>
      <c r="F11" s="9" t="s">
        <v>29</v>
      </c>
      <c r="G11" s="10" t="n">
        <v>1789</v>
      </c>
      <c r="H11" s="9" t="s">
        <v>30</v>
      </c>
      <c r="I11" s="10" t="s">
        <v>31</v>
      </c>
      <c r="J11" s="9" t="n">
        <v>3</v>
      </c>
      <c r="K11" s="12" t="s">
        <v>55</v>
      </c>
      <c r="L11" s="13" t="s">
        <v>37</v>
      </c>
      <c r="M11" s="14" t="n">
        <v>245</v>
      </c>
      <c r="N11" s="15" t="s">
        <v>34</v>
      </c>
      <c r="O11" s="14" t="n">
        <v>6</v>
      </c>
      <c r="P11" s="14"/>
      <c r="Q11" s="16"/>
      <c r="R11" s="17" t="n">
        <f aca="false">O11+(0.05*P11)+(Q11/240)</f>
        <v>6</v>
      </c>
      <c r="S11" s="14" t="n">
        <v>1473</v>
      </c>
      <c r="T11" s="14"/>
      <c r="U11" s="14"/>
      <c r="V11" s="14" t="n">
        <f aca="false">S11+(T11*0.05)+(U11/240)</f>
        <v>1473</v>
      </c>
      <c r="W11" s="14" t="n">
        <f aca="false">M11*R11</f>
        <v>1470</v>
      </c>
      <c r="X11" s="18" t="n">
        <f aca="false">V11-W11</f>
        <v>3</v>
      </c>
      <c r="Y11" s="9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0" t="n">
        <v>11</v>
      </c>
      <c r="B12" s="9" t="s">
        <v>25</v>
      </c>
      <c r="C12" s="9" t="s">
        <v>26</v>
      </c>
      <c r="D12" s="1" t="s">
        <v>27</v>
      </c>
      <c r="E12" s="1" t="s">
        <v>28</v>
      </c>
      <c r="F12" s="9" t="s">
        <v>29</v>
      </c>
      <c r="G12" s="10" t="n">
        <v>1789</v>
      </c>
      <c r="H12" s="9" t="s">
        <v>30</v>
      </c>
      <c r="I12" s="10" t="s">
        <v>31</v>
      </c>
      <c r="J12" s="9" t="n">
        <v>3</v>
      </c>
      <c r="K12" s="12" t="s">
        <v>56</v>
      </c>
      <c r="L12" s="13" t="s">
        <v>37</v>
      </c>
      <c r="M12" s="14" t="n">
        <v>466</v>
      </c>
      <c r="N12" s="15" t="s">
        <v>34</v>
      </c>
      <c r="O12" s="14" t="n">
        <v>2</v>
      </c>
      <c r="P12" s="14" t="n">
        <v>10</v>
      </c>
      <c r="Q12" s="16"/>
      <c r="R12" s="17" t="n">
        <f aca="false">O12+(0.05*P12)+(Q12/240)</f>
        <v>2.5</v>
      </c>
      <c r="S12" s="14" t="n">
        <v>1165</v>
      </c>
      <c r="T12" s="14"/>
      <c r="U12" s="14"/>
      <c r="V12" s="14" t="n">
        <f aca="false">S12+(T12*0.05)+(U12/240)</f>
        <v>1165</v>
      </c>
      <c r="W12" s="14" t="n">
        <f aca="false">M12*R12</f>
        <v>1165</v>
      </c>
      <c r="X12" s="18" t="n">
        <f aca="false">V12-W12</f>
        <v>0</v>
      </c>
      <c r="Y12" s="9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0" t="n">
        <v>12</v>
      </c>
      <c r="B13" s="9" t="s">
        <v>25</v>
      </c>
      <c r="C13" s="9" t="s">
        <v>26</v>
      </c>
      <c r="D13" s="1" t="s">
        <v>27</v>
      </c>
      <c r="E13" s="1" t="s">
        <v>28</v>
      </c>
      <c r="F13" s="9" t="s">
        <v>29</v>
      </c>
      <c r="G13" s="10" t="n">
        <v>1789</v>
      </c>
      <c r="H13" s="9" t="s">
        <v>30</v>
      </c>
      <c r="I13" s="10" t="s">
        <v>31</v>
      </c>
      <c r="J13" s="9" t="n">
        <v>3</v>
      </c>
      <c r="K13" s="12" t="s">
        <v>57</v>
      </c>
      <c r="L13" s="13" t="s">
        <v>58</v>
      </c>
      <c r="M13" s="19" t="n">
        <f aca="false">(95*36)+4</f>
        <v>3424</v>
      </c>
      <c r="N13" s="15" t="s">
        <v>59</v>
      </c>
      <c r="O13" s="14" t="n">
        <f aca="false">6</f>
        <v>6</v>
      </c>
      <c r="P13" s="14"/>
      <c r="Q13" s="16"/>
      <c r="R13" s="17" t="n">
        <f aca="false">O13+(0.05*P13)+(Q13/240)</f>
        <v>6</v>
      </c>
      <c r="S13" s="14" t="n">
        <v>20544</v>
      </c>
      <c r="T13" s="14"/>
      <c r="U13" s="14"/>
      <c r="V13" s="14" t="n">
        <f aca="false">S13+(T13*0.05)+(U13/240)</f>
        <v>20544</v>
      </c>
      <c r="W13" s="14" t="n">
        <f aca="false">M13*R13</f>
        <v>20544</v>
      </c>
      <c r="X13" s="18" t="n">
        <f aca="false">V13-W13</f>
        <v>0</v>
      </c>
      <c r="Y13" s="9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0" t="n">
        <v>13</v>
      </c>
      <c r="B14" s="9" t="s">
        <v>25</v>
      </c>
      <c r="C14" s="9" t="s">
        <v>26</v>
      </c>
      <c r="D14" s="1" t="s">
        <v>27</v>
      </c>
      <c r="E14" s="1" t="s">
        <v>28</v>
      </c>
      <c r="F14" s="9" t="s">
        <v>29</v>
      </c>
      <c r="G14" s="10" t="n">
        <v>1789</v>
      </c>
      <c r="H14" s="9" t="s">
        <v>30</v>
      </c>
      <c r="I14" s="10" t="s">
        <v>31</v>
      </c>
      <c r="J14" s="9" t="n">
        <v>3</v>
      </c>
      <c r="K14" s="12" t="s">
        <v>60</v>
      </c>
      <c r="L14" s="13" t="s">
        <v>61</v>
      </c>
      <c r="M14" s="14" t="n">
        <v>135</v>
      </c>
      <c r="N14" s="15" t="s">
        <v>62</v>
      </c>
      <c r="O14" s="14" t="n">
        <v>2</v>
      </c>
      <c r="P14" s="14"/>
      <c r="Q14" s="16"/>
      <c r="R14" s="17" t="n">
        <f aca="false">O14+(0.05*P14)+(Q14/240)</f>
        <v>2</v>
      </c>
      <c r="S14" s="14" t="n">
        <v>270</v>
      </c>
      <c r="T14" s="14"/>
      <c r="U14" s="14"/>
      <c r="V14" s="14" t="n">
        <f aca="false">S14+(T14*0.05)+(U14/240)</f>
        <v>270</v>
      </c>
      <c r="W14" s="14" t="n">
        <f aca="false">M14*R14</f>
        <v>270</v>
      </c>
      <c r="X14" s="18" t="n">
        <f aca="false">V14-W14</f>
        <v>0</v>
      </c>
      <c r="Y14" s="9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0" t="n">
        <v>14</v>
      </c>
      <c r="B15" s="9" t="s">
        <v>25</v>
      </c>
      <c r="C15" s="9" t="s">
        <v>26</v>
      </c>
      <c r="D15" s="1" t="s">
        <v>27</v>
      </c>
      <c r="E15" s="1" t="s">
        <v>28</v>
      </c>
      <c r="F15" s="9" t="s">
        <v>29</v>
      </c>
      <c r="G15" s="10" t="n">
        <v>1789</v>
      </c>
      <c r="H15" s="9" t="s">
        <v>30</v>
      </c>
      <c r="I15" s="10" t="s">
        <v>31</v>
      </c>
      <c r="J15" s="9" t="n">
        <v>3</v>
      </c>
      <c r="K15" s="12" t="s">
        <v>63</v>
      </c>
      <c r="L15" s="13" t="s">
        <v>54</v>
      </c>
      <c r="M15" s="14"/>
      <c r="N15" s="15" t="s">
        <v>34</v>
      </c>
      <c r="O15" s="14" t="n">
        <v>2</v>
      </c>
      <c r="P15" s="14"/>
      <c r="Q15" s="16"/>
      <c r="R15" s="17" t="n">
        <f aca="false">O15+(0.05*P15)+(Q15/240)</f>
        <v>2</v>
      </c>
      <c r="S15" s="14" t="n">
        <v>78</v>
      </c>
      <c r="T15" s="14"/>
      <c r="U15" s="14"/>
      <c r="V15" s="14" t="n">
        <f aca="false">S15+(T15*0.05)+(U15/240)</f>
        <v>78</v>
      </c>
      <c r="W15" s="14" t="n">
        <f aca="false">M15*R15</f>
        <v>0</v>
      </c>
      <c r="X15" s="18" t="n">
        <f aca="false">V15-W15</f>
        <v>78</v>
      </c>
      <c r="Y15" s="9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0" t="n">
        <v>15</v>
      </c>
      <c r="B16" s="9" t="s">
        <v>25</v>
      </c>
      <c r="C16" s="9" t="s">
        <v>26</v>
      </c>
      <c r="D16" s="1" t="s">
        <v>27</v>
      </c>
      <c r="E16" s="1" t="s">
        <v>28</v>
      </c>
      <c r="F16" s="9" t="s">
        <v>29</v>
      </c>
      <c r="G16" s="10" t="n">
        <v>1789</v>
      </c>
      <c r="H16" s="9" t="s">
        <v>30</v>
      </c>
      <c r="I16" s="10" t="s">
        <v>31</v>
      </c>
      <c r="J16" s="9" t="n">
        <v>3</v>
      </c>
      <c r="K16" s="12" t="s">
        <v>64</v>
      </c>
      <c r="L16" s="13" t="s">
        <v>65</v>
      </c>
      <c r="M16" s="14" t="n">
        <v>291848</v>
      </c>
      <c r="N16" s="15" t="s">
        <v>34</v>
      </c>
      <c r="O16" s="14" t="n">
        <v>0.2</v>
      </c>
      <c r="P16" s="14"/>
      <c r="Q16" s="16"/>
      <c r="R16" s="17" t="n">
        <f aca="false">O16+(0.05*P16)+(Q16/240)</f>
        <v>0.2</v>
      </c>
      <c r="S16" s="14" t="n">
        <v>58370</v>
      </c>
      <c r="T16" s="14"/>
      <c r="U16" s="14"/>
      <c r="V16" s="14" t="n">
        <f aca="false">S16+(T16*0.05)+(U16/240)</f>
        <v>58370</v>
      </c>
      <c r="W16" s="14" t="n">
        <f aca="false">M16*R16</f>
        <v>58369.6</v>
      </c>
      <c r="X16" s="18" t="n">
        <f aca="false">V16-W16</f>
        <v>0.399999999994179</v>
      </c>
      <c r="Y16" s="9" t="s">
        <v>66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0" t="n">
        <v>16</v>
      </c>
      <c r="B17" s="9" t="s">
        <v>25</v>
      </c>
      <c r="C17" s="9" t="s">
        <v>26</v>
      </c>
      <c r="D17" s="1" t="s">
        <v>27</v>
      </c>
      <c r="E17" s="1" t="s">
        <v>28</v>
      </c>
      <c r="F17" s="9" t="s">
        <v>29</v>
      </c>
      <c r="G17" s="10" t="n">
        <v>1789</v>
      </c>
      <c r="H17" s="9" t="s">
        <v>30</v>
      </c>
      <c r="I17" s="10" t="s">
        <v>31</v>
      </c>
      <c r="J17" s="9" t="n">
        <v>3</v>
      </c>
      <c r="K17" s="20" t="s">
        <v>67</v>
      </c>
      <c r="L17" s="13" t="s">
        <v>65</v>
      </c>
      <c r="M17" s="14" t="n">
        <v>6120</v>
      </c>
      <c r="N17" s="15" t="s">
        <v>34</v>
      </c>
      <c r="O17" s="14"/>
      <c r="P17" s="14"/>
      <c r="Q17" s="16"/>
      <c r="R17" s="0"/>
      <c r="S17" s="14" t="n">
        <v>1824</v>
      </c>
      <c r="T17" s="14"/>
      <c r="U17" s="14"/>
      <c r="V17" s="14" t="n">
        <f aca="false">S17+(T17*0.05)+(U17/240)</f>
        <v>1824</v>
      </c>
      <c r="W17" s="0"/>
      <c r="X17" s="0"/>
      <c r="Y17" s="9" t="s">
        <v>52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0" t="n">
        <v>17</v>
      </c>
      <c r="B18" s="9" t="s">
        <v>25</v>
      </c>
      <c r="C18" s="9" t="s">
        <v>26</v>
      </c>
      <c r="D18" s="1" t="s">
        <v>27</v>
      </c>
      <c r="E18" s="1" t="s">
        <v>28</v>
      </c>
      <c r="F18" s="9" t="s">
        <v>29</v>
      </c>
      <c r="G18" s="10" t="n">
        <v>1789</v>
      </c>
      <c r="H18" s="9" t="s">
        <v>30</v>
      </c>
      <c r="I18" s="10" t="s">
        <v>31</v>
      </c>
      <c r="J18" s="9" t="n">
        <v>3</v>
      </c>
      <c r="K18" s="12" t="s">
        <v>68</v>
      </c>
      <c r="L18" s="13" t="s">
        <v>65</v>
      </c>
      <c r="M18" s="14" t="n">
        <v>335</v>
      </c>
      <c r="N18" s="15" t="s">
        <v>34</v>
      </c>
      <c r="O18" s="14" t="n">
        <v>0.4</v>
      </c>
      <c r="P18" s="14"/>
      <c r="Q18" s="16"/>
      <c r="R18" s="17" t="n">
        <f aca="false">O18+(0.05*P18)+(Q18/240)</f>
        <v>0.4</v>
      </c>
      <c r="S18" s="14" t="n">
        <v>134</v>
      </c>
      <c r="T18" s="14"/>
      <c r="U18" s="14"/>
      <c r="V18" s="14" t="n">
        <f aca="false">S18+(T18*0.05)+(U18/240)</f>
        <v>134</v>
      </c>
      <c r="W18" s="14" t="n">
        <f aca="false">M18*R18</f>
        <v>134</v>
      </c>
      <c r="X18" s="18" t="n">
        <f aca="false">V18-W18</f>
        <v>0</v>
      </c>
      <c r="Y18" s="9" t="s">
        <v>69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0" t="n">
        <v>18</v>
      </c>
      <c r="B19" s="9" t="s">
        <v>25</v>
      </c>
      <c r="C19" s="9" t="s">
        <v>26</v>
      </c>
      <c r="D19" s="1" t="s">
        <v>27</v>
      </c>
      <c r="E19" s="1" t="s">
        <v>28</v>
      </c>
      <c r="F19" s="9" t="s">
        <v>29</v>
      </c>
      <c r="G19" s="10" t="n">
        <v>1789</v>
      </c>
      <c r="H19" s="9" t="s">
        <v>30</v>
      </c>
      <c r="I19" s="10" t="s">
        <v>31</v>
      </c>
      <c r="J19" s="9" t="n">
        <v>3</v>
      </c>
      <c r="K19" s="12" t="s">
        <v>70</v>
      </c>
      <c r="L19" s="13" t="s">
        <v>71</v>
      </c>
      <c r="M19" s="14" t="n">
        <v>300</v>
      </c>
      <c r="N19" s="15" t="s">
        <v>34</v>
      </c>
      <c r="O19" s="14" t="n">
        <v>0.6</v>
      </c>
      <c r="P19" s="14"/>
      <c r="Q19" s="16"/>
      <c r="R19" s="17" t="n">
        <f aca="false">O19+(0.05*P19)+(Q19/240)</f>
        <v>0.6</v>
      </c>
      <c r="S19" s="14" t="n">
        <v>180</v>
      </c>
      <c r="T19" s="14"/>
      <c r="U19" s="14"/>
      <c r="V19" s="14" t="n">
        <f aca="false">S19+(T19*0.05)+(U19/240)</f>
        <v>180</v>
      </c>
      <c r="W19" s="14" t="n">
        <f aca="false">M19*R19</f>
        <v>180</v>
      </c>
      <c r="X19" s="18" t="n">
        <f aca="false">V19-W19</f>
        <v>0</v>
      </c>
      <c r="Y19" s="9" t="s">
        <v>72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0" t="n">
        <v>19</v>
      </c>
      <c r="B20" s="9" t="s">
        <v>25</v>
      </c>
      <c r="C20" s="9" t="s">
        <v>26</v>
      </c>
      <c r="D20" s="1" t="s">
        <v>27</v>
      </c>
      <c r="E20" s="1" t="s">
        <v>28</v>
      </c>
      <c r="F20" s="9" t="s">
        <v>29</v>
      </c>
      <c r="G20" s="10" t="n">
        <v>1789</v>
      </c>
      <c r="H20" s="9" t="s">
        <v>30</v>
      </c>
      <c r="I20" s="10" t="s">
        <v>31</v>
      </c>
      <c r="J20" s="9" t="n">
        <v>3</v>
      </c>
      <c r="K20" s="12" t="s">
        <v>73</v>
      </c>
      <c r="L20" s="13" t="s">
        <v>37</v>
      </c>
      <c r="M20" s="14" t="n">
        <v>1818</v>
      </c>
      <c r="N20" s="15" t="s">
        <v>34</v>
      </c>
      <c r="O20" s="14" t="n">
        <v>0.3</v>
      </c>
      <c r="P20" s="14"/>
      <c r="Q20" s="16"/>
      <c r="R20" s="17" t="n">
        <f aca="false">O20+(0.05*P20)+(Q20/240)</f>
        <v>0.3</v>
      </c>
      <c r="S20" s="14" t="n">
        <v>545</v>
      </c>
      <c r="T20" s="14"/>
      <c r="U20" s="14"/>
      <c r="V20" s="14" t="n">
        <f aca="false">S20+(T20*0.05)+(U20/240)</f>
        <v>545</v>
      </c>
      <c r="W20" s="14" t="n">
        <f aca="false">M20*R20</f>
        <v>545.4</v>
      </c>
      <c r="X20" s="18" t="n">
        <f aca="false">V20-W20</f>
        <v>-0.400000000000091</v>
      </c>
      <c r="Y20" s="9" t="s">
        <v>74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0" t="n">
        <v>20</v>
      </c>
      <c r="B21" s="9" t="s">
        <v>25</v>
      </c>
      <c r="C21" s="9" t="s">
        <v>26</v>
      </c>
      <c r="D21" s="1" t="s">
        <v>27</v>
      </c>
      <c r="E21" s="1" t="s">
        <v>28</v>
      </c>
      <c r="F21" s="9" t="s">
        <v>29</v>
      </c>
      <c r="G21" s="10" t="n">
        <v>1789</v>
      </c>
      <c r="H21" s="9" t="s">
        <v>30</v>
      </c>
      <c r="I21" s="10" t="s">
        <v>31</v>
      </c>
      <c r="J21" s="9" t="n">
        <v>3</v>
      </c>
      <c r="K21" s="12" t="s">
        <v>75</v>
      </c>
      <c r="L21" s="13" t="s">
        <v>42</v>
      </c>
      <c r="M21" s="19" t="n">
        <v>24</v>
      </c>
      <c r="N21" s="15" t="s">
        <v>76</v>
      </c>
      <c r="O21" s="19" t="n">
        <v>80</v>
      </c>
      <c r="P21" s="14"/>
      <c r="Q21" s="16"/>
      <c r="R21" s="17" t="n">
        <f aca="false">O21+(0.05*P21)+(Q21/240)</f>
        <v>80</v>
      </c>
      <c r="S21" s="14" t="n">
        <v>1920</v>
      </c>
      <c r="T21" s="14"/>
      <c r="U21" s="14"/>
      <c r="V21" s="14" t="n">
        <f aca="false">S21+(T21*0.05)+(U21/240)</f>
        <v>1920</v>
      </c>
      <c r="W21" s="14" t="n">
        <f aca="false">M21*R21</f>
        <v>1920</v>
      </c>
      <c r="X21" s="18" t="n">
        <f aca="false">V21-W21</f>
        <v>0</v>
      </c>
      <c r="Y21" s="9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0" t="n">
        <v>21</v>
      </c>
      <c r="B22" s="9" t="s">
        <v>25</v>
      </c>
      <c r="C22" s="9" t="s">
        <v>26</v>
      </c>
      <c r="D22" s="1" t="s">
        <v>27</v>
      </c>
      <c r="E22" s="1" t="s">
        <v>28</v>
      </c>
      <c r="F22" s="9" t="s">
        <v>29</v>
      </c>
      <c r="G22" s="10" t="n">
        <v>1789</v>
      </c>
      <c r="H22" s="9" t="s">
        <v>30</v>
      </c>
      <c r="I22" s="10" t="s">
        <v>31</v>
      </c>
      <c r="J22" s="9" t="n">
        <v>3</v>
      </c>
      <c r="K22" s="12" t="s">
        <v>77</v>
      </c>
      <c r="L22" s="13" t="s">
        <v>54</v>
      </c>
      <c r="M22" s="14"/>
      <c r="N22" s="15"/>
      <c r="O22" s="14"/>
      <c r="P22" s="14"/>
      <c r="Q22" s="16"/>
      <c r="R22" s="0"/>
      <c r="S22" s="14" t="n">
        <v>170</v>
      </c>
      <c r="T22" s="14"/>
      <c r="U22" s="14"/>
      <c r="V22" s="14" t="n">
        <f aca="false">S22+(T22*0.05)+(U22/240)</f>
        <v>170</v>
      </c>
      <c r="W22" s="0"/>
      <c r="X22" s="0"/>
      <c r="Y22" s="9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0" t="n">
        <v>22</v>
      </c>
      <c r="B23" s="9" t="s">
        <v>25</v>
      </c>
      <c r="C23" s="9" t="s">
        <v>26</v>
      </c>
      <c r="D23" s="1" t="s">
        <v>27</v>
      </c>
      <c r="E23" s="1" t="s">
        <v>28</v>
      </c>
      <c r="F23" s="9" t="s">
        <v>29</v>
      </c>
      <c r="G23" s="10" t="n">
        <v>1789</v>
      </c>
      <c r="H23" s="9" t="s">
        <v>30</v>
      </c>
      <c r="I23" s="10" t="s">
        <v>31</v>
      </c>
      <c r="J23" s="9" t="n">
        <v>3</v>
      </c>
      <c r="K23" s="12" t="s">
        <v>78</v>
      </c>
      <c r="L23" s="13" t="s">
        <v>54</v>
      </c>
      <c r="M23" s="14" t="n">
        <v>121</v>
      </c>
      <c r="N23" s="15" t="s">
        <v>34</v>
      </c>
      <c r="O23" s="14" t="n">
        <v>3</v>
      </c>
      <c r="P23" s="14" t="n">
        <v>15</v>
      </c>
      <c r="Q23" s="16"/>
      <c r="R23" s="17" t="n">
        <f aca="false">O23+(0.05*P23)+(Q23/240)</f>
        <v>3.75</v>
      </c>
      <c r="S23" s="14" t="n">
        <v>453</v>
      </c>
      <c r="T23" s="14"/>
      <c r="U23" s="14"/>
      <c r="V23" s="14" t="n">
        <f aca="false">S23+(T23*0.05)+(U23/240)</f>
        <v>453</v>
      </c>
      <c r="W23" s="14" t="n">
        <f aca="false">M23*R23</f>
        <v>453.75</v>
      </c>
      <c r="X23" s="18" t="n">
        <f aca="false">V23-W23</f>
        <v>-0.75</v>
      </c>
      <c r="Y23" s="9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0" t="n">
        <v>23</v>
      </c>
      <c r="B24" s="9" t="s">
        <v>25</v>
      </c>
      <c r="C24" s="9" t="s">
        <v>26</v>
      </c>
      <c r="D24" s="1" t="s">
        <v>27</v>
      </c>
      <c r="E24" s="1" t="s">
        <v>28</v>
      </c>
      <c r="F24" s="9" t="s">
        <v>29</v>
      </c>
      <c r="G24" s="10" t="n">
        <v>1789</v>
      </c>
      <c r="H24" s="9" t="s">
        <v>30</v>
      </c>
      <c r="I24" s="10" t="s">
        <v>31</v>
      </c>
      <c r="J24" s="9" t="n">
        <v>3</v>
      </c>
      <c r="K24" s="12" t="s">
        <v>79</v>
      </c>
      <c r="L24" s="13" t="s">
        <v>61</v>
      </c>
      <c r="M24" s="14" t="n">
        <v>150</v>
      </c>
      <c r="N24" s="15" t="s">
        <v>34</v>
      </c>
      <c r="O24" s="14"/>
      <c r="P24" s="14" t="n">
        <v>50</v>
      </c>
      <c r="Q24" s="16"/>
      <c r="R24" s="17" t="n">
        <f aca="false">O24+(0.05*P24)+(Q24/240)</f>
        <v>2.5</v>
      </c>
      <c r="S24" s="14" t="n">
        <v>375</v>
      </c>
      <c r="T24" s="14"/>
      <c r="U24" s="14"/>
      <c r="V24" s="14" t="n">
        <f aca="false">S24+(T24*0.05)+(U24/240)</f>
        <v>375</v>
      </c>
      <c r="W24" s="14" t="n">
        <f aca="false">M24*R24</f>
        <v>375</v>
      </c>
      <c r="X24" s="18" t="n">
        <f aca="false">V24-W24</f>
        <v>0</v>
      </c>
      <c r="Y24" s="9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0" t="n">
        <v>24</v>
      </c>
      <c r="B25" s="9" t="s">
        <v>80</v>
      </c>
      <c r="C25" s="9" t="s">
        <v>26</v>
      </c>
      <c r="D25" s="1" t="s">
        <v>27</v>
      </c>
      <c r="E25" s="1" t="s">
        <v>28</v>
      </c>
      <c r="F25" s="9" t="s">
        <v>29</v>
      </c>
      <c r="G25" s="10" t="n">
        <v>1789</v>
      </c>
      <c r="H25" s="9" t="s">
        <v>30</v>
      </c>
      <c r="I25" s="10" t="s">
        <v>31</v>
      </c>
      <c r="J25" s="9" t="n">
        <v>3</v>
      </c>
      <c r="K25" s="12" t="s">
        <v>79</v>
      </c>
      <c r="L25" s="13" t="s">
        <v>54</v>
      </c>
      <c r="M25" s="14" t="n">
        <v>2165</v>
      </c>
      <c r="N25" s="15" t="s">
        <v>34</v>
      </c>
      <c r="O25" s="14"/>
      <c r="P25" s="14" t="n">
        <v>50</v>
      </c>
      <c r="Q25" s="16"/>
      <c r="R25" s="17" t="n">
        <f aca="false">O25+(0.05*P25)+(Q25/240)</f>
        <v>2.5</v>
      </c>
      <c r="S25" s="14" t="n">
        <v>5412</v>
      </c>
      <c r="T25" s="14"/>
      <c r="U25" s="14"/>
      <c r="V25" s="14" t="n">
        <f aca="false">S25+(T25*0.05)+(U25/240)</f>
        <v>5412</v>
      </c>
      <c r="W25" s="14" t="n">
        <f aca="false">M25*R25</f>
        <v>5412.5</v>
      </c>
      <c r="X25" s="18" t="n">
        <f aca="false">V25-W25</f>
        <v>-0.5</v>
      </c>
      <c r="Y25" s="9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0" t="n">
        <v>25</v>
      </c>
      <c r="B26" s="9" t="s">
        <v>25</v>
      </c>
      <c r="C26" s="9" t="s">
        <v>26</v>
      </c>
      <c r="D26" s="1" t="s">
        <v>27</v>
      </c>
      <c r="E26" s="1" t="s">
        <v>28</v>
      </c>
      <c r="F26" s="9" t="s">
        <v>29</v>
      </c>
      <c r="G26" s="10" t="n">
        <v>1789</v>
      </c>
      <c r="H26" s="9" t="s">
        <v>30</v>
      </c>
      <c r="I26" s="10" t="s">
        <v>31</v>
      </c>
      <c r="J26" s="9" t="n">
        <v>3</v>
      </c>
      <c r="K26" s="12" t="s">
        <v>81</v>
      </c>
      <c r="L26" s="13" t="s">
        <v>54</v>
      </c>
      <c r="M26" s="14" t="n">
        <v>2259</v>
      </c>
      <c r="N26" s="15" t="s">
        <v>34</v>
      </c>
      <c r="O26" s="14"/>
      <c r="P26" s="14" t="n">
        <v>34</v>
      </c>
      <c r="Q26" s="16"/>
      <c r="R26" s="17" t="n">
        <f aca="false">O26+(0.05*P26)+(Q26/240)</f>
        <v>1.7</v>
      </c>
      <c r="S26" s="14" t="n">
        <v>3940</v>
      </c>
      <c r="T26" s="14"/>
      <c r="U26" s="14"/>
      <c r="V26" s="14" t="n">
        <f aca="false">S26+(T26*0.05)+(U26/240)</f>
        <v>3940</v>
      </c>
      <c r="W26" s="14" t="n">
        <f aca="false">M26*R26</f>
        <v>3840.3</v>
      </c>
      <c r="X26" s="18" t="n">
        <f aca="false">V26-W26</f>
        <v>99.6999999999998</v>
      </c>
      <c r="Y26" s="9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0" t="n">
        <v>26</v>
      </c>
      <c r="B27" s="9" t="s">
        <v>25</v>
      </c>
      <c r="C27" s="9" t="s">
        <v>26</v>
      </c>
      <c r="D27" s="1" t="s">
        <v>27</v>
      </c>
      <c r="E27" s="1" t="s">
        <v>28</v>
      </c>
      <c r="F27" s="9" t="s">
        <v>29</v>
      </c>
      <c r="G27" s="10" t="n">
        <v>1789</v>
      </c>
      <c r="H27" s="9" t="s">
        <v>30</v>
      </c>
      <c r="I27" s="10" t="s">
        <v>31</v>
      </c>
      <c r="J27" s="9" t="n">
        <v>3</v>
      </c>
      <c r="K27" s="12" t="s">
        <v>82</v>
      </c>
      <c r="L27" s="13" t="s">
        <v>37</v>
      </c>
      <c r="M27" s="14" t="n">
        <v>5500</v>
      </c>
      <c r="N27" s="15" t="s">
        <v>34</v>
      </c>
      <c r="O27" s="14" t="n">
        <v>0.09</v>
      </c>
      <c r="P27" s="14"/>
      <c r="Q27" s="16"/>
      <c r="R27" s="17" t="n">
        <f aca="false">O27+(0.05*P27)+(Q27/240)</f>
        <v>0.09</v>
      </c>
      <c r="S27" s="14" t="n">
        <v>495</v>
      </c>
      <c r="T27" s="14"/>
      <c r="U27" s="14"/>
      <c r="V27" s="14" t="n">
        <f aca="false">S27+(T27*0.05)+(U27/240)</f>
        <v>495</v>
      </c>
      <c r="W27" s="14" t="n">
        <f aca="false">M27*R27</f>
        <v>495</v>
      </c>
      <c r="X27" s="18" t="n">
        <f aca="false">V27-W27</f>
        <v>0</v>
      </c>
      <c r="Y27" s="9" t="s">
        <v>83</v>
      </c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0" t="n">
        <v>27</v>
      </c>
      <c r="B28" s="9" t="s">
        <v>25</v>
      </c>
      <c r="C28" s="9" t="s">
        <v>26</v>
      </c>
      <c r="D28" s="1" t="s">
        <v>27</v>
      </c>
      <c r="E28" s="1" t="s">
        <v>28</v>
      </c>
      <c r="F28" s="9" t="s">
        <v>29</v>
      </c>
      <c r="G28" s="10" t="n">
        <v>1789</v>
      </c>
      <c r="H28" s="9" t="s">
        <v>30</v>
      </c>
      <c r="I28" s="10" t="s">
        <v>31</v>
      </c>
      <c r="J28" s="9"/>
      <c r="K28" s="12" t="s">
        <v>84</v>
      </c>
      <c r="L28" s="13" t="s">
        <v>58</v>
      </c>
      <c r="M28" s="14"/>
      <c r="N28" s="15"/>
      <c r="O28" s="14"/>
      <c r="P28" s="14"/>
      <c r="Q28" s="16"/>
      <c r="R28" s="0"/>
      <c r="S28" s="14" t="n">
        <v>203</v>
      </c>
      <c r="T28" s="14"/>
      <c r="U28" s="14"/>
      <c r="V28" s="14" t="n">
        <f aca="false">S28+(T28*0.05)+(U28/240)</f>
        <v>203</v>
      </c>
      <c r="W28" s="0"/>
      <c r="X28" s="0"/>
      <c r="Y28" s="9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0" t="n">
        <v>28</v>
      </c>
      <c r="B29" s="9" t="s">
        <v>25</v>
      </c>
      <c r="C29" s="9" t="s">
        <v>26</v>
      </c>
      <c r="D29" s="1" t="s">
        <v>27</v>
      </c>
      <c r="E29" s="1" t="s">
        <v>28</v>
      </c>
      <c r="F29" s="9" t="s">
        <v>29</v>
      </c>
      <c r="G29" s="10" t="n">
        <v>1789</v>
      </c>
      <c r="H29" s="9" t="s">
        <v>30</v>
      </c>
      <c r="I29" s="10" t="s">
        <v>31</v>
      </c>
      <c r="J29" s="9" t="n">
        <v>3</v>
      </c>
      <c r="K29" s="12" t="s">
        <v>84</v>
      </c>
      <c r="L29" s="13" t="s">
        <v>37</v>
      </c>
      <c r="M29" s="14"/>
      <c r="N29" s="15"/>
      <c r="O29" s="14"/>
      <c r="P29" s="14"/>
      <c r="Q29" s="16"/>
      <c r="R29" s="0"/>
      <c r="S29" s="14" t="n">
        <v>120</v>
      </c>
      <c r="T29" s="14"/>
      <c r="U29" s="14"/>
      <c r="V29" s="14" t="n">
        <f aca="false">S29+(T29*0.05)+(U29/240)</f>
        <v>120</v>
      </c>
      <c r="W29" s="0"/>
      <c r="X29" s="0"/>
      <c r="Y29" s="9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0" t="n">
        <v>29</v>
      </c>
      <c r="B30" s="9" t="s">
        <v>25</v>
      </c>
      <c r="C30" s="9" t="s">
        <v>26</v>
      </c>
      <c r="D30" s="1" t="s">
        <v>27</v>
      </c>
      <c r="E30" s="1" t="s">
        <v>28</v>
      </c>
      <c r="F30" s="9" t="s">
        <v>29</v>
      </c>
      <c r="G30" s="10" t="n">
        <v>1789</v>
      </c>
      <c r="H30" s="9" t="s">
        <v>30</v>
      </c>
      <c r="I30" s="10" t="s">
        <v>31</v>
      </c>
      <c r="J30" s="9" t="n">
        <v>3</v>
      </c>
      <c r="K30" s="12" t="s">
        <v>85</v>
      </c>
      <c r="L30" s="13" t="s">
        <v>37</v>
      </c>
      <c r="M30" s="14"/>
      <c r="N30" s="15"/>
      <c r="O30" s="14"/>
      <c r="P30" s="14"/>
      <c r="Q30" s="16"/>
      <c r="R30" s="0"/>
      <c r="S30" s="14" t="n">
        <v>1540</v>
      </c>
      <c r="T30" s="14"/>
      <c r="U30" s="14"/>
      <c r="V30" s="14" t="n">
        <f aca="false">S30+(T30*0.05)+(U30/240)</f>
        <v>1540</v>
      </c>
      <c r="W30" s="0"/>
      <c r="X30" s="0"/>
      <c r="Y30" s="9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0" t="n">
        <v>30</v>
      </c>
      <c r="B31" s="9" t="s">
        <v>25</v>
      </c>
      <c r="C31" s="9" t="s">
        <v>26</v>
      </c>
      <c r="D31" s="1" t="s">
        <v>27</v>
      </c>
      <c r="E31" s="1" t="s">
        <v>28</v>
      </c>
      <c r="F31" s="9" t="s">
        <v>29</v>
      </c>
      <c r="G31" s="10" t="n">
        <v>1789</v>
      </c>
      <c r="H31" s="9" t="s">
        <v>30</v>
      </c>
      <c r="I31" s="10" t="s">
        <v>31</v>
      </c>
      <c r="J31" s="9" t="n">
        <v>3</v>
      </c>
      <c r="K31" s="12" t="s">
        <v>86</v>
      </c>
      <c r="L31" s="13" t="s">
        <v>54</v>
      </c>
      <c r="M31" s="14" t="n">
        <v>1300</v>
      </c>
      <c r="N31" s="15" t="s">
        <v>34</v>
      </c>
      <c r="O31" s="14" t="n">
        <v>0.3</v>
      </c>
      <c r="P31" s="14"/>
      <c r="Q31" s="16"/>
      <c r="R31" s="17" t="n">
        <f aca="false">O31+(0.05*P31)+(Q31/240)</f>
        <v>0.3</v>
      </c>
      <c r="S31" s="14" t="n">
        <v>390</v>
      </c>
      <c r="T31" s="14"/>
      <c r="U31" s="14"/>
      <c r="V31" s="14" t="n">
        <f aca="false">S31+(T31*0.05)+(U31/240)</f>
        <v>390</v>
      </c>
      <c r="W31" s="14" t="n">
        <f aca="false">M31*R31</f>
        <v>390</v>
      </c>
      <c r="X31" s="18" t="n">
        <f aca="false">V31-W31</f>
        <v>0</v>
      </c>
      <c r="Y31" s="9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0" t="n">
        <v>31</v>
      </c>
      <c r="B32" s="9" t="s">
        <v>25</v>
      </c>
      <c r="C32" s="9" t="s">
        <v>26</v>
      </c>
      <c r="D32" s="1" t="s">
        <v>27</v>
      </c>
      <c r="E32" s="1" t="s">
        <v>28</v>
      </c>
      <c r="F32" s="9" t="s">
        <v>29</v>
      </c>
      <c r="G32" s="10" t="n">
        <v>1789</v>
      </c>
      <c r="H32" s="9" t="s">
        <v>30</v>
      </c>
      <c r="I32" s="10" t="s">
        <v>31</v>
      </c>
      <c r="J32" s="9" t="n">
        <v>3</v>
      </c>
      <c r="K32" s="12" t="s">
        <v>87</v>
      </c>
      <c r="L32" s="13" t="s">
        <v>54</v>
      </c>
      <c r="M32" s="14" t="n">
        <v>140000</v>
      </c>
      <c r="N32" s="15" t="s">
        <v>34</v>
      </c>
      <c r="O32" s="14"/>
      <c r="P32" s="14" t="n">
        <v>0.2</v>
      </c>
      <c r="Q32" s="16"/>
      <c r="R32" s="17" t="n">
        <f aca="false">O32+(0.05*P32)+(Q32/240)</f>
        <v>0.01</v>
      </c>
      <c r="S32" s="14" t="n">
        <v>1400</v>
      </c>
      <c r="T32" s="14"/>
      <c r="U32" s="14"/>
      <c r="V32" s="14" t="n">
        <f aca="false">S32+(T32*0.05)+(U32/240)</f>
        <v>1400</v>
      </c>
      <c r="W32" s="14" t="n">
        <f aca="false">M32*R32</f>
        <v>1400</v>
      </c>
      <c r="X32" s="18" t="n">
        <f aca="false">V32-W32</f>
        <v>0</v>
      </c>
      <c r="Y32" s="9" t="s">
        <v>88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0" t="n">
        <v>32</v>
      </c>
      <c r="B33" s="9" t="s">
        <v>25</v>
      </c>
      <c r="C33" s="9" t="s">
        <v>26</v>
      </c>
      <c r="D33" s="1" t="s">
        <v>27</v>
      </c>
      <c r="E33" s="1" t="s">
        <v>28</v>
      </c>
      <c r="F33" s="9" t="s">
        <v>29</v>
      </c>
      <c r="G33" s="10" t="n">
        <v>1789</v>
      </c>
      <c r="H33" s="9" t="s">
        <v>30</v>
      </c>
      <c r="I33" s="10" t="s">
        <v>31</v>
      </c>
      <c r="J33" s="9" t="n">
        <v>3</v>
      </c>
      <c r="K33" s="12" t="s">
        <v>89</v>
      </c>
      <c r="L33" s="13" t="s">
        <v>58</v>
      </c>
      <c r="M33" s="14" t="n">
        <v>670200</v>
      </c>
      <c r="N33" s="15" t="s">
        <v>34</v>
      </c>
      <c r="O33" s="14"/>
      <c r="P33" s="14" t="n">
        <v>0.2</v>
      </c>
      <c r="Q33" s="16"/>
      <c r="R33" s="17" t="n">
        <f aca="false">O33+(0.05*P33)+(Q33/240)</f>
        <v>0.01</v>
      </c>
      <c r="S33" s="14" t="n">
        <v>6702</v>
      </c>
      <c r="T33" s="14"/>
      <c r="U33" s="14"/>
      <c r="V33" s="14" t="n">
        <f aca="false">S33+(T33*0.05)+(U33/240)</f>
        <v>6702</v>
      </c>
      <c r="W33" s="14" t="n">
        <f aca="false">M33*R33</f>
        <v>6702</v>
      </c>
      <c r="X33" s="18" t="n">
        <f aca="false">V33-W33</f>
        <v>0</v>
      </c>
      <c r="Y33" s="9" t="s">
        <v>90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0" t="n">
        <v>33</v>
      </c>
      <c r="B34" s="9" t="s">
        <v>25</v>
      </c>
      <c r="C34" s="9" t="s">
        <v>26</v>
      </c>
      <c r="D34" s="1" t="s">
        <v>27</v>
      </c>
      <c r="E34" s="1" t="s">
        <v>28</v>
      </c>
      <c r="F34" s="9" t="s">
        <v>29</v>
      </c>
      <c r="G34" s="10" t="n">
        <v>1789</v>
      </c>
      <c r="H34" s="9" t="s">
        <v>30</v>
      </c>
      <c r="I34" s="10" t="s">
        <v>31</v>
      </c>
      <c r="J34" s="9" t="n">
        <v>3</v>
      </c>
      <c r="K34" s="12" t="s">
        <v>91</v>
      </c>
      <c r="L34" s="13" t="s">
        <v>37</v>
      </c>
      <c r="M34" s="14" t="n">
        <v>1042</v>
      </c>
      <c r="N34" s="15" t="s">
        <v>34</v>
      </c>
      <c r="O34" s="14" t="n">
        <v>0.2</v>
      </c>
      <c r="P34" s="14"/>
      <c r="Q34" s="16"/>
      <c r="R34" s="17" t="n">
        <f aca="false">O34+(0.05*P34)+(Q34/240)</f>
        <v>0.2</v>
      </c>
      <c r="S34" s="14" t="n">
        <v>208</v>
      </c>
      <c r="T34" s="14"/>
      <c r="U34" s="14"/>
      <c r="V34" s="14" t="n">
        <f aca="false">S34+(T34*0.05)+(U34/240)</f>
        <v>208</v>
      </c>
      <c r="W34" s="14" t="n">
        <f aca="false">M34*R34</f>
        <v>208.4</v>
      </c>
      <c r="X34" s="18" t="n">
        <f aca="false">V34-W34</f>
        <v>-0.400000000000006</v>
      </c>
      <c r="Y34" s="9" t="s">
        <v>66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0" t="n">
        <v>34</v>
      </c>
      <c r="B35" s="9" t="s">
        <v>25</v>
      </c>
      <c r="C35" s="9" t="s">
        <v>26</v>
      </c>
      <c r="D35" s="1" t="s">
        <v>27</v>
      </c>
      <c r="E35" s="1" t="s">
        <v>28</v>
      </c>
      <c r="F35" s="9" t="s">
        <v>29</v>
      </c>
      <c r="G35" s="10" t="n">
        <v>1789</v>
      </c>
      <c r="H35" s="9" t="s">
        <v>30</v>
      </c>
      <c r="I35" s="10" t="s">
        <v>31</v>
      </c>
      <c r="J35" s="9" t="n">
        <v>3</v>
      </c>
      <c r="K35" s="12" t="s">
        <v>92</v>
      </c>
      <c r="L35" s="13" t="s">
        <v>37</v>
      </c>
      <c r="M35" s="14"/>
      <c r="N35" s="15"/>
      <c r="O35" s="14"/>
      <c r="P35" s="14"/>
      <c r="Q35" s="16"/>
      <c r="R35" s="0"/>
      <c r="S35" s="14" t="n">
        <v>348</v>
      </c>
      <c r="T35" s="14"/>
      <c r="U35" s="14"/>
      <c r="V35" s="14" t="n">
        <f aca="false">S35+(T35*0.05)+(U35/240)</f>
        <v>348</v>
      </c>
      <c r="W35" s="0"/>
      <c r="X35" s="0"/>
      <c r="Y35" s="9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0" t="n">
        <v>35</v>
      </c>
      <c r="B36" s="9" t="s">
        <v>25</v>
      </c>
      <c r="C36" s="9" t="s">
        <v>26</v>
      </c>
      <c r="D36" s="1" t="s">
        <v>27</v>
      </c>
      <c r="E36" s="1" t="s">
        <v>28</v>
      </c>
      <c r="F36" s="9" t="s">
        <v>29</v>
      </c>
      <c r="G36" s="10" t="n">
        <v>1789</v>
      </c>
      <c r="H36" s="9" t="s">
        <v>30</v>
      </c>
      <c r="I36" s="10" t="s">
        <v>31</v>
      </c>
      <c r="J36" s="9" t="n">
        <v>3</v>
      </c>
      <c r="K36" s="12" t="s">
        <v>93</v>
      </c>
      <c r="L36" s="13" t="s">
        <v>39</v>
      </c>
      <c r="M36" s="14" t="n">
        <f aca="false">288+212</f>
        <v>500</v>
      </c>
      <c r="N36" s="15" t="s">
        <v>94</v>
      </c>
      <c r="O36" s="14"/>
      <c r="P36" s="14"/>
      <c r="Q36" s="16"/>
      <c r="R36" s="0"/>
      <c r="S36" s="14" t="n">
        <v>250</v>
      </c>
      <c r="T36" s="14"/>
      <c r="U36" s="14"/>
      <c r="V36" s="14" t="n">
        <f aca="false">S36+(T36*0.05)+(U36/240)</f>
        <v>250</v>
      </c>
      <c r="W36" s="0"/>
      <c r="X36" s="0"/>
      <c r="Y36" s="9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0" t="n">
        <v>36</v>
      </c>
      <c r="B37" s="9" t="s">
        <v>25</v>
      </c>
      <c r="C37" s="9" t="s">
        <v>26</v>
      </c>
      <c r="D37" s="1" t="s">
        <v>27</v>
      </c>
      <c r="E37" s="1" t="s">
        <v>28</v>
      </c>
      <c r="F37" s="9" t="s">
        <v>29</v>
      </c>
      <c r="G37" s="10" t="n">
        <v>1789</v>
      </c>
      <c r="H37" s="9" t="s">
        <v>30</v>
      </c>
      <c r="I37" s="10" t="s">
        <v>31</v>
      </c>
      <c r="J37" s="9" t="n">
        <v>3</v>
      </c>
      <c r="K37" s="9" t="s">
        <v>95</v>
      </c>
      <c r="L37" s="13" t="s">
        <v>58</v>
      </c>
      <c r="M37" s="14" t="n">
        <f aca="false">9*288+12</f>
        <v>2604</v>
      </c>
      <c r="N37" s="15" t="s">
        <v>94</v>
      </c>
      <c r="O37" s="14"/>
      <c r="P37" s="14" t="n">
        <v>2</v>
      </c>
      <c r="Q37" s="16"/>
      <c r="R37" s="17" t="n">
        <f aca="false">O37+(0.05*P37)+(Q37/240)</f>
        <v>0.1</v>
      </c>
      <c r="S37" s="14" t="n">
        <v>246</v>
      </c>
      <c r="T37" s="14"/>
      <c r="U37" s="14"/>
      <c r="V37" s="14" t="n">
        <f aca="false">S37+(T37*0.05)+(U37/240)</f>
        <v>246</v>
      </c>
      <c r="W37" s="14" t="n">
        <f aca="false">M37*R37</f>
        <v>260.4</v>
      </c>
      <c r="X37" s="18" t="n">
        <f aca="false">V37-W37</f>
        <v>-14.4</v>
      </c>
      <c r="Y37" s="9" t="s">
        <v>96</v>
      </c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0" t="n">
        <v>37</v>
      </c>
      <c r="B38" s="9" t="s">
        <v>25</v>
      </c>
      <c r="C38" s="9" t="s">
        <v>26</v>
      </c>
      <c r="D38" s="1" t="s">
        <v>27</v>
      </c>
      <c r="E38" s="1" t="s">
        <v>28</v>
      </c>
      <c r="F38" s="9" t="s">
        <v>29</v>
      </c>
      <c r="G38" s="10" t="n">
        <v>1789</v>
      </c>
      <c r="H38" s="9" t="s">
        <v>30</v>
      </c>
      <c r="I38" s="10" t="s">
        <v>31</v>
      </c>
      <c r="J38" s="9" t="n">
        <v>3</v>
      </c>
      <c r="K38" s="12" t="s">
        <v>97</v>
      </c>
      <c r="L38" s="13" t="s">
        <v>54</v>
      </c>
      <c r="M38" s="14"/>
      <c r="N38" s="15"/>
      <c r="O38" s="14"/>
      <c r="P38" s="14"/>
      <c r="Q38" s="16"/>
      <c r="R38" s="0"/>
      <c r="S38" s="14" t="n">
        <v>520</v>
      </c>
      <c r="T38" s="14"/>
      <c r="U38" s="14"/>
      <c r="V38" s="14" t="n">
        <f aca="false">S38+(T38*0.05)+(U38/240)</f>
        <v>520</v>
      </c>
      <c r="W38" s="0"/>
      <c r="X38" s="0"/>
      <c r="Y38" s="9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0" t="n">
        <v>38</v>
      </c>
      <c r="B39" s="9" t="s">
        <v>25</v>
      </c>
      <c r="C39" s="9" t="s">
        <v>26</v>
      </c>
      <c r="D39" s="1" t="s">
        <v>27</v>
      </c>
      <c r="E39" s="1" t="s">
        <v>28</v>
      </c>
      <c r="F39" s="9" t="s">
        <v>29</v>
      </c>
      <c r="G39" s="10" t="n">
        <v>1789</v>
      </c>
      <c r="H39" s="9" t="s">
        <v>30</v>
      </c>
      <c r="I39" s="10" t="s">
        <v>30</v>
      </c>
      <c r="J39" s="9" t="n">
        <v>5</v>
      </c>
      <c r="K39" s="12" t="s">
        <v>32</v>
      </c>
      <c r="L39" s="13" t="s">
        <v>71</v>
      </c>
      <c r="M39" s="14" t="n">
        <v>12820</v>
      </c>
      <c r="N39" s="15" t="s">
        <v>34</v>
      </c>
      <c r="O39" s="14" t="n">
        <v>0.35</v>
      </c>
      <c r="P39" s="14"/>
      <c r="Q39" s="16"/>
      <c r="R39" s="17" t="n">
        <f aca="false">O39+(0.05*P39)+(Q39/240)</f>
        <v>0.35</v>
      </c>
      <c r="S39" s="14" t="n">
        <v>4487</v>
      </c>
      <c r="T39" s="14"/>
      <c r="U39" s="14"/>
      <c r="V39" s="14" t="n">
        <f aca="false">S39+(T39*0.05)+(U39/240)</f>
        <v>4487</v>
      </c>
      <c r="W39" s="14" t="n">
        <f aca="false">M39*R39</f>
        <v>4487</v>
      </c>
      <c r="X39" s="18" t="n">
        <f aca="false">V39-W39</f>
        <v>0</v>
      </c>
      <c r="Y39" s="9" t="s">
        <v>98</v>
      </c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3.8" hidden="false" customHeight="false" outlineLevel="0" collapsed="false">
      <c r="A40" s="0" t="n">
        <v>39</v>
      </c>
      <c r="B40" s="9" t="s">
        <v>25</v>
      </c>
      <c r="C40" s="9" t="s">
        <v>26</v>
      </c>
      <c r="D40" s="1" t="s">
        <v>27</v>
      </c>
      <c r="E40" s="1" t="s">
        <v>28</v>
      </c>
      <c r="F40" s="9" t="s">
        <v>29</v>
      </c>
      <c r="G40" s="10" t="n">
        <v>1789</v>
      </c>
      <c r="H40" s="9" t="s">
        <v>30</v>
      </c>
      <c r="I40" s="10" t="s">
        <v>30</v>
      </c>
      <c r="J40" s="9" t="n">
        <v>5</v>
      </c>
      <c r="K40" s="12" t="s">
        <v>32</v>
      </c>
      <c r="L40" s="13" t="s">
        <v>65</v>
      </c>
      <c r="M40" s="14" t="n">
        <v>197420</v>
      </c>
      <c r="N40" s="15" t="s">
        <v>34</v>
      </c>
      <c r="O40" s="14" t="n">
        <v>0.35</v>
      </c>
      <c r="P40" s="14"/>
      <c r="Q40" s="16"/>
      <c r="R40" s="17" t="n">
        <f aca="false">O40+(0.05*P40)+(Q40/240)</f>
        <v>0.35</v>
      </c>
      <c r="S40" s="14" t="n">
        <v>69097</v>
      </c>
      <c r="T40" s="14"/>
      <c r="U40" s="14"/>
      <c r="V40" s="14" t="n">
        <f aca="false">S40+(T40*0.05)+(U40/240)</f>
        <v>69097</v>
      </c>
      <c r="W40" s="14" t="n">
        <f aca="false">M40*R40</f>
        <v>69097</v>
      </c>
      <c r="X40" s="18" t="n">
        <f aca="false">V40-W40</f>
        <v>0</v>
      </c>
      <c r="Y40" s="9" t="s">
        <v>99</v>
      </c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3.8" hidden="false" customHeight="false" outlineLevel="0" collapsed="false">
      <c r="A41" s="0" t="n">
        <v>40</v>
      </c>
      <c r="B41" s="9" t="s">
        <v>25</v>
      </c>
      <c r="C41" s="9" t="s">
        <v>26</v>
      </c>
      <c r="D41" s="1" t="s">
        <v>27</v>
      </c>
      <c r="E41" s="1" t="s">
        <v>28</v>
      </c>
      <c r="F41" s="9" t="s">
        <v>29</v>
      </c>
      <c r="G41" s="10" t="n">
        <v>1789</v>
      </c>
      <c r="H41" s="9" t="s">
        <v>30</v>
      </c>
      <c r="I41" s="10" t="s">
        <v>30</v>
      </c>
      <c r="J41" s="9" t="n">
        <v>5</v>
      </c>
      <c r="K41" s="12" t="s">
        <v>36</v>
      </c>
      <c r="L41" s="13" t="s">
        <v>37</v>
      </c>
      <c r="M41" s="14" t="n">
        <v>20999</v>
      </c>
      <c r="N41" s="15" t="s">
        <v>34</v>
      </c>
      <c r="O41" s="14" t="n">
        <v>0.5</v>
      </c>
      <c r="P41" s="14"/>
      <c r="Q41" s="16"/>
      <c r="R41" s="17" t="n">
        <f aca="false">O41+(0.05*P41)+(Q41/240)</f>
        <v>0.5</v>
      </c>
      <c r="S41" s="14" t="n">
        <v>10499</v>
      </c>
      <c r="T41" s="14"/>
      <c r="U41" s="14"/>
      <c r="V41" s="14" t="n">
        <f aca="false">S41+(T41*0.05)+(U41/240)</f>
        <v>10499</v>
      </c>
      <c r="W41" s="14" t="n">
        <f aca="false">M41*R41</f>
        <v>10499.5</v>
      </c>
      <c r="X41" s="18" t="n">
        <f aca="false">V41-W41</f>
        <v>-0.5</v>
      </c>
      <c r="Y41" s="9" t="s">
        <v>38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3.8" hidden="false" customHeight="false" outlineLevel="0" collapsed="false">
      <c r="A42" s="0" t="n">
        <v>41</v>
      </c>
      <c r="B42" s="9" t="s">
        <v>25</v>
      </c>
      <c r="C42" s="9" t="s">
        <v>26</v>
      </c>
      <c r="D42" s="1" t="s">
        <v>27</v>
      </c>
      <c r="E42" s="1" t="s">
        <v>28</v>
      </c>
      <c r="F42" s="9" t="s">
        <v>29</v>
      </c>
      <c r="G42" s="10" t="n">
        <v>1789</v>
      </c>
      <c r="H42" s="9" t="s">
        <v>30</v>
      </c>
      <c r="I42" s="10" t="s">
        <v>30</v>
      </c>
      <c r="J42" s="9" t="n">
        <v>5</v>
      </c>
      <c r="K42" s="12" t="s">
        <v>100</v>
      </c>
      <c r="L42" s="13" t="s">
        <v>37</v>
      </c>
      <c r="M42" s="14" t="n">
        <v>887</v>
      </c>
      <c r="N42" s="15" t="s">
        <v>34</v>
      </c>
      <c r="O42" s="14" t="n">
        <v>0.6</v>
      </c>
      <c r="P42" s="14"/>
      <c r="Q42" s="16"/>
      <c r="R42" s="17" t="n">
        <f aca="false">O42+(0.05*P42)+(Q42/240)</f>
        <v>0.6</v>
      </c>
      <c r="S42" s="14" t="n">
        <v>532</v>
      </c>
      <c r="T42" s="14"/>
      <c r="U42" s="14"/>
      <c r="V42" s="14" t="n">
        <f aca="false">S42+(T42*0.05)+(U42/240)</f>
        <v>532</v>
      </c>
      <c r="W42" s="14" t="n">
        <f aca="false">M42*R42</f>
        <v>532.2</v>
      </c>
      <c r="X42" s="18" t="n">
        <f aca="false">V42-W42</f>
        <v>-0.200000000000045</v>
      </c>
      <c r="Y42" s="9" t="s">
        <v>72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3.8" hidden="false" customHeight="false" outlineLevel="0" collapsed="false">
      <c r="A43" s="0" t="n">
        <v>42</v>
      </c>
      <c r="B43" s="9" t="s">
        <v>25</v>
      </c>
      <c r="C43" s="9" t="s">
        <v>26</v>
      </c>
      <c r="D43" s="1" t="s">
        <v>27</v>
      </c>
      <c r="E43" s="1" t="s">
        <v>28</v>
      </c>
      <c r="F43" s="9" t="s">
        <v>29</v>
      </c>
      <c r="G43" s="10" t="n">
        <v>1789</v>
      </c>
      <c r="H43" s="9" t="s">
        <v>30</v>
      </c>
      <c r="I43" s="10" t="s">
        <v>30</v>
      </c>
      <c r="J43" s="9" t="n">
        <v>5</v>
      </c>
      <c r="K43" s="12" t="s">
        <v>101</v>
      </c>
      <c r="L43" s="13" t="s">
        <v>71</v>
      </c>
      <c r="M43" s="14" t="n">
        <v>300</v>
      </c>
      <c r="N43" s="15" t="s">
        <v>34</v>
      </c>
      <c r="O43" s="14" t="n">
        <v>10</v>
      </c>
      <c r="P43" s="14"/>
      <c r="Q43" s="16"/>
      <c r="R43" s="17" t="n">
        <f aca="false">O43+(0.05*P43)+(Q43/240)</f>
        <v>10</v>
      </c>
      <c r="S43" s="14" t="n">
        <v>3000</v>
      </c>
      <c r="T43" s="14"/>
      <c r="U43" s="14"/>
      <c r="V43" s="14" t="n">
        <f aca="false">S43+(T43*0.05)+(U43/240)</f>
        <v>3000</v>
      </c>
      <c r="W43" s="14" t="n">
        <f aca="false">M43*R43</f>
        <v>3000</v>
      </c>
      <c r="X43" s="18" t="n">
        <f aca="false">V43-W43</f>
        <v>0</v>
      </c>
      <c r="Y43" s="9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3.8" hidden="false" customHeight="false" outlineLevel="0" collapsed="false">
      <c r="A44" s="0" t="n">
        <v>43</v>
      </c>
      <c r="B44" s="9" t="s">
        <v>25</v>
      </c>
      <c r="C44" s="9" t="s">
        <v>26</v>
      </c>
      <c r="D44" s="1" t="s">
        <v>27</v>
      </c>
      <c r="E44" s="1" t="s">
        <v>28</v>
      </c>
      <c r="F44" s="9" t="s">
        <v>29</v>
      </c>
      <c r="G44" s="10" t="n">
        <v>1789</v>
      </c>
      <c r="H44" s="9" t="s">
        <v>30</v>
      </c>
      <c r="I44" s="10" t="s">
        <v>30</v>
      </c>
      <c r="J44" s="9" t="n">
        <v>5</v>
      </c>
      <c r="K44" s="20" t="s">
        <v>102</v>
      </c>
      <c r="L44" s="13" t="s">
        <v>37</v>
      </c>
      <c r="M44" s="14" t="n">
        <v>536</v>
      </c>
      <c r="N44" s="15" t="s">
        <v>45</v>
      </c>
      <c r="O44" s="14"/>
      <c r="P44" s="14" t="n">
        <f aca="false">48/12</f>
        <v>4</v>
      </c>
      <c r="Q44" s="16"/>
      <c r="R44" s="17" t="n">
        <f aca="false">O44+(0.05*P44)+(Q44/240)</f>
        <v>0.2</v>
      </c>
      <c r="S44" s="14" t="n">
        <v>107</v>
      </c>
      <c r="T44" s="14"/>
      <c r="U44" s="14"/>
      <c r="V44" s="14" t="n">
        <f aca="false">S44+(T44*0.05)+(U44/240)</f>
        <v>107</v>
      </c>
      <c r="W44" s="14" t="n">
        <f aca="false">M44*R44</f>
        <v>107.2</v>
      </c>
      <c r="X44" s="18" t="n">
        <f aca="false">V44-W44</f>
        <v>-0.200000000000003</v>
      </c>
      <c r="Y44" s="9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3.8" hidden="false" customHeight="false" outlineLevel="0" collapsed="false">
      <c r="A45" s="0" t="n">
        <v>44</v>
      </c>
      <c r="B45" s="9" t="s">
        <v>25</v>
      </c>
      <c r="C45" s="9" t="s">
        <v>26</v>
      </c>
      <c r="D45" s="1" t="s">
        <v>27</v>
      </c>
      <c r="E45" s="1" t="s">
        <v>28</v>
      </c>
      <c r="F45" s="9" t="s">
        <v>29</v>
      </c>
      <c r="G45" s="10" t="n">
        <v>1789</v>
      </c>
      <c r="H45" s="9" t="s">
        <v>30</v>
      </c>
      <c r="I45" s="10" t="s">
        <v>30</v>
      </c>
      <c r="J45" s="9" t="n">
        <v>5</v>
      </c>
      <c r="K45" s="12" t="s">
        <v>103</v>
      </c>
      <c r="L45" s="13" t="s">
        <v>54</v>
      </c>
      <c r="M45" s="14" t="n">
        <v>2</v>
      </c>
      <c r="N45" s="15" t="s">
        <v>45</v>
      </c>
      <c r="O45" s="14"/>
      <c r="P45" s="14"/>
      <c r="Q45" s="16"/>
      <c r="R45" s="0"/>
      <c r="S45" s="14" t="n">
        <v>192</v>
      </c>
      <c r="T45" s="14"/>
      <c r="U45" s="14"/>
      <c r="V45" s="14" t="n">
        <f aca="false">S45+(T45*0.05)+(U45/240)</f>
        <v>192</v>
      </c>
      <c r="W45" s="0"/>
      <c r="X45" s="0"/>
      <c r="Y45" s="9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3.8" hidden="false" customHeight="false" outlineLevel="0" collapsed="false">
      <c r="A46" s="0" t="n">
        <v>45</v>
      </c>
      <c r="B46" s="9" t="s">
        <v>25</v>
      </c>
      <c r="C46" s="9" t="s">
        <v>26</v>
      </c>
      <c r="D46" s="1" t="s">
        <v>27</v>
      </c>
      <c r="E46" s="1" t="s">
        <v>28</v>
      </c>
      <c r="F46" s="9" t="s">
        <v>29</v>
      </c>
      <c r="G46" s="10" t="n">
        <v>1789</v>
      </c>
      <c r="H46" s="9" t="s">
        <v>30</v>
      </c>
      <c r="I46" s="10" t="s">
        <v>30</v>
      </c>
      <c r="J46" s="9" t="n">
        <v>5</v>
      </c>
      <c r="K46" s="12" t="s">
        <v>104</v>
      </c>
      <c r="L46" s="13" t="s">
        <v>71</v>
      </c>
      <c r="M46" s="14" t="n">
        <f aca="false">289*288+18</f>
        <v>83250</v>
      </c>
      <c r="N46" s="15" t="s">
        <v>94</v>
      </c>
      <c r="O46" s="14"/>
      <c r="P46" s="14"/>
      <c r="Q46" s="16"/>
      <c r="R46" s="0"/>
      <c r="S46" s="14" t="n">
        <v>9990</v>
      </c>
      <c r="T46" s="14"/>
      <c r="U46" s="14"/>
      <c r="V46" s="14" t="n">
        <f aca="false">S46+(T46*0.05)+(U46/240)</f>
        <v>9990</v>
      </c>
      <c r="W46" s="0"/>
      <c r="X46" s="0"/>
      <c r="Y46" s="9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3.8" hidden="false" customHeight="false" outlineLevel="0" collapsed="false">
      <c r="A47" s="0" t="n">
        <v>46</v>
      </c>
      <c r="B47" s="9" t="s">
        <v>25</v>
      </c>
      <c r="C47" s="9" t="s">
        <v>26</v>
      </c>
      <c r="D47" s="1" t="s">
        <v>27</v>
      </c>
      <c r="E47" s="1" t="s">
        <v>28</v>
      </c>
      <c r="F47" s="9" t="s">
        <v>29</v>
      </c>
      <c r="G47" s="10" t="n">
        <v>1789</v>
      </c>
      <c r="H47" s="9" t="s">
        <v>30</v>
      </c>
      <c r="I47" s="10" t="s">
        <v>30</v>
      </c>
      <c r="J47" s="9" t="n">
        <v>5</v>
      </c>
      <c r="K47" s="12" t="s">
        <v>105</v>
      </c>
      <c r="L47" s="13" t="s">
        <v>71</v>
      </c>
      <c r="M47" s="14" t="n">
        <v>1355</v>
      </c>
      <c r="N47" s="15" t="s">
        <v>34</v>
      </c>
      <c r="O47" s="14" t="n">
        <v>0.2</v>
      </c>
      <c r="P47" s="14"/>
      <c r="Q47" s="16"/>
      <c r="R47" s="17" t="n">
        <f aca="false">O47+(0.05*P47)+(Q47/240)</f>
        <v>0.2</v>
      </c>
      <c r="S47" s="14" t="n">
        <v>271</v>
      </c>
      <c r="T47" s="14"/>
      <c r="U47" s="14"/>
      <c r="V47" s="14" t="n">
        <f aca="false">S47+(T47*0.05)+(U47/240)</f>
        <v>271</v>
      </c>
      <c r="W47" s="14" t="n">
        <f aca="false">M47*R47</f>
        <v>271</v>
      </c>
      <c r="X47" s="18" t="n">
        <f aca="false">V47-W47</f>
        <v>0</v>
      </c>
      <c r="Y47" s="9" t="s">
        <v>106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3.8" hidden="false" customHeight="false" outlineLevel="0" collapsed="false">
      <c r="A48" s="0" t="n">
        <v>47</v>
      </c>
      <c r="B48" s="9" t="s">
        <v>25</v>
      </c>
      <c r="C48" s="9" t="s">
        <v>26</v>
      </c>
      <c r="D48" s="1" t="s">
        <v>27</v>
      </c>
      <c r="E48" s="1" t="s">
        <v>28</v>
      </c>
      <c r="F48" s="9" t="s">
        <v>29</v>
      </c>
      <c r="G48" s="10" t="n">
        <v>1789</v>
      </c>
      <c r="H48" s="9" t="s">
        <v>30</v>
      </c>
      <c r="I48" s="10" t="s">
        <v>30</v>
      </c>
      <c r="J48" s="9" t="n">
        <v>5</v>
      </c>
      <c r="K48" s="12" t="s">
        <v>107</v>
      </c>
      <c r="L48" s="13" t="s">
        <v>108</v>
      </c>
      <c r="M48" s="14"/>
      <c r="N48" s="15"/>
      <c r="O48" s="14"/>
      <c r="P48" s="14"/>
      <c r="Q48" s="16"/>
      <c r="R48" s="0"/>
      <c r="S48" s="14" t="n">
        <v>3987</v>
      </c>
      <c r="T48" s="14"/>
      <c r="U48" s="14"/>
      <c r="V48" s="14" t="n">
        <f aca="false">S48+(T48*0.05)+(U48/240)</f>
        <v>3987</v>
      </c>
      <c r="W48" s="0"/>
      <c r="X48" s="0"/>
      <c r="Y48" s="9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customFormat="false" ht="13.8" hidden="false" customHeight="false" outlineLevel="0" collapsed="false">
      <c r="A49" s="0" t="n">
        <v>48</v>
      </c>
      <c r="B49" s="9" t="s">
        <v>25</v>
      </c>
      <c r="C49" s="9" t="s">
        <v>26</v>
      </c>
      <c r="D49" s="1" t="s">
        <v>27</v>
      </c>
      <c r="E49" s="1" t="s">
        <v>28</v>
      </c>
      <c r="F49" s="9" t="s">
        <v>29</v>
      </c>
      <c r="G49" s="10" t="n">
        <v>1789</v>
      </c>
      <c r="H49" s="9" t="s">
        <v>30</v>
      </c>
      <c r="I49" s="10" t="s">
        <v>30</v>
      </c>
      <c r="J49" s="9" t="n">
        <v>5</v>
      </c>
      <c r="K49" s="12" t="s">
        <v>107</v>
      </c>
      <c r="L49" s="13" t="s">
        <v>65</v>
      </c>
      <c r="M49" s="14"/>
      <c r="N49" s="15"/>
      <c r="O49" s="14"/>
      <c r="P49" s="14"/>
      <c r="Q49" s="16"/>
      <c r="R49" s="0"/>
      <c r="S49" s="14" t="n">
        <v>816</v>
      </c>
      <c r="T49" s="14"/>
      <c r="U49" s="14"/>
      <c r="V49" s="14" t="n">
        <f aca="false">S49+(T49*0.05)+(U49/240)</f>
        <v>816</v>
      </c>
      <c r="W49" s="0"/>
      <c r="X49" s="0"/>
      <c r="Y49" s="9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</row>
    <row r="50" customFormat="false" ht="13.8" hidden="false" customHeight="false" outlineLevel="0" collapsed="false">
      <c r="A50" s="0" t="n">
        <v>49</v>
      </c>
      <c r="B50" s="9" t="s">
        <v>25</v>
      </c>
      <c r="C50" s="9" t="s">
        <v>26</v>
      </c>
      <c r="D50" s="1" t="s">
        <v>27</v>
      </c>
      <c r="E50" s="1" t="s">
        <v>28</v>
      </c>
      <c r="F50" s="9" t="s">
        <v>29</v>
      </c>
      <c r="G50" s="10" t="n">
        <v>1789</v>
      </c>
      <c r="H50" s="9" t="s">
        <v>30</v>
      </c>
      <c r="I50" s="10" t="s">
        <v>30</v>
      </c>
      <c r="J50" s="9" t="n">
        <v>5</v>
      </c>
      <c r="K50" s="12" t="s">
        <v>107</v>
      </c>
      <c r="L50" s="13" t="s">
        <v>109</v>
      </c>
      <c r="M50" s="14"/>
      <c r="N50" s="15"/>
      <c r="O50" s="14"/>
      <c r="P50" s="14"/>
      <c r="Q50" s="16"/>
      <c r="R50" s="0"/>
      <c r="S50" s="14" t="n">
        <v>864</v>
      </c>
      <c r="T50" s="14"/>
      <c r="U50" s="14"/>
      <c r="V50" s="14" t="n">
        <f aca="false">S50+(T50*0.05)+(U50/240)</f>
        <v>864</v>
      </c>
      <c r="W50" s="0"/>
      <c r="X50" s="0"/>
      <c r="Y50" s="9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customFormat="false" ht="13.8" hidden="false" customHeight="false" outlineLevel="0" collapsed="false">
      <c r="A51" s="0" t="n">
        <v>50</v>
      </c>
      <c r="B51" s="9" t="s">
        <v>25</v>
      </c>
      <c r="C51" s="9" t="s">
        <v>26</v>
      </c>
      <c r="D51" s="1" t="s">
        <v>27</v>
      </c>
      <c r="E51" s="1" t="s">
        <v>28</v>
      </c>
      <c r="F51" s="9" t="s">
        <v>29</v>
      </c>
      <c r="G51" s="10" t="n">
        <v>1789</v>
      </c>
      <c r="H51" s="9" t="s">
        <v>30</v>
      </c>
      <c r="I51" s="10" t="s">
        <v>30</v>
      </c>
      <c r="J51" s="9" t="n">
        <v>5</v>
      </c>
      <c r="K51" s="12" t="s">
        <v>48</v>
      </c>
      <c r="L51" s="13" t="s">
        <v>54</v>
      </c>
      <c r="M51" s="14" t="n">
        <v>150</v>
      </c>
      <c r="N51" s="15" t="s">
        <v>43</v>
      </c>
      <c r="O51" s="14"/>
      <c r="P51" s="14" t="n">
        <v>30</v>
      </c>
      <c r="Q51" s="16"/>
      <c r="R51" s="17" t="n">
        <f aca="false">O51+(0.05*P51)+(Q51/240)</f>
        <v>1.5</v>
      </c>
      <c r="S51" s="14" t="n">
        <v>225</v>
      </c>
      <c r="T51" s="14"/>
      <c r="U51" s="14"/>
      <c r="V51" s="14" t="n">
        <f aca="false">S51+(T51*0.05)+(U51/240)</f>
        <v>225</v>
      </c>
      <c r="W51" s="14" t="n">
        <f aca="false">M51*R51</f>
        <v>225</v>
      </c>
      <c r="X51" s="18" t="n">
        <f aca="false">V51-W51</f>
        <v>0</v>
      </c>
      <c r="Y51" s="9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customFormat="false" ht="13.8" hidden="false" customHeight="false" outlineLevel="0" collapsed="false">
      <c r="A52" s="0" t="n">
        <v>51</v>
      </c>
      <c r="B52" s="9" t="s">
        <v>25</v>
      </c>
      <c r="C52" s="9" t="s">
        <v>26</v>
      </c>
      <c r="D52" s="1" t="s">
        <v>27</v>
      </c>
      <c r="E52" s="1" t="s">
        <v>28</v>
      </c>
      <c r="F52" s="9" t="s">
        <v>29</v>
      </c>
      <c r="G52" s="10" t="n">
        <v>1789</v>
      </c>
      <c r="H52" s="9" t="s">
        <v>30</v>
      </c>
      <c r="I52" s="10" t="s">
        <v>30</v>
      </c>
      <c r="J52" s="9" t="n">
        <v>5</v>
      </c>
      <c r="K52" s="12" t="s">
        <v>48</v>
      </c>
      <c r="L52" s="13" t="s">
        <v>108</v>
      </c>
      <c r="M52" s="14" t="n">
        <v>228</v>
      </c>
      <c r="N52" s="15" t="s">
        <v>43</v>
      </c>
      <c r="O52" s="14"/>
      <c r="P52" s="14" t="n">
        <v>30</v>
      </c>
      <c r="Q52" s="16"/>
      <c r="R52" s="17" t="n">
        <f aca="false">O52+(0.05*P52)+(Q52/240)</f>
        <v>1.5</v>
      </c>
      <c r="S52" s="14" t="n">
        <v>342</v>
      </c>
      <c r="T52" s="14"/>
      <c r="U52" s="14"/>
      <c r="V52" s="14" t="n">
        <f aca="false">S52+(T52*0.05)+(U52/240)</f>
        <v>342</v>
      </c>
      <c r="W52" s="14" t="n">
        <f aca="false">M52*R52</f>
        <v>342</v>
      </c>
      <c r="X52" s="18" t="n">
        <f aca="false">V52-W52</f>
        <v>0</v>
      </c>
      <c r="Y52" s="9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</row>
    <row r="53" customFormat="false" ht="13.8" hidden="false" customHeight="false" outlineLevel="0" collapsed="false">
      <c r="A53" s="0" t="n">
        <v>52</v>
      </c>
      <c r="B53" s="9" t="s">
        <v>25</v>
      </c>
      <c r="C53" s="9" t="s">
        <v>26</v>
      </c>
      <c r="D53" s="1" t="s">
        <v>27</v>
      </c>
      <c r="E53" s="1" t="s">
        <v>28</v>
      </c>
      <c r="F53" s="9" t="s">
        <v>29</v>
      </c>
      <c r="G53" s="10" t="n">
        <v>1789</v>
      </c>
      <c r="H53" s="9" t="s">
        <v>30</v>
      </c>
      <c r="I53" s="10" t="s">
        <v>30</v>
      </c>
      <c r="J53" s="9" t="n">
        <v>5</v>
      </c>
      <c r="K53" s="12" t="s">
        <v>110</v>
      </c>
      <c r="L53" s="13" t="s">
        <v>111</v>
      </c>
      <c r="M53" s="14" t="n">
        <v>1757</v>
      </c>
      <c r="N53" s="21" t="s">
        <v>34</v>
      </c>
      <c r="O53" s="14"/>
      <c r="P53" s="14"/>
      <c r="Q53" s="16"/>
      <c r="R53" s="0"/>
      <c r="S53" s="14" t="n">
        <v>6811</v>
      </c>
      <c r="T53" s="14"/>
      <c r="U53" s="14"/>
      <c r="V53" s="14" t="n">
        <f aca="false">S53+(T53*0.05)+(U53/240)</f>
        <v>6811</v>
      </c>
      <c r="W53" s="0"/>
      <c r="X53" s="0"/>
      <c r="Y53" s="9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</row>
    <row r="54" customFormat="false" ht="13.8" hidden="false" customHeight="false" outlineLevel="0" collapsed="false">
      <c r="A54" s="0" t="n">
        <v>53</v>
      </c>
      <c r="B54" s="9" t="s">
        <v>25</v>
      </c>
      <c r="C54" s="9" t="s">
        <v>26</v>
      </c>
      <c r="D54" s="1" t="s">
        <v>27</v>
      </c>
      <c r="E54" s="1" t="s">
        <v>28</v>
      </c>
      <c r="F54" s="9" t="s">
        <v>29</v>
      </c>
      <c r="G54" s="10" t="n">
        <v>1789</v>
      </c>
      <c r="H54" s="9" t="s">
        <v>30</v>
      </c>
      <c r="I54" s="10" t="s">
        <v>30</v>
      </c>
      <c r="J54" s="9" t="n">
        <v>5</v>
      </c>
      <c r="K54" s="12" t="s">
        <v>112</v>
      </c>
      <c r="L54" s="13" t="s">
        <v>39</v>
      </c>
      <c r="M54" s="14" t="n">
        <v>88</v>
      </c>
      <c r="N54" s="21" t="s">
        <v>34</v>
      </c>
      <c r="O54" s="14"/>
      <c r="P54" s="14"/>
      <c r="Q54" s="16"/>
      <c r="R54" s="0"/>
      <c r="S54" s="14" t="n">
        <v>132</v>
      </c>
      <c r="T54" s="14"/>
      <c r="U54" s="14"/>
      <c r="V54" s="14" t="n">
        <f aca="false">S54+(T54*0.05)+(U54/240)</f>
        <v>132</v>
      </c>
      <c r="W54" s="0"/>
      <c r="X54" s="0"/>
      <c r="Y54" s="9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</row>
    <row r="55" customFormat="false" ht="13.8" hidden="false" customHeight="false" outlineLevel="0" collapsed="false">
      <c r="A55" s="0" t="n">
        <v>54</v>
      </c>
      <c r="B55" s="9" t="s">
        <v>25</v>
      </c>
      <c r="C55" s="9" t="s">
        <v>26</v>
      </c>
      <c r="D55" s="1" t="s">
        <v>27</v>
      </c>
      <c r="E55" s="1" t="s">
        <v>28</v>
      </c>
      <c r="F55" s="9" t="s">
        <v>29</v>
      </c>
      <c r="G55" s="10" t="n">
        <v>1789</v>
      </c>
      <c r="H55" s="9" t="s">
        <v>30</v>
      </c>
      <c r="I55" s="10" t="s">
        <v>30</v>
      </c>
      <c r="J55" s="9" t="n">
        <v>5</v>
      </c>
      <c r="K55" s="12" t="s">
        <v>112</v>
      </c>
      <c r="L55" s="13" t="s">
        <v>71</v>
      </c>
      <c r="M55" s="14" t="n">
        <v>2494</v>
      </c>
      <c r="N55" s="15"/>
      <c r="O55" s="14"/>
      <c r="P55" s="14"/>
      <c r="Q55" s="16"/>
      <c r="R55" s="0"/>
      <c r="S55" s="14" t="n">
        <v>3741</v>
      </c>
      <c r="T55" s="14"/>
      <c r="U55" s="14"/>
      <c r="V55" s="14" t="n">
        <f aca="false">S55+(T55*0.05)+(U55/240)</f>
        <v>3741</v>
      </c>
      <c r="W55" s="0"/>
      <c r="X55" s="0"/>
      <c r="Y55" s="9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</row>
    <row r="56" customFormat="false" ht="13.8" hidden="false" customHeight="false" outlineLevel="0" collapsed="false">
      <c r="A56" s="0" t="n">
        <v>55</v>
      </c>
      <c r="B56" s="9" t="s">
        <v>25</v>
      </c>
      <c r="C56" s="9" t="s">
        <v>26</v>
      </c>
      <c r="D56" s="1" t="s">
        <v>27</v>
      </c>
      <c r="E56" s="1" t="s">
        <v>28</v>
      </c>
      <c r="F56" s="9" t="s">
        <v>29</v>
      </c>
      <c r="G56" s="10" t="n">
        <v>1789</v>
      </c>
      <c r="H56" s="9" t="s">
        <v>30</v>
      </c>
      <c r="I56" s="10" t="s">
        <v>30</v>
      </c>
      <c r="J56" s="9" t="n">
        <v>5</v>
      </c>
      <c r="K56" s="12" t="s">
        <v>112</v>
      </c>
      <c r="L56" s="13" t="s">
        <v>108</v>
      </c>
      <c r="M56" s="14" t="n">
        <v>17824</v>
      </c>
      <c r="N56" s="15"/>
      <c r="O56" s="14"/>
      <c r="P56" s="14"/>
      <c r="Q56" s="16"/>
      <c r="R56" s="0"/>
      <c r="S56" s="14" t="n">
        <v>36736</v>
      </c>
      <c r="T56" s="14"/>
      <c r="U56" s="14"/>
      <c r="V56" s="14" t="n">
        <f aca="false">S56+(T56*0.05)+(U56/240)</f>
        <v>36736</v>
      </c>
      <c r="W56" s="0"/>
      <c r="X56" s="0"/>
      <c r="Y56" s="9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</row>
    <row r="57" customFormat="false" ht="13.8" hidden="false" customHeight="false" outlineLevel="0" collapsed="false">
      <c r="A57" s="0" t="n">
        <v>56</v>
      </c>
      <c r="B57" s="9" t="s">
        <v>25</v>
      </c>
      <c r="C57" s="9" t="s">
        <v>26</v>
      </c>
      <c r="D57" s="1" t="s">
        <v>27</v>
      </c>
      <c r="E57" s="1" t="s">
        <v>28</v>
      </c>
      <c r="F57" s="9" t="s">
        <v>29</v>
      </c>
      <c r="G57" s="10" t="n">
        <v>1789</v>
      </c>
      <c r="H57" s="9" t="s">
        <v>30</v>
      </c>
      <c r="I57" s="10" t="s">
        <v>30</v>
      </c>
      <c r="J57" s="9" t="n">
        <v>5</v>
      </c>
      <c r="K57" s="12" t="s">
        <v>112</v>
      </c>
      <c r="L57" s="13" t="s">
        <v>65</v>
      </c>
      <c r="M57" s="14" t="n">
        <v>28148</v>
      </c>
      <c r="N57" s="15"/>
      <c r="O57" s="14"/>
      <c r="P57" s="14"/>
      <c r="Q57" s="16"/>
      <c r="R57" s="0"/>
      <c r="S57" s="14" t="n">
        <v>42222</v>
      </c>
      <c r="T57" s="14"/>
      <c r="U57" s="14"/>
      <c r="V57" s="14" t="n">
        <f aca="false">S57+(T57*0.05)+(U57/240)</f>
        <v>42222</v>
      </c>
      <c r="W57" s="0"/>
      <c r="X57" s="0"/>
      <c r="Y57" s="9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</row>
    <row r="58" customFormat="false" ht="13.8" hidden="false" customHeight="false" outlineLevel="0" collapsed="false">
      <c r="A58" s="0" t="n">
        <v>57</v>
      </c>
      <c r="B58" s="9" t="s">
        <v>25</v>
      </c>
      <c r="C58" s="9" t="s">
        <v>26</v>
      </c>
      <c r="D58" s="1" t="s">
        <v>27</v>
      </c>
      <c r="E58" s="1" t="s">
        <v>28</v>
      </c>
      <c r="F58" s="9" t="s">
        <v>29</v>
      </c>
      <c r="G58" s="10" t="n">
        <v>1789</v>
      </c>
      <c r="H58" s="9" t="s">
        <v>30</v>
      </c>
      <c r="I58" s="10" t="s">
        <v>30</v>
      </c>
      <c r="J58" s="9" t="n">
        <v>5</v>
      </c>
      <c r="K58" s="12" t="s">
        <v>113</v>
      </c>
      <c r="L58" s="13" t="s">
        <v>54</v>
      </c>
      <c r="M58" s="14"/>
      <c r="N58" s="15"/>
      <c r="O58" s="14"/>
      <c r="P58" s="14"/>
      <c r="Q58" s="16"/>
      <c r="R58" s="0"/>
      <c r="S58" s="14" t="n">
        <v>6692</v>
      </c>
      <c r="T58" s="14"/>
      <c r="U58" s="14"/>
      <c r="V58" s="14" t="n">
        <f aca="false">S58+(T58*0.05)+(U58/240)</f>
        <v>6692</v>
      </c>
      <c r="W58" s="0"/>
      <c r="X58" s="0"/>
      <c r="Y58" s="9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</row>
    <row r="59" customFormat="false" ht="13.8" hidden="false" customHeight="false" outlineLevel="0" collapsed="false">
      <c r="A59" s="0" t="n">
        <v>58</v>
      </c>
      <c r="B59" s="9" t="s">
        <v>25</v>
      </c>
      <c r="C59" s="9" t="s">
        <v>26</v>
      </c>
      <c r="D59" s="1" t="s">
        <v>27</v>
      </c>
      <c r="E59" s="1" t="s">
        <v>28</v>
      </c>
      <c r="F59" s="9" t="s">
        <v>29</v>
      </c>
      <c r="G59" s="10" t="n">
        <v>1789</v>
      </c>
      <c r="H59" s="9" t="s">
        <v>30</v>
      </c>
      <c r="I59" s="10" t="s">
        <v>30</v>
      </c>
      <c r="J59" s="9" t="n">
        <v>5</v>
      </c>
      <c r="K59" s="12" t="s">
        <v>114</v>
      </c>
      <c r="L59" s="13" t="s">
        <v>54</v>
      </c>
      <c r="M59" s="14"/>
      <c r="N59" s="15"/>
      <c r="O59" s="14"/>
      <c r="P59" s="14"/>
      <c r="Q59" s="16"/>
      <c r="R59" s="0"/>
      <c r="S59" s="14" t="n">
        <v>116736</v>
      </c>
      <c r="T59" s="14"/>
      <c r="U59" s="14"/>
      <c r="V59" s="14" t="n">
        <f aca="false">S59+(T59*0.05)+(U59/240)</f>
        <v>116736</v>
      </c>
      <c r="W59" s="0"/>
      <c r="X59" s="0"/>
      <c r="Y59" s="9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</row>
    <row r="60" customFormat="false" ht="13.8" hidden="false" customHeight="false" outlineLevel="0" collapsed="false">
      <c r="A60" s="0" t="n">
        <v>59</v>
      </c>
      <c r="B60" s="9" t="s">
        <v>25</v>
      </c>
      <c r="C60" s="9" t="s">
        <v>26</v>
      </c>
      <c r="D60" s="1" t="s">
        <v>27</v>
      </c>
      <c r="E60" s="1" t="s">
        <v>28</v>
      </c>
      <c r="F60" s="9" t="s">
        <v>29</v>
      </c>
      <c r="G60" s="10" t="n">
        <v>1789</v>
      </c>
      <c r="H60" s="9" t="s">
        <v>30</v>
      </c>
      <c r="I60" s="10" t="s">
        <v>30</v>
      </c>
      <c r="J60" s="9" t="n">
        <v>5</v>
      </c>
      <c r="K60" s="12" t="s">
        <v>115</v>
      </c>
      <c r="L60" s="13" t="s">
        <v>54</v>
      </c>
      <c r="M60" s="14" t="n">
        <v>27300</v>
      </c>
      <c r="N60" s="15" t="s">
        <v>34</v>
      </c>
      <c r="O60" s="14" t="n">
        <v>0.1</v>
      </c>
      <c r="P60" s="14"/>
      <c r="Q60" s="16"/>
      <c r="R60" s="17" t="n">
        <f aca="false">O60+(0.05*P60)+(Q60/240)</f>
        <v>0.1</v>
      </c>
      <c r="S60" s="14" t="n">
        <v>2730</v>
      </c>
      <c r="T60" s="14"/>
      <c r="U60" s="14"/>
      <c r="V60" s="14" t="n">
        <f aca="false">S60+(T60*0.05)+(U60/240)</f>
        <v>2730</v>
      </c>
      <c r="W60" s="14" t="n">
        <f aca="false">M60*R60</f>
        <v>2730</v>
      </c>
      <c r="X60" s="18" t="n">
        <f aca="false">V60-W60</f>
        <v>0</v>
      </c>
      <c r="Y60" s="9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</row>
    <row r="61" customFormat="false" ht="13.8" hidden="false" customHeight="false" outlineLevel="0" collapsed="false">
      <c r="A61" s="0" t="n">
        <v>60</v>
      </c>
      <c r="B61" s="9" t="s">
        <v>25</v>
      </c>
      <c r="C61" s="9" t="s">
        <v>26</v>
      </c>
      <c r="D61" s="1" t="s">
        <v>27</v>
      </c>
      <c r="E61" s="1" t="s">
        <v>28</v>
      </c>
      <c r="F61" s="9" t="s">
        <v>29</v>
      </c>
      <c r="G61" s="10" t="n">
        <v>1789</v>
      </c>
      <c r="H61" s="9" t="s">
        <v>30</v>
      </c>
      <c r="I61" s="10" t="s">
        <v>30</v>
      </c>
      <c r="J61" s="9" t="n">
        <v>5</v>
      </c>
      <c r="K61" s="12" t="s">
        <v>116</v>
      </c>
      <c r="L61" s="13" t="s">
        <v>65</v>
      </c>
      <c r="M61" s="14" t="n">
        <v>350100</v>
      </c>
      <c r="N61" s="15" t="s">
        <v>34</v>
      </c>
      <c r="O61" s="14" t="n">
        <f aca="false">S61/M61</f>
        <v>0.0666666666666667</v>
      </c>
      <c r="P61" s="14"/>
      <c r="Q61" s="16"/>
      <c r="R61" s="17" t="n">
        <f aca="false">O61+(0.05*P61)+(Q61/240)</f>
        <v>0.0666666666666667</v>
      </c>
      <c r="S61" s="14" t="n">
        <v>23340</v>
      </c>
      <c r="T61" s="14"/>
      <c r="U61" s="14"/>
      <c r="V61" s="14" t="n">
        <f aca="false">S61+(T61*0.05)+(U61/240)</f>
        <v>23340</v>
      </c>
      <c r="W61" s="14" t="n">
        <f aca="false">M61*R61</f>
        <v>23340</v>
      </c>
      <c r="X61" s="18" t="n">
        <f aca="false">V61-W61</f>
        <v>0</v>
      </c>
      <c r="Y61" s="9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</row>
    <row r="62" customFormat="false" ht="13.8" hidden="false" customHeight="false" outlineLevel="0" collapsed="false">
      <c r="A62" s="0" t="n">
        <v>61</v>
      </c>
      <c r="B62" s="9" t="s">
        <v>25</v>
      </c>
      <c r="C62" s="9" t="s">
        <v>26</v>
      </c>
      <c r="D62" s="1" t="s">
        <v>27</v>
      </c>
      <c r="E62" s="1" t="s">
        <v>28</v>
      </c>
      <c r="F62" s="9" t="s">
        <v>29</v>
      </c>
      <c r="G62" s="10" t="n">
        <v>1789</v>
      </c>
      <c r="H62" s="9" t="s">
        <v>30</v>
      </c>
      <c r="I62" s="10" t="s">
        <v>30</v>
      </c>
      <c r="J62" s="9" t="n">
        <v>5</v>
      </c>
      <c r="K62" s="12" t="s">
        <v>117</v>
      </c>
      <c r="L62" s="13" t="s">
        <v>118</v>
      </c>
      <c r="M62" s="14" t="n">
        <v>72300</v>
      </c>
      <c r="N62" s="15" t="s">
        <v>34</v>
      </c>
      <c r="O62" s="14"/>
      <c r="P62" s="14" t="n">
        <v>20</v>
      </c>
      <c r="Q62" s="16"/>
      <c r="R62" s="17" t="n">
        <f aca="false">O62+(0.05*P62)+(Q62/240)</f>
        <v>1</v>
      </c>
      <c r="S62" s="14" t="n">
        <v>72300</v>
      </c>
      <c r="T62" s="14"/>
      <c r="U62" s="14"/>
      <c r="V62" s="14" t="n">
        <f aca="false">S62+(T62*0.05)+(U62/240)</f>
        <v>72300</v>
      </c>
      <c r="W62" s="14" t="n">
        <f aca="false">M62*R62</f>
        <v>72300</v>
      </c>
      <c r="X62" s="18" t="n">
        <f aca="false">V62-W62</f>
        <v>0</v>
      </c>
      <c r="Y62" s="9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</row>
    <row r="63" customFormat="false" ht="13.8" hidden="false" customHeight="false" outlineLevel="0" collapsed="false">
      <c r="A63" s="0" t="n">
        <v>62</v>
      </c>
      <c r="B63" s="9" t="s">
        <v>25</v>
      </c>
      <c r="C63" s="9" t="s">
        <v>26</v>
      </c>
      <c r="D63" s="1" t="s">
        <v>27</v>
      </c>
      <c r="E63" s="1" t="s">
        <v>28</v>
      </c>
      <c r="F63" s="9" t="s">
        <v>29</v>
      </c>
      <c r="G63" s="10" t="n">
        <v>1789</v>
      </c>
      <c r="H63" s="9" t="s">
        <v>30</v>
      </c>
      <c r="I63" s="10" t="s">
        <v>30</v>
      </c>
      <c r="J63" s="9" t="n">
        <v>5</v>
      </c>
      <c r="K63" s="12" t="s">
        <v>117</v>
      </c>
      <c r="L63" s="13" t="s">
        <v>71</v>
      </c>
      <c r="M63" s="14" t="n">
        <v>25020</v>
      </c>
      <c r="N63" s="15" t="s">
        <v>34</v>
      </c>
      <c r="O63" s="14"/>
      <c r="P63" s="14" t="n">
        <v>20</v>
      </c>
      <c r="Q63" s="16"/>
      <c r="R63" s="17" t="n">
        <f aca="false">O63+(0.05*P63)+(Q63/240)</f>
        <v>1</v>
      </c>
      <c r="S63" s="14" t="n">
        <v>25020</v>
      </c>
      <c r="T63" s="14"/>
      <c r="U63" s="14"/>
      <c r="V63" s="14" t="n">
        <f aca="false">S63+(T63*0.05)+(U63/240)</f>
        <v>25020</v>
      </c>
      <c r="W63" s="14" t="n">
        <f aca="false">M63*R63</f>
        <v>25020</v>
      </c>
      <c r="X63" s="18" t="n">
        <f aca="false">V63-W63</f>
        <v>0</v>
      </c>
      <c r="Y63" s="9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</row>
    <row r="64" customFormat="false" ht="13.8" hidden="false" customHeight="false" outlineLevel="0" collapsed="false">
      <c r="A64" s="0" t="n">
        <v>63</v>
      </c>
      <c r="B64" s="9" t="s">
        <v>25</v>
      </c>
      <c r="C64" s="9" t="s">
        <v>26</v>
      </c>
      <c r="D64" s="1" t="s">
        <v>27</v>
      </c>
      <c r="E64" s="1" t="s">
        <v>28</v>
      </c>
      <c r="F64" s="9" t="s">
        <v>29</v>
      </c>
      <c r="G64" s="10" t="n">
        <v>1789</v>
      </c>
      <c r="H64" s="9" t="s">
        <v>30</v>
      </c>
      <c r="I64" s="10" t="s">
        <v>30</v>
      </c>
      <c r="J64" s="9" t="n">
        <v>5</v>
      </c>
      <c r="K64" s="12" t="s">
        <v>119</v>
      </c>
      <c r="L64" s="13" t="s">
        <v>71</v>
      </c>
      <c r="M64" s="14" t="n">
        <v>3700</v>
      </c>
      <c r="N64" s="15" t="s">
        <v>45</v>
      </c>
      <c r="O64" s="14" t="n">
        <v>4</v>
      </c>
      <c r="P64" s="14"/>
      <c r="Q64" s="16"/>
      <c r="R64" s="17" t="n">
        <f aca="false">O64+(0.05*P64)+(Q64/240)</f>
        <v>4</v>
      </c>
      <c r="S64" s="14" t="n">
        <v>14800</v>
      </c>
      <c r="T64" s="14"/>
      <c r="U64" s="14"/>
      <c r="V64" s="14" t="n">
        <f aca="false">S64+(T64*0.05)+(U64/240)</f>
        <v>14800</v>
      </c>
      <c r="W64" s="14" t="n">
        <f aca="false">M64*R64</f>
        <v>14800</v>
      </c>
      <c r="X64" s="18" t="n">
        <f aca="false">V64-W64</f>
        <v>0</v>
      </c>
      <c r="Y64" s="9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</row>
    <row r="65" customFormat="false" ht="13.8" hidden="false" customHeight="false" outlineLevel="0" collapsed="false">
      <c r="A65" s="0" t="n">
        <v>64</v>
      </c>
      <c r="B65" s="9" t="s">
        <v>25</v>
      </c>
      <c r="C65" s="9" t="s">
        <v>26</v>
      </c>
      <c r="D65" s="1" t="s">
        <v>27</v>
      </c>
      <c r="E65" s="1" t="s">
        <v>28</v>
      </c>
      <c r="F65" s="9" t="s">
        <v>29</v>
      </c>
      <c r="G65" s="10" t="n">
        <v>1789</v>
      </c>
      <c r="H65" s="9" t="s">
        <v>30</v>
      </c>
      <c r="I65" s="10" t="s">
        <v>30</v>
      </c>
      <c r="J65" s="9" t="n">
        <v>5</v>
      </c>
      <c r="K65" s="12" t="s">
        <v>120</v>
      </c>
      <c r="L65" s="13" t="s">
        <v>71</v>
      </c>
      <c r="M65" s="14" t="n">
        <v>458</v>
      </c>
      <c r="N65" s="15" t="s">
        <v>34</v>
      </c>
      <c r="O65" s="14"/>
      <c r="P65" s="14" t="n">
        <v>14</v>
      </c>
      <c r="Q65" s="16"/>
      <c r="R65" s="17" t="n">
        <f aca="false">O65+(0.05*P65)+(Q65/240)</f>
        <v>0.7</v>
      </c>
      <c r="S65" s="14" t="n">
        <v>321</v>
      </c>
      <c r="T65" s="14"/>
      <c r="U65" s="14"/>
      <c r="V65" s="14" t="n">
        <f aca="false">S65+(T65*0.05)+(U65/240)</f>
        <v>321</v>
      </c>
      <c r="W65" s="14" t="n">
        <f aca="false">M65*R65</f>
        <v>320.6</v>
      </c>
      <c r="X65" s="18" t="n">
        <f aca="false">V65-W65</f>
        <v>0.399999999999977</v>
      </c>
      <c r="Y65" s="9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</row>
    <row r="66" customFormat="false" ht="13.8" hidden="false" customHeight="false" outlineLevel="0" collapsed="false">
      <c r="A66" s="0" t="n">
        <v>65</v>
      </c>
      <c r="B66" s="9" t="s">
        <v>25</v>
      </c>
      <c r="C66" s="9" t="s">
        <v>26</v>
      </c>
      <c r="D66" s="1" t="s">
        <v>27</v>
      </c>
      <c r="E66" s="1" t="s">
        <v>28</v>
      </c>
      <c r="F66" s="9" t="s">
        <v>29</v>
      </c>
      <c r="G66" s="10" t="n">
        <v>1789</v>
      </c>
      <c r="H66" s="9" t="s">
        <v>30</v>
      </c>
      <c r="I66" s="10" t="s">
        <v>30</v>
      </c>
      <c r="J66" s="9" t="n">
        <v>5</v>
      </c>
      <c r="K66" s="12" t="s">
        <v>121</v>
      </c>
      <c r="L66" s="13" t="s">
        <v>65</v>
      </c>
      <c r="M66" s="14" t="n">
        <v>500</v>
      </c>
      <c r="N66" s="15" t="s">
        <v>34</v>
      </c>
      <c r="O66" s="14" t="n">
        <v>0.3</v>
      </c>
      <c r="P66" s="14"/>
      <c r="Q66" s="16"/>
      <c r="R66" s="17" t="n">
        <f aca="false">O66+(0.05*P66)+(Q66/240)</f>
        <v>0.3</v>
      </c>
      <c r="S66" s="14" t="n">
        <v>150</v>
      </c>
      <c r="T66" s="14"/>
      <c r="U66" s="14"/>
      <c r="V66" s="14" t="n">
        <f aca="false">S66+(T66*0.05)+(U66/240)</f>
        <v>150</v>
      </c>
      <c r="W66" s="14" t="n">
        <f aca="false">M66*R66</f>
        <v>150</v>
      </c>
      <c r="X66" s="18" t="n">
        <f aca="false">V66-W66</f>
        <v>0</v>
      </c>
      <c r="Y66" s="9" t="s">
        <v>74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</row>
    <row r="67" customFormat="false" ht="13.8" hidden="false" customHeight="false" outlineLevel="0" collapsed="false">
      <c r="A67" s="0" t="n">
        <v>66</v>
      </c>
      <c r="B67" s="9" t="s">
        <v>25</v>
      </c>
      <c r="C67" s="9" t="s">
        <v>26</v>
      </c>
      <c r="D67" s="1" t="s">
        <v>27</v>
      </c>
      <c r="E67" s="1" t="s">
        <v>28</v>
      </c>
      <c r="F67" s="9" t="s">
        <v>29</v>
      </c>
      <c r="G67" s="10" t="n">
        <v>1789</v>
      </c>
      <c r="H67" s="9" t="s">
        <v>30</v>
      </c>
      <c r="I67" s="10" t="s">
        <v>30</v>
      </c>
      <c r="J67" s="9" t="n">
        <v>5</v>
      </c>
      <c r="K67" s="12" t="s">
        <v>122</v>
      </c>
      <c r="L67" s="13" t="s">
        <v>71</v>
      </c>
      <c r="M67" s="14" t="n">
        <v>16000</v>
      </c>
      <c r="N67" s="15" t="s">
        <v>34</v>
      </c>
      <c r="O67" s="14" t="n">
        <v>0.4</v>
      </c>
      <c r="P67" s="14"/>
      <c r="Q67" s="16"/>
      <c r="R67" s="17" t="n">
        <f aca="false">O67+(0.05*P67)+(Q67/240)</f>
        <v>0.4</v>
      </c>
      <c r="S67" s="14" t="n">
        <v>6400</v>
      </c>
      <c r="T67" s="14"/>
      <c r="U67" s="14"/>
      <c r="V67" s="14" t="n">
        <f aca="false">S67+(T67*0.05)+(U67/240)</f>
        <v>6400</v>
      </c>
      <c r="W67" s="14" t="n">
        <f aca="false">M67*R67</f>
        <v>6400</v>
      </c>
      <c r="X67" s="18" t="n">
        <f aca="false">V67-W67</f>
        <v>0</v>
      </c>
      <c r="Y67" s="9" t="s">
        <v>69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</row>
    <row r="68" customFormat="false" ht="13.8" hidden="false" customHeight="false" outlineLevel="0" collapsed="false">
      <c r="A68" s="0" t="n">
        <v>67</v>
      </c>
      <c r="B68" s="9" t="s">
        <v>25</v>
      </c>
      <c r="C68" s="9" t="s">
        <v>26</v>
      </c>
      <c r="D68" s="1" t="s">
        <v>27</v>
      </c>
      <c r="E68" s="1" t="s">
        <v>28</v>
      </c>
      <c r="F68" s="9" t="s">
        <v>29</v>
      </c>
      <c r="G68" s="10" t="n">
        <v>1789</v>
      </c>
      <c r="H68" s="9" t="s">
        <v>30</v>
      </c>
      <c r="I68" s="10" t="s">
        <v>30</v>
      </c>
      <c r="J68" s="9" t="n">
        <v>5</v>
      </c>
      <c r="K68" s="12" t="s">
        <v>122</v>
      </c>
      <c r="L68" s="13" t="s">
        <v>123</v>
      </c>
      <c r="M68" s="14" t="n">
        <v>144754</v>
      </c>
      <c r="N68" s="15" t="s">
        <v>34</v>
      </c>
      <c r="O68" s="14" t="n">
        <v>0.4</v>
      </c>
      <c r="P68" s="14"/>
      <c r="Q68" s="16"/>
      <c r="R68" s="17" t="n">
        <f aca="false">O68+(0.05*P68)+(Q68/240)</f>
        <v>0.4</v>
      </c>
      <c r="S68" s="14" t="n">
        <v>57902</v>
      </c>
      <c r="T68" s="14"/>
      <c r="U68" s="14"/>
      <c r="V68" s="14" t="n">
        <f aca="false">S68+(T68*0.05)+(U68/240)</f>
        <v>57902</v>
      </c>
      <c r="W68" s="14" t="n">
        <f aca="false">M68*R68</f>
        <v>57901.6</v>
      </c>
      <c r="X68" s="18" t="n">
        <f aca="false">V68-W68</f>
        <v>0.399999999994179</v>
      </c>
      <c r="Y68" s="9" t="s">
        <v>69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</row>
    <row r="69" customFormat="false" ht="13.8" hidden="false" customHeight="false" outlineLevel="0" collapsed="false">
      <c r="A69" s="0" t="n">
        <v>68</v>
      </c>
      <c r="B69" s="9" t="s">
        <v>25</v>
      </c>
      <c r="C69" s="9" t="s">
        <v>26</v>
      </c>
      <c r="D69" s="1" t="s">
        <v>27</v>
      </c>
      <c r="E69" s="1" t="s">
        <v>28</v>
      </c>
      <c r="F69" s="9" t="s">
        <v>29</v>
      </c>
      <c r="G69" s="10" t="n">
        <v>1789</v>
      </c>
      <c r="H69" s="9" t="s">
        <v>30</v>
      </c>
      <c r="I69" s="10" t="s">
        <v>30</v>
      </c>
      <c r="J69" s="9" t="n">
        <v>5</v>
      </c>
      <c r="K69" s="12" t="s">
        <v>122</v>
      </c>
      <c r="L69" s="13" t="s">
        <v>109</v>
      </c>
      <c r="M69" s="14" t="n">
        <v>176100</v>
      </c>
      <c r="N69" s="15" t="s">
        <v>34</v>
      </c>
      <c r="O69" s="14" t="n">
        <v>0.4</v>
      </c>
      <c r="P69" s="14"/>
      <c r="Q69" s="16"/>
      <c r="R69" s="17" t="n">
        <f aca="false">O69+(0.05*P69)+(Q69/240)</f>
        <v>0.4</v>
      </c>
      <c r="S69" s="14" t="n">
        <v>70440</v>
      </c>
      <c r="T69" s="14"/>
      <c r="U69" s="14"/>
      <c r="V69" s="14" t="n">
        <f aca="false">S69+(T69*0.05)+(U69/240)</f>
        <v>70440</v>
      </c>
      <c r="W69" s="14" t="n">
        <f aca="false">M69*R69</f>
        <v>70440</v>
      </c>
      <c r="X69" s="18" t="n">
        <f aca="false">V69-W69</f>
        <v>0</v>
      </c>
      <c r="Y69" s="9" t="s">
        <v>69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</row>
    <row r="70" customFormat="false" ht="13.8" hidden="false" customHeight="false" outlineLevel="0" collapsed="false">
      <c r="A70" s="0" t="n">
        <v>69</v>
      </c>
      <c r="B70" s="9" t="s">
        <v>25</v>
      </c>
      <c r="C70" s="9" t="s">
        <v>26</v>
      </c>
      <c r="D70" s="1" t="s">
        <v>27</v>
      </c>
      <c r="E70" s="1" t="s">
        <v>28</v>
      </c>
      <c r="F70" s="9" t="s">
        <v>29</v>
      </c>
      <c r="G70" s="10" t="n">
        <v>1789</v>
      </c>
      <c r="H70" s="9" t="s">
        <v>30</v>
      </c>
      <c r="I70" s="10" t="s">
        <v>30</v>
      </c>
      <c r="J70" s="9" t="n">
        <v>5</v>
      </c>
      <c r="K70" s="12" t="s">
        <v>53</v>
      </c>
      <c r="L70" s="13" t="s">
        <v>54</v>
      </c>
      <c r="M70" s="14" t="n">
        <v>498000</v>
      </c>
      <c r="N70" s="15" t="s">
        <v>34</v>
      </c>
      <c r="O70" s="14"/>
      <c r="P70" s="14"/>
      <c r="Q70" s="16"/>
      <c r="R70" s="0"/>
      <c r="S70" s="14" t="n">
        <v>9960</v>
      </c>
      <c r="T70" s="14"/>
      <c r="U70" s="14"/>
      <c r="V70" s="14" t="n">
        <f aca="false">S70+(T70*0.05)+(U70/240)</f>
        <v>9960</v>
      </c>
      <c r="W70" s="0"/>
      <c r="X70" s="0"/>
      <c r="Y70" s="9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</row>
    <row r="71" customFormat="false" ht="13.8" hidden="false" customHeight="false" outlineLevel="0" collapsed="false">
      <c r="A71" s="0" t="n">
        <v>70</v>
      </c>
      <c r="B71" s="9" t="s">
        <v>25</v>
      </c>
      <c r="C71" s="9" t="s">
        <v>26</v>
      </c>
      <c r="D71" s="1" t="s">
        <v>27</v>
      </c>
      <c r="E71" s="1" t="s">
        <v>28</v>
      </c>
      <c r="F71" s="9" t="s">
        <v>29</v>
      </c>
      <c r="G71" s="10" t="n">
        <v>1789</v>
      </c>
      <c r="H71" s="9" t="s">
        <v>30</v>
      </c>
      <c r="I71" s="10" t="s">
        <v>30</v>
      </c>
      <c r="J71" s="9" t="n">
        <v>5</v>
      </c>
      <c r="K71" s="12" t="s">
        <v>124</v>
      </c>
      <c r="L71" s="13" t="s">
        <v>39</v>
      </c>
      <c r="M71" s="14" t="n">
        <v>4500</v>
      </c>
      <c r="N71" s="15" t="s">
        <v>34</v>
      </c>
      <c r="O71" s="14" t="n">
        <v>0.35</v>
      </c>
      <c r="P71" s="14"/>
      <c r="Q71" s="16"/>
      <c r="R71" s="17" t="n">
        <f aca="false">O71+(0.05*P71)+(Q71/240)</f>
        <v>0.35</v>
      </c>
      <c r="S71" s="14" t="n">
        <v>1575</v>
      </c>
      <c r="T71" s="14"/>
      <c r="U71" s="14"/>
      <c r="V71" s="14" t="n">
        <f aca="false">S71+(T71*0.05)+(U71/240)</f>
        <v>1575</v>
      </c>
      <c r="W71" s="14" t="n">
        <f aca="false">M71*R71</f>
        <v>1575</v>
      </c>
      <c r="X71" s="18" t="n">
        <f aca="false">V71-W71</f>
        <v>0</v>
      </c>
      <c r="Y71" s="9" t="s">
        <v>98</v>
      </c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</row>
    <row r="72" customFormat="false" ht="13.8" hidden="false" customHeight="false" outlineLevel="0" collapsed="false">
      <c r="A72" s="0" t="n">
        <v>71</v>
      </c>
      <c r="B72" s="9" t="s">
        <v>25</v>
      </c>
      <c r="C72" s="9" t="s">
        <v>26</v>
      </c>
      <c r="D72" s="1" t="s">
        <v>27</v>
      </c>
      <c r="E72" s="1" t="s">
        <v>28</v>
      </c>
      <c r="F72" s="9" t="s">
        <v>29</v>
      </c>
      <c r="G72" s="10" t="n">
        <v>1789</v>
      </c>
      <c r="H72" s="9" t="s">
        <v>30</v>
      </c>
      <c r="I72" s="10" t="s">
        <v>30</v>
      </c>
      <c r="J72" s="9" t="n">
        <v>5</v>
      </c>
      <c r="K72" s="12" t="s">
        <v>56</v>
      </c>
      <c r="L72" s="13" t="s">
        <v>37</v>
      </c>
      <c r="M72" s="14" t="n">
        <v>23017</v>
      </c>
      <c r="N72" s="15" t="s">
        <v>34</v>
      </c>
      <c r="O72" s="14" t="n">
        <v>1.3</v>
      </c>
      <c r="P72" s="14"/>
      <c r="Q72" s="16"/>
      <c r="R72" s="17" t="n">
        <f aca="false">O72+(0.05*P72)+(Q72/240)</f>
        <v>1.3</v>
      </c>
      <c r="S72" s="14" t="n">
        <v>29922</v>
      </c>
      <c r="T72" s="14"/>
      <c r="U72" s="14"/>
      <c r="V72" s="14" t="n">
        <f aca="false">S72+(T72*0.05)+(U72/240)</f>
        <v>29922</v>
      </c>
      <c r="W72" s="14" t="n">
        <f aca="false">M72*R72</f>
        <v>29922.1</v>
      </c>
      <c r="X72" s="18" t="n">
        <f aca="false">V72-W72</f>
        <v>-0.100000000002183</v>
      </c>
      <c r="Y72" s="9" t="s">
        <v>125</v>
      </c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</row>
    <row r="73" customFormat="false" ht="13.8" hidden="false" customHeight="false" outlineLevel="0" collapsed="false">
      <c r="A73" s="0" t="n">
        <v>72</v>
      </c>
      <c r="B73" s="9" t="s">
        <v>25</v>
      </c>
      <c r="C73" s="9" t="s">
        <v>26</v>
      </c>
      <c r="D73" s="1" t="s">
        <v>27</v>
      </c>
      <c r="E73" s="1" t="s">
        <v>28</v>
      </c>
      <c r="F73" s="9" t="s">
        <v>29</v>
      </c>
      <c r="G73" s="10" t="n">
        <v>1789</v>
      </c>
      <c r="H73" s="9" t="s">
        <v>30</v>
      </c>
      <c r="I73" s="10" t="s">
        <v>30</v>
      </c>
      <c r="J73" s="9" t="n">
        <v>5</v>
      </c>
      <c r="K73" s="12" t="s">
        <v>55</v>
      </c>
      <c r="L73" s="13" t="s">
        <v>37</v>
      </c>
      <c r="M73" s="14" t="n">
        <v>972</v>
      </c>
      <c r="N73" s="15" t="s">
        <v>34</v>
      </c>
      <c r="O73" s="14" t="n">
        <v>5</v>
      </c>
      <c r="P73" s="14"/>
      <c r="Q73" s="16"/>
      <c r="R73" s="17" t="n">
        <f aca="false">O73+(0.05*P73)+(Q73/240)</f>
        <v>5</v>
      </c>
      <c r="S73" s="14" t="n">
        <v>4860</v>
      </c>
      <c r="T73" s="14"/>
      <c r="U73" s="14"/>
      <c r="V73" s="14" t="n">
        <f aca="false">S73+(T73*0.05)+(U73/240)</f>
        <v>4860</v>
      </c>
      <c r="W73" s="14" t="n">
        <f aca="false">M73*R73</f>
        <v>4860</v>
      </c>
      <c r="X73" s="18" t="n">
        <f aca="false">V73-W73</f>
        <v>0</v>
      </c>
      <c r="Y73" s="9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</row>
    <row r="74" customFormat="false" ht="13.8" hidden="false" customHeight="false" outlineLevel="0" collapsed="false">
      <c r="A74" s="0" t="n">
        <v>73</v>
      </c>
      <c r="B74" s="9" t="s">
        <v>25</v>
      </c>
      <c r="C74" s="9" t="s">
        <v>26</v>
      </c>
      <c r="D74" s="1" t="s">
        <v>27</v>
      </c>
      <c r="E74" s="1" t="s">
        <v>28</v>
      </c>
      <c r="F74" s="9" t="s">
        <v>29</v>
      </c>
      <c r="G74" s="10" t="n">
        <v>1789</v>
      </c>
      <c r="H74" s="9" t="s">
        <v>30</v>
      </c>
      <c r="I74" s="10" t="s">
        <v>30</v>
      </c>
      <c r="J74" s="9" t="n">
        <v>5</v>
      </c>
      <c r="K74" s="12" t="s">
        <v>126</v>
      </c>
      <c r="L74" s="13" t="s">
        <v>71</v>
      </c>
      <c r="M74" s="14" t="n">
        <v>300</v>
      </c>
      <c r="N74" s="15" t="s">
        <v>127</v>
      </c>
      <c r="O74" s="14"/>
      <c r="P74" s="14" t="n">
        <v>50</v>
      </c>
      <c r="Q74" s="16"/>
      <c r="R74" s="17" t="n">
        <f aca="false">O74+(0.05*P74)+(Q74/240)</f>
        <v>2.5</v>
      </c>
      <c r="S74" s="14" t="n">
        <v>750</v>
      </c>
      <c r="T74" s="14"/>
      <c r="U74" s="14"/>
      <c r="V74" s="14" t="n">
        <f aca="false">S74+(T74*0.05)+(U74/240)</f>
        <v>750</v>
      </c>
      <c r="W74" s="14" t="n">
        <f aca="false">M74*R74</f>
        <v>750</v>
      </c>
      <c r="X74" s="18" t="n">
        <f aca="false">V74-W74</f>
        <v>0</v>
      </c>
      <c r="Y74" s="9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</row>
    <row r="75" customFormat="false" ht="13.8" hidden="false" customHeight="false" outlineLevel="0" collapsed="false">
      <c r="A75" s="0" t="n">
        <v>74</v>
      </c>
      <c r="B75" s="9" t="s">
        <v>25</v>
      </c>
      <c r="C75" s="9" t="s">
        <v>26</v>
      </c>
      <c r="D75" s="1" t="s">
        <v>27</v>
      </c>
      <c r="E75" s="1" t="s">
        <v>28</v>
      </c>
      <c r="F75" s="9" t="s">
        <v>29</v>
      </c>
      <c r="G75" s="10" t="n">
        <v>1789</v>
      </c>
      <c r="H75" s="9" t="s">
        <v>30</v>
      </c>
      <c r="I75" s="10" t="s">
        <v>30</v>
      </c>
      <c r="J75" s="9" t="n">
        <v>5</v>
      </c>
      <c r="K75" s="12" t="s">
        <v>128</v>
      </c>
      <c r="L75" s="13" t="s">
        <v>54</v>
      </c>
      <c r="M75" s="14"/>
      <c r="N75" s="15"/>
      <c r="O75" s="14"/>
      <c r="P75" s="14"/>
      <c r="Q75" s="16"/>
      <c r="R75" s="0"/>
      <c r="S75" s="14" t="n">
        <v>262</v>
      </c>
      <c r="T75" s="14"/>
      <c r="U75" s="14"/>
      <c r="V75" s="14" t="n">
        <f aca="false">S75+(T75*0.05)+(U75/240)</f>
        <v>262</v>
      </c>
      <c r="W75" s="0"/>
      <c r="X75" s="0"/>
      <c r="Y75" s="9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</row>
    <row r="76" customFormat="false" ht="13.8" hidden="false" customHeight="false" outlineLevel="0" collapsed="false">
      <c r="A76" s="0" t="n">
        <v>75</v>
      </c>
      <c r="B76" s="9" t="s">
        <v>25</v>
      </c>
      <c r="C76" s="9" t="s">
        <v>26</v>
      </c>
      <c r="D76" s="1" t="s">
        <v>27</v>
      </c>
      <c r="E76" s="1" t="s">
        <v>28</v>
      </c>
      <c r="F76" s="9" t="s">
        <v>29</v>
      </c>
      <c r="G76" s="10" t="n">
        <v>1789</v>
      </c>
      <c r="H76" s="9" t="s">
        <v>30</v>
      </c>
      <c r="I76" s="10" t="s">
        <v>30</v>
      </c>
      <c r="J76" s="9" t="n">
        <v>5</v>
      </c>
      <c r="K76" s="12" t="s">
        <v>129</v>
      </c>
      <c r="L76" s="13" t="s">
        <v>54</v>
      </c>
      <c r="M76" s="14" t="n">
        <v>520</v>
      </c>
      <c r="N76" s="15" t="s">
        <v>34</v>
      </c>
      <c r="O76" s="14" t="n">
        <v>1</v>
      </c>
      <c r="P76" s="14"/>
      <c r="Q76" s="16"/>
      <c r="R76" s="17" t="n">
        <f aca="false">O76+(0.05*P76)+(Q76/240)</f>
        <v>1</v>
      </c>
      <c r="S76" s="14" t="n">
        <v>520</v>
      </c>
      <c r="T76" s="14"/>
      <c r="U76" s="14"/>
      <c r="V76" s="14" t="n">
        <f aca="false">S76+(T76*0.05)+(U76/240)</f>
        <v>520</v>
      </c>
      <c r="W76" s="14" t="n">
        <f aca="false">M76*R76</f>
        <v>520</v>
      </c>
      <c r="X76" s="18" t="n">
        <f aca="false">V76-W76</f>
        <v>0</v>
      </c>
      <c r="Y76" s="9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</row>
    <row r="77" customFormat="false" ht="13.8" hidden="false" customHeight="false" outlineLevel="0" collapsed="false">
      <c r="A77" s="0" t="n">
        <v>76</v>
      </c>
      <c r="B77" s="9" t="s">
        <v>25</v>
      </c>
      <c r="C77" s="9" t="s">
        <v>26</v>
      </c>
      <c r="D77" s="1" t="s">
        <v>27</v>
      </c>
      <c r="E77" s="1" t="s">
        <v>28</v>
      </c>
      <c r="F77" s="9" t="s">
        <v>29</v>
      </c>
      <c r="G77" s="10" t="n">
        <v>1789</v>
      </c>
      <c r="H77" s="9" t="s">
        <v>30</v>
      </c>
      <c r="I77" s="10" t="s">
        <v>30</v>
      </c>
      <c r="J77" s="9" t="n">
        <v>5</v>
      </c>
      <c r="K77" s="20" t="s">
        <v>130</v>
      </c>
      <c r="L77" s="13" t="s">
        <v>71</v>
      </c>
      <c r="M77" s="14" t="n">
        <v>525</v>
      </c>
      <c r="N77" s="15" t="s">
        <v>34</v>
      </c>
      <c r="O77" s="14"/>
      <c r="P77" s="14" t="n">
        <v>30</v>
      </c>
      <c r="Q77" s="16"/>
      <c r="R77" s="17" t="n">
        <f aca="false">O77+(0.05*P77)+(Q77/240)</f>
        <v>1.5</v>
      </c>
      <c r="S77" s="14" t="n">
        <v>787</v>
      </c>
      <c r="T77" s="14"/>
      <c r="U77" s="14"/>
      <c r="V77" s="14" t="n">
        <f aca="false">S77+(T77*0.05)+(U77/240)</f>
        <v>787</v>
      </c>
      <c r="W77" s="14" t="n">
        <f aca="false">M77*R77</f>
        <v>787.5</v>
      </c>
      <c r="X77" s="18" t="n">
        <f aca="false">V77-W77</f>
        <v>-0.5</v>
      </c>
      <c r="Y77" s="9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</row>
    <row r="78" customFormat="false" ht="13.8" hidden="false" customHeight="false" outlineLevel="0" collapsed="false">
      <c r="A78" s="0" t="n">
        <v>77</v>
      </c>
      <c r="B78" s="9" t="s">
        <v>25</v>
      </c>
      <c r="C78" s="9" t="s">
        <v>26</v>
      </c>
      <c r="D78" s="1" t="s">
        <v>27</v>
      </c>
      <c r="E78" s="1" t="s">
        <v>28</v>
      </c>
      <c r="F78" s="9" t="s">
        <v>29</v>
      </c>
      <c r="G78" s="10" t="n">
        <v>1789</v>
      </c>
      <c r="H78" s="9" t="s">
        <v>30</v>
      </c>
      <c r="I78" s="10" t="s">
        <v>30</v>
      </c>
      <c r="J78" s="9" t="n">
        <v>5</v>
      </c>
      <c r="K78" s="12" t="s">
        <v>131</v>
      </c>
      <c r="L78" s="13" t="s">
        <v>71</v>
      </c>
      <c r="M78" s="14" t="n">
        <v>450</v>
      </c>
      <c r="N78" s="15" t="s">
        <v>34</v>
      </c>
      <c r="O78" s="14"/>
      <c r="P78" s="14" t="n">
        <v>28</v>
      </c>
      <c r="Q78" s="16"/>
      <c r="R78" s="17" t="n">
        <f aca="false">O78+(0.05*P78)+(Q78/240)</f>
        <v>1.4</v>
      </c>
      <c r="S78" s="14" t="n">
        <v>630</v>
      </c>
      <c r="T78" s="14"/>
      <c r="U78" s="14"/>
      <c r="V78" s="14" t="n">
        <f aca="false">S78+(T78*0.05)+(U78/240)</f>
        <v>630</v>
      </c>
      <c r="W78" s="14" t="n">
        <f aca="false">M78*R78</f>
        <v>630</v>
      </c>
      <c r="X78" s="18" t="n">
        <f aca="false">V78-W78</f>
        <v>0</v>
      </c>
      <c r="Y78" s="9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</row>
    <row r="79" customFormat="false" ht="13.8" hidden="false" customHeight="false" outlineLevel="0" collapsed="false">
      <c r="A79" s="0" t="n">
        <v>78</v>
      </c>
      <c r="B79" s="9" t="s">
        <v>25</v>
      </c>
      <c r="C79" s="9" t="s">
        <v>26</v>
      </c>
      <c r="D79" s="1" t="s">
        <v>27</v>
      </c>
      <c r="E79" s="1" t="s">
        <v>28</v>
      </c>
      <c r="F79" s="9" t="s">
        <v>29</v>
      </c>
      <c r="G79" s="10" t="n">
        <v>1789</v>
      </c>
      <c r="H79" s="9" t="s">
        <v>30</v>
      </c>
      <c r="I79" s="10" t="s">
        <v>30</v>
      </c>
      <c r="J79" s="9" t="n">
        <v>5</v>
      </c>
      <c r="K79" s="12" t="s">
        <v>132</v>
      </c>
      <c r="L79" s="13" t="s">
        <v>71</v>
      </c>
      <c r="M79" s="14" t="n">
        <v>2109</v>
      </c>
      <c r="N79" s="15" t="s">
        <v>34</v>
      </c>
      <c r="O79" s="14"/>
      <c r="P79" s="14" t="n">
        <v>30</v>
      </c>
      <c r="Q79" s="16"/>
      <c r="R79" s="17" t="n">
        <f aca="false">O79+(0.05*P79)+(Q79/240)</f>
        <v>1.5</v>
      </c>
      <c r="S79" s="14" t="n">
        <v>3163</v>
      </c>
      <c r="T79" s="14"/>
      <c r="U79" s="14"/>
      <c r="V79" s="14" t="n">
        <f aca="false">S79+(T79*0.05)+(U79/240)</f>
        <v>3163</v>
      </c>
      <c r="W79" s="14" t="n">
        <f aca="false">M79*R79</f>
        <v>3163.5</v>
      </c>
      <c r="X79" s="18" t="n">
        <f aca="false">V79-W79</f>
        <v>-0.5</v>
      </c>
      <c r="Y79" s="9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</row>
    <row r="80" customFormat="false" ht="13.8" hidden="false" customHeight="false" outlineLevel="0" collapsed="false">
      <c r="A80" s="0" t="n">
        <v>79</v>
      </c>
      <c r="B80" s="9" t="s">
        <v>25</v>
      </c>
      <c r="C80" s="9" t="s">
        <v>26</v>
      </c>
      <c r="D80" s="1" t="s">
        <v>27</v>
      </c>
      <c r="E80" s="1" t="s">
        <v>28</v>
      </c>
      <c r="F80" s="9" t="s">
        <v>29</v>
      </c>
      <c r="G80" s="10" t="n">
        <v>1789</v>
      </c>
      <c r="H80" s="9" t="s">
        <v>30</v>
      </c>
      <c r="I80" s="10" t="s">
        <v>30</v>
      </c>
      <c r="J80" s="9" t="n">
        <v>5</v>
      </c>
      <c r="K80" s="12" t="s">
        <v>133</v>
      </c>
      <c r="L80" s="13" t="s">
        <v>54</v>
      </c>
      <c r="M80" s="14" t="n">
        <v>31139</v>
      </c>
      <c r="N80" s="15" t="s">
        <v>34</v>
      </c>
      <c r="O80" s="14" t="n">
        <v>1</v>
      </c>
      <c r="P80" s="14"/>
      <c r="Q80" s="16"/>
      <c r="R80" s="17" t="n">
        <f aca="false">O80+(0.05*P80)+(Q80/240)</f>
        <v>1</v>
      </c>
      <c r="S80" s="14" t="n">
        <v>31139</v>
      </c>
      <c r="T80" s="14"/>
      <c r="U80" s="14"/>
      <c r="V80" s="14" t="n">
        <f aca="false">S80+(T80*0.05)+(U80/240)</f>
        <v>31139</v>
      </c>
      <c r="W80" s="14" t="n">
        <f aca="false">M80*R80</f>
        <v>31139</v>
      </c>
      <c r="X80" s="18" t="n">
        <f aca="false">V80-W80</f>
        <v>0</v>
      </c>
      <c r="Y80" s="9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</row>
    <row r="81" customFormat="false" ht="13.8" hidden="false" customHeight="false" outlineLevel="0" collapsed="false">
      <c r="A81" s="0" t="n">
        <v>80</v>
      </c>
      <c r="B81" s="9" t="s">
        <v>25</v>
      </c>
      <c r="C81" s="9" t="s">
        <v>26</v>
      </c>
      <c r="D81" s="1" t="s">
        <v>27</v>
      </c>
      <c r="E81" s="1" t="s">
        <v>28</v>
      </c>
      <c r="F81" s="9" t="s">
        <v>29</v>
      </c>
      <c r="G81" s="10" t="n">
        <v>1789</v>
      </c>
      <c r="H81" s="9" t="s">
        <v>30</v>
      </c>
      <c r="I81" s="10" t="s">
        <v>30</v>
      </c>
      <c r="J81" s="9" t="n">
        <v>5</v>
      </c>
      <c r="K81" s="12" t="s">
        <v>134</v>
      </c>
      <c r="L81" s="13" t="s">
        <v>54</v>
      </c>
      <c r="M81" s="14"/>
      <c r="N81" s="15"/>
      <c r="O81" s="14"/>
      <c r="P81" s="14"/>
      <c r="Q81" s="16"/>
      <c r="R81" s="0"/>
      <c r="S81" s="14" t="n">
        <v>13215</v>
      </c>
      <c r="T81" s="14"/>
      <c r="U81" s="14"/>
      <c r="V81" s="14" t="n">
        <f aca="false">S81+(T81*0.05)+(U81/240)</f>
        <v>13215</v>
      </c>
      <c r="W81" s="0"/>
      <c r="X81" s="0"/>
      <c r="Y81" s="9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</row>
    <row r="82" customFormat="false" ht="13.8" hidden="false" customHeight="false" outlineLevel="0" collapsed="false">
      <c r="A82" s="0" t="n">
        <v>81</v>
      </c>
      <c r="B82" s="9" t="s">
        <v>25</v>
      </c>
      <c r="C82" s="9" t="s">
        <v>26</v>
      </c>
      <c r="D82" s="1" t="s">
        <v>27</v>
      </c>
      <c r="E82" s="1" t="s">
        <v>28</v>
      </c>
      <c r="F82" s="9" t="s">
        <v>29</v>
      </c>
      <c r="G82" s="10" t="n">
        <v>1789</v>
      </c>
      <c r="H82" s="9" t="s">
        <v>30</v>
      </c>
      <c r="I82" s="10" t="s">
        <v>30</v>
      </c>
      <c r="J82" s="9" t="n">
        <v>5</v>
      </c>
      <c r="K82" s="12" t="s">
        <v>135</v>
      </c>
      <c r="L82" s="13" t="s">
        <v>37</v>
      </c>
      <c r="M82" s="14"/>
      <c r="N82" s="15"/>
      <c r="O82" s="14"/>
      <c r="P82" s="14"/>
      <c r="Q82" s="16"/>
      <c r="R82" s="0"/>
      <c r="S82" s="14" t="n">
        <v>619</v>
      </c>
      <c r="T82" s="14"/>
      <c r="U82" s="14"/>
      <c r="V82" s="14" t="n">
        <f aca="false">S82+(T82*0.05)+(U82/240)</f>
        <v>619</v>
      </c>
      <c r="W82" s="0"/>
      <c r="X82" s="0"/>
      <c r="Y82" s="9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</row>
    <row r="83" customFormat="false" ht="13.8" hidden="false" customHeight="false" outlineLevel="0" collapsed="false">
      <c r="A83" s="0" t="n">
        <v>82</v>
      </c>
      <c r="B83" s="9" t="s">
        <v>25</v>
      </c>
      <c r="C83" s="9" t="s">
        <v>26</v>
      </c>
      <c r="D83" s="1" t="s">
        <v>27</v>
      </c>
      <c r="E83" s="1" t="s">
        <v>28</v>
      </c>
      <c r="F83" s="9" t="s">
        <v>29</v>
      </c>
      <c r="G83" s="10" t="n">
        <v>1789</v>
      </c>
      <c r="H83" s="9" t="s">
        <v>30</v>
      </c>
      <c r="I83" s="10" t="s">
        <v>30</v>
      </c>
      <c r="J83" s="9" t="n">
        <v>5</v>
      </c>
      <c r="K83" s="12" t="s">
        <v>136</v>
      </c>
      <c r="L83" s="13" t="s">
        <v>37</v>
      </c>
      <c r="M83" s="14" t="n">
        <v>1420</v>
      </c>
      <c r="N83" s="15" t="s">
        <v>34</v>
      </c>
      <c r="O83" s="14" t="n">
        <v>1</v>
      </c>
      <c r="P83" s="14"/>
      <c r="Q83" s="16"/>
      <c r="R83" s="17" t="n">
        <f aca="false">O83+(0.05*P83)+(Q83/240)</f>
        <v>1</v>
      </c>
      <c r="S83" s="14" t="n">
        <v>1420</v>
      </c>
      <c r="T83" s="14"/>
      <c r="U83" s="14"/>
      <c r="V83" s="14" t="n">
        <f aca="false">S83+(T83*0.05)+(U83/240)</f>
        <v>1420</v>
      </c>
      <c r="W83" s="14" t="n">
        <f aca="false">M83*R83</f>
        <v>1420</v>
      </c>
      <c r="X83" s="18" t="n">
        <f aca="false">V83-W83</f>
        <v>0</v>
      </c>
      <c r="Y83" s="9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</row>
    <row r="84" customFormat="false" ht="13.8" hidden="false" customHeight="false" outlineLevel="0" collapsed="false">
      <c r="A84" s="0" t="n">
        <v>83</v>
      </c>
      <c r="B84" s="9" t="s">
        <v>25</v>
      </c>
      <c r="C84" s="9" t="s">
        <v>26</v>
      </c>
      <c r="D84" s="1" t="s">
        <v>27</v>
      </c>
      <c r="E84" s="1" t="s">
        <v>28</v>
      </c>
      <c r="F84" s="9" t="s">
        <v>29</v>
      </c>
      <c r="G84" s="10" t="n">
        <v>1789</v>
      </c>
      <c r="H84" s="9" t="s">
        <v>30</v>
      </c>
      <c r="I84" s="10" t="s">
        <v>30</v>
      </c>
      <c r="J84" s="9" t="n">
        <v>5</v>
      </c>
      <c r="K84" s="12" t="s">
        <v>136</v>
      </c>
      <c r="L84" s="13" t="s">
        <v>37</v>
      </c>
      <c r="M84" s="14" t="n">
        <v>743</v>
      </c>
      <c r="N84" s="15" t="s">
        <v>34</v>
      </c>
      <c r="O84" s="14"/>
      <c r="P84" s="14" t="n">
        <v>45</v>
      </c>
      <c r="Q84" s="16"/>
      <c r="R84" s="17" t="n">
        <f aca="false">O84+(0.05*P84)+(Q84/240)</f>
        <v>2.25</v>
      </c>
      <c r="S84" s="14" t="n">
        <v>1672</v>
      </c>
      <c r="T84" s="14"/>
      <c r="U84" s="14"/>
      <c r="V84" s="14" t="n">
        <f aca="false">S84+(T84*0.05)+(U84/240)</f>
        <v>1672</v>
      </c>
      <c r="W84" s="14" t="n">
        <f aca="false">M84*R84</f>
        <v>1671.75</v>
      </c>
      <c r="X84" s="18" t="n">
        <f aca="false">V84-W84</f>
        <v>0.25</v>
      </c>
      <c r="Y84" s="9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</row>
    <row r="85" customFormat="false" ht="13.8" hidden="false" customHeight="false" outlineLevel="0" collapsed="false">
      <c r="A85" s="0" t="n">
        <v>84</v>
      </c>
      <c r="B85" s="9" t="s">
        <v>25</v>
      </c>
      <c r="C85" s="9" t="s">
        <v>26</v>
      </c>
      <c r="D85" s="1" t="s">
        <v>27</v>
      </c>
      <c r="E85" s="1" t="s">
        <v>28</v>
      </c>
      <c r="F85" s="9" t="s">
        <v>29</v>
      </c>
      <c r="G85" s="10" t="n">
        <v>1789</v>
      </c>
      <c r="H85" s="9" t="s">
        <v>30</v>
      </c>
      <c r="I85" s="10" t="s">
        <v>30</v>
      </c>
      <c r="J85" s="9" t="n">
        <v>5</v>
      </c>
      <c r="K85" s="20" t="s">
        <v>137</v>
      </c>
      <c r="L85" s="13" t="s">
        <v>37</v>
      </c>
      <c r="M85" s="14" t="n">
        <v>197</v>
      </c>
      <c r="N85" s="15" t="s">
        <v>34</v>
      </c>
      <c r="O85" s="14"/>
      <c r="P85" s="14"/>
      <c r="Q85" s="16"/>
      <c r="R85" s="0"/>
      <c r="S85" s="14" t="n">
        <v>591</v>
      </c>
      <c r="T85" s="14"/>
      <c r="U85" s="14"/>
      <c r="V85" s="14" t="n">
        <f aca="false">S85+(T85*0.05)+(U85/240)</f>
        <v>591</v>
      </c>
      <c r="W85" s="0"/>
      <c r="X85" s="0"/>
      <c r="Y85" s="9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</row>
    <row r="86" customFormat="false" ht="13.8" hidden="false" customHeight="false" outlineLevel="0" collapsed="false">
      <c r="A86" s="0" t="n">
        <v>85</v>
      </c>
      <c r="B86" s="9" t="s">
        <v>25</v>
      </c>
      <c r="C86" s="9" t="s">
        <v>26</v>
      </c>
      <c r="D86" s="1" t="s">
        <v>27</v>
      </c>
      <c r="E86" s="1" t="s">
        <v>28</v>
      </c>
      <c r="F86" s="9" t="s">
        <v>29</v>
      </c>
      <c r="G86" s="10" t="n">
        <v>1789</v>
      </c>
      <c r="H86" s="9" t="s">
        <v>30</v>
      </c>
      <c r="I86" s="10" t="s">
        <v>30</v>
      </c>
      <c r="J86" s="9" t="n">
        <v>6</v>
      </c>
      <c r="K86" s="12" t="s">
        <v>138</v>
      </c>
      <c r="L86" s="13" t="s">
        <v>37</v>
      </c>
      <c r="M86" s="14" t="n">
        <v>581</v>
      </c>
      <c r="N86" s="15" t="s">
        <v>34</v>
      </c>
      <c r="O86" s="14" t="n">
        <v>0.3</v>
      </c>
      <c r="P86" s="14"/>
      <c r="Q86" s="16"/>
      <c r="R86" s="17" t="n">
        <f aca="false">O86+(0.05*P86)+(Q86/240)</f>
        <v>0.3</v>
      </c>
      <c r="S86" s="14" t="n">
        <v>174</v>
      </c>
      <c r="T86" s="14"/>
      <c r="U86" s="14"/>
      <c r="V86" s="14" t="n">
        <f aca="false">S86+(T86*0.05)+(U86/240)</f>
        <v>174</v>
      </c>
      <c r="W86" s="14" t="n">
        <f aca="false">M86*R86</f>
        <v>174.3</v>
      </c>
      <c r="X86" s="18" t="n">
        <f aca="false">V86-W86</f>
        <v>-0.30000000000004</v>
      </c>
      <c r="Y86" s="9" t="s">
        <v>74</v>
      </c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</row>
    <row r="87" customFormat="false" ht="13.8" hidden="false" customHeight="false" outlineLevel="0" collapsed="false">
      <c r="A87" s="0" t="n">
        <v>86</v>
      </c>
      <c r="B87" s="9" t="s">
        <v>25</v>
      </c>
      <c r="C87" s="9" t="s">
        <v>26</v>
      </c>
      <c r="D87" s="1" t="s">
        <v>27</v>
      </c>
      <c r="E87" s="1" t="s">
        <v>28</v>
      </c>
      <c r="F87" s="9" t="s">
        <v>29</v>
      </c>
      <c r="G87" s="10" t="n">
        <v>1789</v>
      </c>
      <c r="H87" s="9" t="s">
        <v>30</v>
      </c>
      <c r="I87" s="10" t="s">
        <v>30</v>
      </c>
      <c r="J87" s="9" t="n">
        <v>6</v>
      </c>
      <c r="K87" s="12" t="s">
        <v>138</v>
      </c>
      <c r="L87" s="13" t="s">
        <v>71</v>
      </c>
      <c r="M87" s="14" t="n">
        <v>2855</v>
      </c>
      <c r="N87" s="15" t="s">
        <v>34</v>
      </c>
      <c r="O87" s="14" t="n">
        <v>0.3</v>
      </c>
      <c r="P87" s="14"/>
      <c r="Q87" s="16"/>
      <c r="R87" s="17" t="n">
        <f aca="false">O87+(0.05*P87)+(Q87/240)</f>
        <v>0.3</v>
      </c>
      <c r="S87" s="14" t="n">
        <v>856</v>
      </c>
      <c r="T87" s="14"/>
      <c r="U87" s="14"/>
      <c r="V87" s="14" t="n">
        <f aca="false">S87+(T87*0.05)+(U87/240)</f>
        <v>856</v>
      </c>
      <c r="W87" s="14" t="n">
        <f aca="false">M87*R87</f>
        <v>856.5</v>
      </c>
      <c r="X87" s="18" t="n">
        <f aca="false">V87-W87</f>
        <v>-0.500000000000114</v>
      </c>
      <c r="Y87" s="9" t="s">
        <v>74</v>
      </c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</row>
    <row r="88" customFormat="false" ht="13.8" hidden="false" customHeight="false" outlineLevel="0" collapsed="false">
      <c r="A88" s="0" t="n">
        <v>87</v>
      </c>
      <c r="B88" s="9" t="s">
        <v>25</v>
      </c>
      <c r="C88" s="9" t="s">
        <v>26</v>
      </c>
      <c r="D88" s="1" t="s">
        <v>27</v>
      </c>
      <c r="E88" s="1" t="s">
        <v>28</v>
      </c>
      <c r="F88" s="9" t="s">
        <v>29</v>
      </c>
      <c r="G88" s="10" t="n">
        <v>1789</v>
      </c>
      <c r="H88" s="9" t="s">
        <v>30</v>
      </c>
      <c r="I88" s="10" t="s">
        <v>30</v>
      </c>
      <c r="J88" s="9" t="n">
        <v>6</v>
      </c>
      <c r="K88" s="12" t="s">
        <v>138</v>
      </c>
      <c r="L88" s="13" t="s">
        <v>65</v>
      </c>
      <c r="M88" s="14" t="n">
        <v>2400</v>
      </c>
      <c r="N88" s="15" t="s">
        <v>34</v>
      </c>
      <c r="O88" s="14" t="n">
        <v>0.3</v>
      </c>
      <c r="P88" s="14"/>
      <c r="Q88" s="16"/>
      <c r="R88" s="17" t="n">
        <f aca="false">O88+(0.05*P88)+(Q88/240)</f>
        <v>0.3</v>
      </c>
      <c r="S88" s="14" t="n">
        <v>720</v>
      </c>
      <c r="T88" s="14"/>
      <c r="U88" s="14"/>
      <c r="V88" s="14" t="n">
        <f aca="false">S88+(T88*0.05)+(U88/240)</f>
        <v>720</v>
      </c>
      <c r="W88" s="14" t="n">
        <f aca="false">M88*R88</f>
        <v>720</v>
      </c>
      <c r="X88" s="18" t="n">
        <f aca="false">V88-W88</f>
        <v>0</v>
      </c>
      <c r="Y88" s="9" t="s">
        <v>74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</row>
    <row r="89" customFormat="false" ht="13.8" hidden="false" customHeight="false" outlineLevel="0" collapsed="false">
      <c r="A89" s="0" t="n">
        <v>88</v>
      </c>
      <c r="B89" s="9" t="s">
        <v>25</v>
      </c>
      <c r="C89" s="9" t="s">
        <v>26</v>
      </c>
      <c r="D89" s="1" t="s">
        <v>27</v>
      </c>
      <c r="E89" s="1" t="s">
        <v>28</v>
      </c>
      <c r="F89" s="9" t="s">
        <v>29</v>
      </c>
      <c r="G89" s="10" t="n">
        <v>1789</v>
      </c>
      <c r="H89" s="9" t="s">
        <v>30</v>
      </c>
      <c r="I89" s="10" t="s">
        <v>30</v>
      </c>
      <c r="J89" s="9" t="n">
        <v>6</v>
      </c>
      <c r="K89" s="12" t="s">
        <v>139</v>
      </c>
      <c r="L89" s="13" t="s">
        <v>71</v>
      </c>
      <c r="M89" s="14" t="n">
        <v>3561</v>
      </c>
      <c r="N89" s="15" t="s">
        <v>34</v>
      </c>
      <c r="O89" s="14" t="n">
        <v>0.45</v>
      </c>
      <c r="P89" s="14"/>
      <c r="Q89" s="16"/>
      <c r="R89" s="17" t="n">
        <f aca="false">O89+(0.05*P89)+(Q89/240)</f>
        <v>0.45</v>
      </c>
      <c r="S89" s="14" t="n">
        <v>1602</v>
      </c>
      <c r="T89" s="14"/>
      <c r="U89" s="14"/>
      <c r="V89" s="14" t="n">
        <f aca="false">S89+(T89*0.05)+(U89/240)</f>
        <v>1602</v>
      </c>
      <c r="W89" s="14" t="n">
        <f aca="false">M89*R89</f>
        <v>1602.45</v>
      </c>
      <c r="X89" s="18" t="n">
        <f aca="false">V89-W89</f>
        <v>-0.450000000000046</v>
      </c>
      <c r="Y89" s="9" t="s">
        <v>140</v>
      </c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</row>
    <row r="90" customFormat="false" ht="13.8" hidden="false" customHeight="false" outlineLevel="0" collapsed="false">
      <c r="A90" s="0" t="n">
        <v>89</v>
      </c>
      <c r="B90" s="9" t="s">
        <v>25</v>
      </c>
      <c r="C90" s="9" t="s">
        <v>26</v>
      </c>
      <c r="D90" s="1" t="s">
        <v>27</v>
      </c>
      <c r="E90" s="1" t="s">
        <v>28</v>
      </c>
      <c r="F90" s="9" t="s">
        <v>29</v>
      </c>
      <c r="G90" s="10" t="n">
        <v>1789</v>
      </c>
      <c r="H90" s="9" t="s">
        <v>30</v>
      </c>
      <c r="I90" s="10" t="s">
        <v>30</v>
      </c>
      <c r="J90" s="9" t="n">
        <v>6</v>
      </c>
      <c r="K90" s="12" t="s">
        <v>141</v>
      </c>
      <c r="L90" s="13" t="s">
        <v>37</v>
      </c>
      <c r="M90" s="14" t="n">
        <v>355</v>
      </c>
      <c r="N90" s="15" t="s">
        <v>34</v>
      </c>
      <c r="O90" s="14"/>
      <c r="P90" s="14" t="n">
        <v>30</v>
      </c>
      <c r="Q90" s="16"/>
      <c r="R90" s="17" t="n">
        <f aca="false">O90+(0.05*P90)+(Q90/240)</f>
        <v>1.5</v>
      </c>
      <c r="S90" s="14" t="n">
        <v>532</v>
      </c>
      <c r="T90" s="14"/>
      <c r="U90" s="14"/>
      <c r="V90" s="14" t="n">
        <f aca="false">S90+(T90*0.05)+(U90/240)</f>
        <v>532</v>
      </c>
      <c r="W90" s="14" t="n">
        <f aca="false">M90*R90</f>
        <v>532.5</v>
      </c>
      <c r="X90" s="18" t="n">
        <f aca="false">V90-W90</f>
        <v>-0.5</v>
      </c>
      <c r="Y90" s="9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</row>
    <row r="91" customFormat="false" ht="13.8" hidden="false" customHeight="false" outlineLevel="0" collapsed="false">
      <c r="A91" s="0" t="n">
        <v>90</v>
      </c>
      <c r="B91" s="9" t="s">
        <v>25</v>
      </c>
      <c r="C91" s="9" t="s">
        <v>26</v>
      </c>
      <c r="D91" s="1" t="s">
        <v>27</v>
      </c>
      <c r="E91" s="1" t="s">
        <v>28</v>
      </c>
      <c r="F91" s="9" t="s">
        <v>29</v>
      </c>
      <c r="G91" s="10" t="n">
        <v>1789</v>
      </c>
      <c r="H91" s="9" t="s">
        <v>30</v>
      </c>
      <c r="I91" s="10" t="s">
        <v>30</v>
      </c>
      <c r="J91" s="9" t="n">
        <v>6</v>
      </c>
      <c r="K91" s="20" t="s">
        <v>142</v>
      </c>
      <c r="L91" s="13" t="s">
        <v>37</v>
      </c>
      <c r="M91" s="14" t="n">
        <v>2532</v>
      </c>
      <c r="N91" s="15" t="s">
        <v>34</v>
      </c>
      <c r="O91" s="14" t="n">
        <v>0.2</v>
      </c>
      <c r="P91" s="14"/>
      <c r="Q91" s="16"/>
      <c r="R91" s="17" t="n">
        <f aca="false">O91+(0.05*P91)+(Q91/240)</f>
        <v>0.2</v>
      </c>
      <c r="S91" s="14" t="n">
        <v>506</v>
      </c>
      <c r="T91" s="14"/>
      <c r="U91" s="14"/>
      <c r="V91" s="14" t="n">
        <f aca="false">S91+(T91*0.05)+(U91/240)</f>
        <v>506</v>
      </c>
      <c r="W91" s="14" t="n">
        <f aca="false">M91*R91</f>
        <v>506.4</v>
      </c>
      <c r="X91" s="18" t="n">
        <f aca="false">V91-W91</f>
        <v>-0.400000000000034</v>
      </c>
      <c r="Y91" s="9" t="s">
        <v>66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</row>
    <row r="92" customFormat="false" ht="13.8" hidden="false" customHeight="false" outlineLevel="0" collapsed="false">
      <c r="A92" s="0" t="n">
        <v>91</v>
      </c>
      <c r="B92" s="9" t="s">
        <v>25</v>
      </c>
      <c r="C92" s="9" t="s">
        <v>26</v>
      </c>
      <c r="D92" s="1" t="s">
        <v>27</v>
      </c>
      <c r="E92" s="1" t="s">
        <v>28</v>
      </c>
      <c r="F92" s="9" t="s">
        <v>29</v>
      </c>
      <c r="G92" s="10" t="n">
        <v>1789</v>
      </c>
      <c r="H92" s="9" t="s">
        <v>30</v>
      </c>
      <c r="I92" s="10" t="s">
        <v>30</v>
      </c>
      <c r="J92" s="9" t="n">
        <v>6</v>
      </c>
      <c r="K92" s="12" t="s">
        <v>143</v>
      </c>
      <c r="L92" s="13" t="s">
        <v>118</v>
      </c>
      <c r="M92" s="14" t="n">
        <v>9300</v>
      </c>
      <c r="N92" s="15" t="s">
        <v>34</v>
      </c>
      <c r="O92" s="14"/>
      <c r="P92" s="14"/>
      <c r="Q92" s="16"/>
      <c r="R92" s="0"/>
      <c r="S92" s="14" t="n">
        <v>1240</v>
      </c>
      <c r="T92" s="14"/>
      <c r="U92" s="14"/>
      <c r="V92" s="14" t="n">
        <f aca="false">S92+(T92*0.05)+(U92/240)</f>
        <v>1240</v>
      </c>
      <c r="W92" s="0"/>
      <c r="X92" s="0"/>
      <c r="Y92" s="9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</row>
    <row r="93" customFormat="false" ht="13.8" hidden="false" customHeight="false" outlineLevel="0" collapsed="false">
      <c r="A93" s="0" t="n">
        <v>92</v>
      </c>
      <c r="B93" s="9" t="s">
        <v>25</v>
      </c>
      <c r="C93" s="9" t="s">
        <v>26</v>
      </c>
      <c r="D93" s="1" t="s">
        <v>27</v>
      </c>
      <c r="E93" s="1" t="s">
        <v>28</v>
      </c>
      <c r="F93" s="9" t="s">
        <v>29</v>
      </c>
      <c r="G93" s="10" t="n">
        <v>1789</v>
      </c>
      <c r="H93" s="9" t="s">
        <v>30</v>
      </c>
      <c r="I93" s="10" t="s">
        <v>30</v>
      </c>
      <c r="J93" s="9" t="n">
        <v>6</v>
      </c>
      <c r="K93" s="12" t="s">
        <v>144</v>
      </c>
      <c r="L93" s="13" t="s">
        <v>37</v>
      </c>
      <c r="M93" s="14" t="n">
        <v>114</v>
      </c>
      <c r="N93" s="15" t="s">
        <v>34</v>
      </c>
      <c r="O93" s="14"/>
      <c r="P93" s="14" t="n">
        <v>30</v>
      </c>
      <c r="Q93" s="16"/>
      <c r="R93" s="17" t="n">
        <f aca="false">O93+(0.05*P93)+(Q93/240)</f>
        <v>1.5</v>
      </c>
      <c r="S93" s="14" t="n">
        <v>171</v>
      </c>
      <c r="T93" s="14"/>
      <c r="U93" s="14"/>
      <c r="V93" s="14" t="n">
        <f aca="false">S93+(T93*0.05)+(U93/240)</f>
        <v>171</v>
      </c>
      <c r="W93" s="14" t="n">
        <f aca="false">M93*R93</f>
        <v>171</v>
      </c>
      <c r="X93" s="18" t="n">
        <f aca="false">V93-W93</f>
        <v>0</v>
      </c>
      <c r="Y93" s="9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</row>
    <row r="94" customFormat="false" ht="13.8" hidden="false" customHeight="false" outlineLevel="0" collapsed="false">
      <c r="A94" s="0" t="n">
        <v>93</v>
      </c>
      <c r="B94" s="9" t="s">
        <v>25</v>
      </c>
      <c r="C94" s="9" t="s">
        <v>26</v>
      </c>
      <c r="D94" s="1" t="s">
        <v>27</v>
      </c>
      <c r="E94" s="1" t="s">
        <v>28</v>
      </c>
      <c r="F94" s="9" t="s">
        <v>29</v>
      </c>
      <c r="G94" s="10" t="n">
        <v>1789</v>
      </c>
      <c r="H94" s="9" t="s">
        <v>30</v>
      </c>
      <c r="I94" s="10" t="s">
        <v>30</v>
      </c>
      <c r="J94" s="9" t="n">
        <v>6</v>
      </c>
      <c r="K94" s="20" t="s">
        <v>145</v>
      </c>
      <c r="L94" s="13" t="s">
        <v>37</v>
      </c>
      <c r="M94" s="14" t="n">
        <v>216</v>
      </c>
      <c r="N94" s="15" t="s">
        <v>146</v>
      </c>
      <c r="O94" s="14"/>
      <c r="P94" s="14"/>
      <c r="Q94" s="16"/>
      <c r="R94" s="0"/>
      <c r="S94" s="14" t="n">
        <v>492</v>
      </c>
      <c r="T94" s="14"/>
      <c r="U94" s="14"/>
      <c r="V94" s="14" t="n">
        <f aca="false">S94+(T94*0.05)+(U94/240)</f>
        <v>492</v>
      </c>
      <c r="W94" s="0"/>
      <c r="X94" s="0"/>
      <c r="Y94" s="9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</row>
    <row r="95" customFormat="false" ht="13.8" hidden="false" customHeight="false" outlineLevel="0" collapsed="false">
      <c r="A95" s="0" t="n">
        <v>94</v>
      </c>
      <c r="B95" s="9" t="s">
        <v>25</v>
      </c>
      <c r="C95" s="9" t="s">
        <v>26</v>
      </c>
      <c r="D95" s="1" t="s">
        <v>27</v>
      </c>
      <c r="E95" s="1" t="s">
        <v>28</v>
      </c>
      <c r="F95" s="9" t="s">
        <v>29</v>
      </c>
      <c r="G95" s="10" t="n">
        <v>1789</v>
      </c>
      <c r="H95" s="9" t="s">
        <v>30</v>
      </c>
      <c r="I95" s="10" t="s">
        <v>30</v>
      </c>
      <c r="J95" s="9" t="n">
        <v>6</v>
      </c>
      <c r="K95" s="12" t="s">
        <v>147</v>
      </c>
      <c r="L95" s="13" t="s">
        <v>37</v>
      </c>
      <c r="M95" s="14" t="n">
        <v>103</v>
      </c>
      <c r="N95" s="15" t="s">
        <v>148</v>
      </c>
      <c r="O95" s="14"/>
      <c r="P95" s="14"/>
      <c r="Q95" s="16"/>
      <c r="R95" s="0"/>
      <c r="S95" s="14" t="n">
        <v>257</v>
      </c>
      <c r="T95" s="14"/>
      <c r="U95" s="14"/>
      <c r="V95" s="14" t="n">
        <f aca="false">S95+(T95*0.05)+(U95/240)</f>
        <v>257</v>
      </c>
      <c r="W95" s="0"/>
      <c r="X95" s="0"/>
      <c r="Y95" s="9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</row>
    <row r="96" customFormat="false" ht="13.8" hidden="false" customHeight="false" outlineLevel="0" collapsed="false">
      <c r="A96" s="0" t="n">
        <v>95</v>
      </c>
      <c r="B96" s="9" t="s">
        <v>25</v>
      </c>
      <c r="C96" s="9" t="s">
        <v>26</v>
      </c>
      <c r="D96" s="1" t="s">
        <v>27</v>
      </c>
      <c r="E96" s="1" t="s">
        <v>28</v>
      </c>
      <c r="F96" s="9" t="s">
        <v>29</v>
      </c>
      <c r="G96" s="10" t="n">
        <v>1789</v>
      </c>
      <c r="H96" s="9" t="s">
        <v>30</v>
      </c>
      <c r="I96" s="10" t="s">
        <v>30</v>
      </c>
      <c r="J96" s="9" t="n">
        <v>6</v>
      </c>
      <c r="K96" s="12" t="s">
        <v>149</v>
      </c>
      <c r="L96" s="13" t="s">
        <v>37</v>
      </c>
      <c r="M96" s="14" t="n">
        <v>420</v>
      </c>
      <c r="N96" s="15" t="s">
        <v>150</v>
      </c>
      <c r="O96" s="14"/>
      <c r="P96" s="14"/>
      <c r="Q96" s="16"/>
      <c r="R96" s="0"/>
      <c r="S96" s="14" t="n">
        <v>315</v>
      </c>
      <c r="T96" s="14"/>
      <c r="U96" s="14"/>
      <c r="V96" s="14" t="n">
        <f aca="false">S96+(T96*0.05)+(U96/240)</f>
        <v>315</v>
      </c>
      <c r="W96" s="0"/>
      <c r="X96" s="0"/>
      <c r="Y96" s="9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</row>
    <row r="97" customFormat="false" ht="13.8" hidden="false" customHeight="false" outlineLevel="0" collapsed="false">
      <c r="A97" s="0" t="n">
        <v>96</v>
      </c>
      <c r="B97" s="9" t="s">
        <v>25</v>
      </c>
      <c r="C97" s="9" t="s">
        <v>26</v>
      </c>
      <c r="D97" s="1" t="s">
        <v>27</v>
      </c>
      <c r="E97" s="1" t="s">
        <v>28</v>
      </c>
      <c r="F97" s="9" t="s">
        <v>29</v>
      </c>
      <c r="G97" s="10" t="n">
        <v>1789</v>
      </c>
      <c r="H97" s="9" t="s">
        <v>30</v>
      </c>
      <c r="I97" s="10" t="s">
        <v>30</v>
      </c>
      <c r="J97" s="9" t="n">
        <v>6</v>
      </c>
      <c r="K97" s="12" t="s">
        <v>151</v>
      </c>
      <c r="L97" s="13" t="s">
        <v>71</v>
      </c>
      <c r="M97" s="14" t="n">
        <v>100</v>
      </c>
      <c r="N97" s="15" t="s">
        <v>148</v>
      </c>
      <c r="O97" s="14"/>
      <c r="P97" s="14"/>
      <c r="Q97" s="16"/>
      <c r="R97" s="0"/>
      <c r="S97" s="14" t="n">
        <v>200</v>
      </c>
      <c r="T97" s="14"/>
      <c r="U97" s="14"/>
      <c r="V97" s="14" t="n">
        <f aca="false">S97+(T97*0.05)+(U97/240)</f>
        <v>200</v>
      </c>
      <c r="W97" s="0"/>
      <c r="X97" s="0"/>
      <c r="Y97" s="9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</row>
    <row r="98" customFormat="false" ht="13.8" hidden="false" customHeight="false" outlineLevel="0" collapsed="false">
      <c r="A98" s="0" t="n">
        <v>97</v>
      </c>
      <c r="B98" s="9" t="s">
        <v>25</v>
      </c>
      <c r="C98" s="9" t="s">
        <v>26</v>
      </c>
      <c r="D98" s="1" t="s">
        <v>27</v>
      </c>
      <c r="E98" s="1" t="s">
        <v>28</v>
      </c>
      <c r="F98" s="9" t="s">
        <v>29</v>
      </c>
      <c r="G98" s="10" t="n">
        <v>1789</v>
      </c>
      <c r="H98" s="9" t="s">
        <v>30</v>
      </c>
      <c r="I98" s="10" t="s">
        <v>30</v>
      </c>
      <c r="J98" s="9" t="n">
        <v>6</v>
      </c>
      <c r="K98" s="12" t="s">
        <v>152</v>
      </c>
      <c r="L98" s="13" t="s">
        <v>58</v>
      </c>
      <c r="M98" s="14" t="n">
        <f aca="false">((185*288)+66)/8</f>
        <v>6668.25</v>
      </c>
      <c r="N98" s="15" t="s">
        <v>59</v>
      </c>
      <c r="O98" s="14" t="n">
        <v>4</v>
      </c>
      <c r="P98" s="14" t="n">
        <v>10</v>
      </c>
      <c r="Q98" s="16"/>
      <c r="R98" s="17" t="n">
        <f aca="false">O98+(0.05*P98)+(Q98/240)</f>
        <v>4.5</v>
      </c>
      <c r="S98" s="14" t="n">
        <v>30007</v>
      </c>
      <c r="T98" s="14"/>
      <c r="U98" s="14"/>
      <c r="V98" s="14" t="n">
        <f aca="false">S98+(T98*0.05)+(U98/240)</f>
        <v>30007</v>
      </c>
      <c r="W98" s="14" t="n">
        <f aca="false">M98*R98</f>
        <v>30007.125</v>
      </c>
      <c r="X98" s="18" t="n">
        <f aca="false">V98-W98</f>
        <v>-0.125</v>
      </c>
      <c r="Y98" s="9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</row>
    <row r="99" customFormat="false" ht="13.8" hidden="false" customHeight="false" outlineLevel="0" collapsed="false">
      <c r="A99" s="0" t="n">
        <v>98</v>
      </c>
      <c r="B99" s="9" t="s">
        <v>25</v>
      </c>
      <c r="C99" s="9" t="s">
        <v>26</v>
      </c>
      <c r="D99" s="1" t="s">
        <v>27</v>
      </c>
      <c r="E99" s="1" t="s">
        <v>28</v>
      </c>
      <c r="F99" s="9" t="s">
        <v>29</v>
      </c>
      <c r="G99" s="10" t="n">
        <v>1789</v>
      </c>
      <c r="H99" s="9" t="s">
        <v>30</v>
      </c>
      <c r="I99" s="10" t="s">
        <v>30</v>
      </c>
      <c r="J99" s="9" t="n">
        <v>6</v>
      </c>
      <c r="K99" s="12" t="s">
        <v>152</v>
      </c>
      <c r="L99" s="13" t="s">
        <v>37</v>
      </c>
      <c r="M99" s="19" t="n">
        <f aca="false">((153*288)+36)/8</f>
        <v>5512.5</v>
      </c>
      <c r="N99" s="15" t="s">
        <v>59</v>
      </c>
      <c r="O99" s="14" t="n">
        <v>4</v>
      </c>
      <c r="P99" s="14" t="n">
        <v>10</v>
      </c>
      <c r="Q99" s="16"/>
      <c r="R99" s="17" t="n">
        <f aca="false">O99+(0.05*P99)+(Q99/240)</f>
        <v>4.5</v>
      </c>
      <c r="S99" s="14" t="n">
        <v>24835</v>
      </c>
      <c r="T99" s="14"/>
      <c r="U99" s="14"/>
      <c r="V99" s="14" t="n">
        <f aca="false">S99+(T99*0.05)+(U99/240)</f>
        <v>24835</v>
      </c>
      <c r="W99" s="14" t="n">
        <f aca="false">M99*R99</f>
        <v>24806.25</v>
      </c>
      <c r="X99" s="18" t="n">
        <f aca="false">V99-W99</f>
        <v>28.75</v>
      </c>
      <c r="Y99" s="14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</row>
    <row r="100" customFormat="false" ht="13.8" hidden="false" customHeight="false" outlineLevel="0" collapsed="false">
      <c r="A100" s="0" t="n">
        <v>99</v>
      </c>
      <c r="B100" s="9" t="s">
        <v>25</v>
      </c>
      <c r="C100" s="9" t="s">
        <v>26</v>
      </c>
      <c r="D100" s="1" t="s">
        <v>27</v>
      </c>
      <c r="E100" s="1" t="s">
        <v>28</v>
      </c>
      <c r="F100" s="9" t="s">
        <v>29</v>
      </c>
      <c r="G100" s="10" t="n">
        <v>1789</v>
      </c>
      <c r="H100" s="9" t="s">
        <v>30</v>
      </c>
      <c r="I100" s="10" t="s">
        <v>30</v>
      </c>
      <c r="J100" s="9" t="n">
        <v>6</v>
      </c>
      <c r="K100" s="12" t="s">
        <v>152</v>
      </c>
      <c r="L100" s="13" t="s">
        <v>71</v>
      </c>
      <c r="M100" s="14" t="n">
        <f aca="false">100</f>
        <v>100</v>
      </c>
      <c r="N100" s="15" t="s">
        <v>148</v>
      </c>
      <c r="O100" s="14" t="n">
        <v>4</v>
      </c>
      <c r="P100" s="14" t="n">
        <v>10</v>
      </c>
      <c r="Q100" s="16"/>
      <c r="R100" s="17" t="n">
        <f aca="false">O100+(0.05*P100)+(Q100/240)</f>
        <v>4.5</v>
      </c>
      <c r="S100" s="14" t="n">
        <v>200</v>
      </c>
      <c r="T100" s="14"/>
      <c r="U100" s="14"/>
      <c r="V100" s="14" t="n">
        <f aca="false">S100+(T100*0.05)+(U100/240)</f>
        <v>200</v>
      </c>
      <c r="W100" s="14" t="n">
        <f aca="false">M100*R100</f>
        <v>450</v>
      </c>
      <c r="X100" s="18" t="n">
        <f aca="false">V100-W100</f>
        <v>-250</v>
      </c>
      <c r="Y100" s="9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</row>
    <row r="101" customFormat="false" ht="13.8" hidden="false" customHeight="false" outlineLevel="0" collapsed="false">
      <c r="A101" s="0" t="n">
        <v>100</v>
      </c>
      <c r="B101" s="9" t="s">
        <v>25</v>
      </c>
      <c r="C101" s="9" t="s">
        <v>26</v>
      </c>
      <c r="D101" s="1" t="s">
        <v>27</v>
      </c>
      <c r="E101" s="1" t="s">
        <v>28</v>
      </c>
      <c r="F101" s="9" t="s">
        <v>29</v>
      </c>
      <c r="G101" s="10" t="n">
        <v>1789</v>
      </c>
      <c r="H101" s="9" t="s">
        <v>30</v>
      </c>
      <c r="I101" s="10" t="s">
        <v>30</v>
      </c>
      <c r="J101" s="9" t="n">
        <v>6</v>
      </c>
      <c r="K101" s="12" t="s">
        <v>153</v>
      </c>
      <c r="L101" s="13" t="s">
        <v>71</v>
      </c>
      <c r="M101" s="14" t="n">
        <v>20</v>
      </c>
      <c r="N101" s="15" t="s">
        <v>34</v>
      </c>
      <c r="O101" s="14" t="n">
        <v>12</v>
      </c>
      <c r="P101" s="14"/>
      <c r="Q101" s="16"/>
      <c r="R101" s="17" t="n">
        <f aca="false">O101+(0.05*P101)+(Q101/240)</f>
        <v>12</v>
      </c>
      <c r="S101" s="14" t="n">
        <v>240</v>
      </c>
      <c r="T101" s="14"/>
      <c r="U101" s="14"/>
      <c r="V101" s="14" t="n">
        <f aca="false">S101+(T101*0.05)+(U101/240)</f>
        <v>240</v>
      </c>
      <c r="W101" s="14" t="n">
        <f aca="false">M101*R101</f>
        <v>240</v>
      </c>
      <c r="X101" s="18" t="n">
        <f aca="false">V101-W101</f>
        <v>0</v>
      </c>
      <c r="Y101" s="9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</row>
    <row r="102" customFormat="false" ht="13.8" hidden="false" customHeight="false" outlineLevel="0" collapsed="false">
      <c r="A102" s="0" t="n">
        <v>101</v>
      </c>
      <c r="B102" s="9" t="s">
        <v>25</v>
      </c>
      <c r="C102" s="9" t="s">
        <v>26</v>
      </c>
      <c r="D102" s="1" t="s">
        <v>27</v>
      </c>
      <c r="E102" s="1" t="s">
        <v>28</v>
      </c>
      <c r="F102" s="9" t="s">
        <v>29</v>
      </c>
      <c r="G102" s="10" t="n">
        <v>1789</v>
      </c>
      <c r="H102" s="9" t="s">
        <v>30</v>
      </c>
      <c r="I102" s="10" t="s">
        <v>30</v>
      </c>
      <c r="J102" s="9" t="n">
        <v>6</v>
      </c>
      <c r="K102" s="12" t="s">
        <v>154</v>
      </c>
      <c r="L102" s="13" t="s">
        <v>118</v>
      </c>
      <c r="M102" s="14" t="n">
        <v>450</v>
      </c>
      <c r="N102" s="15" t="s">
        <v>34</v>
      </c>
      <c r="O102" s="14"/>
      <c r="P102" s="14" t="n">
        <v>38</v>
      </c>
      <c r="Q102" s="16"/>
      <c r="R102" s="17" t="n">
        <f aca="false">O102+(0.05*P102)+(Q102/240)</f>
        <v>1.9</v>
      </c>
      <c r="S102" s="14" t="n">
        <v>855</v>
      </c>
      <c r="T102" s="14"/>
      <c r="U102" s="14"/>
      <c r="V102" s="14" t="n">
        <f aca="false">S102+(T102*0.05)+(U102/240)</f>
        <v>855</v>
      </c>
      <c r="W102" s="14" t="n">
        <f aca="false">M102*R102</f>
        <v>855</v>
      </c>
      <c r="X102" s="18" t="n">
        <f aca="false">V102-W102</f>
        <v>0</v>
      </c>
      <c r="Y102" s="9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</row>
    <row r="103" customFormat="false" ht="13.8" hidden="false" customHeight="false" outlineLevel="0" collapsed="false">
      <c r="A103" s="0" t="n">
        <v>102</v>
      </c>
      <c r="B103" s="9" t="s">
        <v>25</v>
      </c>
      <c r="C103" s="9" t="s">
        <v>26</v>
      </c>
      <c r="D103" s="1" t="s">
        <v>27</v>
      </c>
      <c r="E103" s="1" t="s">
        <v>28</v>
      </c>
      <c r="F103" s="9" t="s">
        <v>29</v>
      </c>
      <c r="G103" s="10" t="n">
        <v>1789</v>
      </c>
      <c r="H103" s="9" t="s">
        <v>30</v>
      </c>
      <c r="I103" s="10" t="s">
        <v>30</v>
      </c>
      <c r="J103" s="9" t="n">
        <v>6</v>
      </c>
      <c r="K103" s="12" t="s">
        <v>155</v>
      </c>
      <c r="L103" s="13" t="s">
        <v>71</v>
      </c>
      <c r="M103" s="14" t="n">
        <v>30</v>
      </c>
      <c r="N103" s="15" t="s">
        <v>34</v>
      </c>
      <c r="O103" s="14" t="n">
        <v>30</v>
      </c>
      <c r="P103" s="14"/>
      <c r="Q103" s="16"/>
      <c r="R103" s="17" t="n">
        <f aca="false">O103+(0.05*P103)+(Q103/240)</f>
        <v>30</v>
      </c>
      <c r="S103" s="14" t="n">
        <v>900</v>
      </c>
      <c r="T103" s="14"/>
      <c r="U103" s="14"/>
      <c r="V103" s="14" t="n">
        <f aca="false">S103+(T103*0.05)+(U103/240)</f>
        <v>900</v>
      </c>
      <c r="W103" s="14" t="n">
        <f aca="false">M103*R103</f>
        <v>900</v>
      </c>
      <c r="X103" s="18" t="n">
        <f aca="false">V103-W103</f>
        <v>0</v>
      </c>
      <c r="Y103" s="9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</row>
    <row r="104" customFormat="false" ht="13.8" hidden="false" customHeight="false" outlineLevel="0" collapsed="false">
      <c r="A104" s="0" t="n">
        <v>103</v>
      </c>
      <c r="B104" s="9" t="s">
        <v>25</v>
      </c>
      <c r="C104" s="9" t="s">
        <v>26</v>
      </c>
      <c r="D104" s="1" t="s">
        <v>27</v>
      </c>
      <c r="E104" s="1" t="s">
        <v>28</v>
      </c>
      <c r="F104" s="9" t="s">
        <v>29</v>
      </c>
      <c r="G104" s="10" t="n">
        <v>1789</v>
      </c>
      <c r="H104" s="9" t="s">
        <v>30</v>
      </c>
      <c r="I104" s="10" t="s">
        <v>30</v>
      </c>
      <c r="J104" s="9" t="n">
        <v>6</v>
      </c>
      <c r="K104" s="12" t="s">
        <v>156</v>
      </c>
      <c r="L104" s="13" t="s">
        <v>37</v>
      </c>
      <c r="M104" s="14" t="n">
        <v>257</v>
      </c>
      <c r="N104" s="15" t="s">
        <v>34</v>
      </c>
      <c r="O104" s="14" t="n">
        <v>9</v>
      </c>
      <c r="P104" s="14"/>
      <c r="Q104" s="16"/>
      <c r="R104" s="17" t="n">
        <f aca="false">O104+(0.05*P104)+(Q104/240)</f>
        <v>9</v>
      </c>
      <c r="S104" s="14" t="n">
        <v>771</v>
      </c>
      <c r="T104" s="14"/>
      <c r="U104" s="14"/>
      <c r="V104" s="14" t="n">
        <f aca="false">S104+(T104*0.05)+(U104/240)</f>
        <v>771</v>
      </c>
      <c r="W104" s="14" t="n">
        <f aca="false">M104*R104</f>
        <v>2313</v>
      </c>
      <c r="X104" s="18" t="n">
        <f aca="false">V104-W104</f>
        <v>-1542</v>
      </c>
      <c r="Y104" s="9" t="s">
        <v>96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</row>
    <row r="105" customFormat="false" ht="13.8" hidden="false" customHeight="false" outlineLevel="0" collapsed="false">
      <c r="A105" s="0" t="n">
        <v>104</v>
      </c>
      <c r="B105" s="9" t="s">
        <v>25</v>
      </c>
      <c r="C105" s="9" t="s">
        <v>26</v>
      </c>
      <c r="D105" s="1" t="s">
        <v>27</v>
      </c>
      <c r="E105" s="1" t="s">
        <v>28</v>
      </c>
      <c r="F105" s="9" t="s">
        <v>29</v>
      </c>
      <c r="G105" s="10" t="n">
        <v>1789</v>
      </c>
      <c r="H105" s="9" t="s">
        <v>30</v>
      </c>
      <c r="I105" s="10" t="s">
        <v>30</v>
      </c>
      <c r="J105" s="9" t="n">
        <v>6</v>
      </c>
      <c r="K105" s="12" t="s">
        <v>157</v>
      </c>
      <c r="L105" s="13" t="s">
        <v>37</v>
      </c>
      <c r="M105" s="14" t="n">
        <v>668</v>
      </c>
      <c r="N105" s="15" t="s">
        <v>34</v>
      </c>
      <c r="O105" s="14"/>
      <c r="P105" s="14" t="n">
        <v>12</v>
      </c>
      <c r="Q105" s="16"/>
      <c r="R105" s="17" t="n">
        <f aca="false">O105+(0.05*P105)+(Q105/240)</f>
        <v>0.6</v>
      </c>
      <c r="S105" s="14" t="n">
        <v>401</v>
      </c>
      <c r="T105" s="14"/>
      <c r="U105" s="14"/>
      <c r="V105" s="14" t="n">
        <f aca="false">S105+(T105*0.05)+(U105/240)</f>
        <v>401</v>
      </c>
      <c r="W105" s="14" t="n">
        <f aca="false">M105*R105</f>
        <v>400.8</v>
      </c>
      <c r="X105" s="18" t="n">
        <f aca="false">V105-W105</f>
        <v>0.199999999999932</v>
      </c>
      <c r="Y105" s="9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</row>
    <row r="106" customFormat="false" ht="13.8" hidden="false" customHeight="false" outlineLevel="0" collapsed="false">
      <c r="A106" s="0" t="n">
        <v>105</v>
      </c>
      <c r="B106" s="9" t="s">
        <v>25</v>
      </c>
      <c r="C106" s="9" t="s">
        <v>26</v>
      </c>
      <c r="D106" s="1" t="s">
        <v>27</v>
      </c>
      <c r="E106" s="1" t="s">
        <v>28</v>
      </c>
      <c r="F106" s="9" t="s">
        <v>29</v>
      </c>
      <c r="G106" s="10" t="n">
        <v>1789</v>
      </c>
      <c r="H106" s="9" t="s">
        <v>30</v>
      </c>
      <c r="I106" s="10" t="s">
        <v>30</v>
      </c>
      <c r="J106" s="9" t="n">
        <v>6</v>
      </c>
      <c r="K106" s="12" t="s">
        <v>158</v>
      </c>
      <c r="L106" s="13" t="s">
        <v>54</v>
      </c>
      <c r="M106" s="14"/>
      <c r="N106" s="15"/>
      <c r="O106" s="14"/>
      <c r="P106" s="14"/>
      <c r="Q106" s="16"/>
      <c r="R106" s="0"/>
      <c r="S106" s="14" t="n">
        <v>146740</v>
      </c>
      <c r="T106" s="14"/>
      <c r="U106" s="14"/>
      <c r="V106" s="14" t="n">
        <f aca="false">S106+(T106*0.05)+(U106/240)</f>
        <v>146740</v>
      </c>
      <c r="W106" s="0"/>
      <c r="X106" s="0"/>
      <c r="Y106" s="9" t="s">
        <v>159</v>
      </c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</row>
    <row r="107" customFormat="false" ht="13.8" hidden="false" customHeight="false" outlineLevel="0" collapsed="false">
      <c r="A107" s="0" t="n">
        <v>106</v>
      </c>
      <c r="B107" s="9" t="s">
        <v>25</v>
      </c>
      <c r="C107" s="9" t="s">
        <v>26</v>
      </c>
      <c r="D107" s="1" t="s">
        <v>27</v>
      </c>
      <c r="E107" s="1" t="s">
        <v>28</v>
      </c>
      <c r="F107" s="9" t="s">
        <v>29</v>
      </c>
      <c r="G107" s="10" t="n">
        <v>1789</v>
      </c>
      <c r="H107" s="9" t="s">
        <v>30</v>
      </c>
      <c r="I107" s="10" t="s">
        <v>30</v>
      </c>
      <c r="J107" s="9" t="n">
        <v>6</v>
      </c>
      <c r="K107" s="12" t="s">
        <v>160</v>
      </c>
      <c r="L107" s="13" t="s">
        <v>54</v>
      </c>
      <c r="M107" s="14"/>
      <c r="N107" s="15"/>
      <c r="O107" s="14"/>
      <c r="P107" s="14"/>
      <c r="Q107" s="16"/>
      <c r="R107" s="0"/>
      <c r="S107" s="14" t="n">
        <v>87353</v>
      </c>
      <c r="T107" s="14"/>
      <c r="U107" s="14"/>
      <c r="V107" s="14" t="n">
        <f aca="false">S107+(T107*0.05)+(U107/240)</f>
        <v>87353</v>
      </c>
      <c r="W107" s="0"/>
      <c r="X107" s="0"/>
      <c r="Y107" s="9" t="s">
        <v>159</v>
      </c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</row>
    <row r="108" customFormat="false" ht="13.8" hidden="false" customHeight="false" outlineLevel="0" collapsed="false">
      <c r="A108" s="0" t="n">
        <v>107</v>
      </c>
      <c r="B108" s="9" t="s">
        <v>25</v>
      </c>
      <c r="C108" s="9" t="s">
        <v>26</v>
      </c>
      <c r="D108" s="1" t="s">
        <v>27</v>
      </c>
      <c r="E108" s="1" t="s">
        <v>28</v>
      </c>
      <c r="F108" s="9" t="s">
        <v>29</v>
      </c>
      <c r="G108" s="10" t="n">
        <v>1789</v>
      </c>
      <c r="H108" s="9" t="s">
        <v>30</v>
      </c>
      <c r="I108" s="10" t="s">
        <v>30</v>
      </c>
      <c r="J108" s="9" t="n">
        <v>6</v>
      </c>
      <c r="K108" s="12" t="s">
        <v>161</v>
      </c>
      <c r="L108" s="13" t="s">
        <v>54</v>
      </c>
      <c r="M108" s="14" t="n">
        <v>140430</v>
      </c>
      <c r="N108" s="15" t="s">
        <v>34</v>
      </c>
      <c r="O108" s="14" t="n">
        <v>0.24</v>
      </c>
      <c r="P108" s="14"/>
      <c r="Q108" s="16"/>
      <c r="R108" s="17" t="n">
        <f aca="false">O108+(0.05*P108)+(Q108/240)</f>
        <v>0.24</v>
      </c>
      <c r="S108" s="14" t="n">
        <v>33703</v>
      </c>
      <c r="T108" s="14"/>
      <c r="U108" s="14"/>
      <c r="V108" s="14" t="n">
        <f aca="false">S108+(T108*0.05)+(U108/240)</f>
        <v>33703</v>
      </c>
      <c r="W108" s="14" t="n">
        <f aca="false">M108*R108</f>
        <v>33703.2</v>
      </c>
      <c r="X108" s="18" t="n">
        <f aca="false">V108-W108</f>
        <v>-0.19999999999709</v>
      </c>
      <c r="Y108" s="9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</row>
    <row r="109" customFormat="false" ht="13.8" hidden="false" customHeight="false" outlineLevel="0" collapsed="false">
      <c r="A109" s="0" t="n">
        <v>108</v>
      </c>
      <c r="B109" s="9" t="s">
        <v>25</v>
      </c>
      <c r="C109" s="9" t="s">
        <v>26</v>
      </c>
      <c r="D109" s="1" t="s">
        <v>27</v>
      </c>
      <c r="E109" s="1" t="s">
        <v>28</v>
      </c>
      <c r="F109" s="9" t="s">
        <v>29</v>
      </c>
      <c r="G109" s="10" t="n">
        <v>1789</v>
      </c>
      <c r="H109" s="9" t="s">
        <v>30</v>
      </c>
      <c r="I109" s="10" t="s">
        <v>30</v>
      </c>
      <c r="J109" s="9" t="n">
        <v>6</v>
      </c>
      <c r="K109" s="12" t="s">
        <v>63</v>
      </c>
      <c r="L109" s="13" t="s">
        <v>37</v>
      </c>
      <c r="M109" s="14"/>
      <c r="N109" s="15"/>
      <c r="O109" s="14"/>
      <c r="P109" s="14"/>
      <c r="Q109" s="16"/>
      <c r="R109" s="0"/>
      <c r="S109" s="14" t="n">
        <v>116</v>
      </c>
      <c r="T109" s="14"/>
      <c r="U109" s="14"/>
      <c r="V109" s="14" t="n">
        <f aca="false">S109+(T109*0.05)+(U109/240)</f>
        <v>116</v>
      </c>
      <c r="W109" s="0"/>
      <c r="X109" s="0"/>
      <c r="Y109" s="9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</row>
    <row r="110" customFormat="false" ht="13.8" hidden="false" customHeight="false" outlineLevel="0" collapsed="false">
      <c r="A110" s="0" t="n">
        <v>109</v>
      </c>
      <c r="B110" s="9" t="s">
        <v>25</v>
      </c>
      <c r="C110" s="9" t="s">
        <v>26</v>
      </c>
      <c r="D110" s="1" t="s">
        <v>27</v>
      </c>
      <c r="E110" s="1" t="s">
        <v>28</v>
      </c>
      <c r="F110" s="9" t="s">
        <v>29</v>
      </c>
      <c r="G110" s="10" t="n">
        <v>1789</v>
      </c>
      <c r="H110" s="9" t="s">
        <v>30</v>
      </c>
      <c r="I110" s="10" t="s">
        <v>30</v>
      </c>
      <c r="J110" s="9" t="n">
        <v>6</v>
      </c>
      <c r="K110" s="12" t="s">
        <v>63</v>
      </c>
      <c r="L110" s="13" t="s">
        <v>54</v>
      </c>
      <c r="M110" s="14"/>
      <c r="N110" s="15"/>
      <c r="O110" s="14"/>
      <c r="P110" s="14"/>
      <c r="Q110" s="16"/>
      <c r="R110" s="0"/>
      <c r="S110" s="14" t="n">
        <v>12247</v>
      </c>
      <c r="T110" s="14"/>
      <c r="U110" s="14"/>
      <c r="V110" s="14" t="n">
        <f aca="false">S110+(T110*0.05)+(U110/240)</f>
        <v>12247</v>
      </c>
      <c r="W110" s="0"/>
      <c r="X110" s="0"/>
      <c r="Y110" s="9" t="s">
        <v>159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</row>
    <row r="111" customFormat="false" ht="13.8" hidden="false" customHeight="false" outlineLevel="0" collapsed="false">
      <c r="A111" s="0" t="n">
        <v>110</v>
      </c>
      <c r="B111" s="9" t="s">
        <v>25</v>
      </c>
      <c r="C111" s="9" t="s">
        <v>26</v>
      </c>
      <c r="D111" s="1" t="s">
        <v>27</v>
      </c>
      <c r="E111" s="1" t="s">
        <v>28</v>
      </c>
      <c r="F111" s="9" t="s">
        <v>29</v>
      </c>
      <c r="G111" s="10" t="n">
        <v>1789</v>
      </c>
      <c r="H111" s="9" t="s">
        <v>30</v>
      </c>
      <c r="I111" s="10" t="s">
        <v>30</v>
      </c>
      <c r="J111" s="9" t="n">
        <v>6</v>
      </c>
      <c r="K111" s="12" t="s">
        <v>162</v>
      </c>
      <c r="L111" s="13" t="s">
        <v>39</v>
      </c>
      <c r="M111" s="14" t="n">
        <v>600</v>
      </c>
      <c r="N111" s="15" t="s">
        <v>34</v>
      </c>
      <c r="O111" s="14" t="n">
        <v>0.19</v>
      </c>
      <c r="P111" s="14"/>
      <c r="Q111" s="16"/>
      <c r="R111" s="17" t="n">
        <f aca="false">O111+(0.05*P111)+(Q111/240)</f>
        <v>0.19</v>
      </c>
      <c r="S111" s="14" t="n">
        <v>114</v>
      </c>
      <c r="T111" s="14"/>
      <c r="U111" s="14"/>
      <c r="V111" s="14" t="n">
        <f aca="false">S111+(T111*0.05)+(U111/240)</f>
        <v>114</v>
      </c>
      <c r="W111" s="14" t="n">
        <f aca="false">M111*R111</f>
        <v>114</v>
      </c>
      <c r="X111" s="18" t="n">
        <f aca="false">V111-W111</f>
        <v>0</v>
      </c>
      <c r="Y111" s="9" t="s">
        <v>163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</row>
    <row r="112" customFormat="false" ht="13.8" hidden="false" customHeight="false" outlineLevel="0" collapsed="false">
      <c r="A112" s="0" t="n">
        <v>111</v>
      </c>
      <c r="B112" s="9" t="s">
        <v>25</v>
      </c>
      <c r="C112" s="9" t="s">
        <v>26</v>
      </c>
      <c r="D112" s="1" t="s">
        <v>27</v>
      </c>
      <c r="E112" s="1" t="s">
        <v>28</v>
      </c>
      <c r="F112" s="9" t="s">
        <v>29</v>
      </c>
      <c r="G112" s="10" t="n">
        <v>1789</v>
      </c>
      <c r="H112" s="9" t="s">
        <v>30</v>
      </c>
      <c r="I112" s="10" t="s">
        <v>30</v>
      </c>
      <c r="J112" s="9" t="n">
        <v>6</v>
      </c>
      <c r="K112" s="12" t="s">
        <v>162</v>
      </c>
      <c r="L112" s="13" t="s">
        <v>71</v>
      </c>
      <c r="M112" s="14" t="n">
        <v>31114</v>
      </c>
      <c r="N112" s="15" t="s">
        <v>34</v>
      </c>
      <c r="O112" s="14" t="n">
        <v>0.19</v>
      </c>
      <c r="P112" s="14"/>
      <c r="Q112" s="16"/>
      <c r="R112" s="17" t="n">
        <f aca="false">O112+(0.05*P112)+(Q112/240)</f>
        <v>0.19</v>
      </c>
      <c r="S112" s="14" t="n">
        <v>5912</v>
      </c>
      <c r="T112" s="14"/>
      <c r="U112" s="14"/>
      <c r="V112" s="14" t="n">
        <f aca="false">S112+(T112*0.05)+(U112/240)</f>
        <v>5912</v>
      </c>
      <c r="W112" s="14" t="n">
        <f aca="false">M112*R112</f>
        <v>5911.66</v>
      </c>
      <c r="X112" s="18" t="n">
        <f aca="false">V112-W112</f>
        <v>0.340000000000146</v>
      </c>
      <c r="Y112" s="9" t="s">
        <v>163</v>
      </c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</row>
    <row r="113" customFormat="false" ht="13.8" hidden="false" customHeight="false" outlineLevel="0" collapsed="false">
      <c r="A113" s="0" t="n">
        <v>112</v>
      </c>
      <c r="B113" s="9" t="s">
        <v>25</v>
      </c>
      <c r="C113" s="9" t="s">
        <v>26</v>
      </c>
      <c r="D113" s="1" t="s">
        <v>27</v>
      </c>
      <c r="E113" s="1" t="s">
        <v>28</v>
      </c>
      <c r="F113" s="9" t="s">
        <v>29</v>
      </c>
      <c r="G113" s="10" t="n">
        <v>1789</v>
      </c>
      <c r="H113" s="9" t="s">
        <v>30</v>
      </c>
      <c r="I113" s="10" t="s">
        <v>30</v>
      </c>
      <c r="J113" s="9" t="n">
        <v>6</v>
      </c>
      <c r="K113" s="12" t="s">
        <v>162</v>
      </c>
      <c r="L113" s="13" t="s">
        <v>65</v>
      </c>
      <c r="M113" s="14" t="n">
        <v>1500250</v>
      </c>
      <c r="N113" s="15" t="s">
        <v>34</v>
      </c>
      <c r="O113" s="14" t="n">
        <v>0.19</v>
      </c>
      <c r="P113" s="14"/>
      <c r="Q113" s="16"/>
      <c r="R113" s="17" t="n">
        <f aca="false">O113+(0.05*P113)+(Q113/240)</f>
        <v>0.19</v>
      </c>
      <c r="S113" s="14" t="n">
        <v>285047</v>
      </c>
      <c r="T113" s="14"/>
      <c r="U113" s="14"/>
      <c r="V113" s="14" t="n">
        <f aca="false">S113+(T113*0.05)+(U113/240)</f>
        <v>285047</v>
      </c>
      <c r="W113" s="14" t="n">
        <f aca="false">M113*R113</f>
        <v>285047.5</v>
      </c>
      <c r="X113" s="18" t="n">
        <f aca="false">V113-W113</f>
        <v>-0.5</v>
      </c>
      <c r="Y113" s="9" t="s">
        <v>163</v>
      </c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</row>
    <row r="114" customFormat="false" ht="13.8" hidden="false" customHeight="false" outlineLevel="0" collapsed="false">
      <c r="A114" s="0" t="n">
        <v>113</v>
      </c>
      <c r="B114" s="9" t="s">
        <v>25</v>
      </c>
      <c r="C114" s="9" t="s">
        <v>26</v>
      </c>
      <c r="D114" s="1" t="s">
        <v>27</v>
      </c>
      <c r="E114" s="1" t="s">
        <v>28</v>
      </c>
      <c r="F114" s="9" t="s">
        <v>29</v>
      </c>
      <c r="G114" s="10" t="n">
        <v>1789</v>
      </c>
      <c r="H114" s="9" t="s">
        <v>30</v>
      </c>
      <c r="I114" s="10" t="s">
        <v>30</v>
      </c>
      <c r="J114" s="9" t="n">
        <v>6</v>
      </c>
      <c r="K114" s="12" t="s">
        <v>162</v>
      </c>
      <c r="L114" s="13" t="s">
        <v>109</v>
      </c>
      <c r="M114" s="14" t="n">
        <v>62000</v>
      </c>
      <c r="N114" s="15" t="s">
        <v>34</v>
      </c>
      <c r="O114" s="14" t="n">
        <v>0.19</v>
      </c>
      <c r="P114" s="14"/>
      <c r="Q114" s="16"/>
      <c r="R114" s="17" t="n">
        <f aca="false">O114+(0.05*P114)+(Q114/240)</f>
        <v>0.19</v>
      </c>
      <c r="S114" s="14" t="n">
        <v>11780</v>
      </c>
      <c r="T114" s="14"/>
      <c r="U114" s="14"/>
      <c r="V114" s="14" t="n">
        <f aca="false">S114+(T114*0.05)+(U114/240)</f>
        <v>11780</v>
      </c>
      <c r="W114" s="14" t="n">
        <f aca="false">M114*R114</f>
        <v>11780</v>
      </c>
      <c r="X114" s="18" t="n">
        <f aca="false">V114-W114</f>
        <v>0</v>
      </c>
      <c r="Y114" s="9" t="s">
        <v>163</v>
      </c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</row>
    <row r="115" customFormat="false" ht="13.8" hidden="false" customHeight="false" outlineLevel="0" collapsed="false">
      <c r="A115" s="0" t="n">
        <v>114</v>
      </c>
      <c r="B115" s="9" t="s">
        <v>25</v>
      </c>
      <c r="C115" s="9" t="s">
        <v>26</v>
      </c>
      <c r="D115" s="1" t="s">
        <v>27</v>
      </c>
      <c r="E115" s="1" t="s">
        <v>28</v>
      </c>
      <c r="F115" s="9" t="s">
        <v>29</v>
      </c>
      <c r="G115" s="10" t="n">
        <v>1789</v>
      </c>
      <c r="H115" s="9" t="s">
        <v>30</v>
      </c>
      <c r="I115" s="10" t="s">
        <v>30</v>
      </c>
      <c r="J115" s="9" t="n">
        <v>6</v>
      </c>
      <c r="K115" s="12" t="s">
        <v>164</v>
      </c>
      <c r="L115" s="13" t="s">
        <v>65</v>
      </c>
      <c r="M115" s="14" t="n">
        <v>123250</v>
      </c>
      <c r="N115" s="15" t="s">
        <v>34</v>
      </c>
      <c r="O115" s="14" t="n">
        <v>0.19</v>
      </c>
      <c r="P115" s="14"/>
      <c r="Q115" s="16"/>
      <c r="R115" s="17" t="n">
        <f aca="false">O115+(0.05*P115)+(Q115/240)</f>
        <v>0.19</v>
      </c>
      <c r="S115" s="14" t="n">
        <v>42417</v>
      </c>
      <c r="T115" s="14"/>
      <c r="U115" s="14"/>
      <c r="V115" s="14" t="n">
        <f aca="false">S115+(T115*0.05)+(U115/240)</f>
        <v>42417</v>
      </c>
      <c r="W115" s="14" t="n">
        <f aca="false">M115*R115</f>
        <v>23417.5</v>
      </c>
      <c r="X115" s="18" t="n">
        <f aca="false">V115-W115</f>
        <v>18999.5</v>
      </c>
      <c r="Y115" s="9" t="s">
        <v>165</v>
      </c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</row>
    <row r="116" customFormat="false" ht="13.8" hidden="false" customHeight="false" outlineLevel="0" collapsed="false">
      <c r="A116" s="0" t="n">
        <v>115</v>
      </c>
      <c r="B116" s="9" t="s">
        <v>25</v>
      </c>
      <c r="C116" s="9" t="s">
        <v>26</v>
      </c>
      <c r="D116" s="1" t="s">
        <v>27</v>
      </c>
      <c r="E116" s="1" t="s">
        <v>28</v>
      </c>
      <c r="F116" s="9" t="s">
        <v>29</v>
      </c>
      <c r="G116" s="10" t="n">
        <v>1789</v>
      </c>
      <c r="H116" s="9" t="s">
        <v>30</v>
      </c>
      <c r="I116" s="10" t="s">
        <v>30</v>
      </c>
      <c r="J116" s="9" t="n">
        <v>6</v>
      </c>
      <c r="K116" s="20" t="s">
        <v>166</v>
      </c>
      <c r="L116" s="13" t="s">
        <v>65</v>
      </c>
      <c r="M116" s="14" t="n">
        <v>11250</v>
      </c>
      <c r="N116" s="15" t="s">
        <v>34</v>
      </c>
      <c r="O116" s="14" t="n">
        <v>0.2</v>
      </c>
      <c r="P116" s="14"/>
      <c r="Q116" s="16"/>
      <c r="R116" s="17" t="n">
        <f aca="false">O116+(0.05*P116)+(Q116/240)</f>
        <v>0.2</v>
      </c>
      <c r="S116" s="14" t="n">
        <v>2250</v>
      </c>
      <c r="T116" s="14"/>
      <c r="U116" s="14"/>
      <c r="V116" s="14" t="n">
        <f aca="false">S116+(T116*0.05)+(U116/240)</f>
        <v>2250</v>
      </c>
      <c r="W116" s="14" t="n">
        <f aca="false">M116*R116</f>
        <v>2250</v>
      </c>
      <c r="X116" s="18" t="n">
        <f aca="false">V116-W116</f>
        <v>0</v>
      </c>
      <c r="Y116" s="9" t="s">
        <v>66</v>
      </c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</row>
    <row r="117" customFormat="false" ht="13.8" hidden="false" customHeight="false" outlineLevel="0" collapsed="false">
      <c r="A117" s="0" t="n">
        <v>116</v>
      </c>
      <c r="B117" s="9" t="s">
        <v>25</v>
      </c>
      <c r="C117" s="9" t="s">
        <v>26</v>
      </c>
      <c r="D117" s="1" t="s">
        <v>27</v>
      </c>
      <c r="E117" s="1" t="s">
        <v>28</v>
      </c>
      <c r="F117" s="9" t="s">
        <v>29</v>
      </c>
      <c r="G117" s="10" t="n">
        <v>1789</v>
      </c>
      <c r="H117" s="9" t="s">
        <v>30</v>
      </c>
      <c r="I117" s="10" t="s">
        <v>30</v>
      </c>
      <c r="J117" s="9" t="n">
        <v>6</v>
      </c>
      <c r="K117" s="20" t="s">
        <v>167</v>
      </c>
      <c r="L117" s="13" t="s">
        <v>71</v>
      </c>
      <c r="M117" s="14" t="n">
        <v>21250</v>
      </c>
      <c r="N117" s="15" t="s">
        <v>34</v>
      </c>
      <c r="O117" s="14" t="n">
        <v>0.2</v>
      </c>
      <c r="P117" s="14"/>
      <c r="Q117" s="16"/>
      <c r="R117" s="17" t="n">
        <f aca="false">O117+(0.05*P117)+(Q117/240)</f>
        <v>0.2</v>
      </c>
      <c r="S117" s="14" t="n">
        <v>4250</v>
      </c>
      <c r="T117" s="14"/>
      <c r="U117" s="14"/>
      <c r="V117" s="14" t="n">
        <f aca="false">S117+(T117*0.05)+(U117/240)</f>
        <v>4250</v>
      </c>
      <c r="W117" s="14" t="n">
        <f aca="false">M117*R117</f>
        <v>4250</v>
      </c>
      <c r="X117" s="18" t="n">
        <f aca="false">V117-W117</f>
        <v>0</v>
      </c>
      <c r="Y117" s="9" t="s">
        <v>66</v>
      </c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</row>
    <row r="118" customFormat="false" ht="13.8" hidden="false" customHeight="false" outlineLevel="0" collapsed="false">
      <c r="A118" s="0" t="n">
        <v>117</v>
      </c>
      <c r="B118" s="9" t="s">
        <v>25</v>
      </c>
      <c r="C118" s="9" t="s">
        <v>26</v>
      </c>
      <c r="D118" s="1" t="s">
        <v>27</v>
      </c>
      <c r="E118" s="1" t="s">
        <v>28</v>
      </c>
      <c r="F118" s="9" t="s">
        <v>29</v>
      </c>
      <c r="G118" s="10" t="n">
        <v>1789</v>
      </c>
      <c r="H118" s="9" t="s">
        <v>30</v>
      </c>
      <c r="I118" s="10" t="s">
        <v>30</v>
      </c>
      <c r="J118" s="9" t="n">
        <v>6</v>
      </c>
      <c r="K118" s="12" t="s">
        <v>168</v>
      </c>
      <c r="L118" s="13" t="s">
        <v>65</v>
      </c>
      <c r="M118" s="14" t="n">
        <v>17600</v>
      </c>
      <c r="N118" s="15" t="s">
        <v>34</v>
      </c>
      <c r="O118" s="14" t="n">
        <v>0.2</v>
      </c>
      <c r="P118" s="14"/>
      <c r="Q118" s="16"/>
      <c r="R118" s="17" t="n">
        <f aca="false">O118+(0.05*P118)+(Q118/240)</f>
        <v>0.2</v>
      </c>
      <c r="S118" s="14" t="n">
        <v>3520</v>
      </c>
      <c r="T118" s="14"/>
      <c r="U118" s="14"/>
      <c r="V118" s="14" t="n">
        <f aca="false">S118+(T118*0.05)+(U118/240)</f>
        <v>3520</v>
      </c>
      <c r="W118" s="14" t="n">
        <f aca="false">M118*R118</f>
        <v>3520</v>
      </c>
      <c r="X118" s="18" t="n">
        <f aca="false">V118-W118</f>
        <v>0</v>
      </c>
      <c r="Y118" s="9" t="s">
        <v>66</v>
      </c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</row>
    <row r="119" customFormat="false" ht="13.8" hidden="false" customHeight="false" outlineLevel="0" collapsed="false">
      <c r="A119" s="0" t="n">
        <v>118</v>
      </c>
      <c r="B119" s="9" t="s">
        <v>25</v>
      </c>
      <c r="C119" s="9" t="s">
        <v>26</v>
      </c>
      <c r="D119" s="1" t="s">
        <v>27</v>
      </c>
      <c r="E119" s="1" t="s">
        <v>28</v>
      </c>
      <c r="F119" s="9" t="s">
        <v>29</v>
      </c>
      <c r="G119" s="10" t="n">
        <v>1789</v>
      </c>
      <c r="H119" s="9" t="s">
        <v>30</v>
      </c>
      <c r="I119" s="10" t="s">
        <v>30</v>
      </c>
      <c r="J119" s="9" t="n">
        <v>6</v>
      </c>
      <c r="K119" s="12" t="s">
        <v>169</v>
      </c>
      <c r="L119" s="13" t="s">
        <v>71</v>
      </c>
      <c r="M119" s="14" t="n">
        <v>70806</v>
      </c>
      <c r="N119" s="15" t="s">
        <v>34</v>
      </c>
      <c r="O119" s="14" t="n">
        <v>0.24</v>
      </c>
      <c r="P119" s="14"/>
      <c r="Q119" s="16"/>
      <c r="R119" s="17" t="n">
        <f aca="false">O119+(0.05*P119)+(Q119/240)</f>
        <v>0.24</v>
      </c>
      <c r="S119" s="14" t="n">
        <v>16993</v>
      </c>
      <c r="T119" s="14"/>
      <c r="U119" s="14"/>
      <c r="V119" s="14" t="n">
        <f aca="false">S119+(T119*0.05)+(U119/240)</f>
        <v>16993</v>
      </c>
      <c r="W119" s="14" t="n">
        <f aca="false">M119*R119</f>
        <v>16993.44</v>
      </c>
      <c r="X119" s="18" t="n">
        <f aca="false">V119-W119</f>
        <v>-0.43999999999869</v>
      </c>
      <c r="Y119" s="9" t="s">
        <v>170</v>
      </c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</row>
    <row r="120" customFormat="false" ht="13.8" hidden="false" customHeight="false" outlineLevel="0" collapsed="false">
      <c r="A120" s="0" t="n">
        <v>119</v>
      </c>
      <c r="B120" s="9" t="s">
        <v>25</v>
      </c>
      <c r="C120" s="9" t="s">
        <v>26</v>
      </c>
      <c r="D120" s="1" t="s">
        <v>27</v>
      </c>
      <c r="E120" s="1" t="s">
        <v>28</v>
      </c>
      <c r="F120" s="9" t="s">
        <v>29</v>
      </c>
      <c r="G120" s="10" t="n">
        <v>1789</v>
      </c>
      <c r="H120" s="9" t="s">
        <v>30</v>
      </c>
      <c r="I120" s="10" t="s">
        <v>30</v>
      </c>
      <c r="J120" s="9" t="n">
        <v>6</v>
      </c>
      <c r="K120" s="12" t="s">
        <v>171</v>
      </c>
      <c r="L120" s="13" t="s">
        <v>65</v>
      </c>
      <c r="M120" s="14" t="n">
        <v>8750</v>
      </c>
      <c r="N120" s="15" t="s">
        <v>34</v>
      </c>
      <c r="O120" s="14" t="n">
        <v>0.17</v>
      </c>
      <c r="P120" s="14" t="n">
        <v>0.1</v>
      </c>
      <c r="Q120" s="16"/>
      <c r="R120" s="17" t="n">
        <f aca="false">O120+(0.05*P120)+(Q120/240)</f>
        <v>0.175</v>
      </c>
      <c r="S120" s="14" t="n">
        <v>1531</v>
      </c>
      <c r="T120" s="14"/>
      <c r="U120" s="14"/>
      <c r="V120" s="14" t="n">
        <f aca="false">S120+(T120*0.05)+(U120/240)</f>
        <v>1531</v>
      </c>
      <c r="W120" s="14" t="n">
        <f aca="false">M120*R120</f>
        <v>1531.25</v>
      </c>
      <c r="X120" s="18" t="n">
        <f aca="false">V120-W120</f>
        <v>-0.250000000000227</v>
      </c>
      <c r="Y120" s="9" t="s">
        <v>172</v>
      </c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</row>
    <row r="121" customFormat="false" ht="13.8" hidden="false" customHeight="false" outlineLevel="0" collapsed="false">
      <c r="A121" s="0" t="n">
        <v>120</v>
      </c>
      <c r="B121" s="9" t="s">
        <v>25</v>
      </c>
      <c r="C121" s="9" t="s">
        <v>26</v>
      </c>
      <c r="D121" s="1" t="s">
        <v>27</v>
      </c>
      <c r="E121" s="1" t="s">
        <v>28</v>
      </c>
      <c r="F121" s="9" t="s">
        <v>29</v>
      </c>
      <c r="G121" s="10" t="n">
        <v>1789</v>
      </c>
      <c r="H121" s="9" t="s">
        <v>30</v>
      </c>
      <c r="I121" s="10" t="s">
        <v>30</v>
      </c>
      <c r="J121" s="9" t="n">
        <v>6</v>
      </c>
      <c r="K121" s="12" t="s">
        <v>68</v>
      </c>
      <c r="L121" s="13" t="s">
        <v>71</v>
      </c>
      <c r="M121" s="14" t="n">
        <v>950</v>
      </c>
      <c r="N121" s="15" t="s">
        <v>34</v>
      </c>
      <c r="O121" s="14" t="n">
        <v>0.34</v>
      </c>
      <c r="P121" s="14"/>
      <c r="Q121" s="16"/>
      <c r="R121" s="17" t="n">
        <f aca="false">O121+(0.05*P121)+(Q121/240)</f>
        <v>0.34</v>
      </c>
      <c r="S121" s="14" t="n">
        <v>323</v>
      </c>
      <c r="T121" s="14"/>
      <c r="U121" s="14"/>
      <c r="V121" s="14" t="n">
        <f aca="false">S121+(T121*0.05)+(U121/240)</f>
        <v>323</v>
      </c>
      <c r="W121" s="14" t="n">
        <f aca="false">M121*R121</f>
        <v>323</v>
      </c>
      <c r="X121" s="18" t="n">
        <f aca="false">V121-W121</f>
        <v>0</v>
      </c>
      <c r="Y121" s="9" t="s">
        <v>173</v>
      </c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</row>
    <row r="122" customFormat="false" ht="13.8" hidden="false" customHeight="false" outlineLevel="0" collapsed="false">
      <c r="A122" s="0" t="n">
        <v>121</v>
      </c>
      <c r="B122" s="9" t="s">
        <v>25</v>
      </c>
      <c r="C122" s="9" t="s">
        <v>26</v>
      </c>
      <c r="D122" s="1" t="s">
        <v>27</v>
      </c>
      <c r="E122" s="1" t="s">
        <v>28</v>
      </c>
      <c r="F122" s="9" t="s">
        <v>29</v>
      </c>
      <c r="G122" s="10" t="n">
        <v>1789</v>
      </c>
      <c r="H122" s="9" t="s">
        <v>30</v>
      </c>
      <c r="I122" s="10" t="s">
        <v>30</v>
      </c>
      <c r="J122" s="9" t="n">
        <v>6</v>
      </c>
      <c r="K122" s="12" t="s">
        <v>68</v>
      </c>
      <c r="L122" s="13" t="s">
        <v>65</v>
      </c>
      <c r="M122" s="14" t="n">
        <v>9970</v>
      </c>
      <c r="N122" s="15" t="s">
        <v>34</v>
      </c>
      <c r="O122" s="14" t="n">
        <v>0.34</v>
      </c>
      <c r="P122" s="14"/>
      <c r="Q122" s="16"/>
      <c r="R122" s="17" t="n">
        <f aca="false">O122+(0.05*P122)+(Q122/240)</f>
        <v>0.34</v>
      </c>
      <c r="S122" s="14" t="n">
        <v>3389</v>
      </c>
      <c r="T122" s="14"/>
      <c r="U122" s="14"/>
      <c r="V122" s="14" t="n">
        <f aca="false">S122+(T122*0.05)+(U122/240)</f>
        <v>3389</v>
      </c>
      <c r="W122" s="14" t="n">
        <f aca="false">M122*R122</f>
        <v>3389.8</v>
      </c>
      <c r="X122" s="18" t="n">
        <f aca="false">V122-W122</f>
        <v>-0.800000000000182</v>
      </c>
      <c r="Y122" s="9" t="s">
        <v>173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</row>
    <row r="123" customFormat="false" ht="13.8" hidden="false" customHeight="false" outlineLevel="0" collapsed="false">
      <c r="A123" s="0" t="n">
        <v>122</v>
      </c>
      <c r="B123" s="9" t="s">
        <v>25</v>
      </c>
      <c r="C123" s="9" t="s">
        <v>26</v>
      </c>
      <c r="D123" s="1" t="s">
        <v>27</v>
      </c>
      <c r="E123" s="1" t="s">
        <v>28</v>
      </c>
      <c r="F123" s="9" t="s">
        <v>29</v>
      </c>
      <c r="G123" s="10" t="n">
        <v>1789</v>
      </c>
      <c r="H123" s="9" t="s">
        <v>30</v>
      </c>
      <c r="I123" s="10" t="s">
        <v>30</v>
      </c>
      <c r="J123" s="9" t="n">
        <v>6</v>
      </c>
      <c r="K123" s="12" t="s">
        <v>174</v>
      </c>
      <c r="L123" s="13" t="s">
        <v>54</v>
      </c>
      <c r="M123" s="14" t="n">
        <v>20</v>
      </c>
      <c r="N123" s="15" t="s">
        <v>175</v>
      </c>
      <c r="O123" s="14"/>
      <c r="P123" s="14"/>
      <c r="Q123" s="16"/>
      <c r="R123" s="0"/>
      <c r="S123" s="14" t="n">
        <v>1680</v>
      </c>
      <c r="T123" s="14"/>
      <c r="U123" s="14"/>
      <c r="V123" s="14" t="n">
        <f aca="false">S123+(T123*0.05)+(U123/240)</f>
        <v>1680</v>
      </c>
      <c r="W123" s="0"/>
      <c r="X123" s="0"/>
      <c r="Y123" s="9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</row>
    <row r="124" customFormat="false" ht="13.8" hidden="false" customHeight="false" outlineLevel="0" collapsed="false">
      <c r="A124" s="0" t="n">
        <v>123</v>
      </c>
      <c r="B124" s="9" t="s">
        <v>25</v>
      </c>
      <c r="C124" s="9" t="s">
        <v>26</v>
      </c>
      <c r="D124" s="1" t="s">
        <v>27</v>
      </c>
      <c r="E124" s="1" t="s">
        <v>28</v>
      </c>
      <c r="F124" s="9" t="s">
        <v>29</v>
      </c>
      <c r="G124" s="10" t="n">
        <v>1789</v>
      </c>
      <c r="H124" s="9" t="s">
        <v>30</v>
      </c>
      <c r="I124" s="10" t="s">
        <v>30</v>
      </c>
      <c r="J124" s="9" t="n">
        <v>6</v>
      </c>
      <c r="K124" s="12" t="s">
        <v>174</v>
      </c>
      <c r="L124" s="13" t="s">
        <v>71</v>
      </c>
      <c r="M124" s="14" t="n">
        <v>1275</v>
      </c>
      <c r="N124" s="15" t="s">
        <v>34</v>
      </c>
      <c r="O124" s="14" t="n">
        <v>0.6</v>
      </c>
      <c r="P124" s="14"/>
      <c r="Q124" s="16"/>
      <c r="R124" s="17" t="n">
        <f aca="false">O124+(0.05*P124)+(Q124/240)</f>
        <v>0.6</v>
      </c>
      <c r="S124" s="14" t="n">
        <v>765</v>
      </c>
      <c r="T124" s="14"/>
      <c r="U124" s="14"/>
      <c r="V124" s="14" t="n">
        <f aca="false">S124+(T124*0.05)+(U124/240)</f>
        <v>765</v>
      </c>
      <c r="W124" s="14" t="n">
        <f aca="false">M124*R124</f>
        <v>765</v>
      </c>
      <c r="X124" s="18" t="n">
        <f aca="false">V124-W124</f>
        <v>0</v>
      </c>
      <c r="Y124" s="9" t="s">
        <v>72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</row>
    <row r="125" customFormat="false" ht="13.8" hidden="false" customHeight="false" outlineLevel="0" collapsed="false">
      <c r="A125" s="0" t="n">
        <v>124</v>
      </c>
      <c r="B125" s="9" t="s">
        <v>25</v>
      </c>
      <c r="C125" s="9" t="s">
        <v>26</v>
      </c>
      <c r="D125" s="1" t="s">
        <v>27</v>
      </c>
      <c r="E125" s="1" t="s">
        <v>28</v>
      </c>
      <c r="F125" s="9" t="s">
        <v>29</v>
      </c>
      <c r="G125" s="10" t="n">
        <v>1789</v>
      </c>
      <c r="H125" s="9" t="s">
        <v>30</v>
      </c>
      <c r="I125" s="10" t="s">
        <v>30</v>
      </c>
      <c r="J125" s="9" t="n">
        <v>6</v>
      </c>
      <c r="K125" s="12" t="s">
        <v>176</v>
      </c>
      <c r="L125" s="13" t="s">
        <v>61</v>
      </c>
      <c r="M125" s="14" t="n">
        <v>48721</v>
      </c>
      <c r="N125" s="15" t="s">
        <v>34</v>
      </c>
      <c r="O125" s="14" t="n">
        <v>0.4</v>
      </c>
      <c r="P125" s="14"/>
      <c r="Q125" s="16"/>
      <c r="R125" s="17" t="n">
        <f aca="false">O125+(0.05*P125)+(Q125/240)</f>
        <v>0.4</v>
      </c>
      <c r="S125" s="14" t="n">
        <v>19488</v>
      </c>
      <c r="T125" s="14"/>
      <c r="U125" s="14"/>
      <c r="V125" s="14" t="n">
        <f aca="false">S125+(T125*0.05)+(U125/240)</f>
        <v>19488</v>
      </c>
      <c r="W125" s="14" t="n">
        <f aca="false">M125*R125</f>
        <v>19488.4</v>
      </c>
      <c r="X125" s="18" t="n">
        <f aca="false">V125-W125</f>
        <v>-0.400000000001455</v>
      </c>
      <c r="Y125" s="9" t="s">
        <v>69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</row>
    <row r="126" customFormat="false" ht="13.8" hidden="false" customHeight="false" outlineLevel="0" collapsed="false">
      <c r="A126" s="0" t="n">
        <v>125</v>
      </c>
      <c r="B126" s="9" t="s">
        <v>25</v>
      </c>
      <c r="C126" s="9" t="s">
        <v>26</v>
      </c>
      <c r="D126" s="1" t="s">
        <v>27</v>
      </c>
      <c r="E126" s="1" t="s">
        <v>28</v>
      </c>
      <c r="F126" s="9" t="s">
        <v>29</v>
      </c>
      <c r="G126" s="10" t="n">
        <v>1789</v>
      </c>
      <c r="H126" s="9" t="s">
        <v>30</v>
      </c>
      <c r="I126" s="10" t="s">
        <v>30</v>
      </c>
      <c r="J126" s="9" t="n">
        <v>6</v>
      </c>
      <c r="K126" s="12" t="s">
        <v>67</v>
      </c>
      <c r="L126" s="13" t="s">
        <v>54</v>
      </c>
      <c r="M126" s="14" t="n">
        <v>3000</v>
      </c>
      <c r="N126" s="15" t="s">
        <v>34</v>
      </c>
      <c r="O126" s="14" t="n">
        <v>0.24</v>
      </c>
      <c r="P126" s="14"/>
      <c r="Q126" s="16"/>
      <c r="R126" s="17" t="n">
        <f aca="false">O126+(0.05*P126)+(Q126/240)</f>
        <v>0.24</v>
      </c>
      <c r="S126" s="14" t="n">
        <v>720</v>
      </c>
      <c r="T126" s="14"/>
      <c r="U126" s="14"/>
      <c r="V126" s="14" t="n">
        <f aca="false">S126+(T126*0.05)+(U126/240)</f>
        <v>720</v>
      </c>
      <c r="W126" s="14" t="n">
        <f aca="false">M126*R126</f>
        <v>720</v>
      </c>
      <c r="X126" s="18" t="n">
        <f aca="false">V126-W126</f>
        <v>0</v>
      </c>
      <c r="Y126" s="9" t="s">
        <v>170</v>
      </c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</row>
    <row r="127" customFormat="false" ht="13.8" hidden="false" customHeight="false" outlineLevel="0" collapsed="false">
      <c r="A127" s="0" t="n">
        <v>126</v>
      </c>
      <c r="B127" s="9" t="s">
        <v>25</v>
      </c>
      <c r="C127" s="9" t="s">
        <v>26</v>
      </c>
      <c r="D127" s="1" t="s">
        <v>27</v>
      </c>
      <c r="E127" s="1" t="s">
        <v>28</v>
      </c>
      <c r="F127" s="9" t="s">
        <v>29</v>
      </c>
      <c r="G127" s="10" t="n">
        <v>1789</v>
      </c>
      <c r="H127" s="9" t="s">
        <v>30</v>
      </c>
      <c r="I127" s="10" t="s">
        <v>30</v>
      </c>
      <c r="J127" s="9" t="n">
        <v>6</v>
      </c>
      <c r="K127" s="20" t="s">
        <v>177</v>
      </c>
      <c r="L127" s="13" t="s">
        <v>54</v>
      </c>
      <c r="M127" s="14" t="n">
        <v>7200</v>
      </c>
      <c r="N127" s="15" t="s">
        <v>34</v>
      </c>
      <c r="O127" s="14" t="n">
        <v>0.1</v>
      </c>
      <c r="P127" s="14"/>
      <c r="Q127" s="16"/>
      <c r="R127" s="17" t="n">
        <f aca="false">O127+(0.05*P127)+(Q127/240)</f>
        <v>0.1</v>
      </c>
      <c r="S127" s="14" t="n">
        <v>720</v>
      </c>
      <c r="T127" s="14"/>
      <c r="U127" s="14"/>
      <c r="V127" s="14" t="n">
        <f aca="false">S127+(T127*0.05)+(U127/240)</f>
        <v>720</v>
      </c>
      <c r="W127" s="14" t="n">
        <f aca="false">M127*R127</f>
        <v>720</v>
      </c>
      <c r="X127" s="18" t="n">
        <f aca="false">V127-W127</f>
        <v>0</v>
      </c>
      <c r="Y127" s="9" t="s">
        <v>178</v>
      </c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</row>
    <row r="128" customFormat="false" ht="13.8" hidden="false" customHeight="false" outlineLevel="0" collapsed="false">
      <c r="A128" s="0" t="n">
        <v>127</v>
      </c>
      <c r="B128" s="9" t="s">
        <v>25</v>
      </c>
      <c r="C128" s="9" t="s">
        <v>26</v>
      </c>
      <c r="D128" s="1" t="s">
        <v>27</v>
      </c>
      <c r="E128" s="1" t="s">
        <v>28</v>
      </c>
      <c r="F128" s="9" t="s">
        <v>29</v>
      </c>
      <c r="G128" s="10" t="n">
        <v>1789</v>
      </c>
      <c r="H128" s="9" t="s">
        <v>30</v>
      </c>
      <c r="I128" s="10" t="s">
        <v>30</v>
      </c>
      <c r="J128" s="9" t="n">
        <v>6</v>
      </c>
      <c r="K128" s="20" t="s">
        <v>179</v>
      </c>
      <c r="L128" s="13" t="s">
        <v>54</v>
      </c>
      <c r="M128" s="14" t="n">
        <v>78720</v>
      </c>
      <c r="N128" s="15" t="s">
        <v>34</v>
      </c>
      <c r="O128" s="14"/>
      <c r="P128" s="14"/>
      <c r="Q128" s="16"/>
      <c r="R128" s="0"/>
      <c r="S128" s="14" t="n">
        <v>12000</v>
      </c>
      <c r="T128" s="14"/>
      <c r="U128" s="14"/>
      <c r="V128" s="14" t="n">
        <f aca="false">S128+(T128*0.05)+(U128/240)</f>
        <v>12000</v>
      </c>
      <c r="W128" s="0"/>
      <c r="X128" s="0"/>
      <c r="Y128" s="9" t="s">
        <v>180</v>
      </c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</row>
    <row r="129" customFormat="false" ht="13.8" hidden="false" customHeight="false" outlineLevel="0" collapsed="false">
      <c r="A129" s="0" t="n">
        <v>128</v>
      </c>
      <c r="B129" s="9" t="s">
        <v>25</v>
      </c>
      <c r="C129" s="9" t="s">
        <v>26</v>
      </c>
      <c r="D129" s="1" t="s">
        <v>27</v>
      </c>
      <c r="E129" s="1" t="s">
        <v>28</v>
      </c>
      <c r="F129" s="9" t="s">
        <v>29</v>
      </c>
      <c r="G129" s="10" t="n">
        <v>1789</v>
      </c>
      <c r="H129" s="9" t="s">
        <v>30</v>
      </c>
      <c r="I129" s="10" t="s">
        <v>30</v>
      </c>
      <c r="J129" s="9" t="n">
        <v>6</v>
      </c>
      <c r="K129" s="12" t="s">
        <v>181</v>
      </c>
      <c r="L129" s="13" t="s">
        <v>54</v>
      </c>
      <c r="M129" s="14" t="n">
        <v>50</v>
      </c>
      <c r="N129" s="15" t="s">
        <v>34</v>
      </c>
      <c r="O129" s="14" t="n">
        <v>2</v>
      </c>
      <c r="P129" s="14"/>
      <c r="Q129" s="16"/>
      <c r="R129" s="17" t="n">
        <f aca="false">O129+(0.05*P129)+(Q129/240)</f>
        <v>2</v>
      </c>
      <c r="S129" s="14" t="n">
        <v>100</v>
      </c>
      <c r="T129" s="14"/>
      <c r="U129" s="14"/>
      <c r="V129" s="14" t="n">
        <f aca="false">S129+(T129*0.05)+(U129/240)</f>
        <v>100</v>
      </c>
      <c r="W129" s="14" t="n">
        <f aca="false">M129*R129</f>
        <v>100</v>
      </c>
      <c r="X129" s="18" t="n">
        <f aca="false">V129-W129</f>
        <v>0</v>
      </c>
      <c r="Y129" s="9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</row>
    <row r="130" customFormat="false" ht="13.8" hidden="false" customHeight="false" outlineLevel="0" collapsed="false">
      <c r="A130" s="0" t="n">
        <v>129</v>
      </c>
      <c r="B130" s="9" t="s">
        <v>25</v>
      </c>
      <c r="C130" s="9" t="s">
        <v>26</v>
      </c>
      <c r="D130" s="1" t="s">
        <v>27</v>
      </c>
      <c r="E130" s="1" t="s">
        <v>28</v>
      </c>
      <c r="F130" s="9" t="s">
        <v>29</v>
      </c>
      <c r="G130" s="10" t="n">
        <v>1789</v>
      </c>
      <c r="H130" s="9" t="s">
        <v>30</v>
      </c>
      <c r="I130" s="10" t="s">
        <v>30</v>
      </c>
      <c r="J130" s="9" t="n">
        <v>6</v>
      </c>
      <c r="K130" s="12" t="s">
        <v>182</v>
      </c>
      <c r="L130" s="13" t="s">
        <v>71</v>
      </c>
      <c r="M130" s="14" t="n">
        <v>480</v>
      </c>
      <c r="N130" s="15" t="s">
        <v>34</v>
      </c>
      <c r="O130" s="14" t="n">
        <v>0.48</v>
      </c>
      <c r="P130" s="14"/>
      <c r="Q130" s="16"/>
      <c r="R130" s="17" t="n">
        <f aca="false">O130+(0.05*P130)+(Q130/240)</f>
        <v>0.48</v>
      </c>
      <c r="S130" s="14" t="n">
        <v>230</v>
      </c>
      <c r="T130" s="14"/>
      <c r="U130" s="14"/>
      <c r="V130" s="14" t="n">
        <f aca="false">S130+(T130*0.05)+(U130/240)</f>
        <v>230</v>
      </c>
      <c r="W130" s="14" t="n">
        <f aca="false">M130*R130</f>
        <v>230.4</v>
      </c>
      <c r="X130" s="18" t="n">
        <f aca="false">V130-W130</f>
        <v>-0.399999999999977</v>
      </c>
      <c r="Y130" s="9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</row>
    <row r="131" customFormat="false" ht="13.8" hidden="false" customHeight="false" outlineLevel="0" collapsed="false">
      <c r="A131" s="0" t="n">
        <v>130</v>
      </c>
      <c r="B131" s="9" t="s">
        <v>25</v>
      </c>
      <c r="C131" s="9" t="s">
        <v>26</v>
      </c>
      <c r="D131" s="1" t="s">
        <v>27</v>
      </c>
      <c r="E131" s="1" t="s">
        <v>28</v>
      </c>
      <c r="F131" s="9" t="s">
        <v>29</v>
      </c>
      <c r="G131" s="10" t="n">
        <v>1789</v>
      </c>
      <c r="H131" s="9" t="s">
        <v>30</v>
      </c>
      <c r="I131" s="10" t="s">
        <v>30</v>
      </c>
      <c r="J131" s="9" t="n">
        <v>6</v>
      </c>
      <c r="K131" s="12" t="s">
        <v>183</v>
      </c>
      <c r="L131" s="13" t="s">
        <v>71</v>
      </c>
      <c r="M131" s="14" t="n">
        <v>250</v>
      </c>
      <c r="N131" s="15" t="s">
        <v>34</v>
      </c>
      <c r="O131" s="14"/>
      <c r="P131" s="14"/>
      <c r="Q131" s="16"/>
      <c r="R131" s="0"/>
      <c r="S131" s="14" t="n">
        <v>367</v>
      </c>
      <c r="T131" s="14"/>
      <c r="U131" s="14"/>
      <c r="V131" s="14" t="n">
        <f aca="false">S131+(T131*0.05)+(U131/240)</f>
        <v>367</v>
      </c>
      <c r="W131" s="0"/>
      <c r="X131" s="0"/>
      <c r="Y131" s="9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</row>
    <row r="132" customFormat="false" ht="13.8" hidden="false" customHeight="false" outlineLevel="0" collapsed="false">
      <c r="A132" s="0" t="n">
        <v>131</v>
      </c>
      <c r="B132" s="9" t="s">
        <v>25</v>
      </c>
      <c r="C132" s="9" t="s">
        <v>26</v>
      </c>
      <c r="D132" s="1" t="s">
        <v>27</v>
      </c>
      <c r="E132" s="1" t="s">
        <v>28</v>
      </c>
      <c r="F132" s="9" t="s">
        <v>29</v>
      </c>
      <c r="G132" s="10" t="n">
        <v>1789</v>
      </c>
      <c r="H132" s="9" t="s">
        <v>30</v>
      </c>
      <c r="I132" s="10" t="s">
        <v>30</v>
      </c>
      <c r="J132" s="9" t="n">
        <v>6</v>
      </c>
      <c r="K132" s="12" t="s">
        <v>70</v>
      </c>
      <c r="L132" s="13" t="s">
        <v>54</v>
      </c>
      <c r="M132" s="14" t="n">
        <v>1051</v>
      </c>
      <c r="N132" s="15" t="s">
        <v>34</v>
      </c>
      <c r="O132" s="14"/>
      <c r="P132" s="14" t="n">
        <v>15</v>
      </c>
      <c r="Q132" s="16"/>
      <c r="R132" s="17" t="n">
        <f aca="false">O132+(0.05*P132)+(Q132/240)</f>
        <v>0.75</v>
      </c>
      <c r="S132" s="14" t="n">
        <v>788</v>
      </c>
      <c r="T132" s="14"/>
      <c r="U132" s="14"/>
      <c r="V132" s="14" t="n">
        <f aca="false">S132+(T132*0.05)+(U132/240)</f>
        <v>788</v>
      </c>
      <c r="W132" s="14" t="n">
        <f aca="false">M132*R132</f>
        <v>788.25</v>
      </c>
      <c r="X132" s="18" t="n">
        <f aca="false">V132-W132</f>
        <v>-0.25</v>
      </c>
      <c r="Y132" s="9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</row>
    <row r="133" customFormat="false" ht="13.8" hidden="false" customHeight="false" outlineLevel="0" collapsed="false">
      <c r="A133" s="0" t="n">
        <v>132</v>
      </c>
      <c r="B133" s="9" t="s">
        <v>25</v>
      </c>
      <c r="C133" s="9" t="s">
        <v>26</v>
      </c>
      <c r="D133" s="1" t="s">
        <v>27</v>
      </c>
      <c r="E133" s="1" t="s">
        <v>28</v>
      </c>
      <c r="F133" s="9" t="s">
        <v>29</v>
      </c>
      <c r="G133" s="10" t="n">
        <v>1789</v>
      </c>
      <c r="H133" s="9" t="s">
        <v>30</v>
      </c>
      <c r="I133" s="10" t="s">
        <v>30</v>
      </c>
      <c r="J133" s="9" t="n">
        <v>6</v>
      </c>
      <c r="K133" s="12" t="s">
        <v>70</v>
      </c>
      <c r="L133" s="13" t="s">
        <v>71</v>
      </c>
      <c r="M133" s="14" t="n">
        <v>44680</v>
      </c>
      <c r="N133" s="15" t="s">
        <v>34</v>
      </c>
      <c r="O133" s="14"/>
      <c r="P133" s="14" t="n">
        <v>15</v>
      </c>
      <c r="Q133" s="16"/>
      <c r="R133" s="17" t="n">
        <f aca="false">O133+(0.05*P133)+(Q133/240)</f>
        <v>0.75</v>
      </c>
      <c r="S133" s="14" t="n">
        <v>33510</v>
      </c>
      <c r="T133" s="14"/>
      <c r="U133" s="14"/>
      <c r="V133" s="14" t="n">
        <f aca="false">S133+(T133*0.05)+(U133/240)</f>
        <v>33510</v>
      </c>
      <c r="W133" s="14" t="n">
        <f aca="false">M133*R133</f>
        <v>33510</v>
      </c>
      <c r="X133" s="18" t="n">
        <f aca="false">V133-W133</f>
        <v>0</v>
      </c>
      <c r="Y133" s="9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</row>
    <row r="134" customFormat="false" ht="13.8" hidden="false" customHeight="false" outlineLevel="0" collapsed="false">
      <c r="A134" s="0" t="n">
        <v>133</v>
      </c>
      <c r="B134" s="9" t="s">
        <v>25</v>
      </c>
      <c r="C134" s="9" t="s">
        <v>26</v>
      </c>
      <c r="D134" s="1" t="s">
        <v>27</v>
      </c>
      <c r="E134" s="1" t="s">
        <v>28</v>
      </c>
      <c r="F134" s="9" t="s">
        <v>29</v>
      </c>
      <c r="G134" s="10" t="n">
        <v>1789</v>
      </c>
      <c r="H134" s="9" t="s">
        <v>30</v>
      </c>
      <c r="I134" s="10" t="s">
        <v>30</v>
      </c>
      <c r="J134" s="9" t="n">
        <v>6</v>
      </c>
      <c r="K134" s="12" t="s">
        <v>184</v>
      </c>
      <c r="L134" s="13" t="s">
        <v>37</v>
      </c>
      <c r="M134" s="14"/>
      <c r="N134" s="15"/>
      <c r="O134" s="14"/>
      <c r="P134" s="14"/>
      <c r="Q134" s="16"/>
      <c r="R134" s="0"/>
      <c r="S134" s="14" t="n">
        <v>317</v>
      </c>
      <c r="T134" s="14"/>
      <c r="U134" s="14"/>
      <c r="V134" s="14" t="n">
        <f aca="false">S134+(T134*0.05)+(U134/240)</f>
        <v>317</v>
      </c>
      <c r="W134" s="0"/>
      <c r="X134" s="0"/>
      <c r="Y134" s="9" t="s">
        <v>159</v>
      </c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</row>
    <row r="135" customFormat="false" ht="13.8" hidden="false" customHeight="false" outlineLevel="0" collapsed="false">
      <c r="A135" s="0" t="n">
        <v>134</v>
      </c>
      <c r="B135" s="9" t="s">
        <v>25</v>
      </c>
      <c r="C135" s="9" t="s">
        <v>26</v>
      </c>
      <c r="D135" s="1" t="s">
        <v>27</v>
      </c>
      <c r="E135" s="1" t="s">
        <v>28</v>
      </c>
      <c r="F135" s="9" t="s">
        <v>29</v>
      </c>
      <c r="G135" s="10" t="n">
        <v>1789</v>
      </c>
      <c r="H135" s="9" t="s">
        <v>30</v>
      </c>
      <c r="I135" s="10" t="s">
        <v>30</v>
      </c>
      <c r="J135" s="9" t="n">
        <v>6</v>
      </c>
      <c r="K135" s="12" t="s">
        <v>185</v>
      </c>
      <c r="L135" s="13" t="s">
        <v>37</v>
      </c>
      <c r="M135" s="14" t="n">
        <v>23</v>
      </c>
      <c r="N135" s="15" t="s">
        <v>175</v>
      </c>
      <c r="O135" s="14" t="n">
        <v>20</v>
      </c>
      <c r="P135" s="14"/>
      <c r="Q135" s="16"/>
      <c r="R135" s="17" t="n">
        <f aca="false">O135+(0.05*P135)+(Q135/240)</f>
        <v>20</v>
      </c>
      <c r="S135" s="14" t="n">
        <v>460</v>
      </c>
      <c r="T135" s="14"/>
      <c r="U135" s="14"/>
      <c r="V135" s="14" t="n">
        <f aca="false">S135+(T135*0.05)+(U135/240)</f>
        <v>460</v>
      </c>
      <c r="W135" s="14" t="n">
        <f aca="false">M135*R135</f>
        <v>460</v>
      </c>
      <c r="X135" s="18" t="n">
        <f aca="false">V135-W135</f>
        <v>0</v>
      </c>
      <c r="Y135" s="9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</row>
    <row r="136" customFormat="false" ht="13.8" hidden="false" customHeight="false" outlineLevel="0" collapsed="false">
      <c r="A136" s="0" t="n">
        <v>135</v>
      </c>
      <c r="B136" s="9" t="s">
        <v>25</v>
      </c>
      <c r="C136" s="9" t="s">
        <v>26</v>
      </c>
      <c r="D136" s="1" t="s">
        <v>27</v>
      </c>
      <c r="E136" s="1" t="s">
        <v>28</v>
      </c>
      <c r="F136" s="9" t="s">
        <v>29</v>
      </c>
      <c r="G136" s="10" t="n">
        <v>1789</v>
      </c>
      <c r="H136" s="9" t="s">
        <v>30</v>
      </c>
      <c r="I136" s="10" t="s">
        <v>30</v>
      </c>
      <c r="J136" s="9" t="n">
        <v>6</v>
      </c>
      <c r="K136" s="12" t="s">
        <v>185</v>
      </c>
      <c r="L136" s="13" t="s">
        <v>39</v>
      </c>
      <c r="M136" s="14" t="n">
        <v>61</v>
      </c>
      <c r="N136" s="15" t="s">
        <v>175</v>
      </c>
      <c r="O136" s="14" t="n">
        <v>20</v>
      </c>
      <c r="P136" s="14"/>
      <c r="Q136" s="16"/>
      <c r="R136" s="17" t="n">
        <f aca="false">O136+(0.05*P136)+(Q136/240)</f>
        <v>20</v>
      </c>
      <c r="S136" s="14" t="n">
        <v>1220</v>
      </c>
      <c r="T136" s="14"/>
      <c r="U136" s="14"/>
      <c r="V136" s="14" t="n">
        <f aca="false">S136+(T136*0.05)+(U136/240)</f>
        <v>1220</v>
      </c>
      <c r="W136" s="14" t="n">
        <f aca="false">M136*R136</f>
        <v>1220</v>
      </c>
      <c r="X136" s="18" t="n">
        <f aca="false">V136-W136</f>
        <v>0</v>
      </c>
      <c r="Y136" s="9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</row>
    <row r="137" customFormat="false" ht="13.8" hidden="false" customHeight="false" outlineLevel="0" collapsed="false">
      <c r="A137" s="0" t="n">
        <v>136</v>
      </c>
      <c r="B137" s="9" t="s">
        <v>25</v>
      </c>
      <c r="C137" s="9" t="s">
        <v>26</v>
      </c>
      <c r="D137" s="1" t="s">
        <v>27</v>
      </c>
      <c r="E137" s="1" t="s">
        <v>28</v>
      </c>
      <c r="F137" s="9" t="s">
        <v>29</v>
      </c>
      <c r="G137" s="10" t="n">
        <v>1789</v>
      </c>
      <c r="H137" s="9" t="s">
        <v>30</v>
      </c>
      <c r="I137" s="10" t="s">
        <v>30</v>
      </c>
      <c r="J137" s="9" t="n">
        <v>6</v>
      </c>
      <c r="K137" s="12" t="s">
        <v>186</v>
      </c>
      <c r="L137" s="13" t="s">
        <v>37</v>
      </c>
      <c r="M137" s="14" t="n">
        <v>124</v>
      </c>
      <c r="N137" s="15" t="s">
        <v>175</v>
      </c>
      <c r="O137" s="14" t="n">
        <v>30</v>
      </c>
      <c r="P137" s="14"/>
      <c r="Q137" s="16"/>
      <c r="R137" s="17" t="n">
        <f aca="false">O137+(0.05*P137)+(Q137/240)</f>
        <v>30</v>
      </c>
      <c r="S137" s="14" t="n">
        <v>3720</v>
      </c>
      <c r="T137" s="14"/>
      <c r="U137" s="14"/>
      <c r="V137" s="14" t="n">
        <f aca="false">S137+(T137*0.05)+(U137/240)</f>
        <v>3720</v>
      </c>
      <c r="W137" s="14" t="n">
        <f aca="false">M137*R137</f>
        <v>3720</v>
      </c>
      <c r="X137" s="18" t="n">
        <f aca="false">V137-W137</f>
        <v>0</v>
      </c>
      <c r="Y137" s="9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</row>
    <row r="138" customFormat="false" ht="13.8" hidden="false" customHeight="false" outlineLevel="0" collapsed="false">
      <c r="A138" s="0" t="n">
        <v>137</v>
      </c>
      <c r="B138" s="9" t="s">
        <v>25</v>
      </c>
      <c r="C138" s="9" t="s">
        <v>26</v>
      </c>
      <c r="D138" s="1" t="s">
        <v>27</v>
      </c>
      <c r="E138" s="1" t="s">
        <v>28</v>
      </c>
      <c r="F138" s="9" t="s">
        <v>29</v>
      </c>
      <c r="G138" s="10" t="n">
        <v>1789</v>
      </c>
      <c r="H138" s="9" t="s">
        <v>30</v>
      </c>
      <c r="I138" s="10" t="s">
        <v>30</v>
      </c>
      <c r="J138" s="9" t="n">
        <v>6</v>
      </c>
      <c r="K138" s="12" t="s">
        <v>186</v>
      </c>
      <c r="L138" s="13" t="s">
        <v>39</v>
      </c>
      <c r="M138" s="14" t="n">
        <v>83</v>
      </c>
      <c r="N138" s="15" t="s">
        <v>175</v>
      </c>
      <c r="O138" s="14" t="n">
        <v>30</v>
      </c>
      <c r="P138" s="14"/>
      <c r="Q138" s="16"/>
      <c r="R138" s="17" t="n">
        <f aca="false">O138+(0.05*P138)+(Q138/240)</f>
        <v>30</v>
      </c>
      <c r="S138" s="14" t="n">
        <v>2490</v>
      </c>
      <c r="T138" s="14"/>
      <c r="U138" s="14"/>
      <c r="V138" s="14" t="n">
        <f aca="false">S138+(T138*0.05)+(U138/240)</f>
        <v>2490</v>
      </c>
      <c r="W138" s="14" t="n">
        <f aca="false">M138*R138</f>
        <v>2490</v>
      </c>
      <c r="X138" s="18" t="n">
        <f aca="false">V138-W138</f>
        <v>0</v>
      </c>
      <c r="Y138" s="9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</row>
    <row r="139" customFormat="false" ht="14.7" hidden="false" customHeight="false" outlineLevel="0" collapsed="false">
      <c r="A139" s="0" t="n">
        <v>138</v>
      </c>
      <c r="B139" s="9" t="s">
        <v>25</v>
      </c>
      <c r="C139" s="9" t="s">
        <v>26</v>
      </c>
      <c r="D139" s="1" t="s">
        <v>27</v>
      </c>
      <c r="E139" s="1" t="s">
        <v>28</v>
      </c>
      <c r="F139" s="9" t="s">
        <v>29</v>
      </c>
      <c r="G139" s="10" t="n">
        <v>1789</v>
      </c>
      <c r="H139" s="9" t="s">
        <v>30</v>
      </c>
      <c r="I139" s="10" t="s">
        <v>30</v>
      </c>
      <c r="J139" s="9" t="n">
        <v>6</v>
      </c>
      <c r="K139" s="12" t="s">
        <v>187</v>
      </c>
      <c r="L139" s="13" t="s">
        <v>37</v>
      </c>
      <c r="M139" s="14"/>
      <c r="N139" s="15"/>
      <c r="O139" s="14"/>
      <c r="P139" s="14"/>
      <c r="Q139" s="16"/>
      <c r="R139" s="0"/>
      <c r="S139" s="14" t="n">
        <v>3223</v>
      </c>
      <c r="T139" s="14"/>
      <c r="U139" s="14"/>
      <c r="V139" s="14" t="n">
        <f aca="false">S139+(T139*0.05)+(U139/240)</f>
        <v>3223</v>
      </c>
      <c r="W139" s="0"/>
      <c r="X139" s="0"/>
      <c r="Y139" s="9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</row>
    <row r="140" customFormat="false" ht="13.8" hidden="false" customHeight="false" outlineLevel="0" collapsed="false">
      <c r="A140" s="0" t="n">
        <v>139</v>
      </c>
      <c r="B140" s="9" t="s">
        <v>25</v>
      </c>
      <c r="C140" s="9" t="s">
        <v>26</v>
      </c>
      <c r="D140" s="1" t="s">
        <v>27</v>
      </c>
      <c r="E140" s="1" t="s">
        <v>28</v>
      </c>
      <c r="F140" s="9" t="s">
        <v>29</v>
      </c>
      <c r="G140" s="10" t="n">
        <v>1789</v>
      </c>
      <c r="H140" s="9" t="s">
        <v>30</v>
      </c>
      <c r="I140" s="10" t="s">
        <v>30</v>
      </c>
      <c r="J140" s="9" t="n">
        <v>6</v>
      </c>
      <c r="K140" s="12" t="s">
        <v>188</v>
      </c>
      <c r="L140" s="13" t="s">
        <v>37</v>
      </c>
      <c r="M140" s="14" t="n">
        <v>514</v>
      </c>
      <c r="N140" s="15" t="s">
        <v>34</v>
      </c>
      <c r="O140" s="14" t="n">
        <v>0.26</v>
      </c>
      <c r="P140" s="14"/>
      <c r="Q140" s="16"/>
      <c r="R140" s="17" t="n">
        <f aca="false">O140+(0.05*P140)+(Q140/240)</f>
        <v>0.26</v>
      </c>
      <c r="S140" s="14" t="n">
        <v>134</v>
      </c>
      <c r="T140" s="14"/>
      <c r="U140" s="14"/>
      <c r="V140" s="14" t="n">
        <f aca="false">S140+(T140*0.05)+(U140/240)</f>
        <v>134</v>
      </c>
      <c r="W140" s="14" t="n">
        <f aca="false">M140*R140</f>
        <v>133.64</v>
      </c>
      <c r="X140" s="18" t="n">
        <f aca="false">V140-W140</f>
        <v>0.359999999999985</v>
      </c>
      <c r="Y140" s="9" t="s">
        <v>189</v>
      </c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</row>
    <row r="141" customFormat="false" ht="13.8" hidden="false" customHeight="false" outlineLevel="0" collapsed="false">
      <c r="A141" s="0" t="n">
        <v>140</v>
      </c>
      <c r="B141" s="9" t="s">
        <v>25</v>
      </c>
      <c r="C141" s="9" t="s">
        <v>26</v>
      </c>
      <c r="D141" s="1" t="s">
        <v>27</v>
      </c>
      <c r="E141" s="1" t="s">
        <v>28</v>
      </c>
      <c r="F141" s="9" t="s">
        <v>29</v>
      </c>
      <c r="G141" s="10" t="n">
        <v>1789</v>
      </c>
      <c r="H141" s="9" t="s">
        <v>30</v>
      </c>
      <c r="I141" s="10" t="s">
        <v>30</v>
      </c>
      <c r="J141" s="9" t="n">
        <v>6</v>
      </c>
      <c r="K141" s="12" t="s">
        <v>188</v>
      </c>
      <c r="L141" s="13" t="s">
        <v>37</v>
      </c>
      <c r="M141" s="14" t="n">
        <v>15290</v>
      </c>
      <c r="N141" s="15" t="s">
        <v>34</v>
      </c>
      <c r="O141" s="14" t="n">
        <v>0.26</v>
      </c>
      <c r="P141" s="14"/>
      <c r="Q141" s="16"/>
      <c r="R141" s="17" t="n">
        <f aca="false">O141+(0.05*P141)+(Q141/240)</f>
        <v>0.26</v>
      </c>
      <c r="S141" s="14" t="n">
        <v>3975</v>
      </c>
      <c r="T141" s="14"/>
      <c r="U141" s="14"/>
      <c r="V141" s="14" t="n">
        <f aca="false">S141+(T141*0.05)+(U141/240)</f>
        <v>3975</v>
      </c>
      <c r="W141" s="14" t="n">
        <f aca="false">M141*R141</f>
        <v>3975.4</v>
      </c>
      <c r="X141" s="18" t="n">
        <f aca="false">V141-W141</f>
        <v>-0.400000000000091</v>
      </c>
      <c r="Y141" s="9" t="s">
        <v>189</v>
      </c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</row>
    <row r="142" customFormat="false" ht="13.8" hidden="false" customHeight="false" outlineLevel="0" collapsed="false">
      <c r="A142" s="0" t="n">
        <v>141</v>
      </c>
      <c r="B142" s="9" t="s">
        <v>25</v>
      </c>
      <c r="C142" s="9" t="s">
        <v>26</v>
      </c>
      <c r="D142" s="1" t="s">
        <v>27</v>
      </c>
      <c r="E142" s="1" t="s">
        <v>28</v>
      </c>
      <c r="F142" s="9" t="s">
        <v>29</v>
      </c>
      <c r="G142" s="10" t="n">
        <v>1789</v>
      </c>
      <c r="H142" s="9" t="s">
        <v>30</v>
      </c>
      <c r="I142" s="10" t="s">
        <v>30</v>
      </c>
      <c r="J142" s="9" t="n">
        <v>6</v>
      </c>
      <c r="K142" s="12" t="s">
        <v>190</v>
      </c>
      <c r="L142" s="13" t="s">
        <v>37</v>
      </c>
      <c r="M142" s="14" t="n">
        <v>20050</v>
      </c>
      <c r="N142" s="15" t="s">
        <v>34</v>
      </c>
      <c r="O142" s="14"/>
      <c r="P142" s="14"/>
      <c r="Q142" s="16"/>
      <c r="R142" s="0"/>
      <c r="S142" s="14" t="n">
        <v>5742</v>
      </c>
      <c r="T142" s="14"/>
      <c r="U142" s="14"/>
      <c r="V142" s="14" t="n">
        <f aca="false">S142+(T142*0.05)+(U142/240)</f>
        <v>5742</v>
      </c>
      <c r="W142" s="0"/>
      <c r="X142" s="0"/>
      <c r="Y142" s="9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</row>
    <row r="143" customFormat="false" ht="13.8" hidden="false" customHeight="false" outlineLevel="0" collapsed="false">
      <c r="A143" s="0" t="n">
        <v>142</v>
      </c>
      <c r="B143" s="9" t="s">
        <v>25</v>
      </c>
      <c r="C143" s="9" t="s">
        <v>26</v>
      </c>
      <c r="D143" s="1" t="s">
        <v>27</v>
      </c>
      <c r="E143" s="1" t="s">
        <v>28</v>
      </c>
      <c r="F143" s="9" t="s">
        <v>29</v>
      </c>
      <c r="G143" s="10" t="n">
        <v>1789</v>
      </c>
      <c r="H143" s="9" t="s">
        <v>30</v>
      </c>
      <c r="I143" s="10" t="s">
        <v>30</v>
      </c>
      <c r="J143" s="9" t="n">
        <v>6</v>
      </c>
      <c r="K143" s="12" t="s">
        <v>190</v>
      </c>
      <c r="L143" s="13" t="s">
        <v>39</v>
      </c>
      <c r="M143" s="14" t="n">
        <v>53851</v>
      </c>
      <c r="N143" s="15" t="s">
        <v>34</v>
      </c>
      <c r="O143" s="14"/>
      <c r="P143" s="14"/>
      <c r="Q143" s="16"/>
      <c r="R143" s="0"/>
      <c r="S143" s="14" t="n">
        <v>13886</v>
      </c>
      <c r="T143" s="14"/>
      <c r="U143" s="14"/>
      <c r="V143" s="14" t="n">
        <f aca="false">S143+(T143*0.05)+(U143/240)</f>
        <v>13886</v>
      </c>
      <c r="W143" s="0"/>
      <c r="X143" s="0"/>
      <c r="Y143" s="9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</row>
    <row r="144" customFormat="false" ht="13.8" hidden="false" customHeight="false" outlineLevel="0" collapsed="false">
      <c r="A144" s="0" t="n">
        <v>143</v>
      </c>
      <c r="B144" s="9" t="s">
        <v>25</v>
      </c>
      <c r="C144" s="9" t="s">
        <v>26</v>
      </c>
      <c r="D144" s="1" t="s">
        <v>27</v>
      </c>
      <c r="E144" s="1" t="s">
        <v>28</v>
      </c>
      <c r="F144" s="9" t="s">
        <v>29</v>
      </c>
      <c r="G144" s="10" t="n">
        <v>1789</v>
      </c>
      <c r="H144" s="9" t="s">
        <v>30</v>
      </c>
      <c r="I144" s="10" t="s">
        <v>30</v>
      </c>
      <c r="J144" s="9" t="n">
        <v>7</v>
      </c>
      <c r="K144" s="12" t="s">
        <v>191</v>
      </c>
      <c r="L144" s="13" t="s">
        <v>111</v>
      </c>
      <c r="M144" s="14" t="n">
        <v>428800</v>
      </c>
      <c r="N144" s="15" t="s">
        <v>34</v>
      </c>
      <c r="O144" s="14"/>
      <c r="P144" s="14"/>
      <c r="Q144" s="16"/>
      <c r="R144" s="0"/>
      <c r="S144" s="14" t="n">
        <v>51200</v>
      </c>
      <c r="T144" s="14"/>
      <c r="U144" s="14"/>
      <c r="V144" s="14" t="n">
        <f aca="false">S144+(T144*0.05)+(U144/240)</f>
        <v>51200</v>
      </c>
      <c r="W144" s="0"/>
      <c r="X144" s="0"/>
      <c r="Y144" s="9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</row>
    <row r="145" customFormat="false" ht="13.8" hidden="false" customHeight="false" outlineLevel="0" collapsed="false">
      <c r="A145" s="0" t="n">
        <v>144</v>
      </c>
      <c r="B145" s="9" t="s">
        <v>25</v>
      </c>
      <c r="C145" s="9" t="s">
        <v>26</v>
      </c>
      <c r="D145" s="1" t="s">
        <v>27</v>
      </c>
      <c r="E145" s="1" t="s">
        <v>28</v>
      </c>
      <c r="F145" s="9" t="s">
        <v>29</v>
      </c>
      <c r="G145" s="10" t="n">
        <v>1789</v>
      </c>
      <c r="H145" s="9" t="s">
        <v>30</v>
      </c>
      <c r="I145" s="10" t="s">
        <v>30</v>
      </c>
      <c r="J145" s="9" t="n">
        <v>7</v>
      </c>
      <c r="K145" s="12" t="s">
        <v>192</v>
      </c>
      <c r="L145" s="13" t="s">
        <v>111</v>
      </c>
      <c r="M145" s="14" t="n">
        <v>59520</v>
      </c>
      <c r="N145" s="15" t="s">
        <v>34</v>
      </c>
      <c r="O145" s="14"/>
      <c r="P145" s="14"/>
      <c r="Q145" s="16"/>
      <c r="R145" s="0"/>
      <c r="S145" s="14" t="n">
        <v>5760</v>
      </c>
      <c r="T145" s="14"/>
      <c r="U145" s="14"/>
      <c r="V145" s="14" t="n">
        <f aca="false">S145+(T145*0.05)+(U145/240)</f>
        <v>5760</v>
      </c>
      <c r="W145" s="0"/>
      <c r="X145" s="0"/>
      <c r="Y145" s="9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</row>
    <row r="146" customFormat="false" ht="13.8" hidden="false" customHeight="false" outlineLevel="0" collapsed="false">
      <c r="A146" s="0" t="n">
        <v>145</v>
      </c>
      <c r="B146" s="9" t="s">
        <v>25</v>
      </c>
      <c r="C146" s="9" t="s">
        <v>26</v>
      </c>
      <c r="D146" s="1" t="s">
        <v>27</v>
      </c>
      <c r="E146" s="1" t="s">
        <v>28</v>
      </c>
      <c r="F146" s="9" t="s">
        <v>29</v>
      </c>
      <c r="G146" s="10" t="n">
        <v>1789</v>
      </c>
      <c r="H146" s="9" t="s">
        <v>30</v>
      </c>
      <c r="I146" s="10" t="s">
        <v>30</v>
      </c>
      <c r="J146" s="9" t="n">
        <v>7</v>
      </c>
      <c r="K146" s="12" t="s">
        <v>193</v>
      </c>
      <c r="L146" s="13" t="s">
        <v>54</v>
      </c>
      <c r="M146" s="14" t="n">
        <v>5560</v>
      </c>
      <c r="N146" s="15" t="s">
        <v>34</v>
      </c>
      <c r="O146" s="14" t="n">
        <v>0.07</v>
      </c>
      <c r="P146" s="14" t="n">
        <v>0.1</v>
      </c>
      <c r="Q146" s="16"/>
      <c r="R146" s="17" t="n">
        <f aca="false">O146+(0.05*P146)+(Q146/240)</f>
        <v>0.075</v>
      </c>
      <c r="S146" s="14" t="n">
        <v>417</v>
      </c>
      <c r="T146" s="14"/>
      <c r="U146" s="14"/>
      <c r="V146" s="14" t="n">
        <f aca="false">S146+(T146*0.05)+(U146/240)</f>
        <v>417</v>
      </c>
      <c r="W146" s="14" t="n">
        <f aca="false">M146*R146</f>
        <v>417</v>
      </c>
      <c r="X146" s="18" t="n">
        <f aca="false">V146-W146</f>
        <v>0</v>
      </c>
      <c r="Y146" s="9" t="s">
        <v>194</v>
      </c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</row>
    <row r="147" customFormat="false" ht="13.8" hidden="false" customHeight="false" outlineLevel="0" collapsed="false">
      <c r="A147" s="0" t="n">
        <v>146</v>
      </c>
      <c r="B147" s="9" t="s">
        <v>25</v>
      </c>
      <c r="C147" s="9" t="s">
        <v>26</v>
      </c>
      <c r="D147" s="1" t="s">
        <v>27</v>
      </c>
      <c r="E147" s="1" t="s">
        <v>28</v>
      </c>
      <c r="F147" s="9" t="s">
        <v>29</v>
      </c>
      <c r="G147" s="10" t="n">
        <v>1789</v>
      </c>
      <c r="H147" s="9" t="s">
        <v>30</v>
      </c>
      <c r="I147" s="10" t="s">
        <v>30</v>
      </c>
      <c r="J147" s="9" t="n">
        <v>7</v>
      </c>
      <c r="K147" s="12" t="s">
        <v>32</v>
      </c>
      <c r="L147" s="13" t="s">
        <v>49</v>
      </c>
      <c r="M147" s="14" t="n">
        <v>76131</v>
      </c>
      <c r="N147" s="15" t="s">
        <v>34</v>
      </c>
      <c r="O147" s="14" t="n">
        <v>0.25</v>
      </c>
      <c r="P147" s="14"/>
      <c r="Q147" s="16"/>
      <c r="R147" s="17" t="n">
        <f aca="false">O147+(0.05*P147)+(Q147/240)</f>
        <v>0.25</v>
      </c>
      <c r="S147" s="14" t="n">
        <v>19033</v>
      </c>
      <c r="T147" s="14"/>
      <c r="U147" s="14"/>
      <c r="V147" s="14" t="n">
        <f aca="false">S147+(T147*0.05)+(U147/240)</f>
        <v>19033</v>
      </c>
      <c r="W147" s="14" t="n">
        <f aca="false">M147*R147</f>
        <v>19032.75</v>
      </c>
      <c r="X147" s="18" t="n">
        <f aca="false">V147-W147</f>
        <v>0.25</v>
      </c>
      <c r="Y147" s="9" t="s">
        <v>195</v>
      </c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</row>
    <row r="148" customFormat="false" ht="13.8" hidden="false" customHeight="false" outlineLevel="0" collapsed="false">
      <c r="A148" s="0" t="n">
        <v>147</v>
      </c>
      <c r="B148" s="9" t="s">
        <v>25</v>
      </c>
      <c r="C148" s="9" t="s">
        <v>26</v>
      </c>
      <c r="D148" s="1" t="s">
        <v>27</v>
      </c>
      <c r="E148" s="1" t="s">
        <v>28</v>
      </c>
      <c r="F148" s="9" t="s">
        <v>29</v>
      </c>
      <c r="G148" s="10" t="n">
        <v>1789</v>
      </c>
      <c r="H148" s="9" t="s">
        <v>30</v>
      </c>
      <c r="I148" s="10" t="s">
        <v>30</v>
      </c>
      <c r="J148" s="9" t="n">
        <v>7</v>
      </c>
      <c r="K148" s="12" t="s">
        <v>75</v>
      </c>
      <c r="L148" s="13" t="s">
        <v>71</v>
      </c>
      <c r="M148" s="14" t="n">
        <v>583685</v>
      </c>
      <c r="N148" s="15" t="s">
        <v>34</v>
      </c>
      <c r="O148" s="14" t="n">
        <v>0.25</v>
      </c>
      <c r="P148" s="14"/>
      <c r="Q148" s="16"/>
      <c r="R148" s="17" t="n">
        <f aca="false">O148+(0.05*P148)+(Q148/240)</f>
        <v>0.25</v>
      </c>
      <c r="S148" s="14" t="n">
        <v>145921</v>
      </c>
      <c r="T148" s="14"/>
      <c r="U148" s="14"/>
      <c r="V148" s="14" t="n">
        <f aca="false">S148+(T148*0.05)+(U148/240)</f>
        <v>145921</v>
      </c>
      <c r="W148" s="14" t="n">
        <f aca="false">M148*R148</f>
        <v>145921.25</v>
      </c>
      <c r="X148" s="18" t="n">
        <f aca="false">V148-W148</f>
        <v>-0.25</v>
      </c>
      <c r="Y148" s="9" t="s">
        <v>195</v>
      </c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</row>
    <row r="149" customFormat="false" ht="13.8" hidden="false" customHeight="false" outlineLevel="0" collapsed="false">
      <c r="A149" s="0" t="n">
        <v>148</v>
      </c>
      <c r="B149" s="9" t="s">
        <v>25</v>
      </c>
      <c r="C149" s="9" t="s">
        <v>26</v>
      </c>
      <c r="D149" s="1" t="s">
        <v>27</v>
      </c>
      <c r="E149" s="1" t="s">
        <v>28</v>
      </c>
      <c r="F149" s="9" t="s">
        <v>29</v>
      </c>
      <c r="G149" s="10" t="n">
        <v>1789</v>
      </c>
      <c r="H149" s="9" t="s">
        <v>30</v>
      </c>
      <c r="I149" s="10" t="s">
        <v>30</v>
      </c>
      <c r="J149" s="9" t="n">
        <v>7</v>
      </c>
      <c r="K149" s="12" t="s">
        <v>196</v>
      </c>
      <c r="L149" s="13" t="s">
        <v>54</v>
      </c>
      <c r="M149" s="14" t="n">
        <v>760</v>
      </c>
      <c r="N149" s="15" t="s">
        <v>34</v>
      </c>
      <c r="O149" s="14" t="n">
        <v>0.5</v>
      </c>
      <c r="P149" s="14"/>
      <c r="Q149" s="16"/>
      <c r="R149" s="17" t="n">
        <f aca="false">O149+(0.05*P149)+(Q149/240)</f>
        <v>0.5</v>
      </c>
      <c r="S149" s="14" t="n">
        <v>380</v>
      </c>
      <c r="T149" s="14"/>
      <c r="U149" s="14"/>
      <c r="V149" s="14" t="n">
        <f aca="false">S149+(T149*0.05)+(U149/240)</f>
        <v>380</v>
      </c>
      <c r="W149" s="14" t="n">
        <f aca="false">M149*R149</f>
        <v>380</v>
      </c>
      <c r="X149" s="18" t="n">
        <f aca="false">V149-W149</f>
        <v>0</v>
      </c>
      <c r="Y149" s="9" t="s">
        <v>38</v>
      </c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</row>
    <row r="150" customFormat="false" ht="13.8" hidden="false" customHeight="false" outlineLevel="0" collapsed="false">
      <c r="A150" s="0" t="n">
        <v>149</v>
      </c>
      <c r="B150" s="9" t="s">
        <v>25</v>
      </c>
      <c r="C150" s="9" t="s">
        <v>26</v>
      </c>
      <c r="D150" s="1" t="s">
        <v>27</v>
      </c>
      <c r="E150" s="1" t="s">
        <v>28</v>
      </c>
      <c r="F150" s="9" t="s">
        <v>29</v>
      </c>
      <c r="G150" s="10" t="n">
        <v>1789</v>
      </c>
      <c r="H150" s="9" t="s">
        <v>30</v>
      </c>
      <c r="I150" s="10" t="s">
        <v>30</v>
      </c>
      <c r="J150" s="9" t="n">
        <v>7</v>
      </c>
      <c r="K150" s="12" t="s">
        <v>197</v>
      </c>
      <c r="L150" s="13" t="s">
        <v>54</v>
      </c>
      <c r="M150" s="14"/>
      <c r="N150" s="15"/>
      <c r="O150" s="14"/>
      <c r="P150" s="14"/>
      <c r="Q150" s="16"/>
      <c r="R150" s="0"/>
      <c r="S150" s="14" t="n">
        <v>106</v>
      </c>
      <c r="T150" s="14"/>
      <c r="U150" s="14"/>
      <c r="V150" s="14" t="n">
        <f aca="false">S150+(T150*0.05)+(U150/240)</f>
        <v>106</v>
      </c>
      <c r="W150" s="0"/>
      <c r="X150" s="0"/>
      <c r="Y150" s="9" t="s">
        <v>198</v>
      </c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</row>
    <row r="151" customFormat="false" ht="13.8" hidden="false" customHeight="false" outlineLevel="0" collapsed="false">
      <c r="A151" s="0" t="n">
        <v>150</v>
      </c>
      <c r="B151" s="9" t="s">
        <v>25</v>
      </c>
      <c r="C151" s="9" t="s">
        <v>26</v>
      </c>
      <c r="D151" s="1" t="s">
        <v>27</v>
      </c>
      <c r="E151" s="1" t="s">
        <v>28</v>
      </c>
      <c r="F151" s="9" t="s">
        <v>29</v>
      </c>
      <c r="G151" s="10" t="n">
        <v>1789</v>
      </c>
      <c r="H151" s="9" t="s">
        <v>30</v>
      </c>
      <c r="I151" s="10" t="s">
        <v>30</v>
      </c>
      <c r="J151" s="9" t="n">
        <v>7</v>
      </c>
      <c r="K151" s="12" t="s">
        <v>199</v>
      </c>
      <c r="L151" s="13" t="s">
        <v>54</v>
      </c>
      <c r="M151" s="14" t="n">
        <v>114</v>
      </c>
      <c r="N151" s="15" t="s">
        <v>34</v>
      </c>
      <c r="O151" s="14" t="n">
        <v>1.44</v>
      </c>
      <c r="P151" s="14"/>
      <c r="Q151" s="16"/>
      <c r="R151" s="17" t="n">
        <f aca="false">O151+(0.05*P151)+(Q151/240)</f>
        <v>1.44</v>
      </c>
      <c r="S151" s="14" t="n">
        <v>208</v>
      </c>
      <c r="T151" s="14"/>
      <c r="U151" s="14"/>
      <c r="V151" s="14" t="n">
        <f aca="false">S151+(T151*0.05)+(U151/240)</f>
        <v>208</v>
      </c>
      <c r="W151" s="14" t="n">
        <f aca="false">M151*R151</f>
        <v>164.16</v>
      </c>
      <c r="X151" s="18" t="n">
        <f aca="false">V151-W151</f>
        <v>43.84</v>
      </c>
      <c r="Y151" s="9" t="s">
        <v>200</v>
      </c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</row>
    <row r="152" customFormat="false" ht="13.8" hidden="false" customHeight="false" outlineLevel="0" collapsed="false">
      <c r="A152" s="0" t="n">
        <v>151</v>
      </c>
      <c r="B152" s="9" t="s">
        <v>25</v>
      </c>
      <c r="C152" s="9" t="s">
        <v>26</v>
      </c>
      <c r="D152" s="1" t="s">
        <v>27</v>
      </c>
      <c r="E152" s="1" t="s">
        <v>28</v>
      </c>
      <c r="F152" s="9" t="s">
        <v>29</v>
      </c>
      <c r="G152" s="10" t="n">
        <v>1789</v>
      </c>
      <c r="H152" s="9" t="s">
        <v>30</v>
      </c>
      <c r="I152" s="10" t="s">
        <v>30</v>
      </c>
      <c r="J152" s="9" t="n">
        <v>7</v>
      </c>
      <c r="K152" s="12" t="s">
        <v>201</v>
      </c>
      <c r="L152" s="13" t="s">
        <v>71</v>
      </c>
      <c r="M152" s="14" t="n">
        <v>4844</v>
      </c>
      <c r="N152" s="15" t="s">
        <v>34</v>
      </c>
      <c r="O152" s="14" t="n">
        <v>0.5</v>
      </c>
      <c r="P152" s="14"/>
      <c r="Q152" s="16"/>
      <c r="R152" s="17" t="n">
        <f aca="false">O152+(0.05*P152)+(Q152/240)</f>
        <v>0.5</v>
      </c>
      <c r="S152" s="14" t="n">
        <v>2422</v>
      </c>
      <c r="T152" s="14"/>
      <c r="U152" s="14"/>
      <c r="V152" s="14" t="n">
        <f aca="false">S152+(T152*0.05)+(U152/240)</f>
        <v>2422</v>
      </c>
      <c r="W152" s="14" t="n">
        <f aca="false">M152*R152</f>
        <v>2422</v>
      </c>
      <c r="X152" s="18" t="n">
        <f aca="false">V152-W152</f>
        <v>0</v>
      </c>
      <c r="Y152" s="9" t="s">
        <v>38</v>
      </c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</row>
    <row r="153" customFormat="false" ht="13.8" hidden="false" customHeight="false" outlineLevel="0" collapsed="false">
      <c r="A153" s="0" t="n">
        <v>152</v>
      </c>
      <c r="B153" s="9" t="s">
        <v>25</v>
      </c>
      <c r="C153" s="9" t="s">
        <v>26</v>
      </c>
      <c r="D153" s="1" t="s">
        <v>27</v>
      </c>
      <c r="E153" s="1" t="s">
        <v>28</v>
      </c>
      <c r="F153" s="9" t="s">
        <v>29</v>
      </c>
      <c r="G153" s="10" t="n">
        <v>1789</v>
      </c>
      <c r="H153" s="9" t="s">
        <v>30</v>
      </c>
      <c r="I153" s="10" t="s">
        <v>30</v>
      </c>
      <c r="J153" s="9" t="n">
        <v>7</v>
      </c>
      <c r="K153" s="12" t="s">
        <v>202</v>
      </c>
      <c r="L153" s="13" t="s">
        <v>37</v>
      </c>
      <c r="M153" s="14" t="n">
        <v>136818</v>
      </c>
      <c r="N153" s="15" t="s">
        <v>34</v>
      </c>
      <c r="O153" s="14"/>
      <c r="P153" s="14" t="n">
        <v>15</v>
      </c>
      <c r="Q153" s="16"/>
      <c r="R153" s="17" t="n">
        <f aca="false">O153+(0.05*P153)+(Q153/240)</f>
        <v>0.75</v>
      </c>
      <c r="S153" s="14" t="n">
        <v>102613</v>
      </c>
      <c r="T153" s="14"/>
      <c r="U153" s="14"/>
      <c r="V153" s="14" t="n">
        <f aca="false">S153+(T153*0.05)+(U153/240)</f>
        <v>102613</v>
      </c>
      <c r="W153" s="14" t="n">
        <f aca="false">M153*R153</f>
        <v>102613.5</v>
      </c>
      <c r="X153" s="18" t="n">
        <f aca="false">V153-W153</f>
        <v>-0.5</v>
      </c>
      <c r="Y153" s="9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</row>
    <row r="154" customFormat="false" ht="13.8" hidden="false" customHeight="false" outlineLevel="0" collapsed="false">
      <c r="A154" s="0" t="n">
        <v>153</v>
      </c>
      <c r="B154" s="9" t="s">
        <v>25</v>
      </c>
      <c r="C154" s="9" t="s">
        <v>26</v>
      </c>
      <c r="D154" s="1" t="s">
        <v>27</v>
      </c>
      <c r="E154" s="1" t="s">
        <v>28</v>
      </c>
      <c r="F154" s="9" t="s">
        <v>29</v>
      </c>
      <c r="G154" s="10" t="n">
        <v>1789</v>
      </c>
      <c r="H154" s="9" t="s">
        <v>30</v>
      </c>
      <c r="I154" s="10" t="s">
        <v>30</v>
      </c>
      <c r="J154" s="9" t="n">
        <v>7</v>
      </c>
      <c r="K154" s="12" t="s">
        <v>203</v>
      </c>
      <c r="L154" s="13" t="s">
        <v>37</v>
      </c>
      <c r="M154" s="14" t="n">
        <v>1951</v>
      </c>
      <c r="N154" s="15" t="s">
        <v>34</v>
      </c>
      <c r="O154" s="14"/>
      <c r="P154" s="14" t="n">
        <v>20</v>
      </c>
      <c r="Q154" s="16"/>
      <c r="R154" s="17" t="n">
        <f aca="false">O154+(0.05*P154)+(Q154/240)</f>
        <v>1</v>
      </c>
      <c r="S154" s="14" t="n">
        <v>1951</v>
      </c>
      <c r="T154" s="14"/>
      <c r="U154" s="14"/>
      <c r="V154" s="14" t="n">
        <f aca="false">S154+(T154*0.05)+(U154/240)</f>
        <v>1951</v>
      </c>
      <c r="W154" s="14" t="n">
        <f aca="false">M154*R154</f>
        <v>1951</v>
      </c>
      <c r="X154" s="18" t="n">
        <f aca="false">V154-W154</f>
        <v>0</v>
      </c>
      <c r="Y154" s="9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</row>
    <row r="155" customFormat="false" ht="13.8" hidden="false" customHeight="false" outlineLevel="0" collapsed="false">
      <c r="A155" s="0" t="n">
        <v>154</v>
      </c>
      <c r="B155" s="9" t="s">
        <v>25</v>
      </c>
      <c r="C155" s="9" t="s">
        <v>26</v>
      </c>
      <c r="D155" s="1" t="s">
        <v>27</v>
      </c>
      <c r="E155" s="1" t="s">
        <v>28</v>
      </c>
      <c r="F155" s="9" t="s">
        <v>29</v>
      </c>
      <c r="G155" s="10" t="n">
        <v>1789</v>
      </c>
      <c r="H155" s="9" t="s">
        <v>30</v>
      </c>
      <c r="I155" s="10" t="s">
        <v>30</v>
      </c>
      <c r="J155" s="9" t="n">
        <v>7</v>
      </c>
      <c r="K155" s="12" t="s">
        <v>204</v>
      </c>
      <c r="L155" s="13" t="s">
        <v>37</v>
      </c>
      <c r="M155" s="14" t="n">
        <v>2346</v>
      </c>
      <c r="N155" s="15" t="s">
        <v>34</v>
      </c>
      <c r="O155" s="14"/>
      <c r="P155" s="14" t="n">
        <v>13</v>
      </c>
      <c r="Q155" s="16"/>
      <c r="R155" s="17" t="n">
        <f aca="false">O155+(0.05*P155)+(Q155/240)</f>
        <v>0.65</v>
      </c>
      <c r="S155" s="14" t="n">
        <v>1525</v>
      </c>
      <c r="T155" s="14"/>
      <c r="U155" s="14"/>
      <c r="V155" s="14" t="n">
        <f aca="false">S155+(T155*0.05)+(U155/240)</f>
        <v>1525</v>
      </c>
      <c r="W155" s="14" t="n">
        <f aca="false">M155*R155</f>
        <v>1524.9</v>
      </c>
      <c r="X155" s="18" t="n">
        <f aca="false">V155-W155</f>
        <v>0.0999999999999091</v>
      </c>
      <c r="Y155" s="9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</row>
    <row r="156" customFormat="false" ht="13.8" hidden="false" customHeight="false" outlineLevel="0" collapsed="false">
      <c r="A156" s="0" t="n">
        <v>155</v>
      </c>
      <c r="B156" s="9" t="s">
        <v>25</v>
      </c>
      <c r="C156" s="9" t="s">
        <v>26</v>
      </c>
      <c r="D156" s="1" t="s">
        <v>27</v>
      </c>
      <c r="E156" s="1" t="s">
        <v>28</v>
      </c>
      <c r="F156" s="9" t="s">
        <v>29</v>
      </c>
      <c r="G156" s="10" t="n">
        <v>1789</v>
      </c>
      <c r="H156" s="9" t="s">
        <v>30</v>
      </c>
      <c r="I156" s="10" t="s">
        <v>30</v>
      </c>
      <c r="J156" s="9" t="n">
        <v>7</v>
      </c>
      <c r="K156" s="20" t="s">
        <v>205</v>
      </c>
      <c r="L156" s="13" t="s">
        <v>71</v>
      </c>
      <c r="M156" s="14" t="n">
        <v>2045</v>
      </c>
      <c r="N156" s="15" t="s">
        <v>34</v>
      </c>
      <c r="O156" s="14"/>
      <c r="P156" s="14" t="n">
        <v>6</v>
      </c>
      <c r="Q156" s="16"/>
      <c r="R156" s="17" t="n">
        <f aca="false">O156+(0.05*P156)+(Q156/240)</f>
        <v>0.3</v>
      </c>
      <c r="S156" s="14" t="n">
        <v>613</v>
      </c>
      <c r="T156" s="14"/>
      <c r="U156" s="14"/>
      <c r="V156" s="14" t="n">
        <f aca="false">S156+(T156*0.05)+(U156/240)</f>
        <v>613</v>
      </c>
      <c r="W156" s="14" t="n">
        <f aca="false">M156*R156</f>
        <v>613.5</v>
      </c>
      <c r="X156" s="18" t="n">
        <f aca="false">V156-W156</f>
        <v>-0.500000000000114</v>
      </c>
      <c r="Y156" s="9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</row>
    <row r="157" customFormat="false" ht="13.8" hidden="false" customHeight="false" outlineLevel="0" collapsed="false">
      <c r="A157" s="0" t="n">
        <v>156</v>
      </c>
      <c r="B157" s="9" t="s">
        <v>25</v>
      </c>
      <c r="C157" s="9" t="s">
        <v>26</v>
      </c>
      <c r="D157" s="1" t="s">
        <v>27</v>
      </c>
      <c r="E157" s="1" t="s">
        <v>28</v>
      </c>
      <c r="F157" s="9" t="s">
        <v>29</v>
      </c>
      <c r="G157" s="10" t="n">
        <v>1789</v>
      </c>
      <c r="H157" s="9" t="s">
        <v>30</v>
      </c>
      <c r="I157" s="10" t="s">
        <v>30</v>
      </c>
      <c r="J157" s="9" t="n">
        <v>7</v>
      </c>
      <c r="K157" s="20" t="s">
        <v>206</v>
      </c>
      <c r="L157" s="13"/>
      <c r="M157" s="14"/>
      <c r="N157" s="15"/>
      <c r="O157" s="14"/>
      <c r="P157" s="14"/>
      <c r="Q157" s="16"/>
      <c r="R157" s="0"/>
      <c r="S157" s="14" t="n">
        <v>644</v>
      </c>
      <c r="T157" s="14"/>
      <c r="U157" s="14"/>
      <c r="V157" s="14" t="n">
        <f aca="false">S157+(T157*0.05)+(U157/240)</f>
        <v>644</v>
      </c>
      <c r="W157" s="0"/>
      <c r="X157" s="0"/>
      <c r="Y157" s="9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</row>
    <row r="158" customFormat="false" ht="13.8" hidden="false" customHeight="false" outlineLevel="0" collapsed="false">
      <c r="A158" s="0" t="n">
        <v>157</v>
      </c>
      <c r="B158" s="9" t="s">
        <v>25</v>
      </c>
      <c r="C158" s="9" t="s">
        <v>26</v>
      </c>
      <c r="D158" s="1" t="s">
        <v>27</v>
      </c>
      <c r="E158" s="1" t="s">
        <v>28</v>
      </c>
      <c r="F158" s="9" t="s">
        <v>29</v>
      </c>
      <c r="G158" s="10" t="n">
        <v>1789</v>
      </c>
      <c r="H158" s="9" t="s">
        <v>30</v>
      </c>
      <c r="I158" s="10" t="s">
        <v>30</v>
      </c>
      <c r="J158" s="9" t="n">
        <v>7</v>
      </c>
      <c r="K158" s="12" t="s">
        <v>207</v>
      </c>
      <c r="L158" s="13" t="s">
        <v>37</v>
      </c>
      <c r="M158" s="14" t="n">
        <v>350</v>
      </c>
      <c r="N158" s="15" t="s">
        <v>34</v>
      </c>
      <c r="O158" s="14"/>
      <c r="P158" s="14" t="n">
        <v>24</v>
      </c>
      <c r="Q158" s="16"/>
      <c r="R158" s="17" t="n">
        <f aca="false">O158+(0.05*P158)+(Q158/240)</f>
        <v>1.2</v>
      </c>
      <c r="S158" s="14" t="n">
        <v>420</v>
      </c>
      <c r="T158" s="14"/>
      <c r="U158" s="14"/>
      <c r="V158" s="14" t="n">
        <f aca="false">S158+(T158*0.05)+(U158/240)</f>
        <v>420</v>
      </c>
      <c r="W158" s="14" t="n">
        <f aca="false">M158*R158</f>
        <v>420</v>
      </c>
      <c r="X158" s="18" t="n">
        <f aca="false">V158-W158</f>
        <v>0</v>
      </c>
      <c r="Y158" s="9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</row>
    <row r="159" customFormat="false" ht="13.8" hidden="false" customHeight="false" outlineLevel="0" collapsed="false">
      <c r="A159" s="0" t="n">
        <v>158</v>
      </c>
      <c r="B159" s="9" t="s">
        <v>25</v>
      </c>
      <c r="C159" s="9" t="s">
        <v>26</v>
      </c>
      <c r="D159" s="1" t="s">
        <v>27</v>
      </c>
      <c r="E159" s="1" t="s">
        <v>28</v>
      </c>
      <c r="F159" s="9" t="s">
        <v>29</v>
      </c>
      <c r="G159" s="10" t="n">
        <v>1789</v>
      </c>
      <c r="H159" s="9" t="s">
        <v>30</v>
      </c>
      <c r="I159" s="10" t="s">
        <v>30</v>
      </c>
      <c r="J159" s="9" t="n">
        <v>7</v>
      </c>
      <c r="K159" s="12" t="s">
        <v>79</v>
      </c>
      <c r="L159" s="13" t="s">
        <v>37</v>
      </c>
      <c r="M159" s="14" t="n">
        <v>18375</v>
      </c>
      <c r="N159" s="15" t="s">
        <v>34</v>
      </c>
      <c r="O159" s="14" t="n">
        <v>1</v>
      </c>
      <c r="P159" s="14"/>
      <c r="Q159" s="16"/>
      <c r="R159" s="17" t="n">
        <f aca="false">O159+(0.05*P159)+(Q159/240)</f>
        <v>1</v>
      </c>
      <c r="S159" s="14" t="n">
        <v>18375</v>
      </c>
      <c r="T159" s="14"/>
      <c r="U159" s="14"/>
      <c r="V159" s="14" t="n">
        <f aca="false">S159+(T159*0.05)+(U159/240)</f>
        <v>18375</v>
      </c>
      <c r="W159" s="14" t="n">
        <f aca="false">M159*R159</f>
        <v>18375</v>
      </c>
      <c r="X159" s="18" t="n">
        <f aca="false">V159-W159</f>
        <v>0</v>
      </c>
      <c r="Y159" s="9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</row>
    <row r="160" customFormat="false" ht="13.8" hidden="false" customHeight="false" outlineLevel="0" collapsed="false">
      <c r="A160" s="0" t="n">
        <v>159</v>
      </c>
      <c r="B160" s="9" t="s">
        <v>25</v>
      </c>
      <c r="C160" s="9" t="s">
        <v>26</v>
      </c>
      <c r="D160" s="1" t="s">
        <v>27</v>
      </c>
      <c r="E160" s="1" t="s">
        <v>28</v>
      </c>
      <c r="F160" s="9" t="s">
        <v>29</v>
      </c>
      <c r="G160" s="10" t="n">
        <v>1789</v>
      </c>
      <c r="H160" s="9" t="s">
        <v>30</v>
      </c>
      <c r="I160" s="10" t="s">
        <v>30</v>
      </c>
      <c r="J160" s="9" t="n">
        <v>7</v>
      </c>
      <c r="K160" s="12" t="s">
        <v>79</v>
      </c>
      <c r="L160" s="13" t="s">
        <v>54</v>
      </c>
      <c r="M160" s="14" t="n">
        <v>20210</v>
      </c>
      <c r="N160" s="15" t="s">
        <v>34</v>
      </c>
      <c r="O160" s="14" t="n">
        <v>1</v>
      </c>
      <c r="P160" s="14"/>
      <c r="Q160" s="16"/>
      <c r="R160" s="17" t="n">
        <f aca="false">O160+(0.05*P160)+(Q160/240)</f>
        <v>1</v>
      </c>
      <c r="S160" s="14" t="n">
        <v>20210</v>
      </c>
      <c r="T160" s="14"/>
      <c r="U160" s="14"/>
      <c r="V160" s="14" t="n">
        <f aca="false">S160+(T160*0.05)+(U160/240)</f>
        <v>20210</v>
      </c>
      <c r="W160" s="14" t="n">
        <f aca="false">M160*R160</f>
        <v>20210</v>
      </c>
      <c r="X160" s="18" t="n">
        <f aca="false">V160-W160</f>
        <v>0</v>
      </c>
      <c r="Y160" s="9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</row>
    <row r="161" customFormat="false" ht="13.8" hidden="false" customHeight="false" outlineLevel="0" collapsed="false">
      <c r="A161" s="0" t="n">
        <v>160</v>
      </c>
      <c r="B161" s="9" t="s">
        <v>25</v>
      </c>
      <c r="C161" s="9" t="s">
        <v>26</v>
      </c>
      <c r="D161" s="1" t="s">
        <v>27</v>
      </c>
      <c r="E161" s="1" t="s">
        <v>28</v>
      </c>
      <c r="F161" s="9" t="s">
        <v>29</v>
      </c>
      <c r="G161" s="10" t="n">
        <v>1789</v>
      </c>
      <c r="H161" s="9" t="s">
        <v>30</v>
      </c>
      <c r="I161" s="10" t="s">
        <v>30</v>
      </c>
      <c r="J161" s="9" t="n">
        <v>7</v>
      </c>
      <c r="K161" s="12" t="s">
        <v>78</v>
      </c>
      <c r="L161" s="13" t="s">
        <v>54</v>
      </c>
      <c r="M161" s="14" t="n">
        <v>39</v>
      </c>
      <c r="N161" s="15" t="s">
        <v>34</v>
      </c>
      <c r="O161" s="14" t="n">
        <v>4</v>
      </c>
      <c r="P161" s="14"/>
      <c r="Q161" s="16"/>
      <c r="R161" s="17" t="n">
        <f aca="false">O161+(0.05*P161)+(Q161/240)</f>
        <v>4</v>
      </c>
      <c r="S161" s="14" t="n">
        <v>156</v>
      </c>
      <c r="T161" s="14"/>
      <c r="U161" s="14"/>
      <c r="V161" s="14" t="n">
        <f aca="false">S161+(T161*0.05)+(U161/240)</f>
        <v>156</v>
      </c>
      <c r="W161" s="14" t="n">
        <f aca="false">M161*R161</f>
        <v>156</v>
      </c>
      <c r="X161" s="18" t="n">
        <f aca="false">V161-W161</f>
        <v>0</v>
      </c>
      <c r="Y161" s="9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</row>
    <row r="162" customFormat="false" ht="13.8" hidden="false" customHeight="false" outlineLevel="0" collapsed="false">
      <c r="A162" s="0" t="n">
        <v>161</v>
      </c>
      <c r="B162" s="9" t="s">
        <v>25</v>
      </c>
      <c r="C162" s="9" t="s">
        <v>26</v>
      </c>
      <c r="D162" s="1" t="s">
        <v>27</v>
      </c>
      <c r="E162" s="1" t="s">
        <v>28</v>
      </c>
      <c r="F162" s="9" t="s">
        <v>29</v>
      </c>
      <c r="G162" s="10" t="n">
        <v>1789</v>
      </c>
      <c r="H162" s="9" t="s">
        <v>30</v>
      </c>
      <c r="I162" s="10" t="s">
        <v>30</v>
      </c>
      <c r="J162" s="9" t="n">
        <v>7</v>
      </c>
      <c r="K162" s="12" t="s">
        <v>208</v>
      </c>
      <c r="L162" s="13" t="s">
        <v>54</v>
      </c>
      <c r="M162" s="14" t="n">
        <v>6860</v>
      </c>
      <c r="N162" s="15" t="s">
        <v>34</v>
      </c>
      <c r="O162" s="14" t="n">
        <v>0.1</v>
      </c>
      <c r="P162" s="14"/>
      <c r="Q162" s="16"/>
      <c r="R162" s="17" t="n">
        <f aca="false">O162+(0.05*P162)+(Q162/240)</f>
        <v>0.1</v>
      </c>
      <c r="S162" s="14" t="n">
        <v>686</v>
      </c>
      <c r="T162" s="14"/>
      <c r="U162" s="14"/>
      <c r="V162" s="14" t="n">
        <f aca="false">S162+(T162*0.05)+(U162/240)</f>
        <v>686</v>
      </c>
      <c r="W162" s="14" t="n">
        <f aca="false">M162*R162</f>
        <v>686</v>
      </c>
      <c r="X162" s="18" t="n">
        <f aca="false">V162-W162</f>
        <v>0</v>
      </c>
      <c r="Y162" s="9" t="s">
        <v>209</v>
      </c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</row>
    <row r="163" customFormat="false" ht="13.8" hidden="false" customHeight="false" outlineLevel="0" collapsed="false">
      <c r="A163" s="0" t="n">
        <v>162</v>
      </c>
      <c r="B163" s="9" t="s">
        <v>25</v>
      </c>
      <c r="C163" s="9" t="s">
        <v>26</v>
      </c>
      <c r="D163" s="1" t="s">
        <v>27</v>
      </c>
      <c r="E163" s="1" t="s">
        <v>28</v>
      </c>
      <c r="F163" s="9" t="s">
        <v>29</v>
      </c>
      <c r="G163" s="10" t="n">
        <v>1789</v>
      </c>
      <c r="H163" s="9" t="s">
        <v>30</v>
      </c>
      <c r="I163" s="10" t="s">
        <v>30</v>
      </c>
      <c r="J163" s="9" t="n">
        <v>7</v>
      </c>
      <c r="K163" s="12" t="s">
        <v>210</v>
      </c>
      <c r="L163" s="13" t="s">
        <v>37</v>
      </c>
      <c r="M163" s="14"/>
      <c r="N163" s="15"/>
      <c r="O163" s="14"/>
      <c r="P163" s="14"/>
      <c r="Q163" s="16"/>
      <c r="R163" s="0"/>
      <c r="S163" s="14" t="n">
        <v>4484</v>
      </c>
      <c r="T163" s="14"/>
      <c r="U163" s="14"/>
      <c r="V163" s="14" t="n">
        <f aca="false">S163+(T163*0.05)+(U163/240)</f>
        <v>4484</v>
      </c>
      <c r="W163" s="0"/>
      <c r="X163" s="0"/>
      <c r="Y163" s="9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</row>
    <row r="164" customFormat="false" ht="13.8" hidden="false" customHeight="false" outlineLevel="0" collapsed="false">
      <c r="A164" s="0" t="n">
        <v>163</v>
      </c>
      <c r="B164" s="9" t="s">
        <v>25</v>
      </c>
      <c r="C164" s="9" t="s">
        <v>26</v>
      </c>
      <c r="D164" s="1" t="s">
        <v>27</v>
      </c>
      <c r="E164" s="1" t="s">
        <v>28</v>
      </c>
      <c r="F164" s="9" t="s">
        <v>29</v>
      </c>
      <c r="G164" s="10" t="n">
        <v>1789</v>
      </c>
      <c r="H164" s="9" t="s">
        <v>30</v>
      </c>
      <c r="I164" s="10" t="s">
        <v>30</v>
      </c>
      <c r="J164" s="9" t="n">
        <v>7</v>
      </c>
      <c r="K164" s="12" t="s">
        <v>210</v>
      </c>
      <c r="L164" s="13" t="s">
        <v>54</v>
      </c>
      <c r="M164" s="14"/>
      <c r="N164" s="15"/>
      <c r="O164" s="14"/>
      <c r="P164" s="14"/>
      <c r="Q164" s="16"/>
      <c r="R164" s="0"/>
      <c r="S164" s="14" t="n">
        <v>4335</v>
      </c>
      <c r="T164" s="14"/>
      <c r="U164" s="14"/>
      <c r="V164" s="14" t="n">
        <f aca="false">S164+(T164*0.05)+(U164/240)</f>
        <v>4335</v>
      </c>
      <c r="W164" s="0"/>
      <c r="X164" s="0"/>
      <c r="Y164" s="9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</row>
    <row r="165" customFormat="false" ht="13.8" hidden="false" customHeight="false" outlineLevel="0" collapsed="false">
      <c r="A165" s="0" t="n">
        <v>164</v>
      </c>
      <c r="B165" s="9" t="s">
        <v>25</v>
      </c>
      <c r="C165" s="9" t="s">
        <v>26</v>
      </c>
      <c r="D165" s="1" t="s">
        <v>27</v>
      </c>
      <c r="E165" s="1" t="s">
        <v>28</v>
      </c>
      <c r="F165" s="9" t="s">
        <v>29</v>
      </c>
      <c r="G165" s="10" t="n">
        <v>1789</v>
      </c>
      <c r="H165" s="9" t="s">
        <v>30</v>
      </c>
      <c r="I165" s="10" t="s">
        <v>30</v>
      </c>
      <c r="J165" s="9" t="n">
        <v>7</v>
      </c>
      <c r="K165" s="12" t="s">
        <v>82</v>
      </c>
      <c r="L165" s="13" t="s">
        <v>37</v>
      </c>
      <c r="M165" s="14" t="n">
        <v>4400</v>
      </c>
      <c r="N165" s="15" t="s">
        <v>34</v>
      </c>
      <c r="O165" s="14" t="n">
        <v>0.12</v>
      </c>
      <c r="P165" s="14"/>
      <c r="Q165" s="16"/>
      <c r="R165" s="17" t="n">
        <f aca="false">O165+(0.05*P165)+(Q165/240)</f>
        <v>0.12</v>
      </c>
      <c r="S165" s="14" t="n">
        <v>640</v>
      </c>
      <c r="T165" s="14"/>
      <c r="U165" s="14"/>
      <c r="V165" s="14" t="n">
        <f aca="false">S165+(T165*0.05)+(U165/240)</f>
        <v>640</v>
      </c>
      <c r="W165" s="14" t="n">
        <f aca="false">M165*R165</f>
        <v>528</v>
      </c>
      <c r="X165" s="18" t="n">
        <f aca="false">V165-W165</f>
        <v>112</v>
      </c>
      <c r="Y165" s="9" t="s">
        <v>96</v>
      </c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</row>
    <row r="166" customFormat="false" ht="13.8" hidden="false" customHeight="false" outlineLevel="0" collapsed="false">
      <c r="A166" s="0" t="n">
        <v>165</v>
      </c>
      <c r="B166" s="9" t="s">
        <v>25</v>
      </c>
      <c r="C166" s="9" t="s">
        <v>26</v>
      </c>
      <c r="D166" s="1" t="s">
        <v>27</v>
      </c>
      <c r="E166" s="1" t="s">
        <v>28</v>
      </c>
      <c r="F166" s="9" t="s">
        <v>29</v>
      </c>
      <c r="G166" s="10" t="n">
        <v>1789</v>
      </c>
      <c r="H166" s="9" t="s">
        <v>30</v>
      </c>
      <c r="I166" s="10" t="s">
        <v>30</v>
      </c>
      <c r="J166" s="9" t="n">
        <v>7</v>
      </c>
      <c r="K166" s="12" t="s">
        <v>211</v>
      </c>
      <c r="L166" s="13" t="s">
        <v>37</v>
      </c>
      <c r="M166" s="14" t="n">
        <v>775142</v>
      </c>
      <c r="N166" s="15" t="s">
        <v>45</v>
      </c>
      <c r="O166" s="14"/>
      <c r="P166" s="14" t="n">
        <v>0.15</v>
      </c>
      <c r="Q166" s="16"/>
      <c r="R166" s="17" t="n">
        <f aca="false">O166+(0.05*P166)+(Q166/240)</f>
        <v>0.0075</v>
      </c>
      <c r="S166" s="14" t="n">
        <v>5786</v>
      </c>
      <c r="T166" s="14"/>
      <c r="U166" s="14"/>
      <c r="V166" s="14" t="n">
        <f aca="false">S166+(T166*0.05)+(U166/240)</f>
        <v>5786</v>
      </c>
      <c r="W166" s="14" t="n">
        <f aca="false">M166*R166</f>
        <v>5813.565</v>
      </c>
      <c r="X166" s="18" t="n">
        <f aca="false">V166-W166</f>
        <v>-27.5649999999996</v>
      </c>
      <c r="Y166" s="9" t="s">
        <v>96</v>
      </c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</row>
    <row r="167" customFormat="false" ht="13.8" hidden="false" customHeight="false" outlineLevel="0" collapsed="false">
      <c r="A167" s="0" t="n">
        <v>166</v>
      </c>
      <c r="B167" s="9" t="s">
        <v>25</v>
      </c>
      <c r="C167" s="9" t="s">
        <v>26</v>
      </c>
      <c r="D167" s="1" t="s">
        <v>27</v>
      </c>
      <c r="E167" s="1" t="s">
        <v>28</v>
      </c>
      <c r="F167" s="9" t="s">
        <v>29</v>
      </c>
      <c r="G167" s="10" t="n">
        <v>1789</v>
      </c>
      <c r="H167" s="9" t="s">
        <v>30</v>
      </c>
      <c r="I167" s="10" t="s">
        <v>30</v>
      </c>
      <c r="J167" s="9" t="n">
        <v>7</v>
      </c>
      <c r="K167" s="12" t="s">
        <v>212</v>
      </c>
      <c r="L167" s="13" t="s">
        <v>71</v>
      </c>
      <c r="M167" s="14" t="n">
        <v>403</v>
      </c>
      <c r="N167" s="15" t="s">
        <v>34</v>
      </c>
      <c r="O167" s="14"/>
      <c r="P167" s="14" t="n">
        <v>10</v>
      </c>
      <c r="Q167" s="16"/>
      <c r="R167" s="17" t="n">
        <f aca="false">O167+(0.05*P167)+(Q167/240)</f>
        <v>0.5</v>
      </c>
      <c r="S167" s="14" t="n">
        <v>201</v>
      </c>
      <c r="T167" s="14"/>
      <c r="U167" s="14"/>
      <c r="V167" s="14" t="n">
        <f aca="false">S167+(T167*0.05)+(U167/240)</f>
        <v>201</v>
      </c>
      <c r="W167" s="14" t="n">
        <f aca="false">M167*R167</f>
        <v>201.5</v>
      </c>
      <c r="X167" s="18" t="n">
        <f aca="false">V167-W167</f>
        <v>-0.5</v>
      </c>
      <c r="Y167" s="9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</row>
    <row r="168" customFormat="false" ht="13.8" hidden="false" customHeight="false" outlineLevel="0" collapsed="false">
      <c r="A168" s="0" t="n">
        <v>167</v>
      </c>
      <c r="B168" s="9" t="s">
        <v>25</v>
      </c>
      <c r="C168" s="9" t="s">
        <v>26</v>
      </c>
      <c r="D168" s="1" t="s">
        <v>27</v>
      </c>
      <c r="E168" s="1" t="s">
        <v>28</v>
      </c>
      <c r="F168" s="9" t="s">
        <v>29</v>
      </c>
      <c r="G168" s="10" t="n">
        <v>1789</v>
      </c>
      <c r="H168" s="9" t="s">
        <v>30</v>
      </c>
      <c r="I168" s="10" t="s">
        <v>30</v>
      </c>
      <c r="J168" s="9" t="n">
        <v>7</v>
      </c>
      <c r="K168" s="12" t="s">
        <v>213</v>
      </c>
      <c r="L168" s="13" t="s">
        <v>54</v>
      </c>
      <c r="M168" s="14" t="n">
        <v>60.5</v>
      </c>
      <c r="N168" s="15" t="s">
        <v>146</v>
      </c>
      <c r="O168" s="14" t="n">
        <v>2</v>
      </c>
      <c r="P168" s="14"/>
      <c r="Q168" s="16"/>
      <c r="R168" s="17" t="n">
        <f aca="false">O168+(0.05*P168)+(Q168/240)</f>
        <v>2</v>
      </c>
      <c r="S168" s="14" t="n">
        <v>121</v>
      </c>
      <c r="T168" s="14"/>
      <c r="U168" s="14"/>
      <c r="V168" s="14" t="n">
        <f aca="false">S168+(T168*0.05)+(U168/240)</f>
        <v>121</v>
      </c>
      <c r="W168" s="14" t="n">
        <f aca="false">M168*R168</f>
        <v>121</v>
      </c>
      <c r="X168" s="18" t="n">
        <f aca="false">V168-W168</f>
        <v>0</v>
      </c>
      <c r="Y168" s="9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</row>
    <row r="169" customFormat="false" ht="13.8" hidden="false" customHeight="false" outlineLevel="0" collapsed="false">
      <c r="A169" s="0" t="n">
        <v>168</v>
      </c>
      <c r="B169" s="9" t="s">
        <v>25</v>
      </c>
      <c r="C169" s="9" t="s">
        <v>26</v>
      </c>
      <c r="D169" s="1" t="s">
        <v>27</v>
      </c>
      <c r="E169" s="1" t="s">
        <v>28</v>
      </c>
      <c r="F169" s="9" t="s">
        <v>29</v>
      </c>
      <c r="G169" s="10" t="n">
        <v>1789</v>
      </c>
      <c r="H169" s="9" t="s">
        <v>30</v>
      </c>
      <c r="I169" s="10" t="s">
        <v>30</v>
      </c>
      <c r="J169" s="9" t="n">
        <v>7</v>
      </c>
      <c r="K169" s="12" t="s">
        <v>84</v>
      </c>
      <c r="L169" s="13" t="s">
        <v>37</v>
      </c>
      <c r="M169" s="14"/>
      <c r="N169" s="15"/>
      <c r="O169" s="14"/>
      <c r="P169" s="14"/>
      <c r="Q169" s="16"/>
      <c r="R169" s="0"/>
      <c r="S169" s="14" t="n">
        <v>1053</v>
      </c>
      <c r="T169" s="14"/>
      <c r="U169" s="14"/>
      <c r="V169" s="14" t="n">
        <f aca="false">S169+(T169*0.05)+(U169/240)</f>
        <v>1053</v>
      </c>
      <c r="W169" s="0"/>
      <c r="X169" s="0"/>
      <c r="Y169" s="9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</row>
    <row r="170" customFormat="false" ht="13.8" hidden="false" customHeight="false" outlineLevel="0" collapsed="false">
      <c r="A170" s="0" t="n">
        <v>169</v>
      </c>
      <c r="B170" s="9" t="s">
        <v>25</v>
      </c>
      <c r="C170" s="9" t="s">
        <v>26</v>
      </c>
      <c r="D170" s="1" t="s">
        <v>27</v>
      </c>
      <c r="E170" s="1" t="s">
        <v>28</v>
      </c>
      <c r="F170" s="9" t="s">
        <v>29</v>
      </c>
      <c r="G170" s="10" t="n">
        <v>1789</v>
      </c>
      <c r="H170" s="9" t="s">
        <v>30</v>
      </c>
      <c r="I170" s="10" t="s">
        <v>30</v>
      </c>
      <c r="J170" s="9" t="n">
        <v>7</v>
      </c>
      <c r="K170" s="12" t="s">
        <v>84</v>
      </c>
      <c r="L170" s="13" t="s">
        <v>39</v>
      </c>
      <c r="M170" s="14"/>
      <c r="N170" s="15"/>
      <c r="O170" s="14"/>
      <c r="P170" s="14"/>
      <c r="Q170" s="16"/>
      <c r="R170" s="0"/>
      <c r="S170" s="14" t="n">
        <v>90</v>
      </c>
      <c r="T170" s="14"/>
      <c r="U170" s="14"/>
      <c r="V170" s="14" t="n">
        <f aca="false">S170+(T170*0.05)+(U170/240)</f>
        <v>90</v>
      </c>
      <c r="W170" s="0"/>
      <c r="X170" s="0"/>
      <c r="Y170" s="9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</row>
    <row r="171" customFormat="false" ht="13.8" hidden="false" customHeight="false" outlineLevel="0" collapsed="false">
      <c r="A171" s="0" t="n">
        <v>170</v>
      </c>
      <c r="B171" s="9" t="s">
        <v>25</v>
      </c>
      <c r="C171" s="9" t="s">
        <v>26</v>
      </c>
      <c r="D171" s="1" t="s">
        <v>27</v>
      </c>
      <c r="E171" s="1" t="s">
        <v>28</v>
      </c>
      <c r="F171" s="9" t="s">
        <v>29</v>
      </c>
      <c r="G171" s="10" t="n">
        <v>1789</v>
      </c>
      <c r="H171" s="9" t="s">
        <v>30</v>
      </c>
      <c r="I171" s="10" t="s">
        <v>30</v>
      </c>
      <c r="J171" s="9" t="n">
        <v>7</v>
      </c>
      <c r="K171" s="12" t="s">
        <v>84</v>
      </c>
      <c r="L171" s="13" t="s">
        <v>54</v>
      </c>
      <c r="M171" s="14"/>
      <c r="N171" s="15"/>
      <c r="O171" s="14"/>
      <c r="P171" s="14"/>
      <c r="Q171" s="16"/>
      <c r="R171" s="0"/>
      <c r="S171" s="14" t="n">
        <v>1254</v>
      </c>
      <c r="T171" s="14"/>
      <c r="U171" s="14"/>
      <c r="V171" s="14" t="n">
        <f aca="false">S171+(T171*0.05)+(U171/240)</f>
        <v>1254</v>
      </c>
      <c r="W171" s="0"/>
      <c r="X171" s="0"/>
      <c r="Y171" s="9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</row>
    <row r="172" customFormat="false" ht="13.8" hidden="false" customHeight="false" outlineLevel="0" collapsed="false">
      <c r="A172" s="0" t="n">
        <v>171</v>
      </c>
      <c r="B172" s="9" t="s">
        <v>25</v>
      </c>
      <c r="C172" s="9" t="s">
        <v>26</v>
      </c>
      <c r="D172" s="1" t="s">
        <v>27</v>
      </c>
      <c r="E172" s="1" t="s">
        <v>28</v>
      </c>
      <c r="F172" s="9" t="s">
        <v>29</v>
      </c>
      <c r="G172" s="10" t="n">
        <v>1789</v>
      </c>
      <c r="H172" s="9" t="s">
        <v>30</v>
      </c>
      <c r="I172" s="10" t="s">
        <v>30</v>
      </c>
      <c r="J172" s="9" t="n">
        <v>7</v>
      </c>
      <c r="K172" s="12" t="s">
        <v>84</v>
      </c>
      <c r="L172" s="13" t="s">
        <v>71</v>
      </c>
      <c r="M172" s="14"/>
      <c r="N172" s="15"/>
      <c r="O172" s="14"/>
      <c r="P172" s="14"/>
      <c r="Q172" s="16"/>
      <c r="R172" s="0"/>
      <c r="S172" s="14" t="n">
        <v>643</v>
      </c>
      <c r="T172" s="14"/>
      <c r="U172" s="14"/>
      <c r="V172" s="14" t="n">
        <f aca="false">S172+(T172*0.05)+(U172/240)</f>
        <v>643</v>
      </c>
      <c r="W172" s="0"/>
      <c r="X172" s="0"/>
      <c r="Y172" s="9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</row>
    <row r="173" customFormat="false" ht="13.8" hidden="false" customHeight="false" outlineLevel="0" collapsed="false">
      <c r="A173" s="0" t="n">
        <v>172</v>
      </c>
      <c r="B173" s="9" t="s">
        <v>25</v>
      </c>
      <c r="C173" s="9" t="s">
        <v>26</v>
      </c>
      <c r="D173" s="1" t="s">
        <v>27</v>
      </c>
      <c r="E173" s="1" t="s">
        <v>28</v>
      </c>
      <c r="F173" s="9" t="s">
        <v>29</v>
      </c>
      <c r="G173" s="10" t="n">
        <v>1789</v>
      </c>
      <c r="H173" s="9" t="s">
        <v>30</v>
      </c>
      <c r="I173" s="10" t="s">
        <v>30</v>
      </c>
      <c r="J173" s="9" t="n">
        <v>7</v>
      </c>
      <c r="K173" s="12" t="s">
        <v>84</v>
      </c>
      <c r="L173" s="13" t="s">
        <v>109</v>
      </c>
      <c r="M173" s="14"/>
      <c r="N173" s="15"/>
      <c r="O173" s="14"/>
      <c r="P173" s="14"/>
      <c r="Q173" s="16"/>
      <c r="R173" s="0"/>
      <c r="S173" s="14" t="n">
        <v>205</v>
      </c>
      <c r="T173" s="14"/>
      <c r="U173" s="14"/>
      <c r="V173" s="14" t="n">
        <f aca="false">S173+(T173*0.05)+(U173/240)</f>
        <v>205</v>
      </c>
      <c r="W173" s="0"/>
      <c r="X173" s="0"/>
      <c r="Y173" s="9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</row>
    <row r="174" customFormat="false" ht="13.8" hidden="false" customHeight="false" outlineLevel="0" collapsed="false">
      <c r="A174" s="0" t="n">
        <v>173</v>
      </c>
      <c r="B174" s="9" t="s">
        <v>25</v>
      </c>
      <c r="C174" s="9" t="s">
        <v>26</v>
      </c>
      <c r="D174" s="1" t="s">
        <v>27</v>
      </c>
      <c r="E174" s="1" t="s">
        <v>28</v>
      </c>
      <c r="F174" s="9" t="s">
        <v>29</v>
      </c>
      <c r="G174" s="10" t="n">
        <v>1789</v>
      </c>
      <c r="H174" s="9" t="s">
        <v>30</v>
      </c>
      <c r="I174" s="10" t="s">
        <v>30</v>
      </c>
      <c r="J174" s="9" t="n">
        <v>7</v>
      </c>
      <c r="K174" s="12" t="s">
        <v>214</v>
      </c>
      <c r="L174" s="13" t="s">
        <v>37</v>
      </c>
      <c r="M174" s="14"/>
      <c r="N174" s="15"/>
      <c r="O174" s="14"/>
      <c r="P174" s="14"/>
      <c r="Q174" s="16"/>
      <c r="R174" s="0"/>
      <c r="S174" s="14" t="n">
        <v>420</v>
      </c>
      <c r="T174" s="14"/>
      <c r="U174" s="14"/>
      <c r="V174" s="14" t="n">
        <f aca="false">S174+(T174*0.05)+(U174/240)</f>
        <v>420</v>
      </c>
      <c r="W174" s="0"/>
      <c r="X174" s="0"/>
      <c r="Y174" s="9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</row>
    <row r="175" customFormat="false" ht="13.8" hidden="false" customHeight="false" outlineLevel="0" collapsed="false">
      <c r="A175" s="0" t="n">
        <v>174</v>
      </c>
      <c r="B175" s="9" t="s">
        <v>25</v>
      </c>
      <c r="C175" s="9" t="s">
        <v>26</v>
      </c>
      <c r="D175" s="1" t="s">
        <v>27</v>
      </c>
      <c r="E175" s="1" t="s">
        <v>28</v>
      </c>
      <c r="F175" s="9" t="s">
        <v>29</v>
      </c>
      <c r="G175" s="10" t="n">
        <v>1789</v>
      </c>
      <c r="H175" s="9" t="s">
        <v>30</v>
      </c>
      <c r="I175" s="10" t="s">
        <v>30</v>
      </c>
      <c r="J175" s="9" t="n">
        <v>7</v>
      </c>
      <c r="K175" s="12" t="s">
        <v>215</v>
      </c>
      <c r="L175" s="13" t="s">
        <v>54</v>
      </c>
      <c r="M175" s="14"/>
      <c r="N175" s="15"/>
      <c r="O175" s="14"/>
      <c r="P175" s="14"/>
      <c r="Q175" s="16"/>
      <c r="R175" s="0"/>
      <c r="S175" s="14" t="n">
        <v>8820</v>
      </c>
      <c r="T175" s="14"/>
      <c r="U175" s="14"/>
      <c r="V175" s="14" t="n">
        <f aca="false">S175+(T175*0.05)+(U175/240)</f>
        <v>8820</v>
      </c>
      <c r="W175" s="0"/>
      <c r="X175" s="0"/>
      <c r="Y175" s="9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</row>
    <row r="176" customFormat="false" ht="13.8" hidden="false" customHeight="false" outlineLevel="0" collapsed="false">
      <c r="A176" s="0" t="n">
        <v>175</v>
      </c>
      <c r="B176" s="9" t="s">
        <v>25</v>
      </c>
      <c r="C176" s="9" t="s">
        <v>26</v>
      </c>
      <c r="D176" s="1" t="s">
        <v>27</v>
      </c>
      <c r="E176" s="1" t="s">
        <v>28</v>
      </c>
      <c r="F176" s="9" t="s">
        <v>29</v>
      </c>
      <c r="G176" s="10" t="n">
        <v>1789</v>
      </c>
      <c r="H176" s="9" t="s">
        <v>30</v>
      </c>
      <c r="I176" s="10" t="s">
        <v>30</v>
      </c>
      <c r="J176" s="9" t="n">
        <v>7</v>
      </c>
      <c r="K176" s="12" t="s">
        <v>215</v>
      </c>
      <c r="L176" s="13" t="s">
        <v>71</v>
      </c>
      <c r="M176" s="14"/>
      <c r="N176" s="15"/>
      <c r="O176" s="14"/>
      <c r="P176" s="14"/>
      <c r="Q176" s="16"/>
      <c r="R176" s="0"/>
      <c r="S176" s="14" t="n">
        <v>2350</v>
      </c>
      <c r="T176" s="14"/>
      <c r="U176" s="14"/>
      <c r="V176" s="14" t="n">
        <f aca="false">S176+(T176*0.05)+(U176/240)</f>
        <v>2350</v>
      </c>
      <c r="W176" s="0"/>
      <c r="X176" s="0"/>
      <c r="Y176" s="9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</row>
    <row r="177" customFormat="false" ht="13.8" hidden="false" customHeight="false" outlineLevel="0" collapsed="false">
      <c r="A177" s="0" t="n">
        <v>176</v>
      </c>
      <c r="B177" s="9" t="s">
        <v>25</v>
      </c>
      <c r="C177" s="9" t="s">
        <v>26</v>
      </c>
      <c r="D177" s="1" t="s">
        <v>27</v>
      </c>
      <c r="E177" s="1" t="s">
        <v>28</v>
      </c>
      <c r="F177" s="9" t="s">
        <v>29</v>
      </c>
      <c r="G177" s="10" t="n">
        <v>1789</v>
      </c>
      <c r="H177" s="9" t="s">
        <v>30</v>
      </c>
      <c r="I177" s="10" t="s">
        <v>30</v>
      </c>
      <c r="J177" s="9" t="n">
        <v>7</v>
      </c>
      <c r="K177" s="12" t="s">
        <v>216</v>
      </c>
      <c r="L177" s="13" t="s">
        <v>54</v>
      </c>
      <c r="M177" s="14"/>
      <c r="N177" s="15"/>
      <c r="O177" s="14"/>
      <c r="P177" s="14"/>
      <c r="Q177" s="16"/>
      <c r="R177" s="0"/>
      <c r="S177" s="14" t="n">
        <v>1477</v>
      </c>
      <c r="T177" s="14"/>
      <c r="U177" s="14"/>
      <c r="V177" s="14" t="n">
        <f aca="false">S177+(T177*0.05)+(U177/240)</f>
        <v>1477</v>
      </c>
      <c r="W177" s="0"/>
      <c r="X177" s="0"/>
      <c r="Y177" s="9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</row>
    <row r="178" customFormat="false" ht="13.8" hidden="false" customHeight="false" outlineLevel="0" collapsed="false">
      <c r="A178" s="0" t="n">
        <v>177</v>
      </c>
      <c r="B178" s="9" t="s">
        <v>25</v>
      </c>
      <c r="C178" s="9" t="s">
        <v>26</v>
      </c>
      <c r="D178" s="1" t="s">
        <v>27</v>
      </c>
      <c r="E178" s="1" t="s">
        <v>28</v>
      </c>
      <c r="F178" s="9" t="s">
        <v>29</v>
      </c>
      <c r="G178" s="10" t="n">
        <v>1789</v>
      </c>
      <c r="H178" s="9" t="s">
        <v>30</v>
      </c>
      <c r="I178" s="10" t="s">
        <v>30</v>
      </c>
      <c r="J178" s="9" t="n">
        <v>7</v>
      </c>
      <c r="K178" s="12" t="s">
        <v>217</v>
      </c>
      <c r="L178" s="13" t="s">
        <v>54</v>
      </c>
      <c r="M178" s="14" t="n">
        <v>68</v>
      </c>
      <c r="N178" s="15" t="s">
        <v>45</v>
      </c>
      <c r="O178" s="14" t="n">
        <v>4</v>
      </c>
      <c r="P178" s="14" t="n">
        <v>10</v>
      </c>
      <c r="Q178" s="16"/>
      <c r="R178" s="17" t="n">
        <f aca="false">O178+(0.05*P178)+(Q178/240)</f>
        <v>4.5</v>
      </c>
      <c r="S178" s="14" t="n">
        <v>306</v>
      </c>
      <c r="T178" s="14"/>
      <c r="U178" s="14"/>
      <c r="V178" s="14" t="n">
        <f aca="false">S178+(T178*0.05)+(U178/240)</f>
        <v>306</v>
      </c>
      <c r="W178" s="14" t="n">
        <f aca="false">M178*R178</f>
        <v>306</v>
      </c>
      <c r="X178" s="18" t="n">
        <f aca="false">V178-W178</f>
        <v>0</v>
      </c>
      <c r="Y178" s="9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</row>
    <row r="179" customFormat="false" ht="13.8" hidden="false" customHeight="false" outlineLevel="0" collapsed="false">
      <c r="A179" s="0" t="n">
        <v>178</v>
      </c>
      <c r="B179" s="9" t="s">
        <v>25</v>
      </c>
      <c r="C179" s="9" t="s">
        <v>26</v>
      </c>
      <c r="D179" s="1" t="s">
        <v>27</v>
      </c>
      <c r="E179" s="1" t="s">
        <v>28</v>
      </c>
      <c r="F179" s="9" t="s">
        <v>29</v>
      </c>
      <c r="G179" s="10" t="n">
        <v>1789</v>
      </c>
      <c r="H179" s="9" t="s">
        <v>30</v>
      </c>
      <c r="I179" s="10" t="s">
        <v>30</v>
      </c>
      <c r="J179" s="9" t="n">
        <v>7</v>
      </c>
      <c r="K179" s="12" t="s">
        <v>218</v>
      </c>
      <c r="L179" s="13" t="s">
        <v>54</v>
      </c>
      <c r="M179" s="14" t="n">
        <v>460</v>
      </c>
      <c r="N179" s="15" t="s">
        <v>45</v>
      </c>
      <c r="O179" s="14"/>
      <c r="P179" s="14"/>
      <c r="Q179" s="16"/>
      <c r="R179" s="0"/>
      <c r="S179" s="14" t="n">
        <v>920</v>
      </c>
      <c r="T179" s="14"/>
      <c r="U179" s="14"/>
      <c r="V179" s="14" t="n">
        <f aca="false">S179+(T179*0.05)+(U179/240)</f>
        <v>920</v>
      </c>
      <c r="W179" s="0"/>
      <c r="X179" s="0"/>
      <c r="Y179" s="9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</row>
    <row r="180" customFormat="false" ht="13.8" hidden="false" customHeight="false" outlineLevel="0" collapsed="false">
      <c r="A180" s="0" t="n">
        <v>179</v>
      </c>
      <c r="B180" s="9" t="s">
        <v>25</v>
      </c>
      <c r="C180" s="9" t="s">
        <v>26</v>
      </c>
      <c r="D180" s="1" t="s">
        <v>27</v>
      </c>
      <c r="E180" s="1" t="s">
        <v>28</v>
      </c>
      <c r="F180" s="9" t="s">
        <v>29</v>
      </c>
      <c r="G180" s="10" t="n">
        <v>1789</v>
      </c>
      <c r="H180" s="9" t="s">
        <v>30</v>
      </c>
      <c r="I180" s="10" t="s">
        <v>30</v>
      </c>
      <c r="J180" s="9" t="n">
        <v>7</v>
      </c>
      <c r="K180" s="12" t="s">
        <v>219</v>
      </c>
      <c r="L180" s="13" t="s">
        <v>54</v>
      </c>
      <c r="M180" s="14"/>
      <c r="N180" s="15"/>
      <c r="O180" s="14"/>
      <c r="P180" s="14"/>
      <c r="Q180" s="16"/>
      <c r="R180" s="0"/>
      <c r="S180" s="14" t="n">
        <v>759</v>
      </c>
      <c r="T180" s="14"/>
      <c r="U180" s="14"/>
      <c r="V180" s="14" t="n">
        <f aca="false">S180+(T180*0.05)+(U180/240)</f>
        <v>759</v>
      </c>
      <c r="W180" s="0"/>
      <c r="X180" s="0"/>
      <c r="Y180" s="9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</row>
    <row r="181" customFormat="false" ht="13.8" hidden="false" customHeight="false" outlineLevel="0" collapsed="false">
      <c r="A181" s="0" t="n">
        <v>180</v>
      </c>
      <c r="B181" s="9" t="s">
        <v>25</v>
      </c>
      <c r="C181" s="9" t="s">
        <v>26</v>
      </c>
      <c r="D181" s="1" t="s">
        <v>27</v>
      </c>
      <c r="E181" s="1" t="s">
        <v>28</v>
      </c>
      <c r="F181" s="9" t="s">
        <v>29</v>
      </c>
      <c r="G181" s="10" t="n">
        <v>1789</v>
      </c>
      <c r="H181" s="9" t="s">
        <v>30</v>
      </c>
      <c r="I181" s="10" t="s">
        <v>30</v>
      </c>
      <c r="J181" s="9" t="n">
        <v>7</v>
      </c>
      <c r="K181" s="12" t="s">
        <v>220</v>
      </c>
      <c r="L181" s="13" t="s">
        <v>54</v>
      </c>
      <c r="M181" s="14"/>
      <c r="N181" s="15"/>
      <c r="O181" s="14"/>
      <c r="P181" s="14"/>
      <c r="Q181" s="16"/>
      <c r="R181" s="0"/>
      <c r="S181" s="14" t="n">
        <v>452</v>
      </c>
      <c r="T181" s="14"/>
      <c r="U181" s="14"/>
      <c r="V181" s="14" t="n">
        <f aca="false">S181+(T181*0.05)+(U181/240)</f>
        <v>452</v>
      </c>
      <c r="W181" s="0"/>
      <c r="X181" s="0"/>
      <c r="Y181" s="9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</row>
    <row r="182" customFormat="false" ht="13.8" hidden="false" customHeight="false" outlineLevel="0" collapsed="false">
      <c r="A182" s="0" t="n">
        <v>181</v>
      </c>
      <c r="B182" s="9" t="s">
        <v>25</v>
      </c>
      <c r="C182" s="9" t="s">
        <v>26</v>
      </c>
      <c r="D182" s="1" t="s">
        <v>27</v>
      </c>
      <c r="E182" s="1" t="s">
        <v>28</v>
      </c>
      <c r="F182" s="9" t="s">
        <v>29</v>
      </c>
      <c r="G182" s="10" t="n">
        <v>1789</v>
      </c>
      <c r="H182" s="9" t="s">
        <v>30</v>
      </c>
      <c r="I182" s="10" t="s">
        <v>30</v>
      </c>
      <c r="J182" s="9" t="n">
        <v>7</v>
      </c>
      <c r="K182" s="20" t="s">
        <v>221</v>
      </c>
      <c r="L182" s="13" t="s">
        <v>71</v>
      </c>
      <c r="M182" s="14"/>
      <c r="N182" s="15"/>
      <c r="O182" s="14"/>
      <c r="P182" s="14"/>
      <c r="Q182" s="16"/>
      <c r="R182" s="0"/>
      <c r="S182" s="14" t="n">
        <v>133</v>
      </c>
      <c r="T182" s="14"/>
      <c r="U182" s="14"/>
      <c r="V182" s="14" t="n">
        <f aca="false">S182+(T182*0.05)+(U182/240)</f>
        <v>133</v>
      </c>
      <c r="W182" s="0"/>
      <c r="X182" s="0"/>
      <c r="Y182" s="9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</row>
    <row r="183" customFormat="false" ht="13.8" hidden="false" customHeight="false" outlineLevel="0" collapsed="false">
      <c r="A183" s="0" t="n">
        <v>182</v>
      </c>
      <c r="B183" s="9" t="s">
        <v>25</v>
      </c>
      <c r="C183" s="9" t="s">
        <v>26</v>
      </c>
      <c r="D183" s="1" t="s">
        <v>27</v>
      </c>
      <c r="E183" s="1" t="s">
        <v>28</v>
      </c>
      <c r="F183" s="9" t="s">
        <v>29</v>
      </c>
      <c r="G183" s="10" t="n">
        <v>1789</v>
      </c>
      <c r="H183" s="9" t="s">
        <v>30</v>
      </c>
      <c r="I183" s="10" t="s">
        <v>30</v>
      </c>
      <c r="J183" s="9" t="n">
        <v>7</v>
      </c>
      <c r="K183" s="12" t="s">
        <v>222</v>
      </c>
      <c r="L183" s="13" t="s">
        <v>54</v>
      </c>
      <c r="M183" s="14" t="n">
        <v>28</v>
      </c>
      <c r="N183" s="15" t="s">
        <v>223</v>
      </c>
      <c r="O183" s="14" t="n">
        <v>5</v>
      </c>
      <c r="P183" s="14"/>
      <c r="Q183" s="16"/>
      <c r="R183" s="17" t="n">
        <f aca="false">O183+(0.05*P183)+(Q183/240)</f>
        <v>5</v>
      </c>
      <c r="S183" s="14" t="n">
        <v>140</v>
      </c>
      <c r="T183" s="14"/>
      <c r="U183" s="14"/>
      <c r="V183" s="14" t="n">
        <f aca="false">S183+(T183*0.05)+(U183/240)</f>
        <v>140</v>
      </c>
      <c r="W183" s="14" t="n">
        <f aca="false">M183*R183</f>
        <v>140</v>
      </c>
      <c r="X183" s="18" t="n">
        <f aca="false">V183-W183</f>
        <v>0</v>
      </c>
      <c r="Y183" s="9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</row>
    <row r="184" customFormat="false" ht="13.8" hidden="false" customHeight="false" outlineLevel="0" collapsed="false">
      <c r="A184" s="0" t="n">
        <v>183</v>
      </c>
      <c r="B184" s="9" t="s">
        <v>25</v>
      </c>
      <c r="C184" s="9" t="s">
        <v>26</v>
      </c>
      <c r="D184" s="1" t="s">
        <v>27</v>
      </c>
      <c r="E184" s="1" t="s">
        <v>28</v>
      </c>
      <c r="F184" s="9" t="s">
        <v>29</v>
      </c>
      <c r="G184" s="10" t="n">
        <v>1789</v>
      </c>
      <c r="H184" s="9" t="s">
        <v>30</v>
      </c>
      <c r="I184" s="10" t="s">
        <v>30</v>
      </c>
      <c r="J184" s="9" t="n">
        <v>7</v>
      </c>
      <c r="K184" s="12" t="s">
        <v>222</v>
      </c>
      <c r="L184" s="13" t="s">
        <v>71</v>
      </c>
      <c r="M184" s="14" t="n">
        <v>396</v>
      </c>
      <c r="N184" s="15" t="s">
        <v>223</v>
      </c>
      <c r="O184" s="14" t="n">
        <v>5</v>
      </c>
      <c r="P184" s="14"/>
      <c r="Q184" s="16"/>
      <c r="R184" s="17" t="n">
        <f aca="false">O184+(0.05*P184)+(Q184/240)</f>
        <v>5</v>
      </c>
      <c r="S184" s="14" t="n">
        <v>1980</v>
      </c>
      <c r="T184" s="14"/>
      <c r="U184" s="14"/>
      <c r="V184" s="14" t="n">
        <f aca="false">S184+(T184*0.05)+(U184/240)</f>
        <v>1980</v>
      </c>
      <c r="W184" s="14" t="n">
        <f aca="false">M184*R184</f>
        <v>1980</v>
      </c>
      <c r="X184" s="18" t="n">
        <f aca="false">V184-W184</f>
        <v>0</v>
      </c>
      <c r="Y184" s="9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</row>
    <row r="185" customFormat="false" ht="13.8" hidden="false" customHeight="false" outlineLevel="0" collapsed="false">
      <c r="A185" s="0" t="n">
        <v>184</v>
      </c>
      <c r="B185" s="9" t="s">
        <v>25</v>
      </c>
      <c r="C185" s="9" t="s">
        <v>26</v>
      </c>
      <c r="D185" s="1" t="s">
        <v>27</v>
      </c>
      <c r="E185" s="1" t="s">
        <v>28</v>
      </c>
      <c r="F185" s="9" t="s">
        <v>29</v>
      </c>
      <c r="G185" s="10" t="n">
        <v>1789</v>
      </c>
      <c r="H185" s="9" t="s">
        <v>30</v>
      </c>
      <c r="I185" s="10" t="s">
        <v>30</v>
      </c>
      <c r="J185" s="9" t="n">
        <v>7</v>
      </c>
      <c r="K185" s="20" t="s">
        <v>224</v>
      </c>
      <c r="L185" s="13" t="s">
        <v>54</v>
      </c>
      <c r="M185" s="14"/>
      <c r="N185" s="15"/>
      <c r="O185" s="14"/>
      <c r="P185" s="14"/>
      <c r="Q185" s="16"/>
      <c r="R185" s="0"/>
      <c r="S185" s="14" t="n">
        <v>1451</v>
      </c>
      <c r="T185" s="14"/>
      <c r="U185" s="14"/>
      <c r="V185" s="14" t="n">
        <f aca="false">S185+(T185*0.05)+(U185/240)</f>
        <v>1451</v>
      </c>
      <c r="W185" s="0"/>
      <c r="X185" s="0"/>
      <c r="Y185" s="9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</row>
    <row r="186" customFormat="false" ht="13.8" hidden="false" customHeight="false" outlineLevel="0" collapsed="false">
      <c r="A186" s="0" t="n">
        <v>185</v>
      </c>
      <c r="B186" s="9" t="s">
        <v>25</v>
      </c>
      <c r="C186" s="9" t="s">
        <v>26</v>
      </c>
      <c r="D186" s="1" t="s">
        <v>27</v>
      </c>
      <c r="E186" s="1" t="s">
        <v>28</v>
      </c>
      <c r="F186" s="9" t="s">
        <v>29</v>
      </c>
      <c r="G186" s="10" t="n">
        <v>1789</v>
      </c>
      <c r="H186" s="9" t="s">
        <v>30</v>
      </c>
      <c r="I186" s="10" t="s">
        <v>30</v>
      </c>
      <c r="J186" s="9" t="n">
        <v>8</v>
      </c>
      <c r="K186" s="12" t="s">
        <v>225</v>
      </c>
      <c r="L186" s="13" t="s">
        <v>37</v>
      </c>
      <c r="M186" s="14" t="n">
        <v>19</v>
      </c>
      <c r="N186" s="15" t="s">
        <v>226</v>
      </c>
      <c r="O186" s="14" t="n">
        <v>8</v>
      </c>
      <c r="P186" s="14"/>
      <c r="Q186" s="16"/>
      <c r="R186" s="17" t="n">
        <f aca="false">O186+(0.05*P186)+(Q186/240)</f>
        <v>8</v>
      </c>
      <c r="S186" s="14" t="n">
        <v>152</v>
      </c>
      <c r="T186" s="14"/>
      <c r="U186" s="14"/>
      <c r="V186" s="14" t="n">
        <f aca="false">S186+(T186*0.05)+(U186/240)</f>
        <v>152</v>
      </c>
      <c r="W186" s="14" t="n">
        <f aca="false">M186*R186</f>
        <v>152</v>
      </c>
      <c r="X186" s="18" t="n">
        <f aca="false">V186-W186</f>
        <v>0</v>
      </c>
      <c r="Y186" s="9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</row>
    <row r="187" customFormat="false" ht="13.8" hidden="false" customHeight="false" outlineLevel="0" collapsed="false">
      <c r="A187" s="0" t="n">
        <v>186</v>
      </c>
      <c r="B187" s="9" t="s">
        <v>25</v>
      </c>
      <c r="C187" s="9" t="s">
        <v>26</v>
      </c>
      <c r="D187" s="1" t="s">
        <v>27</v>
      </c>
      <c r="E187" s="1" t="s">
        <v>28</v>
      </c>
      <c r="F187" s="9" t="s">
        <v>29</v>
      </c>
      <c r="G187" s="10" t="n">
        <v>1789</v>
      </c>
      <c r="H187" s="9" t="s">
        <v>30</v>
      </c>
      <c r="I187" s="10" t="s">
        <v>30</v>
      </c>
      <c r="J187" s="9" t="n">
        <v>8</v>
      </c>
      <c r="K187" s="12" t="s">
        <v>227</v>
      </c>
      <c r="L187" s="13" t="s">
        <v>37</v>
      </c>
      <c r="M187" s="14"/>
      <c r="N187" s="15"/>
      <c r="O187" s="14"/>
      <c r="P187" s="14"/>
      <c r="Q187" s="16"/>
      <c r="R187" s="0"/>
      <c r="S187" s="14" t="n">
        <v>100</v>
      </c>
      <c r="T187" s="14"/>
      <c r="U187" s="14"/>
      <c r="V187" s="14" t="n">
        <f aca="false">S187+(T187*0.05)+(U187/240)</f>
        <v>100</v>
      </c>
      <c r="W187" s="0"/>
      <c r="X187" s="0"/>
      <c r="Y187" s="9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</row>
    <row r="188" customFormat="false" ht="13.8" hidden="false" customHeight="false" outlineLevel="0" collapsed="false">
      <c r="A188" s="0" t="n">
        <v>187</v>
      </c>
      <c r="B188" s="9" t="s">
        <v>25</v>
      </c>
      <c r="C188" s="9" t="s">
        <v>26</v>
      </c>
      <c r="D188" s="1" t="s">
        <v>27</v>
      </c>
      <c r="E188" s="1" t="s">
        <v>28</v>
      </c>
      <c r="F188" s="9" t="s">
        <v>29</v>
      </c>
      <c r="G188" s="10" t="n">
        <v>1789</v>
      </c>
      <c r="H188" s="9" t="s">
        <v>30</v>
      </c>
      <c r="I188" s="10" t="s">
        <v>30</v>
      </c>
      <c r="J188" s="9" t="n">
        <v>8</v>
      </c>
      <c r="K188" s="12" t="s">
        <v>228</v>
      </c>
      <c r="L188" s="13" t="s">
        <v>37</v>
      </c>
      <c r="M188" s="14" t="n">
        <v>322</v>
      </c>
      <c r="N188" s="15" t="s">
        <v>34</v>
      </c>
      <c r="O188" s="14"/>
      <c r="P188" s="14" t="n">
        <v>50</v>
      </c>
      <c r="Q188" s="16"/>
      <c r="R188" s="17" t="n">
        <f aca="false">O188+(0.05*P188)+(Q188/240)</f>
        <v>2.5</v>
      </c>
      <c r="S188" s="14" t="n">
        <v>805</v>
      </c>
      <c r="T188" s="14"/>
      <c r="U188" s="14"/>
      <c r="V188" s="14" t="n">
        <f aca="false">S188+(T188*0.05)+(U188/240)</f>
        <v>805</v>
      </c>
      <c r="W188" s="14" t="n">
        <f aca="false">M188*R188</f>
        <v>805</v>
      </c>
      <c r="X188" s="18" t="n">
        <f aca="false">V188-W188</f>
        <v>0</v>
      </c>
      <c r="Y188" s="9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</row>
    <row r="189" customFormat="false" ht="13.8" hidden="false" customHeight="false" outlineLevel="0" collapsed="false">
      <c r="A189" s="0" t="n">
        <v>188</v>
      </c>
      <c r="B189" s="9" t="s">
        <v>25</v>
      </c>
      <c r="C189" s="9" t="s">
        <v>26</v>
      </c>
      <c r="D189" s="1" t="s">
        <v>27</v>
      </c>
      <c r="E189" s="1" t="s">
        <v>28</v>
      </c>
      <c r="F189" s="9" t="s">
        <v>29</v>
      </c>
      <c r="G189" s="10" t="n">
        <v>1789</v>
      </c>
      <c r="H189" s="9" t="s">
        <v>30</v>
      </c>
      <c r="I189" s="10" t="s">
        <v>30</v>
      </c>
      <c r="J189" s="9" t="n">
        <v>8</v>
      </c>
      <c r="K189" s="12" t="s">
        <v>229</v>
      </c>
      <c r="L189" s="13" t="s">
        <v>37</v>
      </c>
      <c r="M189" s="14" t="n">
        <v>497</v>
      </c>
      <c r="N189" s="15" t="s">
        <v>34</v>
      </c>
      <c r="O189" s="14"/>
      <c r="P189" s="14" t="n">
        <v>9</v>
      </c>
      <c r="Q189" s="16"/>
      <c r="R189" s="17" t="n">
        <f aca="false">O189+(0.05*P189)+(Q189/240)</f>
        <v>0.45</v>
      </c>
      <c r="S189" s="14" t="n">
        <v>223</v>
      </c>
      <c r="T189" s="14"/>
      <c r="U189" s="14"/>
      <c r="V189" s="14" t="n">
        <f aca="false">S189+(T189*0.05)+(U189/240)</f>
        <v>223</v>
      </c>
      <c r="W189" s="14" t="n">
        <f aca="false">M189*R189</f>
        <v>223.65</v>
      </c>
      <c r="X189" s="18" t="n">
        <f aca="false">V189-W189</f>
        <v>-0.650000000000006</v>
      </c>
      <c r="Y189" s="9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</row>
    <row r="190" customFormat="false" ht="13.8" hidden="false" customHeight="false" outlineLevel="0" collapsed="false">
      <c r="A190" s="0" t="n">
        <v>189</v>
      </c>
      <c r="B190" s="9" t="s">
        <v>25</v>
      </c>
      <c r="C190" s="9" t="s">
        <v>26</v>
      </c>
      <c r="D190" s="1" t="s">
        <v>27</v>
      </c>
      <c r="E190" s="1" t="s">
        <v>28</v>
      </c>
      <c r="F190" s="9" t="s">
        <v>29</v>
      </c>
      <c r="G190" s="10" t="n">
        <v>1789</v>
      </c>
      <c r="H190" s="9" t="s">
        <v>30</v>
      </c>
      <c r="I190" s="10" t="s">
        <v>30</v>
      </c>
      <c r="J190" s="9" t="n">
        <v>8</v>
      </c>
      <c r="K190" s="12" t="s">
        <v>230</v>
      </c>
      <c r="L190" s="13" t="s">
        <v>37</v>
      </c>
      <c r="M190" s="14" t="n">
        <v>513</v>
      </c>
      <c r="N190" s="15" t="s">
        <v>45</v>
      </c>
      <c r="O190" s="14" t="n">
        <v>5</v>
      </c>
      <c r="P190" s="14"/>
      <c r="Q190" s="16"/>
      <c r="R190" s="17" t="n">
        <f aca="false">O190+(0.05*P190)+(Q190/240)</f>
        <v>5</v>
      </c>
      <c r="S190" s="14" t="n">
        <v>2565</v>
      </c>
      <c r="T190" s="14"/>
      <c r="U190" s="14"/>
      <c r="V190" s="14" t="n">
        <f aca="false">S190+(T190*0.05)+(U190/240)</f>
        <v>2565</v>
      </c>
      <c r="W190" s="14" t="n">
        <f aca="false">M190*R190</f>
        <v>2565</v>
      </c>
      <c r="X190" s="18" t="n">
        <f aca="false">V190-W190</f>
        <v>0</v>
      </c>
      <c r="Y190" s="9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</row>
    <row r="191" customFormat="false" ht="13.8" hidden="false" customHeight="false" outlineLevel="0" collapsed="false">
      <c r="A191" s="0" t="n">
        <v>190</v>
      </c>
      <c r="B191" s="9" t="s">
        <v>25</v>
      </c>
      <c r="C191" s="9" t="s">
        <v>26</v>
      </c>
      <c r="D191" s="1" t="s">
        <v>27</v>
      </c>
      <c r="E191" s="1" t="s">
        <v>28</v>
      </c>
      <c r="F191" s="9" t="s">
        <v>29</v>
      </c>
      <c r="G191" s="10" t="n">
        <v>1789</v>
      </c>
      <c r="H191" s="9" t="s">
        <v>30</v>
      </c>
      <c r="I191" s="10" t="s">
        <v>30</v>
      </c>
      <c r="J191" s="9" t="n">
        <v>8</v>
      </c>
      <c r="K191" s="20" t="s">
        <v>231</v>
      </c>
      <c r="L191" s="13" t="s">
        <v>37</v>
      </c>
      <c r="M191" s="14" t="n">
        <v>893</v>
      </c>
      <c r="N191" s="15" t="s">
        <v>45</v>
      </c>
      <c r="O191" s="14"/>
      <c r="P191" s="14" t="n">
        <v>25</v>
      </c>
      <c r="Q191" s="16"/>
      <c r="R191" s="17" t="n">
        <f aca="false">O191+(0.05*P191)+(Q191/240)</f>
        <v>1.25</v>
      </c>
      <c r="S191" s="14" t="n">
        <v>1116</v>
      </c>
      <c r="T191" s="14"/>
      <c r="U191" s="14"/>
      <c r="V191" s="14" t="n">
        <f aca="false">S191+(T191*0.05)+(U191/240)</f>
        <v>1116</v>
      </c>
      <c r="W191" s="14" t="n">
        <f aca="false">M191*R191</f>
        <v>1116.25</v>
      </c>
      <c r="X191" s="18" t="n">
        <f aca="false">V191-W191</f>
        <v>-0.25</v>
      </c>
      <c r="Y191" s="9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</row>
    <row r="192" customFormat="false" ht="13.8" hidden="false" customHeight="false" outlineLevel="0" collapsed="false">
      <c r="A192" s="0" t="n">
        <v>191</v>
      </c>
      <c r="B192" s="9" t="s">
        <v>25</v>
      </c>
      <c r="C192" s="9" t="s">
        <v>26</v>
      </c>
      <c r="D192" s="1" t="s">
        <v>27</v>
      </c>
      <c r="E192" s="1" t="s">
        <v>28</v>
      </c>
      <c r="F192" s="9" t="s">
        <v>29</v>
      </c>
      <c r="G192" s="10" t="n">
        <v>1789</v>
      </c>
      <c r="H192" s="9" t="s">
        <v>30</v>
      </c>
      <c r="I192" s="10" t="s">
        <v>30</v>
      </c>
      <c r="J192" s="9" t="n">
        <v>8</v>
      </c>
      <c r="K192" s="12" t="s">
        <v>232</v>
      </c>
      <c r="L192" s="13" t="s">
        <v>37</v>
      </c>
      <c r="M192" s="14" t="n">
        <v>74</v>
      </c>
      <c r="N192" s="15" t="s">
        <v>45</v>
      </c>
      <c r="O192" s="14" t="n">
        <v>2</v>
      </c>
      <c r="P192" s="14"/>
      <c r="Q192" s="16"/>
      <c r="R192" s="17" t="n">
        <f aca="false">O192+(0.05*P192)+(Q192/240)</f>
        <v>2</v>
      </c>
      <c r="S192" s="14" t="n">
        <v>148</v>
      </c>
      <c r="T192" s="14"/>
      <c r="U192" s="14"/>
      <c r="V192" s="14" t="n">
        <f aca="false">S192+(T192*0.05)+(U192/240)</f>
        <v>148</v>
      </c>
      <c r="W192" s="14" t="n">
        <f aca="false">M192*R192</f>
        <v>148</v>
      </c>
      <c r="X192" s="18" t="n">
        <f aca="false">V192-W192</f>
        <v>0</v>
      </c>
      <c r="Y192" s="9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</row>
    <row r="193" customFormat="false" ht="13.8" hidden="false" customHeight="false" outlineLevel="0" collapsed="false">
      <c r="A193" s="0" t="n">
        <v>192</v>
      </c>
      <c r="B193" s="9" t="s">
        <v>25</v>
      </c>
      <c r="C193" s="9" t="s">
        <v>26</v>
      </c>
      <c r="D193" s="1" t="s">
        <v>27</v>
      </c>
      <c r="E193" s="1" t="s">
        <v>28</v>
      </c>
      <c r="F193" s="9" t="s">
        <v>29</v>
      </c>
      <c r="G193" s="10" t="n">
        <v>1789</v>
      </c>
      <c r="H193" s="9" t="s">
        <v>30</v>
      </c>
      <c r="I193" s="10" t="s">
        <v>30</v>
      </c>
      <c r="J193" s="9" t="n">
        <v>8</v>
      </c>
      <c r="K193" s="12" t="s">
        <v>233</v>
      </c>
      <c r="L193" s="13" t="s">
        <v>54</v>
      </c>
      <c r="M193" s="14"/>
      <c r="N193" s="15"/>
      <c r="O193" s="14"/>
      <c r="P193" s="14"/>
      <c r="Q193" s="16"/>
      <c r="R193" s="0"/>
      <c r="S193" s="14" t="n">
        <v>135</v>
      </c>
      <c r="T193" s="14"/>
      <c r="U193" s="14"/>
      <c r="V193" s="14" t="n">
        <f aca="false">S193+(T193*0.05)+(U193/240)</f>
        <v>135</v>
      </c>
      <c r="W193" s="0"/>
      <c r="X193" s="0"/>
      <c r="Y193" s="9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</row>
    <row r="194" customFormat="false" ht="13.8" hidden="false" customHeight="false" outlineLevel="0" collapsed="false">
      <c r="A194" s="0" t="n">
        <v>193</v>
      </c>
      <c r="B194" s="9" t="s">
        <v>25</v>
      </c>
      <c r="C194" s="9" t="s">
        <v>26</v>
      </c>
      <c r="D194" s="1" t="s">
        <v>27</v>
      </c>
      <c r="E194" s="1" t="s">
        <v>28</v>
      </c>
      <c r="F194" s="9" t="s">
        <v>29</v>
      </c>
      <c r="G194" s="10" t="n">
        <v>1789</v>
      </c>
      <c r="H194" s="9" t="s">
        <v>30</v>
      </c>
      <c r="I194" s="10" t="s">
        <v>30</v>
      </c>
      <c r="J194" s="9" t="n">
        <v>8</v>
      </c>
      <c r="K194" s="12" t="s">
        <v>234</v>
      </c>
      <c r="L194" s="13" t="s">
        <v>37</v>
      </c>
      <c r="M194" s="14" t="n">
        <v>8500</v>
      </c>
      <c r="N194" s="15" t="s">
        <v>45</v>
      </c>
      <c r="O194" s="14"/>
      <c r="P194" s="14" t="n">
        <v>2</v>
      </c>
      <c r="Q194" s="16"/>
      <c r="R194" s="17" t="n">
        <f aca="false">O194+(0.05*P194)+(Q194/240)</f>
        <v>0.1</v>
      </c>
      <c r="S194" s="14" t="n">
        <v>850</v>
      </c>
      <c r="T194" s="14"/>
      <c r="U194" s="14"/>
      <c r="V194" s="14" t="n">
        <f aca="false">S194+(T194*0.05)+(U194/240)</f>
        <v>850</v>
      </c>
      <c r="W194" s="14" t="n">
        <f aca="false">M194*R194</f>
        <v>850</v>
      </c>
      <c r="X194" s="18" t="n">
        <f aca="false">V194-W194</f>
        <v>0</v>
      </c>
      <c r="Y194" s="9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</row>
    <row r="195" customFormat="false" ht="13.8" hidden="false" customHeight="false" outlineLevel="0" collapsed="false">
      <c r="A195" s="0" t="n">
        <v>194</v>
      </c>
      <c r="B195" s="9" t="s">
        <v>25</v>
      </c>
      <c r="C195" s="9" t="s">
        <v>26</v>
      </c>
      <c r="D195" s="1" t="s">
        <v>27</v>
      </c>
      <c r="E195" s="1" t="s">
        <v>28</v>
      </c>
      <c r="F195" s="9" t="s">
        <v>29</v>
      </c>
      <c r="G195" s="10" t="n">
        <v>1789</v>
      </c>
      <c r="H195" s="9" t="s">
        <v>30</v>
      </c>
      <c r="I195" s="10" t="s">
        <v>30</v>
      </c>
      <c r="J195" s="9" t="n">
        <v>8</v>
      </c>
      <c r="K195" s="12" t="s">
        <v>86</v>
      </c>
      <c r="L195" s="13" t="s">
        <v>54</v>
      </c>
      <c r="M195" s="14" t="n">
        <v>10886</v>
      </c>
      <c r="N195" s="15" t="s">
        <v>34</v>
      </c>
      <c r="O195" s="14" t="n">
        <v>0.25</v>
      </c>
      <c r="P195" s="14"/>
      <c r="Q195" s="16"/>
      <c r="R195" s="17" t="n">
        <f aca="false">O195+(0.05*P195)+(Q195/240)</f>
        <v>0.25</v>
      </c>
      <c r="S195" s="14" t="n">
        <v>2721</v>
      </c>
      <c r="T195" s="14"/>
      <c r="U195" s="14"/>
      <c r="V195" s="14" t="n">
        <f aca="false">S195+(T195*0.05)+(U195/240)</f>
        <v>2721</v>
      </c>
      <c r="W195" s="14" t="n">
        <f aca="false">M195*R195</f>
        <v>2721.5</v>
      </c>
      <c r="X195" s="18" t="n">
        <f aca="false">V195-W195</f>
        <v>-0.5</v>
      </c>
      <c r="Y195" s="9" t="s">
        <v>195</v>
      </c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</row>
    <row r="196" customFormat="false" ht="13.8" hidden="false" customHeight="false" outlineLevel="0" collapsed="false">
      <c r="A196" s="0" t="n">
        <v>195</v>
      </c>
      <c r="B196" s="9" t="s">
        <v>25</v>
      </c>
      <c r="C196" s="9" t="s">
        <v>26</v>
      </c>
      <c r="D196" s="1" t="s">
        <v>27</v>
      </c>
      <c r="E196" s="1" t="s">
        <v>28</v>
      </c>
      <c r="F196" s="9" t="s">
        <v>29</v>
      </c>
      <c r="G196" s="10" t="n">
        <v>1789</v>
      </c>
      <c r="H196" s="9" t="s">
        <v>30</v>
      </c>
      <c r="I196" s="10" t="s">
        <v>30</v>
      </c>
      <c r="J196" s="9" t="n">
        <v>8</v>
      </c>
      <c r="K196" s="12" t="s">
        <v>235</v>
      </c>
      <c r="L196" s="13" t="s">
        <v>54</v>
      </c>
      <c r="M196" s="14" t="n">
        <v>2950</v>
      </c>
      <c r="N196" s="15" t="s">
        <v>34</v>
      </c>
      <c r="O196" s="14" t="n">
        <v>0.3</v>
      </c>
      <c r="P196" s="14"/>
      <c r="Q196" s="16"/>
      <c r="R196" s="17" t="n">
        <f aca="false">O196+(0.05*P196)+(Q196/240)</f>
        <v>0.3</v>
      </c>
      <c r="S196" s="14" t="n">
        <v>885</v>
      </c>
      <c r="T196" s="14"/>
      <c r="U196" s="14"/>
      <c r="V196" s="14" t="n">
        <f aca="false">S196+(T196*0.05)+(U196/240)</f>
        <v>885</v>
      </c>
      <c r="W196" s="14" t="n">
        <f aca="false">M196*R196</f>
        <v>885</v>
      </c>
      <c r="X196" s="18" t="n">
        <f aca="false">V196-W196</f>
        <v>0</v>
      </c>
      <c r="Y196" s="9" t="s">
        <v>74</v>
      </c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</row>
    <row r="197" customFormat="false" ht="13.8" hidden="false" customHeight="false" outlineLevel="0" collapsed="false">
      <c r="A197" s="0" t="n">
        <v>196</v>
      </c>
      <c r="B197" s="9" t="s">
        <v>25</v>
      </c>
      <c r="C197" s="9" t="s">
        <v>26</v>
      </c>
      <c r="D197" s="1" t="s">
        <v>27</v>
      </c>
      <c r="E197" s="1" t="s">
        <v>28</v>
      </c>
      <c r="F197" s="9" t="s">
        <v>29</v>
      </c>
      <c r="G197" s="10" t="n">
        <v>1789</v>
      </c>
      <c r="H197" s="9" t="s">
        <v>30</v>
      </c>
      <c r="I197" s="10" t="s">
        <v>30</v>
      </c>
      <c r="J197" s="9" t="n">
        <v>8</v>
      </c>
      <c r="K197" s="12" t="s">
        <v>236</v>
      </c>
      <c r="L197" s="13" t="s">
        <v>111</v>
      </c>
      <c r="M197" s="14" t="n">
        <v>1100</v>
      </c>
      <c r="N197" s="15" t="s">
        <v>34</v>
      </c>
      <c r="O197" s="14" t="n">
        <v>3</v>
      </c>
      <c r="P197" s="14" t="n">
        <v>10</v>
      </c>
      <c r="Q197" s="16"/>
      <c r="R197" s="17" t="n">
        <f aca="false">O197+(0.05*P197)+(Q197/240)</f>
        <v>3.5</v>
      </c>
      <c r="S197" s="14" t="n">
        <v>3850</v>
      </c>
      <c r="T197" s="14"/>
      <c r="U197" s="14"/>
      <c r="V197" s="14" t="n">
        <f aca="false">S197+(T197*0.05)+(U197/240)</f>
        <v>3850</v>
      </c>
      <c r="W197" s="14" t="n">
        <f aca="false">M197*R197</f>
        <v>3850</v>
      </c>
      <c r="X197" s="18" t="n">
        <f aca="false">V197-W197</f>
        <v>0</v>
      </c>
      <c r="Y197" s="9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</row>
    <row r="198" customFormat="false" ht="13.8" hidden="false" customHeight="false" outlineLevel="0" collapsed="false">
      <c r="A198" s="0" t="n">
        <v>197</v>
      </c>
      <c r="B198" s="9" t="s">
        <v>25</v>
      </c>
      <c r="C198" s="9" t="s">
        <v>26</v>
      </c>
      <c r="D198" s="1" t="s">
        <v>27</v>
      </c>
      <c r="E198" s="1" t="s">
        <v>28</v>
      </c>
      <c r="F198" s="9" t="s">
        <v>29</v>
      </c>
      <c r="G198" s="10" t="n">
        <v>1789</v>
      </c>
      <c r="H198" s="9" t="s">
        <v>30</v>
      </c>
      <c r="I198" s="10" t="s">
        <v>30</v>
      </c>
      <c r="J198" s="9" t="n">
        <v>8</v>
      </c>
      <c r="K198" s="12" t="s">
        <v>237</v>
      </c>
      <c r="L198" s="13" t="s">
        <v>54</v>
      </c>
      <c r="M198" s="14" t="n">
        <v>14750</v>
      </c>
      <c r="N198" s="15" t="s">
        <v>34</v>
      </c>
      <c r="O198" s="14"/>
      <c r="P198" s="14" t="n">
        <v>35</v>
      </c>
      <c r="Q198" s="16"/>
      <c r="R198" s="17" t="n">
        <f aca="false">O198+(0.05*P198)+(Q198/240)</f>
        <v>1.75</v>
      </c>
      <c r="S198" s="14" t="n">
        <v>25812</v>
      </c>
      <c r="T198" s="14"/>
      <c r="U198" s="14"/>
      <c r="V198" s="14" t="n">
        <f aca="false">S198+(T198*0.05)+(U198/240)</f>
        <v>25812</v>
      </c>
      <c r="W198" s="14" t="n">
        <f aca="false">M198*R198</f>
        <v>25812.5</v>
      </c>
      <c r="X198" s="18" t="n">
        <f aca="false">V198-W198</f>
        <v>-0.5</v>
      </c>
      <c r="Y198" s="9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</row>
    <row r="199" customFormat="false" ht="13.8" hidden="false" customHeight="false" outlineLevel="0" collapsed="false">
      <c r="A199" s="0" t="n">
        <v>198</v>
      </c>
      <c r="B199" s="9" t="s">
        <v>25</v>
      </c>
      <c r="C199" s="9" t="s">
        <v>26</v>
      </c>
      <c r="D199" s="1" t="s">
        <v>27</v>
      </c>
      <c r="E199" s="1" t="s">
        <v>28</v>
      </c>
      <c r="F199" s="9" t="s">
        <v>29</v>
      </c>
      <c r="G199" s="10" t="n">
        <v>1789</v>
      </c>
      <c r="H199" s="9" t="s">
        <v>30</v>
      </c>
      <c r="I199" s="10" t="s">
        <v>30</v>
      </c>
      <c r="J199" s="9" t="n">
        <v>8</v>
      </c>
      <c r="K199" s="12" t="s">
        <v>238</v>
      </c>
      <c r="L199" s="13" t="s">
        <v>37</v>
      </c>
      <c r="M199" s="14"/>
      <c r="N199" s="15"/>
      <c r="O199" s="14"/>
      <c r="P199" s="14"/>
      <c r="Q199" s="16"/>
      <c r="R199" s="0"/>
      <c r="S199" s="14" t="n">
        <v>223</v>
      </c>
      <c r="T199" s="14"/>
      <c r="U199" s="14"/>
      <c r="V199" s="14" t="n">
        <f aca="false">S199+(T199*0.05)+(U199/240)</f>
        <v>223</v>
      </c>
      <c r="W199" s="0"/>
      <c r="X199" s="0"/>
      <c r="Y199" s="9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</row>
    <row r="200" customFormat="false" ht="13.8" hidden="false" customHeight="false" outlineLevel="0" collapsed="false">
      <c r="A200" s="0" t="n">
        <v>199</v>
      </c>
      <c r="B200" s="9" t="s">
        <v>25</v>
      </c>
      <c r="C200" s="9" t="s">
        <v>26</v>
      </c>
      <c r="D200" s="1" t="s">
        <v>27</v>
      </c>
      <c r="E200" s="1" t="s">
        <v>28</v>
      </c>
      <c r="F200" s="9" t="s">
        <v>29</v>
      </c>
      <c r="G200" s="10" t="n">
        <v>1789</v>
      </c>
      <c r="H200" s="9" t="s">
        <v>30</v>
      </c>
      <c r="I200" s="10" t="s">
        <v>30</v>
      </c>
      <c r="J200" s="9" t="n">
        <v>8</v>
      </c>
      <c r="K200" s="12" t="s">
        <v>238</v>
      </c>
      <c r="L200" s="13" t="s">
        <v>39</v>
      </c>
      <c r="M200" s="14"/>
      <c r="N200" s="15"/>
      <c r="O200" s="14"/>
      <c r="P200" s="14"/>
      <c r="Q200" s="16"/>
      <c r="R200" s="0"/>
      <c r="S200" s="14" t="n">
        <v>30</v>
      </c>
      <c r="T200" s="14"/>
      <c r="U200" s="14"/>
      <c r="V200" s="14" t="n">
        <f aca="false">S200+(T200*0.05)+(U200/240)</f>
        <v>30</v>
      </c>
      <c r="W200" s="0"/>
      <c r="X200" s="0"/>
      <c r="Y200" s="9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</row>
    <row r="201" customFormat="false" ht="13.8" hidden="false" customHeight="false" outlineLevel="0" collapsed="false">
      <c r="A201" s="0" t="n">
        <v>200</v>
      </c>
      <c r="B201" s="9" t="s">
        <v>25</v>
      </c>
      <c r="C201" s="9" t="s">
        <v>26</v>
      </c>
      <c r="D201" s="1" t="s">
        <v>27</v>
      </c>
      <c r="E201" s="1" t="s">
        <v>28</v>
      </c>
      <c r="F201" s="9" t="s">
        <v>29</v>
      </c>
      <c r="G201" s="10" t="n">
        <v>1789</v>
      </c>
      <c r="H201" s="9" t="s">
        <v>30</v>
      </c>
      <c r="I201" s="10" t="s">
        <v>30</v>
      </c>
      <c r="J201" s="9" t="n">
        <v>8</v>
      </c>
      <c r="K201" s="12" t="s">
        <v>238</v>
      </c>
      <c r="L201" s="13" t="s">
        <v>71</v>
      </c>
      <c r="M201" s="14"/>
      <c r="N201" s="15"/>
      <c r="O201" s="14"/>
      <c r="P201" s="14"/>
      <c r="Q201" s="16"/>
      <c r="R201" s="0"/>
      <c r="S201" s="14" t="n">
        <v>450</v>
      </c>
      <c r="T201" s="14"/>
      <c r="U201" s="14"/>
      <c r="V201" s="14" t="n">
        <f aca="false">S201+(T201*0.05)+(U201/240)</f>
        <v>450</v>
      </c>
      <c r="W201" s="0"/>
      <c r="X201" s="0"/>
      <c r="Y201" s="9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</row>
    <row r="202" customFormat="false" ht="13.8" hidden="false" customHeight="false" outlineLevel="0" collapsed="false">
      <c r="A202" s="0" t="n">
        <v>201</v>
      </c>
      <c r="B202" s="9" t="s">
        <v>25</v>
      </c>
      <c r="C202" s="9" t="s">
        <v>26</v>
      </c>
      <c r="D202" s="1" t="s">
        <v>27</v>
      </c>
      <c r="E202" s="1" t="s">
        <v>28</v>
      </c>
      <c r="F202" s="9" t="s">
        <v>29</v>
      </c>
      <c r="G202" s="10" t="n">
        <v>1789</v>
      </c>
      <c r="H202" s="9" t="s">
        <v>30</v>
      </c>
      <c r="I202" s="10" t="s">
        <v>30</v>
      </c>
      <c r="J202" s="9" t="n">
        <v>8</v>
      </c>
      <c r="K202" s="12" t="s">
        <v>239</v>
      </c>
      <c r="L202" s="13" t="s">
        <v>37</v>
      </c>
      <c r="M202" s="14"/>
      <c r="N202" s="15"/>
      <c r="O202" s="14"/>
      <c r="P202" s="14"/>
      <c r="Q202" s="16"/>
      <c r="R202" s="0"/>
      <c r="S202" s="14" t="n">
        <v>270</v>
      </c>
      <c r="T202" s="14"/>
      <c r="U202" s="14"/>
      <c r="V202" s="14" t="n">
        <f aca="false">S202+(T202*0.05)+(U202/240)</f>
        <v>270</v>
      </c>
      <c r="W202" s="0"/>
      <c r="X202" s="0"/>
      <c r="Y202" s="9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</row>
    <row r="203" customFormat="false" ht="13.8" hidden="false" customHeight="false" outlineLevel="0" collapsed="false">
      <c r="A203" s="0" t="n">
        <v>202</v>
      </c>
      <c r="B203" s="9" t="s">
        <v>25</v>
      </c>
      <c r="C203" s="9" t="s">
        <v>26</v>
      </c>
      <c r="D203" s="1" t="s">
        <v>27</v>
      </c>
      <c r="E203" s="1" t="s">
        <v>28</v>
      </c>
      <c r="F203" s="9" t="s">
        <v>29</v>
      </c>
      <c r="G203" s="10" t="n">
        <v>1789</v>
      </c>
      <c r="H203" s="9" t="s">
        <v>30</v>
      </c>
      <c r="I203" s="10" t="s">
        <v>30</v>
      </c>
      <c r="J203" s="9" t="n">
        <v>8</v>
      </c>
      <c r="K203" s="12" t="s">
        <v>239</v>
      </c>
      <c r="L203" s="13" t="s">
        <v>71</v>
      </c>
      <c r="M203" s="14"/>
      <c r="N203" s="15"/>
      <c r="O203" s="14"/>
      <c r="P203" s="14"/>
      <c r="Q203" s="16"/>
      <c r="R203" s="0"/>
      <c r="S203" s="14" t="n">
        <v>327</v>
      </c>
      <c r="T203" s="14"/>
      <c r="U203" s="14"/>
      <c r="V203" s="14" t="n">
        <f aca="false">S203+(T203*0.05)+(U203/240)</f>
        <v>327</v>
      </c>
      <c r="W203" s="0"/>
      <c r="X203" s="0"/>
      <c r="Y203" s="9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</row>
    <row r="204" customFormat="false" ht="13.8" hidden="false" customHeight="false" outlineLevel="0" collapsed="false">
      <c r="A204" s="0" t="n">
        <v>203</v>
      </c>
      <c r="B204" s="9" t="s">
        <v>25</v>
      </c>
      <c r="C204" s="9" t="s">
        <v>26</v>
      </c>
      <c r="D204" s="1" t="s">
        <v>27</v>
      </c>
      <c r="E204" s="1" t="s">
        <v>28</v>
      </c>
      <c r="F204" s="9" t="s">
        <v>29</v>
      </c>
      <c r="G204" s="10" t="n">
        <v>1789</v>
      </c>
      <c r="H204" s="9" t="s">
        <v>30</v>
      </c>
      <c r="I204" s="10" t="s">
        <v>30</v>
      </c>
      <c r="J204" s="9" t="n">
        <v>8</v>
      </c>
      <c r="K204" s="12" t="s">
        <v>240</v>
      </c>
      <c r="L204" s="13" t="s">
        <v>54</v>
      </c>
      <c r="M204" s="14"/>
      <c r="N204" s="15"/>
      <c r="O204" s="14"/>
      <c r="P204" s="14"/>
      <c r="Q204" s="16"/>
      <c r="R204" s="0"/>
      <c r="S204" s="14" t="n">
        <v>1200</v>
      </c>
      <c r="T204" s="14"/>
      <c r="U204" s="14"/>
      <c r="V204" s="14" t="n">
        <f aca="false">S204+(T204*0.05)+(U204/240)</f>
        <v>1200</v>
      </c>
      <c r="W204" s="0"/>
      <c r="X204" s="0"/>
      <c r="Y204" s="9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</row>
    <row r="205" customFormat="false" ht="13.8" hidden="false" customHeight="false" outlineLevel="0" collapsed="false">
      <c r="A205" s="0" t="n">
        <v>204</v>
      </c>
      <c r="B205" s="9" t="s">
        <v>25</v>
      </c>
      <c r="C205" s="9" t="s">
        <v>26</v>
      </c>
      <c r="D205" s="1" t="s">
        <v>27</v>
      </c>
      <c r="E205" s="1" t="s">
        <v>28</v>
      </c>
      <c r="F205" s="9" t="s">
        <v>29</v>
      </c>
      <c r="G205" s="10" t="n">
        <v>1789</v>
      </c>
      <c r="H205" s="9" t="s">
        <v>30</v>
      </c>
      <c r="I205" s="10" t="s">
        <v>30</v>
      </c>
      <c r="J205" s="9" t="n">
        <v>8</v>
      </c>
      <c r="K205" s="12" t="s">
        <v>241</v>
      </c>
      <c r="L205" s="13" t="s">
        <v>54</v>
      </c>
      <c r="M205" s="14" t="n">
        <v>6484.5</v>
      </c>
      <c r="N205" s="15" t="s">
        <v>34</v>
      </c>
      <c r="O205" s="14"/>
      <c r="P205" s="14" t="n">
        <v>25</v>
      </c>
      <c r="Q205" s="16"/>
      <c r="R205" s="17" t="n">
        <f aca="false">O205+(0.05*P205)+(Q205/240)</f>
        <v>1.25</v>
      </c>
      <c r="S205" s="14" t="n">
        <v>8106</v>
      </c>
      <c r="T205" s="14"/>
      <c r="U205" s="14"/>
      <c r="V205" s="14" t="n">
        <f aca="false">S205+(T205*0.05)+(U205/240)</f>
        <v>8106</v>
      </c>
      <c r="W205" s="14" t="n">
        <f aca="false">M205*R205</f>
        <v>8105.625</v>
      </c>
      <c r="X205" s="18" t="n">
        <f aca="false">V205-W205</f>
        <v>0.375</v>
      </c>
      <c r="Y205" s="9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</row>
    <row r="206" customFormat="false" ht="13.8" hidden="false" customHeight="false" outlineLevel="0" collapsed="false">
      <c r="A206" s="0" t="n">
        <v>205</v>
      </c>
      <c r="B206" s="9" t="s">
        <v>25</v>
      </c>
      <c r="C206" s="9" t="s">
        <v>26</v>
      </c>
      <c r="D206" s="1" t="s">
        <v>27</v>
      </c>
      <c r="E206" s="1" t="s">
        <v>28</v>
      </c>
      <c r="F206" s="9" t="s">
        <v>29</v>
      </c>
      <c r="G206" s="10" t="n">
        <v>1789</v>
      </c>
      <c r="H206" s="9" t="s">
        <v>30</v>
      </c>
      <c r="I206" s="10" t="s">
        <v>30</v>
      </c>
      <c r="J206" s="9" t="n">
        <v>8</v>
      </c>
      <c r="K206" s="12" t="s">
        <v>242</v>
      </c>
      <c r="L206" s="13" t="s">
        <v>54</v>
      </c>
      <c r="M206" s="14"/>
      <c r="N206" s="15"/>
      <c r="O206" s="14"/>
      <c r="P206" s="14"/>
      <c r="Q206" s="16"/>
      <c r="R206" s="0"/>
      <c r="S206" s="14" t="n">
        <v>9339</v>
      </c>
      <c r="T206" s="14"/>
      <c r="U206" s="14"/>
      <c r="V206" s="14" t="n">
        <f aca="false">S206+(T206*0.05)+(U206/240)</f>
        <v>9339</v>
      </c>
      <c r="W206" s="0"/>
      <c r="X206" s="0"/>
      <c r="Y206" s="9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</row>
    <row r="207" customFormat="false" ht="13.8" hidden="false" customHeight="false" outlineLevel="0" collapsed="false">
      <c r="A207" s="0" t="n">
        <v>206</v>
      </c>
      <c r="B207" s="9" t="s">
        <v>25</v>
      </c>
      <c r="C207" s="9" t="s">
        <v>26</v>
      </c>
      <c r="D207" s="1" t="s">
        <v>27</v>
      </c>
      <c r="E207" s="1" t="s">
        <v>28</v>
      </c>
      <c r="F207" s="9" t="s">
        <v>29</v>
      </c>
      <c r="G207" s="10" t="n">
        <v>1789</v>
      </c>
      <c r="H207" s="9" t="s">
        <v>30</v>
      </c>
      <c r="I207" s="10" t="s">
        <v>30</v>
      </c>
      <c r="J207" s="9" t="n">
        <v>8</v>
      </c>
      <c r="K207" s="12" t="s">
        <v>240</v>
      </c>
      <c r="L207" s="13" t="s">
        <v>71</v>
      </c>
      <c r="M207" s="14"/>
      <c r="N207" s="15"/>
      <c r="O207" s="14"/>
      <c r="P207" s="14"/>
      <c r="Q207" s="16"/>
      <c r="R207" s="0"/>
      <c r="S207" s="14" t="n">
        <v>13185</v>
      </c>
      <c r="T207" s="14"/>
      <c r="U207" s="14"/>
      <c r="V207" s="14" t="n">
        <f aca="false">S207+(T207*0.05)+(U207/240)</f>
        <v>13185</v>
      </c>
      <c r="W207" s="0"/>
      <c r="X207" s="0"/>
      <c r="Y207" s="9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</row>
    <row r="208" customFormat="false" ht="13.8" hidden="false" customHeight="false" outlineLevel="0" collapsed="false">
      <c r="A208" s="0" t="n">
        <v>207</v>
      </c>
      <c r="B208" s="9" t="s">
        <v>25</v>
      </c>
      <c r="C208" s="9" t="s">
        <v>26</v>
      </c>
      <c r="D208" s="1" t="s">
        <v>27</v>
      </c>
      <c r="E208" s="1" t="s">
        <v>28</v>
      </c>
      <c r="F208" s="9" t="s">
        <v>29</v>
      </c>
      <c r="G208" s="10" t="n">
        <v>1789</v>
      </c>
      <c r="H208" s="9" t="s">
        <v>30</v>
      </c>
      <c r="I208" s="10" t="s">
        <v>30</v>
      </c>
      <c r="J208" s="9" t="n">
        <v>8</v>
      </c>
      <c r="K208" s="12" t="s">
        <v>243</v>
      </c>
      <c r="L208" s="13" t="s">
        <v>37</v>
      </c>
      <c r="M208" s="14" t="n">
        <v>141</v>
      </c>
      <c r="N208" s="15" t="s">
        <v>244</v>
      </c>
      <c r="O208" s="14"/>
      <c r="P208" s="14" t="n">
        <v>20</v>
      </c>
      <c r="Q208" s="16"/>
      <c r="R208" s="17" t="n">
        <f aca="false">O208+(0.05*P208)+(Q208/240)</f>
        <v>1</v>
      </c>
      <c r="S208" s="14" t="n">
        <v>141</v>
      </c>
      <c r="T208" s="14"/>
      <c r="U208" s="14"/>
      <c r="V208" s="14" t="n">
        <f aca="false">S208+(T208*0.05)+(U208/240)</f>
        <v>141</v>
      </c>
      <c r="W208" s="14" t="n">
        <f aca="false">M208*R208</f>
        <v>141</v>
      </c>
      <c r="X208" s="18" t="n">
        <f aca="false">V208-W208</f>
        <v>0</v>
      </c>
      <c r="Y208" s="9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</row>
    <row r="209" customFormat="false" ht="13.8" hidden="false" customHeight="false" outlineLevel="0" collapsed="false">
      <c r="A209" s="0" t="n">
        <v>208</v>
      </c>
      <c r="B209" s="9" t="s">
        <v>25</v>
      </c>
      <c r="C209" s="9" t="s">
        <v>26</v>
      </c>
      <c r="D209" s="1" t="s">
        <v>27</v>
      </c>
      <c r="E209" s="1" t="s">
        <v>28</v>
      </c>
      <c r="F209" s="9" t="s">
        <v>29</v>
      </c>
      <c r="G209" s="10" t="n">
        <v>1789</v>
      </c>
      <c r="H209" s="9" t="s">
        <v>30</v>
      </c>
      <c r="I209" s="10" t="s">
        <v>30</v>
      </c>
      <c r="J209" s="9" t="n">
        <v>8</v>
      </c>
      <c r="K209" s="12" t="s">
        <v>245</v>
      </c>
      <c r="L209" s="13" t="s">
        <v>71</v>
      </c>
      <c r="M209" s="14" t="n">
        <v>190</v>
      </c>
      <c r="N209" s="15" t="s">
        <v>45</v>
      </c>
      <c r="O209" s="14" t="n">
        <v>2</v>
      </c>
      <c r="P209" s="14"/>
      <c r="Q209" s="16"/>
      <c r="R209" s="17" t="n">
        <f aca="false">O209+(0.05*P209)+(Q209/240)</f>
        <v>2</v>
      </c>
      <c r="S209" s="14" t="n">
        <v>380</v>
      </c>
      <c r="T209" s="14"/>
      <c r="U209" s="14"/>
      <c r="V209" s="14" t="n">
        <f aca="false">S209+(T209*0.05)+(U209/240)</f>
        <v>380</v>
      </c>
      <c r="W209" s="14" t="n">
        <f aca="false">M209*R209</f>
        <v>380</v>
      </c>
      <c r="X209" s="18" t="n">
        <f aca="false">V209-W209</f>
        <v>0</v>
      </c>
      <c r="Y209" s="9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</row>
    <row r="210" customFormat="false" ht="13.8" hidden="false" customHeight="false" outlineLevel="0" collapsed="false">
      <c r="A210" s="0" t="n">
        <v>209</v>
      </c>
      <c r="B210" s="9" t="s">
        <v>25</v>
      </c>
      <c r="C210" s="9" t="s">
        <v>26</v>
      </c>
      <c r="D210" s="1" t="s">
        <v>27</v>
      </c>
      <c r="E210" s="1" t="s">
        <v>28</v>
      </c>
      <c r="F210" s="9" t="s">
        <v>29</v>
      </c>
      <c r="G210" s="10" t="n">
        <v>1789</v>
      </c>
      <c r="H210" s="9" t="s">
        <v>30</v>
      </c>
      <c r="I210" s="10" t="s">
        <v>30</v>
      </c>
      <c r="J210" s="9" t="n">
        <v>8</v>
      </c>
      <c r="K210" s="12" t="s">
        <v>246</v>
      </c>
      <c r="L210" s="13" t="s">
        <v>37</v>
      </c>
      <c r="M210" s="14" t="n">
        <v>1508475</v>
      </c>
      <c r="N210" s="15" t="s">
        <v>34</v>
      </c>
      <c r="O210" s="14" t="n">
        <v>0.54</v>
      </c>
      <c r="P210" s="14"/>
      <c r="Q210" s="16"/>
      <c r="R210" s="17" t="n">
        <f aca="false">O210+(0.05*P210)+(Q210/240)</f>
        <v>0.54</v>
      </c>
      <c r="S210" s="14" t="n">
        <v>764576</v>
      </c>
      <c r="T210" s="14"/>
      <c r="U210" s="14"/>
      <c r="V210" s="14" t="n">
        <f aca="false">S210+(T210*0.05)+(U210/240)</f>
        <v>764576</v>
      </c>
      <c r="W210" s="14" t="n">
        <f aca="false">M210*R210</f>
        <v>814576.5</v>
      </c>
      <c r="X210" s="18" t="n">
        <f aca="false">V210-W210</f>
        <v>-50000.5</v>
      </c>
      <c r="Y210" s="9" t="s">
        <v>96</v>
      </c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</row>
    <row r="211" customFormat="false" ht="13.8" hidden="false" customHeight="false" outlineLevel="0" collapsed="false">
      <c r="A211" s="0" t="n">
        <v>210</v>
      </c>
      <c r="B211" s="9" t="s">
        <v>25</v>
      </c>
      <c r="C211" s="9" t="s">
        <v>26</v>
      </c>
      <c r="D211" s="1" t="s">
        <v>27</v>
      </c>
      <c r="E211" s="1" t="s">
        <v>28</v>
      </c>
      <c r="F211" s="9" t="s">
        <v>29</v>
      </c>
      <c r="G211" s="10" t="n">
        <v>1789</v>
      </c>
      <c r="H211" s="9" t="s">
        <v>30</v>
      </c>
      <c r="I211" s="10" t="s">
        <v>30</v>
      </c>
      <c r="J211" s="9" t="n">
        <v>8</v>
      </c>
      <c r="K211" s="12" t="s">
        <v>89</v>
      </c>
      <c r="L211" s="13" t="s">
        <v>58</v>
      </c>
      <c r="M211" s="22" t="n">
        <f aca="false">717+11/12+1/48</f>
        <v>717.9375</v>
      </c>
      <c r="N211" s="15" t="s">
        <v>247</v>
      </c>
      <c r="O211" s="14" t="n">
        <v>25</v>
      </c>
      <c r="P211" s="14"/>
      <c r="Q211" s="16"/>
      <c r="R211" s="17" t="n">
        <f aca="false">O211+(0.05*P211)+(Q211/240)</f>
        <v>25</v>
      </c>
      <c r="S211" s="14" t="n">
        <v>42731</v>
      </c>
      <c r="T211" s="14"/>
      <c r="U211" s="14"/>
      <c r="V211" s="14" t="n">
        <f aca="false">S211+(T211*0.05)+(U211/240)</f>
        <v>42731</v>
      </c>
      <c r="W211" s="14" t="n">
        <f aca="false">M211*R211</f>
        <v>17948.4375</v>
      </c>
      <c r="X211" s="18" t="n">
        <f aca="false">V211-W211</f>
        <v>24782.5625</v>
      </c>
      <c r="Y211" s="9" t="s">
        <v>248</v>
      </c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</row>
    <row r="212" customFormat="false" ht="13.8" hidden="false" customHeight="false" outlineLevel="0" collapsed="false">
      <c r="A212" s="0" t="n">
        <v>211</v>
      </c>
      <c r="B212" s="9" t="s">
        <v>25</v>
      </c>
      <c r="C212" s="9" t="s">
        <v>26</v>
      </c>
      <c r="D212" s="1" t="s">
        <v>27</v>
      </c>
      <c r="E212" s="1" t="s">
        <v>28</v>
      </c>
      <c r="F212" s="9" t="s">
        <v>29</v>
      </c>
      <c r="G212" s="10" t="n">
        <v>1789</v>
      </c>
      <c r="H212" s="9" t="s">
        <v>30</v>
      </c>
      <c r="I212" s="10" t="s">
        <v>30</v>
      </c>
      <c r="J212" s="9" t="n">
        <v>8</v>
      </c>
      <c r="K212" s="12" t="s">
        <v>249</v>
      </c>
      <c r="L212" s="13" t="s">
        <v>37</v>
      </c>
      <c r="M212" s="14"/>
      <c r="N212" s="15"/>
      <c r="O212" s="14"/>
      <c r="P212" s="14"/>
      <c r="Q212" s="16"/>
      <c r="R212" s="0"/>
      <c r="S212" s="14" t="n">
        <v>392</v>
      </c>
      <c r="T212" s="14"/>
      <c r="U212" s="14"/>
      <c r="V212" s="14" t="n">
        <f aca="false">S212+(T212*0.05)+(U212/240)</f>
        <v>392</v>
      </c>
      <c r="W212" s="0"/>
      <c r="X212" s="0"/>
      <c r="Y212" s="9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</row>
    <row r="213" customFormat="false" ht="13.8" hidden="false" customHeight="false" outlineLevel="0" collapsed="false">
      <c r="A213" s="0" t="n">
        <v>212</v>
      </c>
      <c r="B213" s="9" t="s">
        <v>25</v>
      </c>
      <c r="C213" s="9" t="s">
        <v>26</v>
      </c>
      <c r="D213" s="1" t="s">
        <v>27</v>
      </c>
      <c r="E213" s="1" t="s">
        <v>28</v>
      </c>
      <c r="F213" s="9" t="s">
        <v>29</v>
      </c>
      <c r="G213" s="10" t="n">
        <v>1789</v>
      </c>
      <c r="H213" s="9" t="s">
        <v>30</v>
      </c>
      <c r="I213" s="10" t="s">
        <v>30</v>
      </c>
      <c r="J213" s="9" t="n">
        <v>8</v>
      </c>
      <c r="K213" s="12" t="s">
        <v>91</v>
      </c>
      <c r="L213" s="13" t="s">
        <v>37</v>
      </c>
      <c r="M213" s="14" t="n">
        <v>58649</v>
      </c>
      <c r="N213" s="15" t="s">
        <v>34</v>
      </c>
      <c r="O213" s="14" t="n">
        <v>0.1</v>
      </c>
      <c r="P213" s="14"/>
      <c r="Q213" s="16"/>
      <c r="R213" s="17" t="n">
        <f aca="false">O213+(0.05*P213)+(Q213/240)</f>
        <v>0.1</v>
      </c>
      <c r="S213" s="14" t="n">
        <v>5865</v>
      </c>
      <c r="T213" s="14"/>
      <c r="U213" s="14"/>
      <c r="V213" s="14" t="n">
        <f aca="false">S213+(T213*0.05)+(U213/240)</f>
        <v>5865</v>
      </c>
      <c r="W213" s="14" t="n">
        <f aca="false">M213*R213</f>
        <v>5864.9</v>
      </c>
      <c r="X213" s="18" t="n">
        <f aca="false">V213-W213</f>
        <v>0.0999999999994543</v>
      </c>
      <c r="Y213" s="9" t="s">
        <v>209</v>
      </c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</row>
    <row r="214" customFormat="false" ht="13.8" hidden="false" customHeight="false" outlineLevel="0" collapsed="false">
      <c r="A214" s="0" t="n">
        <v>213</v>
      </c>
      <c r="B214" s="9" t="s">
        <v>25</v>
      </c>
      <c r="C214" s="9" t="s">
        <v>26</v>
      </c>
      <c r="D214" s="1" t="s">
        <v>27</v>
      </c>
      <c r="E214" s="1" t="s">
        <v>28</v>
      </c>
      <c r="F214" s="9" t="s">
        <v>29</v>
      </c>
      <c r="G214" s="10" t="n">
        <v>1789</v>
      </c>
      <c r="H214" s="9" t="s">
        <v>30</v>
      </c>
      <c r="I214" s="10" t="s">
        <v>30</v>
      </c>
      <c r="J214" s="9" t="n">
        <v>8</v>
      </c>
      <c r="K214" s="12" t="s">
        <v>250</v>
      </c>
      <c r="L214" s="13" t="s">
        <v>37</v>
      </c>
      <c r="M214" s="14" t="n">
        <v>7035</v>
      </c>
      <c r="N214" s="15" t="s">
        <v>34</v>
      </c>
      <c r="O214" s="14"/>
      <c r="P214" s="14" t="n">
        <v>15</v>
      </c>
      <c r="Q214" s="16"/>
      <c r="R214" s="17" t="n">
        <f aca="false">O214+(0.05*P214)+(Q214/240)</f>
        <v>0.75</v>
      </c>
      <c r="S214" s="14" t="n">
        <v>5276</v>
      </c>
      <c r="T214" s="14"/>
      <c r="U214" s="14"/>
      <c r="V214" s="14" t="n">
        <f aca="false">S214+(T214*0.05)+(U214/240)</f>
        <v>5276</v>
      </c>
      <c r="W214" s="14" t="n">
        <f aca="false">M214*R214</f>
        <v>5276.25</v>
      </c>
      <c r="X214" s="18" t="n">
        <f aca="false">V214-W214</f>
        <v>-0.25</v>
      </c>
      <c r="Y214" s="9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</row>
    <row r="215" customFormat="false" ht="13.8" hidden="false" customHeight="false" outlineLevel="0" collapsed="false">
      <c r="A215" s="0" t="n">
        <v>214</v>
      </c>
      <c r="B215" s="9" t="s">
        <v>25</v>
      </c>
      <c r="C215" s="9" t="s">
        <v>26</v>
      </c>
      <c r="D215" s="1" t="s">
        <v>27</v>
      </c>
      <c r="E215" s="1" t="s">
        <v>28</v>
      </c>
      <c r="F215" s="9" t="s">
        <v>29</v>
      </c>
      <c r="G215" s="10" t="n">
        <v>1789</v>
      </c>
      <c r="H215" s="9" t="s">
        <v>30</v>
      </c>
      <c r="I215" s="10" t="s">
        <v>30</v>
      </c>
      <c r="J215" s="9" t="n">
        <v>8</v>
      </c>
      <c r="K215" s="12" t="s">
        <v>92</v>
      </c>
      <c r="L215" s="13" t="s">
        <v>54</v>
      </c>
      <c r="M215" s="14"/>
      <c r="N215" s="15"/>
      <c r="O215" s="14"/>
      <c r="P215" s="14"/>
      <c r="Q215" s="16"/>
      <c r="R215" s="0"/>
      <c r="S215" s="14" t="n">
        <v>231</v>
      </c>
      <c r="T215" s="14"/>
      <c r="U215" s="14"/>
      <c r="V215" s="14" t="n">
        <f aca="false">S215+(T215*0.05)+(U215/240)</f>
        <v>231</v>
      </c>
      <c r="W215" s="0"/>
      <c r="X215" s="0"/>
      <c r="Y215" s="9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</row>
    <row r="216" customFormat="false" ht="13.8" hidden="false" customHeight="false" outlineLevel="0" collapsed="false">
      <c r="A216" s="0" t="n">
        <v>215</v>
      </c>
      <c r="B216" s="9" t="s">
        <v>25</v>
      </c>
      <c r="C216" s="9" t="s">
        <v>26</v>
      </c>
      <c r="D216" s="1" t="s">
        <v>27</v>
      </c>
      <c r="E216" s="1" t="s">
        <v>28</v>
      </c>
      <c r="F216" s="9" t="s">
        <v>29</v>
      </c>
      <c r="G216" s="10" t="n">
        <v>1789</v>
      </c>
      <c r="H216" s="9" t="s">
        <v>30</v>
      </c>
      <c r="I216" s="10" t="s">
        <v>30</v>
      </c>
      <c r="J216" s="9" t="n">
        <v>8</v>
      </c>
      <c r="K216" s="12" t="s">
        <v>251</v>
      </c>
      <c r="L216" s="13" t="s">
        <v>37</v>
      </c>
      <c r="M216" s="14" t="n">
        <v>1800</v>
      </c>
      <c r="N216" s="15" t="s">
        <v>34</v>
      </c>
      <c r="O216" s="14"/>
      <c r="P216" s="14" t="n">
        <v>0.5</v>
      </c>
      <c r="Q216" s="16"/>
      <c r="R216" s="17" t="n">
        <f aca="false">O216+(0.05*P216)+(Q216/240)</f>
        <v>0.025</v>
      </c>
      <c r="S216" s="14" t="n">
        <v>45</v>
      </c>
      <c r="T216" s="14"/>
      <c r="U216" s="14"/>
      <c r="V216" s="14" t="n">
        <f aca="false">S216+(T216*0.05)+(U216/240)</f>
        <v>45</v>
      </c>
      <c r="W216" s="14" t="n">
        <f aca="false">M216*R216</f>
        <v>45</v>
      </c>
      <c r="X216" s="18" t="n">
        <f aca="false">V216-W216</f>
        <v>0</v>
      </c>
      <c r="Y216" s="9" t="s">
        <v>252</v>
      </c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</row>
    <row r="217" customFormat="false" ht="13.8" hidden="false" customHeight="false" outlineLevel="0" collapsed="false">
      <c r="A217" s="0" t="n">
        <v>216</v>
      </c>
      <c r="B217" s="9" t="s">
        <v>25</v>
      </c>
      <c r="C217" s="9" t="s">
        <v>26</v>
      </c>
      <c r="D217" s="1" t="s">
        <v>27</v>
      </c>
      <c r="E217" s="1" t="s">
        <v>28</v>
      </c>
      <c r="F217" s="9" t="s">
        <v>29</v>
      </c>
      <c r="G217" s="10" t="n">
        <v>1789</v>
      </c>
      <c r="H217" s="9" t="s">
        <v>30</v>
      </c>
      <c r="I217" s="10" t="s">
        <v>30</v>
      </c>
      <c r="J217" s="9" t="n">
        <v>8</v>
      </c>
      <c r="K217" s="12" t="s">
        <v>253</v>
      </c>
      <c r="L217" s="13" t="s">
        <v>54</v>
      </c>
      <c r="M217" s="14" t="n">
        <v>14</v>
      </c>
      <c r="N217" s="15" t="s">
        <v>34</v>
      </c>
      <c r="O217" s="14" t="n">
        <v>6</v>
      </c>
      <c r="P217" s="14"/>
      <c r="Q217" s="16"/>
      <c r="R217" s="17" t="n">
        <f aca="false">O217+(0.05*P217)+(Q217/240)</f>
        <v>6</v>
      </c>
      <c r="S217" s="14" t="n">
        <v>84</v>
      </c>
      <c r="T217" s="14"/>
      <c r="U217" s="14"/>
      <c r="V217" s="14" t="n">
        <f aca="false">S217+(T217*0.05)+(U217/240)</f>
        <v>84</v>
      </c>
      <c r="W217" s="14" t="n">
        <f aca="false">M217*R217</f>
        <v>84</v>
      </c>
      <c r="X217" s="18" t="n">
        <f aca="false">V217-W217</f>
        <v>0</v>
      </c>
      <c r="Y217" s="9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</row>
    <row r="218" customFormat="false" ht="13.8" hidden="false" customHeight="false" outlineLevel="0" collapsed="false">
      <c r="A218" s="0" t="n">
        <v>217</v>
      </c>
      <c r="B218" s="9" t="s">
        <v>25</v>
      </c>
      <c r="C218" s="9" t="s">
        <v>26</v>
      </c>
      <c r="D218" s="1" t="s">
        <v>27</v>
      </c>
      <c r="E218" s="1" t="s">
        <v>28</v>
      </c>
      <c r="F218" s="9" t="s">
        <v>29</v>
      </c>
      <c r="G218" s="10" t="n">
        <v>1789</v>
      </c>
      <c r="H218" s="9" t="s">
        <v>30</v>
      </c>
      <c r="I218" s="10" t="s">
        <v>30</v>
      </c>
      <c r="J218" s="9" t="n">
        <v>8</v>
      </c>
      <c r="K218" s="12" t="s">
        <v>254</v>
      </c>
      <c r="L218" s="13" t="s">
        <v>39</v>
      </c>
      <c r="M218" s="14"/>
      <c r="N218" s="15"/>
      <c r="O218" s="14"/>
      <c r="P218" s="14"/>
      <c r="Q218" s="16"/>
      <c r="R218" s="0"/>
      <c r="S218" s="14" t="n">
        <v>1125</v>
      </c>
      <c r="T218" s="14"/>
      <c r="U218" s="14"/>
      <c r="V218" s="14" t="n">
        <f aca="false">S218+(T218*0.05)+(U218/240)</f>
        <v>1125</v>
      </c>
      <c r="W218" s="0"/>
      <c r="X218" s="0"/>
      <c r="Y218" s="9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</row>
    <row r="219" customFormat="false" ht="13.8" hidden="false" customHeight="false" outlineLevel="0" collapsed="false">
      <c r="A219" s="0" t="n">
        <v>218</v>
      </c>
      <c r="B219" s="9" t="s">
        <v>25</v>
      </c>
      <c r="C219" s="9" t="s">
        <v>26</v>
      </c>
      <c r="D219" s="1" t="s">
        <v>27</v>
      </c>
      <c r="E219" s="1" t="s">
        <v>28</v>
      </c>
      <c r="F219" s="9" t="s">
        <v>29</v>
      </c>
      <c r="G219" s="10" t="n">
        <v>1789</v>
      </c>
      <c r="H219" s="9" t="s">
        <v>30</v>
      </c>
      <c r="I219" s="10" t="s">
        <v>30</v>
      </c>
      <c r="J219" s="9" t="n">
        <v>8</v>
      </c>
      <c r="K219" s="12" t="s">
        <v>254</v>
      </c>
      <c r="L219" s="13" t="s">
        <v>54</v>
      </c>
      <c r="M219" s="14"/>
      <c r="N219" s="15"/>
      <c r="O219" s="14"/>
      <c r="P219" s="14"/>
      <c r="Q219" s="16"/>
      <c r="R219" s="0"/>
      <c r="S219" s="14" t="n">
        <v>6772</v>
      </c>
      <c r="T219" s="14"/>
      <c r="U219" s="14"/>
      <c r="V219" s="14" t="n">
        <f aca="false">S219+(T219*0.05)+(U219/240)</f>
        <v>6772</v>
      </c>
      <c r="W219" s="0"/>
      <c r="X219" s="0"/>
      <c r="Y219" s="9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</row>
    <row r="220" customFormat="false" ht="13.8" hidden="false" customHeight="false" outlineLevel="0" collapsed="false">
      <c r="A220" s="0" t="n">
        <v>219</v>
      </c>
      <c r="B220" s="9" t="s">
        <v>25</v>
      </c>
      <c r="C220" s="9" t="s">
        <v>26</v>
      </c>
      <c r="D220" s="1" t="s">
        <v>27</v>
      </c>
      <c r="E220" s="1" t="s">
        <v>28</v>
      </c>
      <c r="F220" s="9" t="s">
        <v>29</v>
      </c>
      <c r="G220" s="10" t="n">
        <v>1789</v>
      </c>
      <c r="H220" s="9" t="s">
        <v>30</v>
      </c>
      <c r="I220" s="10" t="s">
        <v>30</v>
      </c>
      <c r="J220" s="9" t="n">
        <v>8</v>
      </c>
      <c r="K220" s="12" t="s">
        <v>254</v>
      </c>
      <c r="L220" s="13" t="s">
        <v>71</v>
      </c>
      <c r="M220" s="14"/>
      <c r="N220" s="15"/>
      <c r="O220" s="14"/>
      <c r="P220" s="14"/>
      <c r="Q220" s="16"/>
      <c r="R220" s="0"/>
      <c r="S220" s="14" t="n">
        <v>4872</v>
      </c>
      <c r="T220" s="14"/>
      <c r="U220" s="14"/>
      <c r="V220" s="14" t="n">
        <f aca="false">S220+(T220*0.05)+(U220/240)</f>
        <v>4872</v>
      </c>
      <c r="W220" s="0"/>
      <c r="X220" s="0"/>
      <c r="Y220" s="9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</row>
    <row r="221" customFormat="false" ht="13.8" hidden="false" customHeight="false" outlineLevel="0" collapsed="false">
      <c r="A221" s="0" t="n">
        <v>220</v>
      </c>
      <c r="B221" s="9" t="s">
        <v>25</v>
      </c>
      <c r="C221" s="9" t="s">
        <v>26</v>
      </c>
      <c r="D221" s="1" t="s">
        <v>27</v>
      </c>
      <c r="E221" s="1" t="s">
        <v>28</v>
      </c>
      <c r="F221" s="9" t="s">
        <v>29</v>
      </c>
      <c r="G221" s="10" t="n">
        <v>1789</v>
      </c>
      <c r="H221" s="9" t="s">
        <v>30</v>
      </c>
      <c r="I221" s="10" t="s">
        <v>30</v>
      </c>
      <c r="J221" s="9" t="n">
        <v>8</v>
      </c>
      <c r="K221" s="12" t="s">
        <v>255</v>
      </c>
      <c r="L221" s="13" t="s">
        <v>71</v>
      </c>
      <c r="M221" s="14" t="n">
        <v>7604</v>
      </c>
      <c r="N221" s="15" t="s">
        <v>43</v>
      </c>
      <c r="O221" s="14" t="n">
        <v>7</v>
      </c>
      <c r="P221" s="14" t="n">
        <v>10</v>
      </c>
      <c r="Q221" s="16"/>
      <c r="R221" s="17" t="n">
        <f aca="false">O221+(0.05*P221)+(Q221/240)</f>
        <v>7.5</v>
      </c>
      <c r="S221" s="14" t="n">
        <v>57030</v>
      </c>
      <c r="T221" s="14"/>
      <c r="U221" s="14"/>
      <c r="V221" s="14" t="n">
        <f aca="false">S221+(T221*0.05)+(U221/240)</f>
        <v>57030</v>
      </c>
      <c r="W221" s="14" t="n">
        <f aca="false">M221*R221</f>
        <v>57030</v>
      </c>
      <c r="X221" s="18" t="n">
        <f aca="false">V221-W221</f>
        <v>0</v>
      </c>
      <c r="Y221" s="9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</row>
    <row r="222" customFormat="false" ht="13.8" hidden="false" customHeight="false" outlineLevel="0" collapsed="false">
      <c r="A222" s="0" t="n">
        <v>221</v>
      </c>
      <c r="B222" s="9" t="s">
        <v>25</v>
      </c>
      <c r="C222" s="9" t="s">
        <v>26</v>
      </c>
      <c r="D222" s="1" t="s">
        <v>27</v>
      </c>
      <c r="E222" s="1" t="s">
        <v>28</v>
      </c>
      <c r="F222" s="9" t="s">
        <v>29</v>
      </c>
      <c r="G222" s="10" t="n">
        <v>1789</v>
      </c>
      <c r="H222" s="9" t="s">
        <v>30</v>
      </c>
      <c r="I222" s="10" t="s">
        <v>30</v>
      </c>
      <c r="J222" s="9" t="n">
        <v>8</v>
      </c>
      <c r="K222" s="20" t="s">
        <v>256</v>
      </c>
      <c r="L222" s="13" t="s">
        <v>54</v>
      </c>
      <c r="M222" s="14"/>
      <c r="N222" s="15"/>
      <c r="O222" s="14"/>
      <c r="P222" s="14"/>
      <c r="Q222" s="16"/>
      <c r="R222" s="0"/>
      <c r="S222" s="14" t="n">
        <v>5950</v>
      </c>
      <c r="T222" s="14"/>
      <c r="U222" s="14"/>
      <c r="V222" s="14" t="n">
        <f aca="false">S222+(T222*0.05)+(U222/240)</f>
        <v>5950</v>
      </c>
      <c r="W222" s="0"/>
      <c r="X222" s="0"/>
      <c r="Y222" s="9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</row>
    <row r="223" customFormat="false" ht="13.8" hidden="false" customHeight="false" outlineLevel="0" collapsed="false">
      <c r="A223" s="0" t="n">
        <v>222</v>
      </c>
      <c r="B223" s="9" t="s">
        <v>25</v>
      </c>
      <c r="C223" s="9" t="s">
        <v>26</v>
      </c>
      <c r="D223" s="1" t="s">
        <v>27</v>
      </c>
      <c r="E223" s="1" t="s">
        <v>28</v>
      </c>
      <c r="F223" s="9" t="s">
        <v>29</v>
      </c>
      <c r="G223" s="10" t="n">
        <v>1789</v>
      </c>
      <c r="H223" s="9" t="s">
        <v>30</v>
      </c>
      <c r="I223" s="10" t="s">
        <v>30</v>
      </c>
      <c r="J223" s="9" t="n">
        <v>8</v>
      </c>
      <c r="K223" s="12" t="s">
        <v>257</v>
      </c>
      <c r="L223" s="13" t="s">
        <v>118</v>
      </c>
      <c r="M223" s="14" t="n">
        <v>90</v>
      </c>
      <c r="N223" s="15" t="s">
        <v>43</v>
      </c>
      <c r="O223" s="14" t="n">
        <v>20</v>
      </c>
      <c r="P223" s="14"/>
      <c r="Q223" s="16"/>
      <c r="R223" s="17" t="n">
        <f aca="false">O223+(0.05*P223)+(Q223/240)</f>
        <v>20</v>
      </c>
      <c r="S223" s="14" t="n">
        <v>1800</v>
      </c>
      <c r="T223" s="14"/>
      <c r="U223" s="14"/>
      <c r="V223" s="14" t="n">
        <f aca="false">S223+(T223*0.05)+(U223/240)</f>
        <v>1800</v>
      </c>
      <c r="W223" s="14" t="n">
        <f aca="false">M223*R223</f>
        <v>1800</v>
      </c>
      <c r="X223" s="18" t="n">
        <f aca="false">V223-W223</f>
        <v>0</v>
      </c>
      <c r="Y223" s="9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</row>
    <row r="224" customFormat="false" ht="13.8" hidden="false" customHeight="false" outlineLevel="0" collapsed="false">
      <c r="A224" s="0" t="n">
        <v>223</v>
      </c>
      <c r="B224" s="9" t="s">
        <v>25</v>
      </c>
      <c r="C224" s="9" t="s">
        <v>26</v>
      </c>
      <c r="D224" s="1" t="s">
        <v>27</v>
      </c>
      <c r="E224" s="1" t="s">
        <v>28</v>
      </c>
      <c r="F224" s="9" t="s">
        <v>29</v>
      </c>
      <c r="G224" s="10" t="n">
        <v>1789</v>
      </c>
      <c r="H224" s="9" t="s">
        <v>30</v>
      </c>
      <c r="I224" s="10" t="s">
        <v>30</v>
      </c>
      <c r="J224" s="9" t="n">
        <v>8</v>
      </c>
      <c r="K224" s="20" t="s">
        <v>258</v>
      </c>
      <c r="L224" s="13" t="s">
        <v>118</v>
      </c>
      <c r="M224" s="14" t="n">
        <v>80</v>
      </c>
      <c r="N224" s="15" t="s">
        <v>43</v>
      </c>
      <c r="O224" s="14" t="n">
        <v>30</v>
      </c>
      <c r="P224" s="14"/>
      <c r="Q224" s="16"/>
      <c r="R224" s="17" t="n">
        <f aca="false">O224+(0.05*P224)+(Q224/240)</f>
        <v>30</v>
      </c>
      <c r="S224" s="14" t="n">
        <v>2400</v>
      </c>
      <c r="T224" s="14"/>
      <c r="U224" s="14"/>
      <c r="V224" s="14" t="n">
        <f aca="false">S224+(T224*0.05)+(U224/240)</f>
        <v>2400</v>
      </c>
      <c r="W224" s="14" t="n">
        <f aca="false">M224*R224</f>
        <v>2400</v>
      </c>
      <c r="X224" s="18" t="n">
        <f aca="false">V224-W224</f>
        <v>0</v>
      </c>
      <c r="Y224" s="9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</row>
    <row r="225" customFormat="false" ht="13.8" hidden="false" customHeight="false" outlineLevel="0" collapsed="false">
      <c r="A225" s="0" t="n">
        <v>224</v>
      </c>
      <c r="B225" s="9" t="s">
        <v>25</v>
      </c>
      <c r="C225" s="9" t="s">
        <v>26</v>
      </c>
      <c r="D225" s="1" t="s">
        <v>27</v>
      </c>
      <c r="E225" s="1" t="s">
        <v>28</v>
      </c>
      <c r="F225" s="9" t="s">
        <v>29</v>
      </c>
      <c r="G225" s="10" t="n">
        <v>1789</v>
      </c>
      <c r="H225" s="9" t="s">
        <v>30</v>
      </c>
      <c r="I225" s="10" t="s">
        <v>30</v>
      </c>
      <c r="J225" s="9" t="n">
        <v>9</v>
      </c>
      <c r="K225" s="20" t="s">
        <v>259</v>
      </c>
      <c r="L225" s="13" t="s">
        <v>71</v>
      </c>
      <c r="M225" s="14" t="n">
        <v>2480</v>
      </c>
      <c r="N225" s="15" t="s">
        <v>34</v>
      </c>
      <c r="O225" s="14"/>
      <c r="P225" s="14" t="n">
        <v>15</v>
      </c>
      <c r="Q225" s="16"/>
      <c r="R225" s="17" t="n">
        <f aca="false">O225+(0.05*P225)+(Q225/240)</f>
        <v>0.75</v>
      </c>
      <c r="S225" s="14" t="n">
        <v>1871</v>
      </c>
      <c r="T225" s="14"/>
      <c r="U225" s="14"/>
      <c r="V225" s="14" t="n">
        <f aca="false">S225+(T225*0.05)+(U225/240)</f>
        <v>1871</v>
      </c>
      <c r="W225" s="14" t="n">
        <f aca="false">M225*R225</f>
        <v>1860</v>
      </c>
      <c r="X225" s="18" t="n">
        <f aca="false">V225-W225</f>
        <v>11</v>
      </c>
      <c r="Y225" s="9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</row>
    <row r="226" customFormat="false" ht="13.8" hidden="false" customHeight="false" outlineLevel="0" collapsed="false">
      <c r="A226" s="0" t="n">
        <v>225</v>
      </c>
      <c r="B226" s="9" t="s">
        <v>25</v>
      </c>
      <c r="C226" s="9" t="s">
        <v>26</v>
      </c>
      <c r="D226" s="1" t="s">
        <v>27</v>
      </c>
      <c r="E226" s="1" t="s">
        <v>28</v>
      </c>
      <c r="F226" s="9" t="s">
        <v>29</v>
      </c>
      <c r="G226" s="10" t="n">
        <v>1789</v>
      </c>
      <c r="H226" s="9" t="s">
        <v>30</v>
      </c>
      <c r="I226" s="10" t="s">
        <v>30</v>
      </c>
      <c r="J226" s="9" t="n">
        <v>9</v>
      </c>
      <c r="K226" s="12" t="s">
        <v>260</v>
      </c>
      <c r="L226" s="13" t="s">
        <v>54</v>
      </c>
      <c r="M226" s="14"/>
      <c r="N226" s="15"/>
      <c r="O226" s="14"/>
      <c r="P226" s="14"/>
      <c r="Q226" s="16"/>
      <c r="R226" s="0"/>
      <c r="S226" s="14" t="n">
        <v>179</v>
      </c>
      <c r="T226" s="14"/>
      <c r="U226" s="14"/>
      <c r="V226" s="14" t="n">
        <f aca="false">S226+(T226*0.05)+(U226/240)</f>
        <v>179</v>
      </c>
      <c r="W226" s="0"/>
      <c r="X226" s="0"/>
      <c r="Y226" s="9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</row>
    <row r="227" customFormat="false" ht="13.8" hidden="false" customHeight="false" outlineLevel="0" collapsed="false">
      <c r="A227" s="0" t="n">
        <v>226</v>
      </c>
      <c r="B227" s="9" t="s">
        <v>25</v>
      </c>
      <c r="C227" s="9" t="s">
        <v>26</v>
      </c>
      <c r="D227" s="1" t="s">
        <v>27</v>
      </c>
      <c r="E227" s="1" t="s">
        <v>28</v>
      </c>
      <c r="F227" s="9" t="s">
        <v>29</v>
      </c>
      <c r="G227" s="10" t="n">
        <v>1789</v>
      </c>
      <c r="H227" s="9" t="s">
        <v>30</v>
      </c>
      <c r="I227" s="10" t="s">
        <v>30</v>
      </c>
      <c r="J227" s="9" t="n">
        <v>9</v>
      </c>
      <c r="K227" s="20" t="s">
        <v>261</v>
      </c>
      <c r="L227" s="13" t="s">
        <v>37</v>
      </c>
      <c r="M227" s="14"/>
      <c r="N227" s="15"/>
      <c r="O227" s="14"/>
      <c r="P227" s="14"/>
      <c r="Q227" s="16"/>
      <c r="R227" s="0"/>
      <c r="S227" s="14" t="n">
        <v>2705</v>
      </c>
      <c r="T227" s="14"/>
      <c r="U227" s="14"/>
      <c r="V227" s="14" t="n">
        <f aca="false">S227+(T227*0.05)+(U227/240)</f>
        <v>2705</v>
      </c>
      <c r="W227" s="0"/>
      <c r="X227" s="0"/>
      <c r="Y227" s="9" t="s">
        <v>262</v>
      </c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</row>
    <row r="228" s="25" customFormat="true" ht="13.8" hidden="false" customHeight="false" outlineLevel="0" collapsed="false">
      <c r="A228" s="0" t="n">
        <v>227</v>
      </c>
      <c r="B228" s="9" t="s">
        <v>25</v>
      </c>
      <c r="C228" s="9" t="s">
        <v>26</v>
      </c>
      <c r="D228" s="1" t="s">
        <v>27</v>
      </c>
      <c r="E228" s="1" t="s">
        <v>28</v>
      </c>
      <c r="F228" s="9" t="s">
        <v>29</v>
      </c>
      <c r="G228" s="10" t="n">
        <v>1789</v>
      </c>
      <c r="H228" s="9" t="s">
        <v>30</v>
      </c>
      <c r="I228" s="10" t="s">
        <v>30</v>
      </c>
      <c r="J228" s="9" t="n">
        <v>9</v>
      </c>
      <c r="K228" s="20" t="s">
        <v>263</v>
      </c>
      <c r="L228" s="13" t="s">
        <v>37</v>
      </c>
      <c r="M228" s="14" t="n">
        <v>714</v>
      </c>
      <c r="N228" s="15" t="s">
        <v>247</v>
      </c>
      <c r="O228" s="14"/>
      <c r="P228" s="14"/>
      <c r="Q228" s="16"/>
      <c r="R228" s="0"/>
      <c r="S228" s="14" t="n">
        <v>41190</v>
      </c>
      <c r="T228" s="23"/>
      <c r="U228" s="23"/>
      <c r="V228" s="23" t="n">
        <f aca="false">S228+(T228*0.05)+(U228/240)</f>
        <v>41190</v>
      </c>
      <c r="W228" s="0"/>
      <c r="X228" s="0"/>
      <c r="Y228" s="24"/>
      <c r="AMH228" s="0"/>
      <c r="AMI228" s="0"/>
      <c r="AMJ228" s="0"/>
    </row>
    <row r="229" customFormat="false" ht="13.8" hidden="false" customHeight="false" outlineLevel="0" collapsed="false">
      <c r="A229" s="0" t="n">
        <v>228</v>
      </c>
      <c r="B229" s="9" t="s">
        <v>25</v>
      </c>
      <c r="C229" s="9" t="s">
        <v>26</v>
      </c>
      <c r="D229" s="1" t="s">
        <v>27</v>
      </c>
      <c r="E229" s="1" t="s">
        <v>28</v>
      </c>
      <c r="F229" s="9" t="s">
        <v>29</v>
      </c>
      <c r="G229" s="10" t="n">
        <v>1789</v>
      </c>
      <c r="H229" s="9" t="s">
        <v>30</v>
      </c>
      <c r="I229" s="10" t="s">
        <v>30</v>
      </c>
      <c r="J229" s="9" t="n">
        <v>9</v>
      </c>
      <c r="K229" s="12" t="s">
        <v>264</v>
      </c>
      <c r="L229" s="13" t="s">
        <v>265</v>
      </c>
      <c r="M229" s="14"/>
      <c r="N229" s="15" t="s">
        <v>148</v>
      </c>
      <c r="O229" s="14"/>
      <c r="P229" s="14"/>
      <c r="Q229" s="16"/>
      <c r="R229" s="0"/>
      <c r="S229" s="14" t="n">
        <v>100</v>
      </c>
      <c r="T229" s="14"/>
      <c r="U229" s="14"/>
      <c r="V229" s="14" t="n">
        <f aca="false">S229+(T229*0.05)+(U229/240)</f>
        <v>100</v>
      </c>
      <c r="W229" s="0"/>
      <c r="X229" s="0"/>
      <c r="Y229" s="9"/>
    </row>
    <row r="230" customFormat="false" ht="13.8" hidden="false" customHeight="false" outlineLevel="0" collapsed="false">
      <c r="A230" s="0" t="n">
        <v>229</v>
      </c>
      <c r="B230" s="9" t="s">
        <v>25</v>
      </c>
      <c r="C230" s="9" t="s">
        <v>26</v>
      </c>
      <c r="D230" s="1" t="s">
        <v>27</v>
      </c>
      <c r="E230" s="1" t="s">
        <v>28</v>
      </c>
      <c r="F230" s="9" t="s">
        <v>29</v>
      </c>
      <c r="G230" s="10" t="n">
        <v>1789</v>
      </c>
      <c r="H230" s="9" t="s">
        <v>30</v>
      </c>
      <c r="I230" s="10" t="s">
        <v>30</v>
      </c>
      <c r="J230" s="9" t="n">
        <v>9</v>
      </c>
      <c r="K230" s="12" t="s">
        <v>266</v>
      </c>
      <c r="L230" s="13" t="s">
        <v>37</v>
      </c>
      <c r="M230" s="14"/>
      <c r="N230" s="15"/>
      <c r="O230" s="14"/>
      <c r="P230" s="14"/>
      <c r="Q230" s="16"/>
      <c r="R230" s="0"/>
      <c r="S230" s="14" t="n">
        <v>699</v>
      </c>
      <c r="T230" s="14"/>
      <c r="U230" s="14"/>
      <c r="V230" s="14" t="n">
        <f aca="false">S230+(T230*0.05)+(U230/240)</f>
        <v>699</v>
      </c>
      <c r="W230" s="0"/>
      <c r="X230" s="0"/>
      <c r="Y230" s="9"/>
    </row>
    <row r="231" customFormat="false" ht="13.8" hidden="false" customHeight="false" outlineLevel="0" collapsed="false">
      <c r="A231" s="0" t="n">
        <v>230</v>
      </c>
      <c r="B231" s="9" t="s">
        <v>25</v>
      </c>
      <c r="C231" s="9" t="s">
        <v>26</v>
      </c>
      <c r="D231" s="1" t="s">
        <v>27</v>
      </c>
      <c r="E231" s="1" t="s">
        <v>28</v>
      </c>
      <c r="F231" s="9" t="s">
        <v>29</v>
      </c>
      <c r="G231" s="10" t="n">
        <v>1789</v>
      </c>
      <c r="H231" s="9" t="s">
        <v>30</v>
      </c>
      <c r="I231" s="10" t="s">
        <v>30</v>
      </c>
      <c r="J231" s="9" t="n">
        <v>9</v>
      </c>
      <c r="K231" s="12" t="s">
        <v>267</v>
      </c>
      <c r="L231" s="13" t="s">
        <v>37</v>
      </c>
      <c r="M231" s="14"/>
      <c r="N231" s="15"/>
      <c r="O231" s="14"/>
      <c r="P231" s="14"/>
      <c r="Q231" s="16"/>
      <c r="R231" s="0"/>
      <c r="S231" s="14" t="n">
        <v>121</v>
      </c>
      <c r="T231" s="14"/>
      <c r="U231" s="14"/>
      <c r="V231" s="14" t="n">
        <f aca="false">S231+(T231*0.05)+(U231/240)</f>
        <v>121</v>
      </c>
      <c r="W231" s="0"/>
      <c r="X231" s="0"/>
      <c r="Y231" s="9"/>
    </row>
    <row r="232" customFormat="false" ht="13.8" hidden="false" customHeight="false" outlineLevel="0" collapsed="false">
      <c r="A232" s="0" t="n">
        <v>231</v>
      </c>
      <c r="B232" s="9" t="s">
        <v>25</v>
      </c>
      <c r="C232" s="9" t="s">
        <v>26</v>
      </c>
      <c r="D232" s="1" t="s">
        <v>27</v>
      </c>
      <c r="E232" s="1" t="s">
        <v>28</v>
      </c>
      <c r="F232" s="9" t="s">
        <v>29</v>
      </c>
      <c r="G232" s="10" t="n">
        <v>1789</v>
      </c>
      <c r="H232" s="9" t="s">
        <v>30</v>
      </c>
      <c r="I232" s="10" t="s">
        <v>30</v>
      </c>
      <c r="J232" s="9" t="n">
        <v>9</v>
      </c>
      <c r="K232" s="12" t="s">
        <v>268</v>
      </c>
      <c r="L232" s="13" t="s">
        <v>37</v>
      </c>
      <c r="M232" s="14"/>
      <c r="N232" s="15"/>
      <c r="O232" s="14"/>
      <c r="P232" s="14"/>
      <c r="Q232" s="16"/>
      <c r="R232" s="0"/>
      <c r="S232" s="14" t="n">
        <v>1620</v>
      </c>
      <c r="T232" s="14"/>
      <c r="U232" s="14"/>
      <c r="V232" s="14" t="n">
        <f aca="false">S232+(T232*0.05)+(U232/240)</f>
        <v>1620</v>
      </c>
      <c r="W232" s="0"/>
      <c r="X232" s="0"/>
      <c r="Y232" s="9"/>
    </row>
    <row r="233" customFormat="false" ht="13.8" hidden="false" customHeight="false" outlineLevel="0" collapsed="false">
      <c r="A233" s="0" t="n">
        <v>232</v>
      </c>
      <c r="B233" s="9" t="s">
        <v>25</v>
      </c>
      <c r="C233" s="9" t="s">
        <v>26</v>
      </c>
      <c r="D233" s="1" t="s">
        <v>27</v>
      </c>
      <c r="E233" s="1" t="s">
        <v>28</v>
      </c>
      <c r="F233" s="9" t="s">
        <v>29</v>
      </c>
      <c r="G233" s="10" t="n">
        <v>1789</v>
      </c>
      <c r="H233" s="9" t="s">
        <v>30</v>
      </c>
      <c r="I233" s="10" t="s">
        <v>30</v>
      </c>
      <c r="J233" s="9" t="n">
        <v>9</v>
      </c>
      <c r="K233" s="12" t="s">
        <v>268</v>
      </c>
      <c r="L233" s="13" t="s">
        <v>39</v>
      </c>
      <c r="M233" s="14"/>
      <c r="N233" s="15"/>
      <c r="O233" s="14"/>
      <c r="P233" s="14"/>
      <c r="Q233" s="16"/>
      <c r="R233" s="0"/>
      <c r="S233" s="14" t="n">
        <v>17954</v>
      </c>
      <c r="T233" s="14"/>
      <c r="U233" s="14"/>
      <c r="V233" s="14" t="n">
        <f aca="false">S233+(T233*0.05)+(U233/240)</f>
        <v>17954</v>
      </c>
      <c r="W233" s="0"/>
      <c r="X233" s="0"/>
      <c r="Y233" s="9"/>
    </row>
    <row r="234" customFormat="false" ht="13.8" hidden="false" customHeight="false" outlineLevel="0" collapsed="false">
      <c r="A234" s="0" t="n">
        <v>233</v>
      </c>
      <c r="B234" s="9" t="s">
        <v>25</v>
      </c>
      <c r="C234" s="9" t="s">
        <v>26</v>
      </c>
      <c r="D234" s="1" t="s">
        <v>27</v>
      </c>
      <c r="E234" s="1" t="s">
        <v>28</v>
      </c>
      <c r="F234" s="9" t="s">
        <v>29</v>
      </c>
      <c r="G234" s="10" t="n">
        <v>1789</v>
      </c>
      <c r="H234" s="9" t="s">
        <v>30</v>
      </c>
      <c r="I234" s="10" t="s">
        <v>30</v>
      </c>
      <c r="J234" s="9" t="n">
        <v>9</v>
      </c>
      <c r="K234" s="12" t="s">
        <v>95</v>
      </c>
      <c r="L234" s="13" t="s">
        <v>58</v>
      </c>
      <c r="M234" s="14" t="n">
        <v>160</v>
      </c>
      <c r="N234" s="15"/>
      <c r="O234" s="14"/>
      <c r="P234" s="14"/>
      <c r="Q234" s="16"/>
      <c r="R234" s="0"/>
      <c r="S234" s="14" t="n">
        <v>6064</v>
      </c>
      <c r="T234" s="14"/>
      <c r="U234" s="14"/>
      <c r="V234" s="14" t="n">
        <f aca="false">S234+(T234*0.05)+(U234/240)</f>
        <v>6064</v>
      </c>
      <c r="W234" s="0"/>
      <c r="X234" s="0"/>
      <c r="Y234" s="9"/>
    </row>
    <row r="235" customFormat="false" ht="13.8" hidden="false" customHeight="false" outlineLevel="0" collapsed="false">
      <c r="A235" s="0" t="n">
        <v>234</v>
      </c>
      <c r="B235" s="9" t="s">
        <v>25</v>
      </c>
      <c r="C235" s="9" t="s">
        <v>26</v>
      </c>
      <c r="D235" s="1" t="s">
        <v>27</v>
      </c>
      <c r="E235" s="1" t="s">
        <v>28</v>
      </c>
      <c r="F235" s="9" t="s">
        <v>29</v>
      </c>
      <c r="G235" s="10" t="n">
        <v>1789</v>
      </c>
      <c r="H235" s="9" t="s">
        <v>30</v>
      </c>
      <c r="I235" s="10" t="s">
        <v>30</v>
      </c>
      <c r="J235" s="9" t="n">
        <v>9</v>
      </c>
      <c r="K235" s="12" t="s">
        <v>269</v>
      </c>
      <c r="L235" s="13" t="s">
        <v>54</v>
      </c>
      <c r="M235" s="14" t="n">
        <v>2</v>
      </c>
      <c r="N235" s="15" t="s">
        <v>45</v>
      </c>
      <c r="O235" s="14"/>
      <c r="P235" s="14"/>
      <c r="Q235" s="16"/>
      <c r="R235" s="0"/>
      <c r="S235" s="14" t="n">
        <v>2600</v>
      </c>
      <c r="T235" s="14"/>
      <c r="U235" s="14"/>
      <c r="V235" s="14" t="n">
        <f aca="false">S235+(T235*0.05)+(U235/240)</f>
        <v>2600</v>
      </c>
      <c r="W235" s="0"/>
      <c r="X235" s="0"/>
      <c r="Y235" s="9"/>
    </row>
    <row r="236" customFormat="false" ht="13.8" hidden="false" customHeight="false" outlineLevel="0" collapsed="false">
      <c r="A236" s="0" t="n">
        <v>235</v>
      </c>
      <c r="B236" s="9" t="s">
        <v>25</v>
      </c>
      <c r="C236" s="9" t="s">
        <v>26</v>
      </c>
      <c r="D236" s="1" t="s">
        <v>27</v>
      </c>
      <c r="E236" s="1" t="s">
        <v>28</v>
      </c>
      <c r="F236" s="9" t="s">
        <v>29</v>
      </c>
      <c r="G236" s="10" t="n">
        <v>1789</v>
      </c>
      <c r="H236" s="9" t="s">
        <v>30</v>
      </c>
      <c r="I236" s="10" t="s">
        <v>30</v>
      </c>
      <c r="J236" s="9" t="n">
        <v>9</v>
      </c>
      <c r="K236" s="12" t="s">
        <v>270</v>
      </c>
      <c r="L236" s="13" t="s">
        <v>54</v>
      </c>
      <c r="M236" s="14"/>
      <c r="N236" s="15"/>
      <c r="O236" s="14"/>
      <c r="P236" s="14"/>
      <c r="Q236" s="16"/>
      <c r="R236" s="0"/>
      <c r="S236" s="14" t="n">
        <v>156</v>
      </c>
      <c r="T236" s="14"/>
      <c r="U236" s="14"/>
      <c r="V236" s="14" t="n">
        <f aca="false">S236+(T236*0.05)+(U236/240)</f>
        <v>156</v>
      </c>
      <c r="W236" s="0"/>
      <c r="X236" s="0"/>
      <c r="Y236" s="9"/>
    </row>
    <row r="237" customFormat="false" ht="13.8" hidden="false" customHeight="false" outlineLevel="0" collapsed="false">
      <c r="A237" s="0" t="n">
        <v>236</v>
      </c>
      <c r="B237" s="9" t="s">
        <v>25</v>
      </c>
      <c r="C237" s="9" t="s">
        <v>26</v>
      </c>
      <c r="D237" s="1" t="s">
        <v>27</v>
      </c>
      <c r="E237" s="1" t="s">
        <v>28</v>
      </c>
      <c r="F237" s="9" t="s">
        <v>29</v>
      </c>
      <c r="G237" s="10" t="n">
        <v>1789</v>
      </c>
      <c r="H237" s="9" t="s">
        <v>30</v>
      </c>
      <c r="I237" s="10" t="s">
        <v>271</v>
      </c>
      <c r="J237" s="9" t="n">
        <v>11</v>
      </c>
      <c r="K237" s="12" t="s">
        <v>272</v>
      </c>
      <c r="L237" s="13" t="s">
        <v>65</v>
      </c>
      <c r="M237" s="14" t="n">
        <v>11000</v>
      </c>
      <c r="N237" s="15" t="s">
        <v>34</v>
      </c>
      <c r="O237" s="14" t="n">
        <v>0.25</v>
      </c>
      <c r="P237" s="14"/>
      <c r="Q237" s="16"/>
      <c r="R237" s="17" t="n">
        <f aca="false">O237+(0.05*P237)+(Q237/240)</f>
        <v>0.25</v>
      </c>
      <c r="S237" s="14" t="n">
        <v>2750</v>
      </c>
      <c r="T237" s="14"/>
      <c r="U237" s="14"/>
      <c r="V237" s="14" t="n">
        <f aca="false">S237+(T237*0.05)+(U237/240)</f>
        <v>2750</v>
      </c>
      <c r="W237" s="14" t="n">
        <f aca="false">M237*R237</f>
        <v>2750</v>
      </c>
      <c r="X237" s="18" t="n">
        <f aca="false">V237-W237</f>
        <v>0</v>
      </c>
      <c r="Y237" s="9" t="s">
        <v>195</v>
      </c>
    </row>
    <row r="238" customFormat="false" ht="13.8" hidden="false" customHeight="false" outlineLevel="0" collapsed="false">
      <c r="A238" s="0" t="n">
        <v>237</v>
      </c>
      <c r="B238" s="9" t="s">
        <v>25</v>
      </c>
      <c r="C238" s="9" t="s">
        <v>26</v>
      </c>
      <c r="D238" s="1" t="s">
        <v>27</v>
      </c>
      <c r="E238" s="1" t="s">
        <v>28</v>
      </c>
      <c r="F238" s="9" t="s">
        <v>29</v>
      </c>
      <c r="G238" s="10" t="n">
        <v>1789</v>
      </c>
      <c r="H238" s="9" t="s">
        <v>30</v>
      </c>
      <c r="I238" s="10" t="s">
        <v>271</v>
      </c>
      <c r="J238" s="9" t="n">
        <v>11</v>
      </c>
      <c r="K238" s="12" t="s">
        <v>36</v>
      </c>
      <c r="L238" s="13" t="s">
        <v>37</v>
      </c>
      <c r="M238" s="14" t="n">
        <v>4378</v>
      </c>
      <c r="N238" s="15" t="s">
        <v>34</v>
      </c>
      <c r="O238" s="14" t="n">
        <v>0.5</v>
      </c>
      <c r="P238" s="14"/>
      <c r="Q238" s="16"/>
      <c r="R238" s="17" t="n">
        <f aca="false">O238+(0.05*P238)+(Q238/240)</f>
        <v>0.5</v>
      </c>
      <c r="S238" s="14" t="n">
        <v>2189</v>
      </c>
      <c r="T238" s="14"/>
      <c r="U238" s="14"/>
      <c r="V238" s="14" t="n">
        <f aca="false">S238+(T238*0.05)+(U238/240)</f>
        <v>2189</v>
      </c>
      <c r="W238" s="14" t="n">
        <f aca="false">M238*R238</f>
        <v>2189</v>
      </c>
      <c r="X238" s="18" t="n">
        <f aca="false">V238-W238</f>
        <v>0</v>
      </c>
      <c r="Y238" s="9" t="s">
        <v>38</v>
      </c>
    </row>
    <row r="239" customFormat="false" ht="13.8" hidden="false" customHeight="false" outlineLevel="0" collapsed="false">
      <c r="A239" s="0" t="n">
        <v>238</v>
      </c>
      <c r="B239" s="9" t="s">
        <v>25</v>
      </c>
      <c r="C239" s="9" t="s">
        <v>26</v>
      </c>
      <c r="D239" s="1" t="s">
        <v>27</v>
      </c>
      <c r="E239" s="1" t="s">
        <v>28</v>
      </c>
      <c r="F239" s="9" t="s">
        <v>29</v>
      </c>
      <c r="G239" s="10" t="n">
        <v>1789</v>
      </c>
      <c r="H239" s="9" t="s">
        <v>30</v>
      </c>
      <c r="I239" s="10" t="s">
        <v>271</v>
      </c>
      <c r="J239" s="9" t="n">
        <v>11</v>
      </c>
      <c r="K239" s="12" t="s">
        <v>36</v>
      </c>
      <c r="L239" s="13" t="s">
        <v>39</v>
      </c>
      <c r="M239" s="14" t="n">
        <v>815</v>
      </c>
      <c r="N239" s="15" t="s">
        <v>34</v>
      </c>
      <c r="O239" s="14" t="n">
        <v>0.5</v>
      </c>
      <c r="P239" s="14"/>
      <c r="Q239" s="16"/>
      <c r="R239" s="17" t="n">
        <f aca="false">O239+(0.05*P239)+(Q239/240)</f>
        <v>0.5</v>
      </c>
      <c r="S239" s="14" t="n">
        <v>407</v>
      </c>
      <c r="T239" s="14"/>
      <c r="U239" s="14"/>
      <c r="V239" s="14" t="n">
        <f aca="false">S239+(T239*0.05)+(U239/240)</f>
        <v>407</v>
      </c>
      <c r="W239" s="14" t="n">
        <f aca="false">M239*R239</f>
        <v>407.5</v>
      </c>
      <c r="X239" s="18" t="n">
        <f aca="false">V239-W239</f>
        <v>-0.5</v>
      </c>
      <c r="Y239" s="9" t="s">
        <v>38</v>
      </c>
    </row>
    <row r="240" customFormat="false" ht="13.8" hidden="false" customHeight="false" outlineLevel="0" collapsed="false">
      <c r="A240" s="0" t="n">
        <v>239</v>
      </c>
      <c r="B240" s="9" t="s">
        <v>25</v>
      </c>
      <c r="C240" s="9" t="s">
        <v>26</v>
      </c>
      <c r="D240" s="1" t="s">
        <v>27</v>
      </c>
      <c r="E240" s="1" t="s">
        <v>28</v>
      </c>
      <c r="F240" s="9" t="s">
        <v>29</v>
      </c>
      <c r="G240" s="10" t="n">
        <v>1789</v>
      </c>
      <c r="H240" s="9" t="s">
        <v>30</v>
      </c>
      <c r="I240" s="10" t="s">
        <v>271</v>
      </c>
      <c r="J240" s="9" t="n">
        <v>11</v>
      </c>
      <c r="K240" s="12" t="s">
        <v>36</v>
      </c>
      <c r="L240" s="13" t="s">
        <v>273</v>
      </c>
      <c r="M240" s="14" t="n">
        <v>6677</v>
      </c>
      <c r="N240" s="15" t="s">
        <v>34</v>
      </c>
      <c r="O240" s="14" t="n">
        <v>0.5</v>
      </c>
      <c r="P240" s="14"/>
      <c r="Q240" s="16"/>
      <c r="R240" s="17" t="n">
        <f aca="false">O240+(0.05*P240)+(Q240/240)</f>
        <v>0.5</v>
      </c>
      <c r="S240" s="14" t="n">
        <v>3338</v>
      </c>
      <c r="T240" s="14"/>
      <c r="U240" s="14"/>
      <c r="V240" s="14" t="n">
        <f aca="false">S240+(T240*0.05)+(U240/240)</f>
        <v>3338</v>
      </c>
      <c r="W240" s="14" t="n">
        <f aca="false">M240*R240</f>
        <v>3338.5</v>
      </c>
      <c r="X240" s="18" t="n">
        <f aca="false">V240-W240</f>
        <v>-0.5</v>
      </c>
      <c r="Y240" s="9" t="s">
        <v>38</v>
      </c>
    </row>
    <row r="241" customFormat="false" ht="13.8" hidden="false" customHeight="false" outlineLevel="0" collapsed="false">
      <c r="A241" s="0" t="n">
        <v>240</v>
      </c>
      <c r="B241" s="9" t="s">
        <v>25</v>
      </c>
      <c r="C241" s="9" t="s">
        <v>26</v>
      </c>
      <c r="D241" s="1" t="s">
        <v>27</v>
      </c>
      <c r="E241" s="1" t="s">
        <v>28</v>
      </c>
      <c r="F241" s="9" t="s">
        <v>29</v>
      </c>
      <c r="G241" s="10" t="n">
        <v>1789</v>
      </c>
      <c r="H241" s="9" t="s">
        <v>30</v>
      </c>
      <c r="I241" s="10" t="s">
        <v>271</v>
      </c>
      <c r="J241" s="9" t="n">
        <v>11</v>
      </c>
      <c r="K241" s="12" t="s">
        <v>100</v>
      </c>
      <c r="L241" s="13" t="s">
        <v>58</v>
      </c>
      <c r="M241" s="14" t="n">
        <v>773</v>
      </c>
      <c r="N241" s="15" t="s">
        <v>34</v>
      </c>
      <c r="O241" s="14" t="n">
        <v>0.6</v>
      </c>
      <c r="P241" s="14"/>
      <c r="Q241" s="16"/>
      <c r="R241" s="17" t="n">
        <f aca="false">O241+(0.05*P241)+(Q241/240)</f>
        <v>0.6</v>
      </c>
      <c r="S241" s="14" t="n">
        <v>464</v>
      </c>
      <c r="T241" s="14"/>
      <c r="U241" s="14"/>
      <c r="V241" s="14" t="n">
        <f aca="false">S241+(T241*0.05)+(U241/240)</f>
        <v>464</v>
      </c>
      <c r="W241" s="14" t="n">
        <f aca="false">M241*R241</f>
        <v>463.8</v>
      </c>
      <c r="X241" s="18" t="n">
        <f aca="false">V241-W241</f>
        <v>0.199999999999932</v>
      </c>
      <c r="Y241" s="9"/>
    </row>
    <row r="242" customFormat="false" ht="13.8" hidden="false" customHeight="false" outlineLevel="0" collapsed="false">
      <c r="A242" s="0" t="n">
        <v>241</v>
      </c>
      <c r="B242" s="9" t="s">
        <v>25</v>
      </c>
      <c r="C242" s="9" t="s">
        <v>26</v>
      </c>
      <c r="D242" s="1" t="s">
        <v>27</v>
      </c>
      <c r="E242" s="1" t="s">
        <v>28</v>
      </c>
      <c r="F242" s="9" t="s">
        <v>29</v>
      </c>
      <c r="G242" s="10" t="n">
        <v>1789</v>
      </c>
      <c r="H242" s="9" t="s">
        <v>30</v>
      </c>
      <c r="I242" s="10" t="s">
        <v>271</v>
      </c>
      <c r="J242" s="9" t="n">
        <v>11</v>
      </c>
      <c r="K242" s="20" t="s">
        <v>104</v>
      </c>
      <c r="L242" s="13" t="s">
        <v>71</v>
      </c>
      <c r="M242" s="14"/>
      <c r="N242" s="15"/>
      <c r="O242" s="14"/>
      <c r="P242" s="14"/>
      <c r="Q242" s="16"/>
      <c r="R242" s="0"/>
      <c r="S242" s="14" t="n">
        <v>378</v>
      </c>
      <c r="T242" s="14"/>
      <c r="U242" s="14"/>
      <c r="V242" s="14" t="n">
        <f aca="false">S242+(T242*0.05)+(U242/240)</f>
        <v>378</v>
      </c>
      <c r="W242" s="0"/>
      <c r="X242" s="0"/>
      <c r="Y242" s="9" t="s">
        <v>274</v>
      </c>
    </row>
    <row r="243" customFormat="false" ht="13.8" hidden="false" customHeight="false" outlineLevel="0" collapsed="false">
      <c r="A243" s="0" t="n">
        <v>242</v>
      </c>
      <c r="B243" s="9" t="s">
        <v>25</v>
      </c>
      <c r="C243" s="9" t="s">
        <v>26</v>
      </c>
      <c r="D243" s="1" t="s">
        <v>27</v>
      </c>
      <c r="E243" s="1" t="s">
        <v>28</v>
      </c>
      <c r="F243" s="9" t="s">
        <v>29</v>
      </c>
      <c r="G243" s="10" t="n">
        <v>1789</v>
      </c>
      <c r="H243" s="9" t="s">
        <v>30</v>
      </c>
      <c r="I243" s="10" t="s">
        <v>271</v>
      </c>
      <c r="J243" s="9" t="n">
        <v>11</v>
      </c>
      <c r="K243" s="12" t="s">
        <v>275</v>
      </c>
      <c r="L243" s="13" t="s">
        <v>276</v>
      </c>
      <c r="M243" s="14" t="n">
        <v>15300</v>
      </c>
      <c r="N243" s="15" t="s">
        <v>45</v>
      </c>
      <c r="O243" s="14"/>
      <c r="P243" s="14"/>
      <c r="Q243" s="16"/>
      <c r="R243" s="0"/>
      <c r="S243" s="14" t="n">
        <v>1605</v>
      </c>
      <c r="T243" s="14"/>
      <c r="U243" s="14"/>
      <c r="V243" s="14" t="n">
        <f aca="false">S243+(T243*0.05)+(U243/240)</f>
        <v>1605</v>
      </c>
      <c r="W243" s="0"/>
      <c r="X243" s="0"/>
      <c r="Y243" s="9" t="s">
        <v>277</v>
      </c>
    </row>
    <row r="244" customFormat="false" ht="13.8" hidden="false" customHeight="false" outlineLevel="0" collapsed="false">
      <c r="A244" s="0" t="n">
        <v>243</v>
      </c>
      <c r="B244" s="9" t="s">
        <v>25</v>
      </c>
      <c r="C244" s="9" t="s">
        <v>26</v>
      </c>
      <c r="D244" s="1" t="s">
        <v>27</v>
      </c>
      <c r="E244" s="1" t="s">
        <v>28</v>
      </c>
      <c r="F244" s="9" t="s">
        <v>29</v>
      </c>
      <c r="G244" s="10" t="n">
        <v>1789</v>
      </c>
      <c r="H244" s="9" t="s">
        <v>30</v>
      </c>
      <c r="I244" s="10" t="s">
        <v>271</v>
      </c>
      <c r="J244" s="9" t="n">
        <v>11</v>
      </c>
      <c r="K244" s="12" t="s">
        <v>48</v>
      </c>
      <c r="L244" s="13" t="s">
        <v>278</v>
      </c>
      <c r="M244" s="14" t="n">
        <v>37</v>
      </c>
      <c r="N244" s="15" t="s">
        <v>279</v>
      </c>
      <c r="O244" s="14" t="n">
        <v>3</v>
      </c>
      <c r="P244" s="14"/>
      <c r="Q244" s="16"/>
      <c r="R244" s="17" t="n">
        <f aca="false">O244+(0.05*P244)+(Q244/240)</f>
        <v>3</v>
      </c>
      <c r="S244" s="14" t="n">
        <v>111</v>
      </c>
      <c r="T244" s="14"/>
      <c r="U244" s="14"/>
      <c r="V244" s="14" t="n">
        <f aca="false">S244+(T244*0.05)+(U244/240)</f>
        <v>111</v>
      </c>
      <c r="W244" s="14" t="n">
        <f aca="false">M244*R244</f>
        <v>111</v>
      </c>
      <c r="X244" s="18" t="n">
        <f aca="false">V244-W244</f>
        <v>0</v>
      </c>
      <c r="Y244" s="9"/>
    </row>
    <row r="245" customFormat="false" ht="13.8" hidden="false" customHeight="false" outlineLevel="0" collapsed="false">
      <c r="A245" s="0" t="n">
        <v>244</v>
      </c>
      <c r="B245" s="9" t="s">
        <v>25</v>
      </c>
      <c r="C245" s="9" t="s">
        <v>26</v>
      </c>
      <c r="D245" s="1" t="s">
        <v>27</v>
      </c>
      <c r="E245" s="1" t="s">
        <v>28</v>
      </c>
      <c r="F245" s="9" t="s">
        <v>29</v>
      </c>
      <c r="G245" s="10" t="n">
        <v>1789</v>
      </c>
      <c r="H245" s="9" t="s">
        <v>30</v>
      </c>
      <c r="I245" s="10" t="s">
        <v>271</v>
      </c>
      <c r="J245" s="9" t="n">
        <v>11</v>
      </c>
      <c r="K245" s="12" t="s">
        <v>48</v>
      </c>
      <c r="L245" s="13" t="s">
        <v>109</v>
      </c>
      <c r="M245" s="14" t="n">
        <v>40</v>
      </c>
      <c r="N245" s="15" t="s">
        <v>279</v>
      </c>
      <c r="O245" s="14" t="n">
        <v>3</v>
      </c>
      <c r="P245" s="14"/>
      <c r="Q245" s="16"/>
      <c r="R245" s="17" t="n">
        <f aca="false">O245+(0.05*P245)+(Q245/240)</f>
        <v>3</v>
      </c>
      <c r="S245" s="14" t="n">
        <v>120</v>
      </c>
      <c r="T245" s="14"/>
      <c r="U245" s="14"/>
      <c r="V245" s="14" t="n">
        <f aca="false">S245+(T245*0.05)+(U245/240)</f>
        <v>120</v>
      </c>
      <c r="W245" s="14" t="n">
        <f aca="false">M245*R245</f>
        <v>120</v>
      </c>
      <c r="X245" s="18" t="n">
        <f aca="false">V245-W245</f>
        <v>0</v>
      </c>
      <c r="Y245" s="9"/>
    </row>
    <row r="246" customFormat="false" ht="13.8" hidden="false" customHeight="false" outlineLevel="0" collapsed="false">
      <c r="A246" s="0" t="n">
        <v>245</v>
      </c>
      <c r="B246" s="9" t="s">
        <v>25</v>
      </c>
      <c r="C246" s="9" t="s">
        <v>26</v>
      </c>
      <c r="D246" s="1" t="s">
        <v>27</v>
      </c>
      <c r="E246" s="1" t="s">
        <v>28</v>
      </c>
      <c r="F246" s="9" t="s">
        <v>29</v>
      </c>
      <c r="G246" s="10" t="n">
        <v>1789</v>
      </c>
      <c r="H246" s="9" t="s">
        <v>30</v>
      </c>
      <c r="I246" s="10" t="s">
        <v>271</v>
      </c>
      <c r="J246" s="9" t="n">
        <v>11</v>
      </c>
      <c r="K246" s="12" t="s">
        <v>41</v>
      </c>
      <c r="L246" s="13" t="s">
        <v>42</v>
      </c>
      <c r="M246" s="14" t="n">
        <v>1342</v>
      </c>
      <c r="N246" s="15" t="s">
        <v>45</v>
      </c>
      <c r="O246" s="14"/>
      <c r="P246" s="14" t="n">
        <v>20</v>
      </c>
      <c r="Q246" s="16"/>
      <c r="R246" s="17" t="n">
        <f aca="false">O246+(0.05*P246)+(Q246/240)</f>
        <v>1</v>
      </c>
      <c r="S246" s="14" t="n">
        <v>1342</v>
      </c>
      <c r="T246" s="14"/>
      <c r="U246" s="14"/>
      <c r="V246" s="14" t="n">
        <f aca="false">S246+(T246*0.05)+(U246/240)</f>
        <v>1342</v>
      </c>
      <c r="W246" s="14" t="n">
        <f aca="false">M246*R246</f>
        <v>1342</v>
      </c>
      <c r="X246" s="18" t="n">
        <f aca="false">V246-W246</f>
        <v>0</v>
      </c>
      <c r="Y246" s="9"/>
    </row>
    <row r="247" customFormat="false" ht="13.8" hidden="false" customHeight="false" outlineLevel="0" collapsed="false">
      <c r="A247" s="0" t="n">
        <v>246</v>
      </c>
      <c r="B247" s="9" t="s">
        <v>25</v>
      </c>
      <c r="C247" s="9" t="s">
        <v>26</v>
      </c>
      <c r="D247" s="1" t="s">
        <v>27</v>
      </c>
      <c r="E247" s="1" t="s">
        <v>28</v>
      </c>
      <c r="F247" s="9" t="s">
        <v>29</v>
      </c>
      <c r="G247" s="10" t="n">
        <v>1789</v>
      </c>
      <c r="H247" s="9" t="s">
        <v>30</v>
      </c>
      <c r="I247" s="10" t="s">
        <v>271</v>
      </c>
      <c r="J247" s="9" t="n">
        <v>11</v>
      </c>
      <c r="K247" s="12" t="s">
        <v>41</v>
      </c>
      <c r="L247" s="13" t="s">
        <v>65</v>
      </c>
      <c r="M247" s="14" t="n">
        <v>20300</v>
      </c>
      <c r="N247" s="15" t="s">
        <v>45</v>
      </c>
      <c r="O247" s="14"/>
      <c r="P247" s="14" t="n">
        <v>20</v>
      </c>
      <c r="Q247" s="16"/>
      <c r="R247" s="17" t="n">
        <f aca="false">O247+(0.05*P247)+(Q247/240)</f>
        <v>1</v>
      </c>
      <c r="S247" s="14" t="n">
        <v>20300</v>
      </c>
      <c r="T247" s="14"/>
      <c r="U247" s="14"/>
      <c r="V247" s="14" t="n">
        <f aca="false">S247+(T247*0.05)+(U247/240)</f>
        <v>20300</v>
      </c>
      <c r="W247" s="14" t="n">
        <f aca="false">M247*R247</f>
        <v>20300</v>
      </c>
      <c r="X247" s="18" t="n">
        <f aca="false">V247-W247</f>
        <v>0</v>
      </c>
      <c r="Y247" s="9"/>
    </row>
    <row r="248" customFormat="false" ht="13.8" hidden="false" customHeight="false" outlineLevel="0" collapsed="false">
      <c r="A248" s="0" t="n">
        <v>247</v>
      </c>
      <c r="B248" s="9" t="s">
        <v>25</v>
      </c>
      <c r="C248" s="9" t="s">
        <v>26</v>
      </c>
      <c r="D248" s="1" t="s">
        <v>27</v>
      </c>
      <c r="E248" s="1" t="s">
        <v>28</v>
      </c>
      <c r="F248" s="9" t="s">
        <v>29</v>
      </c>
      <c r="G248" s="10" t="n">
        <v>1789</v>
      </c>
      <c r="H248" s="9" t="s">
        <v>30</v>
      </c>
      <c r="I248" s="10" t="s">
        <v>271</v>
      </c>
      <c r="J248" s="9" t="n">
        <v>11</v>
      </c>
      <c r="K248" s="12" t="s">
        <v>41</v>
      </c>
      <c r="L248" s="13" t="s">
        <v>278</v>
      </c>
      <c r="M248" s="14" t="n">
        <v>14204</v>
      </c>
      <c r="N248" s="15" t="s">
        <v>45</v>
      </c>
      <c r="O248" s="14"/>
      <c r="P248" s="14" t="n">
        <v>20</v>
      </c>
      <c r="Q248" s="16"/>
      <c r="R248" s="17" t="n">
        <f aca="false">O248+(0.05*P248)+(Q248/240)</f>
        <v>1</v>
      </c>
      <c r="S248" s="14" t="n">
        <v>14204</v>
      </c>
      <c r="T248" s="14"/>
      <c r="U248" s="14"/>
      <c r="V248" s="14" t="n">
        <f aca="false">S248+(T248*0.05)+(U248/240)</f>
        <v>14204</v>
      </c>
      <c r="W248" s="14" t="n">
        <f aca="false">M248*R248</f>
        <v>14204</v>
      </c>
      <c r="X248" s="18" t="n">
        <f aca="false">V248-W248</f>
        <v>0</v>
      </c>
      <c r="Y248" s="9"/>
    </row>
    <row r="249" customFormat="false" ht="13.8" hidden="false" customHeight="false" outlineLevel="0" collapsed="false">
      <c r="A249" s="0" t="n">
        <v>248</v>
      </c>
      <c r="B249" s="9" t="s">
        <v>25</v>
      </c>
      <c r="C249" s="9" t="s">
        <v>26</v>
      </c>
      <c r="D249" s="1" t="s">
        <v>27</v>
      </c>
      <c r="E249" s="1" t="s">
        <v>28</v>
      </c>
      <c r="F249" s="9" t="s">
        <v>29</v>
      </c>
      <c r="G249" s="10" t="n">
        <v>1789</v>
      </c>
      <c r="H249" s="9" t="s">
        <v>30</v>
      </c>
      <c r="I249" s="10" t="s">
        <v>271</v>
      </c>
      <c r="J249" s="9" t="n">
        <v>11</v>
      </c>
      <c r="K249" s="12" t="s">
        <v>41</v>
      </c>
      <c r="L249" s="13" t="s">
        <v>109</v>
      </c>
      <c r="M249" s="14" t="n">
        <v>10571</v>
      </c>
      <c r="N249" s="15" t="s">
        <v>45</v>
      </c>
      <c r="O249" s="14"/>
      <c r="P249" s="14" t="n">
        <v>20</v>
      </c>
      <c r="Q249" s="16"/>
      <c r="R249" s="17" t="n">
        <f aca="false">O249+(0.05*P249)+(Q249/240)</f>
        <v>1</v>
      </c>
      <c r="S249" s="14" t="n">
        <v>10571</v>
      </c>
      <c r="T249" s="14"/>
      <c r="U249" s="14"/>
      <c r="V249" s="14" t="n">
        <f aca="false">S249+(T249*0.05)+(U249/240)</f>
        <v>10571</v>
      </c>
      <c r="W249" s="14" t="n">
        <f aca="false">M249*R249</f>
        <v>10571</v>
      </c>
      <c r="X249" s="18" t="n">
        <f aca="false">V249-W249</f>
        <v>0</v>
      </c>
      <c r="Y249" s="9"/>
    </row>
    <row r="250" customFormat="false" ht="13.8" hidden="false" customHeight="false" outlineLevel="0" collapsed="false">
      <c r="A250" s="0" t="n">
        <v>249</v>
      </c>
      <c r="B250" s="9" t="s">
        <v>25</v>
      </c>
      <c r="C250" s="9" t="s">
        <v>26</v>
      </c>
      <c r="D250" s="1" t="s">
        <v>27</v>
      </c>
      <c r="E250" s="1" t="s">
        <v>28</v>
      </c>
      <c r="F250" s="9" t="s">
        <v>29</v>
      </c>
      <c r="G250" s="10" t="n">
        <v>1789</v>
      </c>
      <c r="H250" s="9" t="s">
        <v>30</v>
      </c>
      <c r="I250" s="10" t="s">
        <v>271</v>
      </c>
      <c r="J250" s="9" t="n">
        <v>11</v>
      </c>
      <c r="K250" s="12" t="s">
        <v>280</v>
      </c>
      <c r="L250" s="13" t="s">
        <v>278</v>
      </c>
      <c r="M250" s="14" t="n">
        <v>128</v>
      </c>
      <c r="N250" s="15" t="s">
        <v>45</v>
      </c>
      <c r="O250" s="14" t="n">
        <v>22</v>
      </c>
      <c r="P250" s="14"/>
      <c r="Q250" s="16"/>
      <c r="R250" s="17" t="n">
        <f aca="false">O250+(0.05*P250)+(Q250/240)</f>
        <v>22</v>
      </c>
      <c r="S250" s="14" t="n">
        <v>2816</v>
      </c>
      <c r="T250" s="14"/>
      <c r="U250" s="14"/>
      <c r="V250" s="14" t="n">
        <f aca="false">S250+(T250*0.05)+(U250/240)</f>
        <v>2816</v>
      </c>
      <c r="W250" s="14" t="n">
        <f aca="false">M250*R250</f>
        <v>2816</v>
      </c>
      <c r="X250" s="18" t="n">
        <f aca="false">V250-W250</f>
        <v>0</v>
      </c>
      <c r="Y250" s="9"/>
    </row>
    <row r="251" customFormat="false" ht="13.8" hidden="false" customHeight="false" outlineLevel="0" collapsed="false">
      <c r="A251" s="0" t="n">
        <v>250</v>
      </c>
      <c r="B251" s="9" t="s">
        <v>25</v>
      </c>
      <c r="C251" s="9" t="s">
        <v>26</v>
      </c>
      <c r="D251" s="1" t="s">
        <v>27</v>
      </c>
      <c r="E251" s="1" t="s">
        <v>28</v>
      </c>
      <c r="F251" s="9" t="s">
        <v>29</v>
      </c>
      <c r="G251" s="10" t="n">
        <v>1789</v>
      </c>
      <c r="H251" s="9" t="s">
        <v>30</v>
      </c>
      <c r="I251" s="10" t="s">
        <v>271</v>
      </c>
      <c r="J251" s="9" t="n">
        <v>11</v>
      </c>
      <c r="K251" s="12" t="s">
        <v>280</v>
      </c>
      <c r="L251" s="13" t="s">
        <v>109</v>
      </c>
      <c r="M251" s="14" t="n">
        <v>6</v>
      </c>
      <c r="N251" s="15" t="s">
        <v>45</v>
      </c>
      <c r="O251" s="14" t="n">
        <v>22</v>
      </c>
      <c r="P251" s="14"/>
      <c r="Q251" s="16"/>
      <c r="R251" s="17" t="n">
        <f aca="false">O251+(0.05*P251)+(Q251/240)</f>
        <v>22</v>
      </c>
      <c r="S251" s="14" t="n">
        <v>132</v>
      </c>
      <c r="T251" s="14"/>
      <c r="U251" s="14"/>
      <c r="V251" s="14" t="n">
        <f aca="false">S251+(T251*0.05)+(U251/240)</f>
        <v>132</v>
      </c>
      <c r="W251" s="14" t="n">
        <f aca="false">M251*R251</f>
        <v>132</v>
      </c>
      <c r="X251" s="18" t="n">
        <f aca="false">V251-W251</f>
        <v>0</v>
      </c>
      <c r="Y251" s="9"/>
    </row>
    <row r="252" customFormat="false" ht="13.8" hidden="false" customHeight="false" outlineLevel="0" collapsed="false">
      <c r="A252" s="0" t="n">
        <v>251</v>
      </c>
      <c r="B252" s="9" t="s">
        <v>25</v>
      </c>
      <c r="C252" s="9" t="s">
        <v>26</v>
      </c>
      <c r="D252" s="1" t="s">
        <v>27</v>
      </c>
      <c r="E252" s="1" t="s">
        <v>28</v>
      </c>
      <c r="F252" s="9" t="s">
        <v>29</v>
      </c>
      <c r="G252" s="10" t="n">
        <v>1789</v>
      </c>
      <c r="H252" s="9" t="s">
        <v>30</v>
      </c>
      <c r="I252" s="10" t="s">
        <v>271</v>
      </c>
      <c r="J252" s="9" t="n">
        <v>11</v>
      </c>
      <c r="K252" s="20" t="s">
        <v>281</v>
      </c>
      <c r="L252" s="13" t="s">
        <v>278</v>
      </c>
      <c r="M252" s="14" t="n">
        <v>504</v>
      </c>
      <c r="N252" s="15" t="s">
        <v>45</v>
      </c>
      <c r="O252" s="14" t="n">
        <v>3</v>
      </c>
      <c r="P252" s="14"/>
      <c r="Q252" s="16"/>
      <c r="R252" s="17" t="n">
        <f aca="false">O252+(0.05*P252)+(Q252/240)</f>
        <v>3</v>
      </c>
      <c r="S252" s="14" t="n">
        <v>1512</v>
      </c>
      <c r="T252" s="14"/>
      <c r="U252" s="14"/>
      <c r="V252" s="14" t="n">
        <f aca="false">S252+(T252*0.05)+(U252/240)</f>
        <v>1512</v>
      </c>
      <c r="W252" s="14" t="n">
        <f aca="false">M252*R252</f>
        <v>1512</v>
      </c>
      <c r="X252" s="18" t="n">
        <f aca="false">V252-W252</f>
        <v>0</v>
      </c>
      <c r="Y252" s="9"/>
    </row>
    <row r="253" customFormat="false" ht="13.8" hidden="false" customHeight="false" outlineLevel="0" collapsed="false">
      <c r="A253" s="0" t="n">
        <v>252</v>
      </c>
      <c r="B253" s="9" t="s">
        <v>25</v>
      </c>
      <c r="C253" s="9" t="s">
        <v>26</v>
      </c>
      <c r="D253" s="1" t="s">
        <v>27</v>
      </c>
      <c r="E253" s="1" t="s">
        <v>28</v>
      </c>
      <c r="F253" s="9" t="s">
        <v>29</v>
      </c>
      <c r="G253" s="10" t="n">
        <v>1789</v>
      </c>
      <c r="H253" s="9" t="s">
        <v>30</v>
      </c>
      <c r="I253" s="10" t="s">
        <v>271</v>
      </c>
      <c r="J253" s="9" t="n">
        <v>11</v>
      </c>
      <c r="K253" s="12" t="s">
        <v>282</v>
      </c>
      <c r="L253" s="13" t="s">
        <v>276</v>
      </c>
      <c r="M253" s="14" t="n">
        <v>4000</v>
      </c>
      <c r="N253" s="15" t="s">
        <v>34</v>
      </c>
      <c r="O253" s="14"/>
      <c r="P253" s="14"/>
      <c r="Q253" s="16"/>
      <c r="R253" s="0"/>
      <c r="S253" s="14" t="n">
        <v>200</v>
      </c>
      <c r="T253" s="14"/>
      <c r="U253" s="14"/>
      <c r="V253" s="14" t="n">
        <f aca="false">S253+(T253*0.05)+(U253/240)</f>
        <v>200</v>
      </c>
      <c r="W253" s="0"/>
      <c r="X253" s="0"/>
      <c r="Y253" s="9" t="s">
        <v>277</v>
      </c>
    </row>
    <row r="254" customFormat="false" ht="13.8" hidden="false" customHeight="false" outlineLevel="0" collapsed="false">
      <c r="A254" s="0" t="n">
        <v>253</v>
      </c>
      <c r="B254" s="9" t="s">
        <v>25</v>
      </c>
      <c r="C254" s="9" t="s">
        <v>26</v>
      </c>
      <c r="D254" s="1" t="s">
        <v>27</v>
      </c>
      <c r="E254" s="1" t="s">
        <v>28</v>
      </c>
      <c r="F254" s="9" t="s">
        <v>29</v>
      </c>
      <c r="G254" s="10" t="n">
        <v>1789</v>
      </c>
      <c r="H254" s="9" t="s">
        <v>30</v>
      </c>
      <c r="I254" s="10" t="s">
        <v>271</v>
      </c>
      <c r="J254" s="9" t="n">
        <v>11</v>
      </c>
      <c r="K254" s="12" t="s">
        <v>283</v>
      </c>
      <c r="L254" s="13" t="s">
        <v>276</v>
      </c>
      <c r="M254" s="14" t="n">
        <v>5440</v>
      </c>
      <c r="N254" s="15" t="s">
        <v>34</v>
      </c>
      <c r="O254" s="14"/>
      <c r="P254" s="14"/>
      <c r="Q254" s="16"/>
      <c r="R254" s="0"/>
      <c r="S254" s="14" t="n">
        <v>288</v>
      </c>
      <c r="T254" s="14"/>
      <c r="U254" s="14"/>
      <c r="V254" s="14" t="n">
        <f aca="false">S254+(T254*0.05)+(U254/240)</f>
        <v>288</v>
      </c>
      <c r="W254" s="0"/>
      <c r="X254" s="0"/>
      <c r="Y254" s="9" t="s">
        <v>277</v>
      </c>
    </row>
    <row r="255" customFormat="false" ht="13.8" hidden="false" customHeight="false" outlineLevel="0" collapsed="false">
      <c r="A255" s="0" t="n">
        <v>254</v>
      </c>
      <c r="B255" s="9" t="s">
        <v>25</v>
      </c>
      <c r="C255" s="9" t="s">
        <v>26</v>
      </c>
      <c r="D255" s="1" t="s">
        <v>27</v>
      </c>
      <c r="E255" s="1" t="s">
        <v>28</v>
      </c>
      <c r="F255" s="9" t="s">
        <v>29</v>
      </c>
      <c r="G255" s="10" t="n">
        <v>1789</v>
      </c>
      <c r="H255" s="9" t="s">
        <v>30</v>
      </c>
      <c r="I255" s="10" t="s">
        <v>271</v>
      </c>
      <c r="J255" s="9" t="n">
        <v>11</v>
      </c>
      <c r="K255" s="12" t="s">
        <v>284</v>
      </c>
      <c r="L255" s="13" t="s">
        <v>276</v>
      </c>
      <c r="M255" s="14" t="n">
        <v>5400</v>
      </c>
      <c r="N255" s="15" t="s">
        <v>34</v>
      </c>
      <c r="O255" s="14"/>
      <c r="P255" s="14"/>
      <c r="Q255" s="16"/>
      <c r="R255" s="0"/>
      <c r="S255" s="14" t="n">
        <v>1628</v>
      </c>
      <c r="T255" s="14"/>
      <c r="U255" s="14"/>
      <c r="V255" s="14" t="n">
        <f aca="false">S255+(T255*0.05)+(U255/240)</f>
        <v>1628</v>
      </c>
      <c r="W255" s="0"/>
      <c r="X255" s="0"/>
      <c r="Y255" s="9" t="s">
        <v>277</v>
      </c>
    </row>
    <row r="256" customFormat="false" ht="13.8" hidden="false" customHeight="false" outlineLevel="0" collapsed="false">
      <c r="A256" s="0" t="n">
        <v>255</v>
      </c>
      <c r="B256" s="9" t="s">
        <v>25</v>
      </c>
      <c r="C256" s="9" t="s">
        <v>26</v>
      </c>
      <c r="D256" s="1" t="s">
        <v>27</v>
      </c>
      <c r="E256" s="1" t="s">
        <v>28</v>
      </c>
      <c r="F256" s="9" t="s">
        <v>29</v>
      </c>
      <c r="G256" s="10" t="n">
        <v>1789</v>
      </c>
      <c r="H256" s="9" t="s">
        <v>30</v>
      </c>
      <c r="I256" s="10" t="s">
        <v>271</v>
      </c>
      <c r="J256" s="9" t="n">
        <v>11</v>
      </c>
      <c r="K256" s="12" t="s">
        <v>285</v>
      </c>
      <c r="L256" s="13" t="s">
        <v>276</v>
      </c>
      <c r="M256" s="14" t="n">
        <v>3600</v>
      </c>
      <c r="N256" s="15" t="s">
        <v>34</v>
      </c>
      <c r="O256" s="14"/>
      <c r="P256" s="14"/>
      <c r="Q256" s="16"/>
      <c r="R256" s="0"/>
      <c r="S256" s="14" t="n">
        <v>1100</v>
      </c>
      <c r="T256" s="14"/>
      <c r="U256" s="14"/>
      <c r="V256" s="14" t="n">
        <f aca="false">S256+(T256*0.05)+(U256/240)</f>
        <v>1100</v>
      </c>
      <c r="W256" s="0"/>
      <c r="X256" s="0"/>
      <c r="Y256" s="9" t="s">
        <v>277</v>
      </c>
    </row>
    <row r="257" customFormat="false" ht="13.8" hidden="false" customHeight="false" outlineLevel="0" collapsed="false">
      <c r="A257" s="0" t="n">
        <v>256</v>
      </c>
      <c r="B257" s="9" t="s">
        <v>25</v>
      </c>
      <c r="C257" s="9" t="s">
        <v>26</v>
      </c>
      <c r="D257" s="1" t="s">
        <v>27</v>
      </c>
      <c r="E257" s="1" t="s">
        <v>28</v>
      </c>
      <c r="F257" s="9" t="s">
        <v>29</v>
      </c>
      <c r="G257" s="10" t="n">
        <v>1789</v>
      </c>
      <c r="H257" s="9" t="s">
        <v>30</v>
      </c>
      <c r="I257" s="10" t="s">
        <v>271</v>
      </c>
      <c r="J257" s="9" t="n">
        <v>11</v>
      </c>
      <c r="K257" s="12" t="s">
        <v>286</v>
      </c>
      <c r="L257" s="13" t="s">
        <v>276</v>
      </c>
      <c r="M257" s="14" t="n">
        <v>3600</v>
      </c>
      <c r="N257" s="15" t="s">
        <v>34</v>
      </c>
      <c r="O257" s="14"/>
      <c r="P257" s="14"/>
      <c r="Q257" s="16"/>
      <c r="R257" s="0"/>
      <c r="S257" s="14" t="n">
        <v>1200</v>
      </c>
      <c r="T257" s="14"/>
      <c r="U257" s="14"/>
      <c r="V257" s="14" t="n">
        <f aca="false">S257+(T257*0.05)+(U257/240)</f>
        <v>1200</v>
      </c>
      <c r="W257" s="0"/>
      <c r="X257" s="0"/>
      <c r="Y257" s="9" t="s">
        <v>277</v>
      </c>
    </row>
    <row r="258" customFormat="false" ht="13.8" hidden="false" customHeight="false" outlineLevel="0" collapsed="false">
      <c r="A258" s="0" t="n">
        <v>257</v>
      </c>
      <c r="B258" s="9" t="s">
        <v>25</v>
      </c>
      <c r="C258" s="9" t="s">
        <v>26</v>
      </c>
      <c r="D258" s="1" t="s">
        <v>27</v>
      </c>
      <c r="E258" s="1" t="s">
        <v>28</v>
      </c>
      <c r="F258" s="9" t="s">
        <v>29</v>
      </c>
      <c r="G258" s="10" t="n">
        <v>1789</v>
      </c>
      <c r="H258" s="9" t="s">
        <v>30</v>
      </c>
      <c r="I258" s="10" t="s">
        <v>271</v>
      </c>
      <c r="J258" s="9" t="n">
        <v>11</v>
      </c>
      <c r="K258" s="12" t="s">
        <v>287</v>
      </c>
      <c r="L258" s="13" t="s">
        <v>109</v>
      </c>
      <c r="M258" s="14" t="n">
        <v>74880</v>
      </c>
      <c r="N258" s="15" t="s">
        <v>34</v>
      </c>
      <c r="O258" s="14" t="n">
        <v>0.3</v>
      </c>
      <c r="P258" s="14"/>
      <c r="Q258" s="16"/>
      <c r="R258" s="17" t="n">
        <f aca="false">O258+(0.05*P258)+(Q258/240)</f>
        <v>0.3</v>
      </c>
      <c r="S258" s="14" t="n">
        <v>22464</v>
      </c>
      <c r="T258" s="14"/>
      <c r="U258" s="14"/>
      <c r="V258" s="14" t="n">
        <f aca="false">S258+(T258*0.05)+(U258/240)</f>
        <v>22464</v>
      </c>
      <c r="W258" s="14" t="n">
        <f aca="false">M258*R258</f>
        <v>22464</v>
      </c>
      <c r="X258" s="18" t="n">
        <f aca="false">V258-W258</f>
        <v>0</v>
      </c>
      <c r="Y258" s="9" t="s">
        <v>74</v>
      </c>
    </row>
    <row r="259" customFormat="false" ht="13.8" hidden="false" customHeight="false" outlineLevel="0" collapsed="false">
      <c r="A259" s="0" t="n">
        <v>258</v>
      </c>
      <c r="B259" s="9" t="s">
        <v>25</v>
      </c>
      <c r="C259" s="9" t="s">
        <v>26</v>
      </c>
      <c r="D259" s="1" t="s">
        <v>27</v>
      </c>
      <c r="E259" s="1" t="s">
        <v>28</v>
      </c>
      <c r="F259" s="9" t="s">
        <v>29</v>
      </c>
      <c r="G259" s="10" t="n">
        <v>1789</v>
      </c>
      <c r="H259" s="9" t="s">
        <v>30</v>
      </c>
      <c r="I259" s="10" t="s">
        <v>271</v>
      </c>
      <c r="J259" s="9" t="n">
        <v>11</v>
      </c>
      <c r="K259" s="12" t="s">
        <v>53</v>
      </c>
      <c r="L259" s="13" t="s">
        <v>54</v>
      </c>
      <c r="M259" s="14" t="n">
        <v>905000</v>
      </c>
      <c r="N259" s="15" t="s">
        <v>34</v>
      </c>
      <c r="O259" s="19" t="n">
        <f aca="false">0.05/2</f>
        <v>0.025</v>
      </c>
      <c r="P259" s="14"/>
      <c r="Q259" s="16"/>
      <c r="R259" s="17" t="n">
        <f aca="false">O259+(0.05*P259)+(Q259/240)</f>
        <v>0.025</v>
      </c>
      <c r="S259" s="14" t="n">
        <v>22625</v>
      </c>
      <c r="T259" s="14"/>
      <c r="U259" s="14"/>
      <c r="V259" s="14" t="n">
        <f aca="false">S259+(T259*0.05)+(U259/240)</f>
        <v>22625</v>
      </c>
      <c r="W259" s="14" t="n">
        <f aca="false">M259*R259</f>
        <v>22625</v>
      </c>
      <c r="X259" s="18" t="n">
        <f aca="false">V259-W259</f>
        <v>0</v>
      </c>
      <c r="Y259" s="24"/>
    </row>
    <row r="260" customFormat="false" ht="13.8" hidden="false" customHeight="false" outlineLevel="0" collapsed="false">
      <c r="A260" s="0" t="n">
        <v>259</v>
      </c>
      <c r="B260" s="9" t="s">
        <v>25</v>
      </c>
      <c r="C260" s="9" t="s">
        <v>26</v>
      </c>
      <c r="D260" s="1" t="s">
        <v>27</v>
      </c>
      <c r="E260" s="1" t="s">
        <v>28</v>
      </c>
      <c r="F260" s="9" t="s">
        <v>29</v>
      </c>
      <c r="G260" s="10" t="n">
        <v>1789</v>
      </c>
      <c r="H260" s="9" t="s">
        <v>30</v>
      </c>
      <c r="I260" s="10" t="s">
        <v>271</v>
      </c>
      <c r="J260" s="9" t="n">
        <v>11</v>
      </c>
      <c r="K260" s="12" t="s">
        <v>288</v>
      </c>
      <c r="L260" s="13" t="s">
        <v>276</v>
      </c>
      <c r="M260" s="14" t="n">
        <v>95</v>
      </c>
      <c r="N260" s="15" t="s">
        <v>34</v>
      </c>
      <c r="O260" s="14"/>
      <c r="P260" s="14"/>
      <c r="Q260" s="16"/>
      <c r="R260" s="0"/>
      <c r="S260" s="14" t="n">
        <v>140</v>
      </c>
      <c r="T260" s="14"/>
      <c r="U260" s="14"/>
      <c r="V260" s="14" t="n">
        <f aca="false">S260+(T260*0.05)+(U260/240)</f>
        <v>140</v>
      </c>
      <c r="W260" s="0"/>
      <c r="X260" s="0"/>
      <c r="Y260" s="9" t="s">
        <v>277</v>
      </c>
    </row>
    <row r="261" customFormat="false" ht="13.8" hidden="false" customHeight="false" outlineLevel="0" collapsed="false">
      <c r="A261" s="0" t="n">
        <v>260</v>
      </c>
      <c r="B261" s="9" t="s">
        <v>25</v>
      </c>
      <c r="C261" s="9" t="s">
        <v>26</v>
      </c>
      <c r="D261" s="1" t="s">
        <v>27</v>
      </c>
      <c r="E261" s="1" t="s">
        <v>28</v>
      </c>
      <c r="F261" s="9" t="s">
        <v>29</v>
      </c>
      <c r="G261" s="10" t="n">
        <v>1789</v>
      </c>
      <c r="H261" s="9" t="s">
        <v>30</v>
      </c>
      <c r="I261" s="10" t="s">
        <v>271</v>
      </c>
      <c r="J261" s="9" t="n">
        <v>11</v>
      </c>
      <c r="K261" s="12" t="s">
        <v>55</v>
      </c>
      <c r="L261" s="13" t="s">
        <v>37</v>
      </c>
      <c r="M261" s="14" t="n">
        <v>759.5</v>
      </c>
      <c r="N261" s="15" t="s">
        <v>34</v>
      </c>
      <c r="O261" s="14"/>
      <c r="P261" s="14"/>
      <c r="Q261" s="16"/>
      <c r="R261" s="0"/>
      <c r="S261" s="14" t="n">
        <v>2178</v>
      </c>
      <c r="T261" s="14"/>
      <c r="U261" s="14"/>
      <c r="V261" s="14" t="n">
        <f aca="false">S261+(T261*0.05)+(U261/240)</f>
        <v>2178</v>
      </c>
      <c r="W261" s="0"/>
      <c r="X261" s="0"/>
      <c r="Y261" s="24" t="s">
        <v>289</v>
      </c>
    </row>
    <row r="262" customFormat="false" ht="13.8" hidden="false" customHeight="false" outlineLevel="0" collapsed="false">
      <c r="A262" s="0" t="n">
        <v>261</v>
      </c>
      <c r="B262" s="9" t="s">
        <v>25</v>
      </c>
      <c r="C262" s="9" t="s">
        <v>26</v>
      </c>
      <c r="D262" s="1" t="s">
        <v>27</v>
      </c>
      <c r="E262" s="1" t="s">
        <v>28</v>
      </c>
      <c r="F262" s="9" t="s">
        <v>29</v>
      </c>
      <c r="G262" s="10" t="n">
        <v>1789</v>
      </c>
      <c r="H262" s="9" t="s">
        <v>30</v>
      </c>
      <c r="I262" s="10" t="s">
        <v>271</v>
      </c>
      <c r="J262" s="9" t="n">
        <v>11</v>
      </c>
      <c r="K262" s="12" t="s">
        <v>56</v>
      </c>
      <c r="L262" s="13" t="s">
        <v>37</v>
      </c>
      <c r="M262" s="14" t="n">
        <v>100</v>
      </c>
      <c r="N262" s="15" t="s">
        <v>34</v>
      </c>
      <c r="O262" s="14" t="n">
        <v>2</v>
      </c>
      <c r="P262" s="14"/>
      <c r="Q262" s="16"/>
      <c r="R262" s="17" t="n">
        <f aca="false">O262+(0.05*P262)+(Q262/240)</f>
        <v>2</v>
      </c>
      <c r="S262" s="14" t="n">
        <v>200</v>
      </c>
      <c r="T262" s="14"/>
      <c r="U262" s="14"/>
      <c r="V262" s="14" t="n">
        <f aca="false">S262+(T262*0.05)+(U262/240)</f>
        <v>200</v>
      </c>
      <c r="W262" s="14" t="n">
        <f aca="false">M262*R262</f>
        <v>200</v>
      </c>
      <c r="X262" s="18" t="n">
        <f aca="false">V262-W262</f>
        <v>0</v>
      </c>
      <c r="Y262" s="9"/>
    </row>
    <row r="263" customFormat="false" ht="13.8" hidden="false" customHeight="false" outlineLevel="0" collapsed="false">
      <c r="A263" s="0" t="n">
        <v>262</v>
      </c>
      <c r="B263" s="9" t="s">
        <v>25</v>
      </c>
      <c r="C263" s="9" t="s">
        <v>26</v>
      </c>
      <c r="D263" s="1" t="s">
        <v>27</v>
      </c>
      <c r="E263" s="1" t="s">
        <v>28</v>
      </c>
      <c r="F263" s="9" t="s">
        <v>29</v>
      </c>
      <c r="G263" s="10" t="n">
        <v>1789</v>
      </c>
      <c r="H263" s="9" t="s">
        <v>30</v>
      </c>
      <c r="I263" s="10" t="s">
        <v>271</v>
      </c>
      <c r="J263" s="9" t="n">
        <v>11</v>
      </c>
      <c r="K263" s="20" t="s">
        <v>290</v>
      </c>
      <c r="L263" s="13" t="s">
        <v>39</v>
      </c>
      <c r="M263" s="14" t="n">
        <v>132</v>
      </c>
      <c r="N263" s="15" t="s">
        <v>291</v>
      </c>
      <c r="O263" s="14" t="n">
        <v>15</v>
      </c>
      <c r="P263" s="23"/>
      <c r="Q263" s="16"/>
      <c r="R263" s="17" t="n">
        <f aca="false">O263+(0.05*P263)+(Q263/240)</f>
        <v>15</v>
      </c>
      <c r="S263" s="14" t="n">
        <v>1980</v>
      </c>
      <c r="T263" s="14"/>
      <c r="U263" s="14"/>
      <c r="V263" s="14" t="n">
        <f aca="false">S263+(T263*0.05)+(U263/240)</f>
        <v>1980</v>
      </c>
      <c r="W263" s="14" t="n">
        <f aca="false">M263*R263</f>
        <v>1980</v>
      </c>
      <c r="X263" s="18" t="n">
        <f aca="false">V263-W263</f>
        <v>0</v>
      </c>
      <c r="Y263" s="9"/>
    </row>
    <row r="264" customFormat="false" ht="13.8" hidden="false" customHeight="false" outlineLevel="0" collapsed="false">
      <c r="A264" s="0" t="n">
        <v>263</v>
      </c>
      <c r="B264" s="9" t="s">
        <v>25</v>
      </c>
      <c r="C264" s="9" t="s">
        <v>26</v>
      </c>
      <c r="D264" s="1" t="s">
        <v>27</v>
      </c>
      <c r="E264" s="1" t="s">
        <v>28</v>
      </c>
      <c r="F264" s="9" t="s">
        <v>29</v>
      </c>
      <c r="G264" s="10" t="n">
        <v>1789</v>
      </c>
      <c r="H264" s="9" t="s">
        <v>30</v>
      </c>
      <c r="I264" s="10" t="s">
        <v>271</v>
      </c>
      <c r="J264" s="9" t="n">
        <v>11</v>
      </c>
      <c r="K264" s="12" t="s">
        <v>290</v>
      </c>
      <c r="L264" s="13" t="s">
        <v>54</v>
      </c>
      <c r="M264" s="14" t="n">
        <v>100</v>
      </c>
      <c r="N264" s="15" t="s">
        <v>34</v>
      </c>
      <c r="O264" s="14"/>
      <c r="P264" s="14"/>
      <c r="Q264" s="16"/>
      <c r="R264" s="0"/>
      <c r="S264" s="14" t="n">
        <v>125</v>
      </c>
      <c r="T264" s="14"/>
      <c r="U264" s="14"/>
      <c r="V264" s="14" t="n">
        <f aca="false">S264+(T264*0.05)+(U264/240)</f>
        <v>125</v>
      </c>
      <c r="W264" s="0"/>
      <c r="X264" s="0"/>
      <c r="Y264" s="9"/>
    </row>
    <row r="265" customFormat="false" ht="13.8" hidden="false" customHeight="false" outlineLevel="0" collapsed="false">
      <c r="A265" s="0" t="n">
        <v>264</v>
      </c>
      <c r="B265" s="9" t="s">
        <v>25</v>
      </c>
      <c r="C265" s="9" t="s">
        <v>26</v>
      </c>
      <c r="D265" s="1" t="s">
        <v>27</v>
      </c>
      <c r="E265" s="1" t="s">
        <v>28</v>
      </c>
      <c r="F265" s="9" t="s">
        <v>29</v>
      </c>
      <c r="G265" s="10" t="n">
        <v>1789</v>
      </c>
      <c r="H265" s="9" t="s">
        <v>30</v>
      </c>
      <c r="I265" s="10" t="s">
        <v>271</v>
      </c>
      <c r="J265" s="9" t="n">
        <v>11</v>
      </c>
      <c r="K265" s="12" t="s">
        <v>292</v>
      </c>
      <c r="L265" s="13" t="s">
        <v>37</v>
      </c>
      <c r="M265" s="14"/>
      <c r="N265" s="15"/>
      <c r="O265" s="14"/>
      <c r="P265" s="14"/>
      <c r="Q265" s="16"/>
      <c r="R265" s="0"/>
      <c r="S265" s="14" t="n">
        <v>213</v>
      </c>
      <c r="T265" s="14"/>
      <c r="U265" s="14"/>
      <c r="V265" s="14" t="n">
        <f aca="false">S265+(T265*0.05)+(U265/240)</f>
        <v>213</v>
      </c>
      <c r="W265" s="0"/>
      <c r="X265" s="0"/>
      <c r="Y265" s="9"/>
    </row>
    <row r="266" customFormat="false" ht="13.8" hidden="false" customHeight="false" outlineLevel="0" collapsed="false">
      <c r="A266" s="0" t="n">
        <v>265</v>
      </c>
      <c r="B266" s="9" t="s">
        <v>25</v>
      </c>
      <c r="C266" s="9" t="s">
        <v>26</v>
      </c>
      <c r="D266" s="1" t="s">
        <v>27</v>
      </c>
      <c r="E266" s="1" t="s">
        <v>28</v>
      </c>
      <c r="F266" s="9" t="s">
        <v>29</v>
      </c>
      <c r="G266" s="10" t="n">
        <v>1789</v>
      </c>
      <c r="H266" s="9" t="s">
        <v>30</v>
      </c>
      <c r="I266" s="10" t="s">
        <v>271</v>
      </c>
      <c r="J266" s="9" t="n">
        <v>11</v>
      </c>
      <c r="K266" s="12" t="s">
        <v>292</v>
      </c>
      <c r="L266" s="13" t="s">
        <v>71</v>
      </c>
      <c r="M266" s="14"/>
      <c r="N266" s="15"/>
      <c r="O266" s="14"/>
      <c r="P266" s="14"/>
      <c r="Q266" s="16"/>
      <c r="R266" s="0"/>
      <c r="S266" s="14" t="n">
        <v>346</v>
      </c>
      <c r="T266" s="14"/>
      <c r="U266" s="14"/>
      <c r="V266" s="14" t="n">
        <f aca="false">S266+(T266*0.05)+(U266/240)</f>
        <v>346</v>
      </c>
      <c r="W266" s="0"/>
      <c r="X266" s="0"/>
      <c r="Y266" s="9"/>
    </row>
    <row r="267" customFormat="false" ht="13.8" hidden="false" customHeight="false" outlineLevel="0" collapsed="false">
      <c r="A267" s="0" t="n">
        <v>266</v>
      </c>
      <c r="B267" s="9" t="s">
        <v>25</v>
      </c>
      <c r="C267" s="9" t="s">
        <v>26</v>
      </c>
      <c r="D267" s="1" t="s">
        <v>27</v>
      </c>
      <c r="E267" s="1" t="s">
        <v>28</v>
      </c>
      <c r="F267" s="9" t="s">
        <v>29</v>
      </c>
      <c r="G267" s="10" t="n">
        <v>1789</v>
      </c>
      <c r="H267" s="9" t="s">
        <v>30</v>
      </c>
      <c r="I267" s="10" t="s">
        <v>271</v>
      </c>
      <c r="J267" s="9" t="n">
        <v>11</v>
      </c>
      <c r="K267" s="12" t="s">
        <v>292</v>
      </c>
      <c r="L267" s="13" t="s">
        <v>276</v>
      </c>
      <c r="M267" s="14"/>
      <c r="N267" s="15"/>
      <c r="O267" s="14"/>
      <c r="P267" s="14"/>
      <c r="Q267" s="16"/>
      <c r="R267" s="0"/>
      <c r="S267" s="14" t="n">
        <v>120</v>
      </c>
      <c r="T267" s="14"/>
      <c r="U267" s="14"/>
      <c r="V267" s="14" t="n">
        <f aca="false">S267+(T267*0.05)+(U267/240)</f>
        <v>120</v>
      </c>
      <c r="W267" s="0"/>
      <c r="X267" s="0"/>
      <c r="Y267" s="9"/>
    </row>
    <row r="268" customFormat="false" ht="13.8" hidden="false" customHeight="false" outlineLevel="0" collapsed="false">
      <c r="A268" s="0" t="n">
        <v>267</v>
      </c>
      <c r="B268" s="9" t="s">
        <v>25</v>
      </c>
      <c r="C268" s="9" t="s">
        <v>26</v>
      </c>
      <c r="D268" s="1" t="s">
        <v>27</v>
      </c>
      <c r="E268" s="1" t="s">
        <v>28</v>
      </c>
      <c r="F268" s="9" t="s">
        <v>29</v>
      </c>
      <c r="G268" s="10" t="n">
        <v>1789</v>
      </c>
      <c r="H268" s="9" t="s">
        <v>30</v>
      </c>
      <c r="I268" s="10" t="s">
        <v>271</v>
      </c>
      <c r="J268" s="9" t="n">
        <v>11</v>
      </c>
      <c r="K268" s="12" t="s">
        <v>293</v>
      </c>
      <c r="L268" s="13" t="s">
        <v>276</v>
      </c>
      <c r="M268" s="14" t="n">
        <v>19000</v>
      </c>
      <c r="N268" s="15" t="s">
        <v>34</v>
      </c>
      <c r="O268" s="14"/>
      <c r="P268" s="14"/>
      <c r="Q268" s="16"/>
      <c r="R268" s="0"/>
      <c r="S268" s="14" t="n">
        <v>4251</v>
      </c>
      <c r="T268" s="14"/>
      <c r="U268" s="14"/>
      <c r="V268" s="14" t="n">
        <f aca="false">S268+(T268*0.05)+(U268/240)</f>
        <v>4251</v>
      </c>
      <c r="W268" s="0"/>
      <c r="X268" s="0"/>
      <c r="Y268" s="9" t="s">
        <v>277</v>
      </c>
    </row>
    <row r="269" customFormat="false" ht="13.8" hidden="false" customHeight="false" outlineLevel="0" collapsed="false">
      <c r="A269" s="0" t="n">
        <v>268</v>
      </c>
      <c r="B269" s="9" t="s">
        <v>25</v>
      </c>
      <c r="C269" s="9" t="s">
        <v>26</v>
      </c>
      <c r="D269" s="1" t="s">
        <v>27</v>
      </c>
      <c r="E269" s="1" t="s">
        <v>28</v>
      </c>
      <c r="F269" s="9" t="s">
        <v>29</v>
      </c>
      <c r="G269" s="10" t="n">
        <v>1789</v>
      </c>
      <c r="H269" s="9" t="s">
        <v>30</v>
      </c>
      <c r="I269" s="10" t="s">
        <v>271</v>
      </c>
      <c r="J269" s="9" t="n">
        <v>11</v>
      </c>
      <c r="K269" s="12" t="s">
        <v>152</v>
      </c>
      <c r="L269" s="13" t="s">
        <v>37</v>
      </c>
      <c r="M269" s="14" t="n">
        <f aca="false">(487*36)+(44/288)</f>
        <v>17532.1527777778</v>
      </c>
      <c r="N269" s="15" t="s">
        <v>59</v>
      </c>
      <c r="O269" s="14" t="n">
        <v>5</v>
      </c>
      <c r="P269" s="14"/>
      <c r="Q269" s="16"/>
      <c r="R269" s="17" t="n">
        <f aca="false">O269+(0.05*P269)+(Q269/240)</f>
        <v>5</v>
      </c>
      <c r="S269" s="14" t="n">
        <v>87687</v>
      </c>
      <c r="T269" s="14"/>
      <c r="U269" s="14"/>
      <c r="V269" s="14" t="n">
        <f aca="false">S269+(T269*0.05)+(U269/240)</f>
        <v>87687</v>
      </c>
      <c r="W269" s="14" t="n">
        <f aca="false">M269*R269</f>
        <v>87660.7638888889</v>
      </c>
      <c r="X269" s="18" t="n">
        <f aca="false">V269-W269</f>
        <v>26.2361111111095</v>
      </c>
      <c r="Y269" s="9" t="s">
        <v>294</v>
      </c>
    </row>
    <row r="270" customFormat="false" ht="13.8" hidden="false" customHeight="false" outlineLevel="0" collapsed="false">
      <c r="A270" s="0" t="n">
        <v>269</v>
      </c>
      <c r="B270" s="9" t="s">
        <v>25</v>
      </c>
      <c r="C270" s="9" t="s">
        <v>26</v>
      </c>
      <c r="D270" s="1" t="s">
        <v>27</v>
      </c>
      <c r="E270" s="1" t="s">
        <v>28</v>
      </c>
      <c r="F270" s="9" t="s">
        <v>29</v>
      </c>
      <c r="G270" s="10" t="n">
        <v>1789</v>
      </c>
      <c r="H270" s="9" t="s">
        <v>30</v>
      </c>
      <c r="I270" s="10" t="s">
        <v>271</v>
      </c>
      <c r="J270" s="9" t="n">
        <v>11</v>
      </c>
      <c r="K270" s="12" t="s">
        <v>152</v>
      </c>
      <c r="L270" s="13" t="s">
        <v>39</v>
      </c>
      <c r="M270" s="14" t="n">
        <f aca="false">(151*36)+(112/288)</f>
        <v>5436.38888888889</v>
      </c>
      <c r="N270" s="15" t="s">
        <v>59</v>
      </c>
      <c r="O270" s="14" t="n">
        <v>5</v>
      </c>
      <c r="P270" s="14"/>
      <c r="Q270" s="16"/>
      <c r="R270" s="17" t="n">
        <f aca="false">O270+(0.05*P270)+(Q270/240)</f>
        <v>5</v>
      </c>
      <c r="S270" s="14" t="n">
        <v>27250</v>
      </c>
      <c r="T270" s="14"/>
      <c r="U270" s="14"/>
      <c r="V270" s="14" t="n">
        <f aca="false">S270+(T270*0.05)+(U270/240)</f>
        <v>27250</v>
      </c>
      <c r="W270" s="14" t="n">
        <f aca="false">M270*R270</f>
        <v>27181.9444444444</v>
      </c>
      <c r="X270" s="18" t="n">
        <f aca="false">V270-W270</f>
        <v>68.0555555555547</v>
      </c>
      <c r="Y270" s="9"/>
    </row>
    <row r="271" customFormat="false" ht="13.8" hidden="false" customHeight="false" outlineLevel="0" collapsed="false">
      <c r="A271" s="0" t="n">
        <v>270</v>
      </c>
      <c r="B271" s="9" t="s">
        <v>25</v>
      </c>
      <c r="C271" s="9" t="s">
        <v>26</v>
      </c>
      <c r="D271" s="1" t="s">
        <v>27</v>
      </c>
      <c r="E271" s="1" t="s">
        <v>28</v>
      </c>
      <c r="F271" s="9" t="s">
        <v>29</v>
      </c>
      <c r="G271" s="10" t="n">
        <v>1789</v>
      </c>
      <c r="H271" s="9" t="s">
        <v>30</v>
      </c>
      <c r="I271" s="10" t="s">
        <v>271</v>
      </c>
      <c r="J271" s="9" t="n">
        <v>11</v>
      </c>
      <c r="K271" s="12" t="s">
        <v>63</v>
      </c>
      <c r="L271" s="13" t="s">
        <v>118</v>
      </c>
      <c r="M271" s="14"/>
      <c r="N271" s="15"/>
      <c r="O271" s="14"/>
      <c r="P271" s="14"/>
      <c r="Q271" s="16"/>
      <c r="R271" s="0"/>
      <c r="S271" s="14" t="n">
        <v>564</v>
      </c>
      <c r="T271" s="14"/>
      <c r="U271" s="14"/>
      <c r="V271" s="14" t="n">
        <f aca="false">S271+(T271*0.05)+(U271/240)</f>
        <v>564</v>
      </c>
      <c r="W271" s="0"/>
      <c r="X271" s="0"/>
      <c r="Y271" s="9"/>
    </row>
    <row r="272" customFormat="false" ht="13.8" hidden="false" customHeight="false" outlineLevel="0" collapsed="false">
      <c r="A272" s="0" t="n">
        <v>271</v>
      </c>
      <c r="B272" s="9" t="s">
        <v>25</v>
      </c>
      <c r="C272" s="9" t="s">
        <v>26</v>
      </c>
      <c r="D272" s="1" t="s">
        <v>27</v>
      </c>
      <c r="E272" s="1" t="s">
        <v>28</v>
      </c>
      <c r="F272" s="9" t="s">
        <v>29</v>
      </c>
      <c r="G272" s="10" t="n">
        <v>1789</v>
      </c>
      <c r="H272" s="9" t="s">
        <v>30</v>
      </c>
      <c r="I272" s="10" t="s">
        <v>271</v>
      </c>
      <c r="J272" s="9" t="n">
        <v>11</v>
      </c>
      <c r="K272" s="12" t="s">
        <v>63</v>
      </c>
      <c r="L272" s="13" t="s">
        <v>54</v>
      </c>
      <c r="M272" s="14"/>
      <c r="N272" s="15"/>
      <c r="O272" s="14"/>
      <c r="P272" s="14"/>
      <c r="Q272" s="16"/>
      <c r="R272" s="0"/>
      <c r="S272" s="14" t="n">
        <v>14351</v>
      </c>
      <c r="T272" s="14"/>
      <c r="U272" s="14"/>
      <c r="V272" s="14" t="n">
        <f aca="false">S272+(T272*0.05)+(U272/240)</f>
        <v>14351</v>
      </c>
      <c r="W272" s="0"/>
      <c r="X272" s="0"/>
      <c r="Y272" s="9"/>
    </row>
    <row r="273" customFormat="false" ht="13.8" hidden="false" customHeight="false" outlineLevel="0" collapsed="false">
      <c r="A273" s="0" t="n">
        <v>272</v>
      </c>
      <c r="B273" s="9" t="s">
        <v>25</v>
      </c>
      <c r="C273" s="9" t="s">
        <v>26</v>
      </c>
      <c r="D273" s="1" t="s">
        <v>27</v>
      </c>
      <c r="E273" s="1" t="s">
        <v>28</v>
      </c>
      <c r="F273" s="9" t="s">
        <v>29</v>
      </c>
      <c r="G273" s="10" t="n">
        <v>1789</v>
      </c>
      <c r="H273" s="9" t="s">
        <v>30</v>
      </c>
      <c r="I273" s="10" t="s">
        <v>271</v>
      </c>
      <c r="J273" s="9" t="n">
        <v>11</v>
      </c>
      <c r="K273" s="12" t="s">
        <v>174</v>
      </c>
      <c r="L273" s="13" t="s">
        <v>54</v>
      </c>
      <c r="M273" s="14" t="n">
        <v>9695</v>
      </c>
      <c r="N273" s="15" t="s">
        <v>34</v>
      </c>
      <c r="O273" s="14"/>
      <c r="P273" s="14" t="n">
        <v>10</v>
      </c>
      <c r="Q273" s="16"/>
      <c r="R273" s="17" t="n">
        <f aca="false">O273+(0.05*P273)+(Q273/240)</f>
        <v>0.5</v>
      </c>
      <c r="S273" s="14" t="n">
        <v>4846</v>
      </c>
      <c r="T273" s="14"/>
      <c r="U273" s="14"/>
      <c r="V273" s="14" t="n">
        <f aca="false">S273+(T273*0.05)+(U273/240)</f>
        <v>4846</v>
      </c>
      <c r="W273" s="14" t="n">
        <f aca="false">M273*R273</f>
        <v>4847.5</v>
      </c>
      <c r="X273" s="18" t="n">
        <f aca="false">V273-W273</f>
        <v>-1.5</v>
      </c>
      <c r="Y273" s="9"/>
    </row>
    <row r="274" customFormat="false" ht="13.8" hidden="false" customHeight="false" outlineLevel="0" collapsed="false">
      <c r="A274" s="0" t="n">
        <v>273</v>
      </c>
      <c r="B274" s="9" t="s">
        <v>25</v>
      </c>
      <c r="C274" s="9" t="s">
        <v>26</v>
      </c>
      <c r="D274" s="1" t="s">
        <v>27</v>
      </c>
      <c r="E274" s="1" t="s">
        <v>28</v>
      </c>
      <c r="F274" s="9" t="s">
        <v>29</v>
      </c>
      <c r="G274" s="10" t="n">
        <v>1789</v>
      </c>
      <c r="H274" s="9" t="s">
        <v>30</v>
      </c>
      <c r="I274" s="10" t="s">
        <v>271</v>
      </c>
      <c r="J274" s="9" t="n">
        <v>11</v>
      </c>
      <c r="K274" s="12" t="s">
        <v>68</v>
      </c>
      <c r="L274" s="13" t="s">
        <v>54</v>
      </c>
      <c r="M274" s="14" t="n">
        <v>600</v>
      </c>
      <c r="N274" s="15" t="s">
        <v>34</v>
      </c>
      <c r="O274" s="14" t="n">
        <v>0.4</v>
      </c>
      <c r="P274" s="14"/>
      <c r="Q274" s="16"/>
      <c r="R274" s="17" t="n">
        <f aca="false">O274+(0.05*P274)+(Q274/240)</f>
        <v>0.4</v>
      </c>
      <c r="S274" s="14" t="n">
        <v>240</v>
      </c>
      <c r="T274" s="14"/>
      <c r="U274" s="14"/>
      <c r="V274" s="14" t="n">
        <f aca="false">S274+(T274*0.05)+(U274/240)</f>
        <v>240</v>
      </c>
      <c r="W274" s="14" t="n">
        <f aca="false">M274*R274</f>
        <v>240</v>
      </c>
      <c r="X274" s="18" t="n">
        <f aca="false">V274-W274</f>
        <v>0</v>
      </c>
      <c r="Y274" s="9" t="s">
        <v>69</v>
      </c>
    </row>
    <row r="275" customFormat="false" ht="13.8" hidden="false" customHeight="false" outlineLevel="0" collapsed="false">
      <c r="A275" s="0" t="n">
        <v>274</v>
      </c>
      <c r="B275" s="9" t="s">
        <v>25</v>
      </c>
      <c r="C275" s="9" t="s">
        <v>26</v>
      </c>
      <c r="D275" s="1" t="s">
        <v>27</v>
      </c>
      <c r="E275" s="1" t="s">
        <v>28</v>
      </c>
      <c r="F275" s="9" t="s">
        <v>29</v>
      </c>
      <c r="G275" s="10" t="n">
        <v>1789</v>
      </c>
      <c r="H275" s="9" t="s">
        <v>30</v>
      </c>
      <c r="I275" s="10" t="s">
        <v>271</v>
      </c>
      <c r="J275" s="9" t="n">
        <v>11</v>
      </c>
      <c r="K275" s="12" t="s">
        <v>68</v>
      </c>
      <c r="L275" s="13" t="s">
        <v>65</v>
      </c>
      <c r="M275" s="14" t="n">
        <v>540</v>
      </c>
      <c r="N275" s="15" t="s">
        <v>34</v>
      </c>
      <c r="O275" s="14" t="n">
        <v>0.4</v>
      </c>
      <c r="P275" s="14"/>
      <c r="Q275" s="16"/>
      <c r="R275" s="17" t="n">
        <f aca="false">O275+(0.05*P275)+(Q275/240)</f>
        <v>0.4</v>
      </c>
      <c r="S275" s="14" t="n">
        <v>216</v>
      </c>
      <c r="T275" s="14"/>
      <c r="U275" s="14"/>
      <c r="V275" s="14" t="n">
        <f aca="false">S275+(T275*0.05)+(U275/240)</f>
        <v>216</v>
      </c>
      <c r="W275" s="14" t="n">
        <f aca="false">M275*R275</f>
        <v>216</v>
      </c>
      <c r="X275" s="18" t="n">
        <f aca="false">V275-W275</f>
        <v>0</v>
      </c>
      <c r="Y275" s="9" t="s">
        <v>69</v>
      </c>
    </row>
    <row r="276" customFormat="false" ht="13.8" hidden="false" customHeight="false" outlineLevel="0" collapsed="false">
      <c r="A276" s="0" t="n">
        <v>275</v>
      </c>
      <c r="B276" s="9" t="s">
        <v>25</v>
      </c>
      <c r="C276" s="9" t="s">
        <v>26</v>
      </c>
      <c r="D276" s="1" t="s">
        <v>27</v>
      </c>
      <c r="E276" s="1" t="s">
        <v>28</v>
      </c>
      <c r="F276" s="9" t="s">
        <v>29</v>
      </c>
      <c r="G276" s="10" t="n">
        <v>1789</v>
      </c>
      <c r="H276" s="9" t="s">
        <v>30</v>
      </c>
      <c r="I276" s="10" t="s">
        <v>271</v>
      </c>
      <c r="J276" s="9" t="n">
        <v>11</v>
      </c>
      <c r="K276" s="12" t="s">
        <v>295</v>
      </c>
      <c r="L276" s="13" t="s">
        <v>71</v>
      </c>
      <c r="M276" s="14" t="n">
        <v>2000</v>
      </c>
      <c r="N276" s="15" t="s">
        <v>34</v>
      </c>
      <c r="O276" s="14" t="n">
        <v>0.3</v>
      </c>
      <c r="P276" s="14"/>
      <c r="Q276" s="16"/>
      <c r="R276" s="17" t="n">
        <f aca="false">O276+(0.05*P276)+(Q276/240)</f>
        <v>0.3</v>
      </c>
      <c r="S276" s="14" t="n">
        <v>600</v>
      </c>
      <c r="T276" s="14"/>
      <c r="U276" s="14"/>
      <c r="V276" s="14" t="n">
        <f aca="false">S276+(T276*0.05)+(U276/240)</f>
        <v>600</v>
      </c>
      <c r="W276" s="14" t="n">
        <f aca="false">M276*R276</f>
        <v>600</v>
      </c>
      <c r="X276" s="18" t="n">
        <f aca="false">V276-W276</f>
        <v>0</v>
      </c>
      <c r="Y276" s="9" t="s">
        <v>74</v>
      </c>
    </row>
    <row r="277" customFormat="false" ht="13.8" hidden="false" customHeight="false" outlineLevel="0" collapsed="false">
      <c r="A277" s="0" t="n">
        <v>276</v>
      </c>
      <c r="B277" s="9" t="s">
        <v>25</v>
      </c>
      <c r="C277" s="9" t="s">
        <v>26</v>
      </c>
      <c r="D277" s="1" t="s">
        <v>27</v>
      </c>
      <c r="E277" s="1" t="s">
        <v>28</v>
      </c>
      <c r="F277" s="9" t="s">
        <v>29</v>
      </c>
      <c r="G277" s="10" t="n">
        <v>1789</v>
      </c>
      <c r="H277" s="9" t="s">
        <v>30</v>
      </c>
      <c r="I277" s="10" t="s">
        <v>271</v>
      </c>
      <c r="J277" s="9" t="n">
        <v>11</v>
      </c>
      <c r="K277" s="12" t="s">
        <v>64</v>
      </c>
      <c r="L277" s="13" t="s">
        <v>42</v>
      </c>
      <c r="M277" s="14" t="n">
        <v>20000</v>
      </c>
      <c r="N277" s="15" t="s">
        <v>34</v>
      </c>
      <c r="O277" s="14" t="n">
        <v>0.15</v>
      </c>
      <c r="P277" s="14"/>
      <c r="Q277" s="16"/>
      <c r="R277" s="17" t="n">
        <f aca="false">O277+(0.05*P277)+(Q277/240)</f>
        <v>0.15</v>
      </c>
      <c r="S277" s="14" t="n">
        <v>3000</v>
      </c>
      <c r="T277" s="14"/>
      <c r="U277" s="14"/>
      <c r="V277" s="14" t="n">
        <f aca="false">S277+(T277*0.05)+(U277/240)</f>
        <v>3000</v>
      </c>
      <c r="W277" s="14" t="n">
        <f aca="false">M277*R277</f>
        <v>3000</v>
      </c>
      <c r="X277" s="18" t="n">
        <f aca="false">V277-W277</f>
        <v>0</v>
      </c>
      <c r="Y277" s="9" t="s">
        <v>296</v>
      </c>
    </row>
    <row r="278" customFormat="false" ht="13.8" hidden="false" customHeight="false" outlineLevel="0" collapsed="false">
      <c r="A278" s="0" t="n">
        <v>277</v>
      </c>
      <c r="B278" s="9" t="s">
        <v>25</v>
      </c>
      <c r="C278" s="9" t="s">
        <v>26</v>
      </c>
      <c r="D278" s="1" t="s">
        <v>27</v>
      </c>
      <c r="E278" s="1" t="s">
        <v>28</v>
      </c>
      <c r="F278" s="9" t="s">
        <v>29</v>
      </c>
      <c r="G278" s="10" t="n">
        <v>1789</v>
      </c>
      <c r="H278" s="9" t="s">
        <v>30</v>
      </c>
      <c r="I278" s="10" t="s">
        <v>271</v>
      </c>
      <c r="J278" s="9" t="n">
        <v>11</v>
      </c>
      <c r="K278" s="12" t="s">
        <v>64</v>
      </c>
      <c r="L278" s="13" t="s">
        <v>39</v>
      </c>
      <c r="M278" s="14" t="n">
        <v>4222</v>
      </c>
      <c r="N278" s="15" t="s">
        <v>34</v>
      </c>
      <c r="O278" s="14" t="n">
        <v>0.15</v>
      </c>
      <c r="P278" s="14"/>
      <c r="Q278" s="16"/>
      <c r="R278" s="17" t="n">
        <f aca="false">O278+(0.05*P278)+(Q278/240)</f>
        <v>0.15</v>
      </c>
      <c r="S278" s="14" t="n">
        <v>633</v>
      </c>
      <c r="T278" s="14"/>
      <c r="U278" s="14"/>
      <c r="V278" s="14" t="n">
        <f aca="false">S278+(T278*0.05)+(U278/240)</f>
        <v>633</v>
      </c>
      <c r="W278" s="14" t="n">
        <f aca="false">M278*R278</f>
        <v>633.3</v>
      </c>
      <c r="X278" s="18" t="n">
        <f aca="false">V278-W278</f>
        <v>-0.299999999999955</v>
      </c>
      <c r="Y278" s="9" t="s">
        <v>296</v>
      </c>
    </row>
    <row r="279" customFormat="false" ht="13.8" hidden="false" customHeight="false" outlineLevel="0" collapsed="false">
      <c r="A279" s="0" t="n">
        <v>278</v>
      </c>
      <c r="B279" s="9" t="s">
        <v>25</v>
      </c>
      <c r="C279" s="9" t="s">
        <v>26</v>
      </c>
      <c r="D279" s="1" t="s">
        <v>27</v>
      </c>
      <c r="E279" s="1" t="s">
        <v>28</v>
      </c>
      <c r="F279" s="9" t="s">
        <v>29</v>
      </c>
      <c r="G279" s="10" t="n">
        <v>1789</v>
      </c>
      <c r="H279" s="9" t="s">
        <v>30</v>
      </c>
      <c r="I279" s="10" t="s">
        <v>271</v>
      </c>
      <c r="J279" s="9" t="n">
        <v>11</v>
      </c>
      <c r="K279" s="12" t="s">
        <v>64</v>
      </c>
      <c r="L279" s="13" t="s">
        <v>65</v>
      </c>
      <c r="M279" s="14" t="n">
        <v>354177</v>
      </c>
      <c r="N279" s="15" t="s">
        <v>34</v>
      </c>
      <c r="O279" s="14" t="n">
        <v>0.15</v>
      </c>
      <c r="P279" s="14"/>
      <c r="Q279" s="16"/>
      <c r="R279" s="17" t="n">
        <f aca="false">O279+(0.05*P279)+(Q279/240)</f>
        <v>0.15</v>
      </c>
      <c r="S279" s="14" t="n">
        <v>53327</v>
      </c>
      <c r="T279" s="14"/>
      <c r="U279" s="14"/>
      <c r="V279" s="14" t="n">
        <f aca="false">S279+(T279*0.05)+(U279/240)</f>
        <v>53327</v>
      </c>
      <c r="W279" s="14" t="n">
        <f aca="false">M279*R279</f>
        <v>53126.55</v>
      </c>
      <c r="X279" s="18" t="n">
        <f aca="false">V279-W279</f>
        <v>200.450000000004</v>
      </c>
      <c r="Y279" s="9" t="s">
        <v>297</v>
      </c>
    </row>
    <row r="280" customFormat="false" ht="13.8" hidden="false" customHeight="false" outlineLevel="0" collapsed="false">
      <c r="A280" s="0" t="n">
        <v>279</v>
      </c>
      <c r="B280" s="9" t="s">
        <v>25</v>
      </c>
      <c r="C280" s="9" t="s">
        <v>26</v>
      </c>
      <c r="D280" s="1" t="s">
        <v>27</v>
      </c>
      <c r="E280" s="1" t="s">
        <v>28</v>
      </c>
      <c r="F280" s="9" t="s">
        <v>29</v>
      </c>
      <c r="G280" s="10" t="n">
        <v>1789</v>
      </c>
      <c r="H280" s="9" t="s">
        <v>30</v>
      </c>
      <c r="I280" s="10" t="s">
        <v>271</v>
      </c>
      <c r="J280" s="9" t="n">
        <v>11</v>
      </c>
      <c r="K280" s="12" t="s">
        <v>64</v>
      </c>
      <c r="L280" s="13" t="s">
        <v>109</v>
      </c>
      <c r="M280" s="14" t="n">
        <v>32400</v>
      </c>
      <c r="N280" s="15" t="s">
        <v>34</v>
      </c>
      <c r="O280" s="14" t="n">
        <v>0.15</v>
      </c>
      <c r="P280" s="14"/>
      <c r="Q280" s="16"/>
      <c r="R280" s="17" t="n">
        <f aca="false">O280+(0.05*P280)+(Q280/240)</f>
        <v>0.15</v>
      </c>
      <c r="S280" s="14" t="n">
        <v>4860</v>
      </c>
      <c r="T280" s="14"/>
      <c r="U280" s="14"/>
      <c r="V280" s="14" t="n">
        <f aca="false">S280+(T280*0.05)+(U280/240)</f>
        <v>4860</v>
      </c>
      <c r="W280" s="14" t="n">
        <f aca="false">M280*R280</f>
        <v>4860</v>
      </c>
      <c r="X280" s="18" t="n">
        <f aca="false">V280-W280</f>
        <v>0</v>
      </c>
      <c r="Y280" s="9" t="s">
        <v>296</v>
      </c>
    </row>
    <row r="281" customFormat="false" ht="13.8" hidden="false" customHeight="false" outlineLevel="0" collapsed="false">
      <c r="A281" s="0" t="n">
        <v>280</v>
      </c>
      <c r="B281" s="9" t="s">
        <v>25</v>
      </c>
      <c r="C281" s="9" t="s">
        <v>26</v>
      </c>
      <c r="D281" s="1" t="s">
        <v>27</v>
      </c>
      <c r="E281" s="1" t="s">
        <v>28</v>
      </c>
      <c r="F281" s="9" t="s">
        <v>29</v>
      </c>
      <c r="G281" s="10" t="n">
        <v>1789</v>
      </c>
      <c r="H281" s="9" t="s">
        <v>30</v>
      </c>
      <c r="I281" s="10" t="s">
        <v>271</v>
      </c>
      <c r="J281" s="9" t="n">
        <v>11</v>
      </c>
      <c r="K281" s="12" t="s">
        <v>70</v>
      </c>
      <c r="L281" s="13" t="s">
        <v>71</v>
      </c>
      <c r="M281" s="14" t="n">
        <v>12866</v>
      </c>
      <c r="N281" s="15" t="s">
        <v>34</v>
      </c>
      <c r="O281" s="14" t="n">
        <v>0.5</v>
      </c>
      <c r="P281" s="14"/>
      <c r="Q281" s="16"/>
      <c r="R281" s="17" t="n">
        <f aca="false">O281+(0.05*P281)+(Q281/240)</f>
        <v>0.5</v>
      </c>
      <c r="S281" s="14" t="n">
        <v>6433</v>
      </c>
      <c r="T281" s="14"/>
      <c r="U281" s="14"/>
      <c r="V281" s="14" t="n">
        <f aca="false">S281+(T281*0.05)+(U281/240)</f>
        <v>6433</v>
      </c>
      <c r="W281" s="14" t="n">
        <f aca="false">M281*R281</f>
        <v>6433</v>
      </c>
      <c r="X281" s="18" t="n">
        <f aca="false">V281-W281</f>
        <v>0</v>
      </c>
      <c r="Y281" s="9" t="s">
        <v>38</v>
      </c>
    </row>
    <row r="282" customFormat="false" ht="13.8" hidden="false" customHeight="false" outlineLevel="0" collapsed="false">
      <c r="A282" s="0" t="n">
        <v>281</v>
      </c>
      <c r="B282" s="9" t="s">
        <v>25</v>
      </c>
      <c r="C282" s="9" t="s">
        <v>26</v>
      </c>
      <c r="D282" s="1" t="s">
        <v>27</v>
      </c>
      <c r="E282" s="1" t="s">
        <v>28</v>
      </c>
      <c r="F282" s="9" t="s">
        <v>29</v>
      </c>
      <c r="G282" s="10" t="n">
        <v>1789</v>
      </c>
      <c r="H282" s="9" t="s">
        <v>30</v>
      </c>
      <c r="I282" s="10" t="s">
        <v>271</v>
      </c>
      <c r="J282" s="9" t="n">
        <v>11</v>
      </c>
      <c r="K282" s="12" t="s">
        <v>185</v>
      </c>
      <c r="L282" s="13" t="s">
        <v>39</v>
      </c>
      <c r="M282" s="14" t="n">
        <v>88600</v>
      </c>
      <c r="N282" s="15" t="s">
        <v>45</v>
      </c>
      <c r="O282" s="14"/>
      <c r="P282" s="14"/>
      <c r="Q282" s="16"/>
      <c r="R282" s="0"/>
      <c r="S282" s="14" t="n">
        <v>4430</v>
      </c>
      <c r="T282" s="14"/>
      <c r="U282" s="14"/>
      <c r="V282" s="14" t="n">
        <f aca="false">S282+(T282*0.05)+(U282/240)</f>
        <v>4430</v>
      </c>
      <c r="W282" s="0"/>
      <c r="X282" s="0"/>
      <c r="Y282" s="9" t="s">
        <v>277</v>
      </c>
    </row>
    <row r="283" customFormat="false" ht="13.8" hidden="false" customHeight="false" outlineLevel="0" collapsed="false">
      <c r="A283" s="0" t="n">
        <v>282</v>
      </c>
      <c r="B283" s="9" t="s">
        <v>25</v>
      </c>
      <c r="C283" s="9" t="s">
        <v>26</v>
      </c>
      <c r="D283" s="1" t="s">
        <v>27</v>
      </c>
      <c r="E283" s="1" t="s">
        <v>28</v>
      </c>
      <c r="F283" s="9" t="s">
        <v>29</v>
      </c>
      <c r="G283" s="10" t="n">
        <v>1789</v>
      </c>
      <c r="H283" s="9" t="s">
        <v>30</v>
      </c>
      <c r="I283" s="10" t="s">
        <v>271</v>
      </c>
      <c r="J283" s="9" t="n">
        <v>11</v>
      </c>
      <c r="K283" s="12" t="s">
        <v>185</v>
      </c>
      <c r="L283" s="13" t="s">
        <v>273</v>
      </c>
      <c r="M283" s="14" t="n">
        <v>12000</v>
      </c>
      <c r="N283" s="15" t="s">
        <v>45</v>
      </c>
      <c r="O283" s="14"/>
      <c r="P283" s="14"/>
      <c r="Q283" s="16"/>
      <c r="R283" s="0"/>
      <c r="S283" s="14" t="n">
        <v>60</v>
      </c>
      <c r="T283" s="14"/>
      <c r="U283" s="14"/>
      <c r="V283" s="14" t="n">
        <f aca="false">S283+(T283*0.05)+(U283/240)</f>
        <v>60</v>
      </c>
      <c r="W283" s="0"/>
      <c r="X283" s="0"/>
      <c r="Y283" s="9" t="s">
        <v>277</v>
      </c>
    </row>
    <row r="284" customFormat="false" ht="13.8" hidden="false" customHeight="false" outlineLevel="0" collapsed="false">
      <c r="A284" s="0" t="n">
        <v>283</v>
      </c>
      <c r="B284" s="9" t="s">
        <v>25</v>
      </c>
      <c r="C284" s="9" t="s">
        <v>26</v>
      </c>
      <c r="D284" s="1" t="s">
        <v>27</v>
      </c>
      <c r="E284" s="1" t="s">
        <v>28</v>
      </c>
      <c r="F284" s="9" t="s">
        <v>29</v>
      </c>
      <c r="G284" s="10" t="n">
        <v>1789</v>
      </c>
      <c r="H284" s="9" t="s">
        <v>30</v>
      </c>
      <c r="I284" s="10" t="s">
        <v>271</v>
      </c>
      <c r="J284" s="9" t="n">
        <v>11</v>
      </c>
      <c r="K284" s="12" t="s">
        <v>186</v>
      </c>
      <c r="L284" s="13" t="s">
        <v>39</v>
      </c>
      <c r="M284" s="14" t="n">
        <v>104200</v>
      </c>
      <c r="N284" s="15" t="s">
        <v>45</v>
      </c>
      <c r="O284" s="14"/>
      <c r="P284" s="14"/>
      <c r="Q284" s="16"/>
      <c r="R284" s="0"/>
      <c r="S284" s="14" t="n">
        <v>5200</v>
      </c>
      <c r="T284" s="14"/>
      <c r="U284" s="14"/>
      <c r="V284" s="14" t="n">
        <f aca="false">S284+(T284*0.05)+(U284/240)</f>
        <v>5200</v>
      </c>
      <c r="W284" s="0"/>
      <c r="X284" s="0"/>
      <c r="Y284" s="9"/>
    </row>
    <row r="285" customFormat="false" ht="13.8" hidden="false" customHeight="false" outlineLevel="0" collapsed="false">
      <c r="A285" s="0" t="n">
        <v>284</v>
      </c>
      <c r="B285" s="9" t="s">
        <v>25</v>
      </c>
      <c r="C285" s="9" t="s">
        <v>26</v>
      </c>
      <c r="D285" s="1" t="s">
        <v>27</v>
      </c>
      <c r="E285" s="1" t="s">
        <v>28</v>
      </c>
      <c r="F285" s="9" t="s">
        <v>29</v>
      </c>
      <c r="G285" s="10" t="n">
        <v>1789</v>
      </c>
      <c r="H285" s="9" t="s">
        <v>30</v>
      </c>
      <c r="I285" s="10" t="s">
        <v>271</v>
      </c>
      <c r="J285" s="9" t="n">
        <v>11</v>
      </c>
      <c r="K285" s="12" t="s">
        <v>186</v>
      </c>
      <c r="L285" s="13" t="s">
        <v>273</v>
      </c>
      <c r="M285" s="14" t="n">
        <v>16300</v>
      </c>
      <c r="N285" s="15" t="s">
        <v>45</v>
      </c>
      <c r="O285" s="14"/>
      <c r="P285" s="14"/>
      <c r="Q285" s="16"/>
      <c r="R285" s="0"/>
      <c r="S285" s="14" t="n">
        <v>815</v>
      </c>
      <c r="T285" s="14"/>
      <c r="U285" s="14"/>
      <c r="V285" s="14" t="n">
        <f aca="false">S285+(T285*0.05)+(U285/240)</f>
        <v>815</v>
      </c>
      <c r="W285" s="0"/>
      <c r="X285" s="0"/>
      <c r="Y285" s="9"/>
    </row>
    <row r="286" customFormat="false" ht="13.8" hidden="false" customHeight="false" outlineLevel="0" collapsed="false">
      <c r="A286" s="0" t="n">
        <v>285</v>
      </c>
      <c r="B286" s="9" t="s">
        <v>25</v>
      </c>
      <c r="C286" s="9" t="s">
        <v>26</v>
      </c>
      <c r="D286" s="1" t="s">
        <v>27</v>
      </c>
      <c r="E286" s="1" t="s">
        <v>28</v>
      </c>
      <c r="F286" s="9" t="s">
        <v>29</v>
      </c>
      <c r="G286" s="10" t="n">
        <v>1789</v>
      </c>
      <c r="H286" s="9" t="s">
        <v>30</v>
      </c>
      <c r="I286" s="10" t="s">
        <v>271</v>
      </c>
      <c r="J286" s="9" t="n">
        <v>11</v>
      </c>
      <c r="K286" s="12" t="s">
        <v>298</v>
      </c>
      <c r="L286" s="13" t="s">
        <v>37</v>
      </c>
      <c r="M286" s="14"/>
      <c r="N286" s="15"/>
      <c r="O286" s="14"/>
      <c r="P286" s="14"/>
      <c r="Q286" s="16"/>
      <c r="R286" s="0"/>
      <c r="S286" s="14" t="n">
        <v>1040</v>
      </c>
      <c r="T286" s="14"/>
      <c r="U286" s="14"/>
      <c r="V286" s="14" t="n">
        <f aca="false">S286+(T286*0.05)+(U286/240)</f>
        <v>1040</v>
      </c>
      <c r="W286" s="0"/>
      <c r="X286" s="0"/>
      <c r="Y286" s="9"/>
    </row>
    <row r="287" customFormat="false" ht="13.8" hidden="false" customHeight="false" outlineLevel="0" collapsed="false">
      <c r="A287" s="0" t="n">
        <v>286</v>
      </c>
      <c r="B287" s="9" t="s">
        <v>25</v>
      </c>
      <c r="C287" s="9" t="s">
        <v>26</v>
      </c>
      <c r="D287" s="1" t="s">
        <v>27</v>
      </c>
      <c r="E287" s="1" t="s">
        <v>28</v>
      </c>
      <c r="F287" s="9" t="s">
        <v>29</v>
      </c>
      <c r="G287" s="10" t="n">
        <v>1789</v>
      </c>
      <c r="H287" s="9" t="s">
        <v>30</v>
      </c>
      <c r="I287" s="10" t="s">
        <v>271</v>
      </c>
      <c r="J287" s="9" t="n">
        <v>11</v>
      </c>
      <c r="K287" s="12" t="s">
        <v>299</v>
      </c>
      <c r="L287" s="13" t="s">
        <v>37</v>
      </c>
      <c r="M287" s="14" t="n">
        <v>7130</v>
      </c>
      <c r="N287" s="15" t="s">
        <v>34</v>
      </c>
      <c r="O287" s="14"/>
      <c r="P287" s="14"/>
      <c r="Q287" s="16"/>
      <c r="R287" s="0"/>
      <c r="S287" s="14" t="n">
        <v>1854</v>
      </c>
      <c r="T287" s="14"/>
      <c r="U287" s="14"/>
      <c r="V287" s="14" t="n">
        <f aca="false">S287+(T287*0.05)+(U287/240)</f>
        <v>1854</v>
      </c>
      <c r="W287" s="0"/>
      <c r="X287" s="0"/>
      <c r="Y287" s="9" t="s">
        <v>277</v>
      </c>
    </row>
    <row r="288" customFormat="false" ht="13.8" hidden="false" customHeight="false" outlineLevel="0" collapsed="false">
      <c r="A288" s="0" t="n">
        <v>287</v>
      </c>
      <c r="B288" s="9" t="s">
        <v>25</v>
      </c>
      <c r="C288" s="9" t="s">
        <v>26</v>
      </c>
      <c r="D288" s="1" t="s">
        <v>27</v>
      </c>
      <c r="E288" s="1" t="s">
        <v>28</v>
      </c>
      <c r="F288" s="9" t="s">
        <v>29</v>
      </c>
      <c r="G288" s="10" t="n">
        <v>1789</v>
      </c>
      <c r="H288" s="9" t="s">
        <v>30</v>
      </c>
      <c r="I288" s="10" t="s">
        <v>271</v>
      </c>
      <c r="J288" s="9" t="n">
        <v>11</v>
      </c>
      <c r="K288" s="12" t="s">
        <v>299</v>
      </c>
      <c r="L288" s="13" t="s">
        <v>39</v>
      </c>
      <c r="M288" s="14" t="n">
        <v>188710</v>
      </c>
      <c r="N288" s="15" t="s">
        <v>34</v>
      </c>
      <c r="O288" s="14"/>
      <c r="P288" s="14"/>
      <c r="Q288" s="16"/>
      <c r="R288" s="0"/>
      <c r="S288" s="14" t="n">
        <v>56613</v>
      </c>
      <c r="T288" s="14"/>
      <c r="U288" s="14"/>
      <c r="V288" s="14" t="n">
        <f aca="false">S288+(T288*0.05)+(U288/240)</f>
        <v>56613</v>
      </c>
      <c r="W288" s="0"/>
      <c r="X288" s="0"/>
      <c r="Y288" s="9" t="s">
        <v>277</v>
      </c>
    </row>
    <row r="289" customFormat="false" ht="13.8" hidden="false" customHeight="false" outlineLevel="0" collapsed="false">
      <c r="A289" s="0" t="n">
        <v>288</v>
      </c>
      <c r="B289" s="9" t="s">
        <v>25</v>
      </c>
      <c r="C289" s="9" t="s">
        <v>26</v>
      </c>
      <c r="D289" s="1" t="s">
        <v>27</v>
      </c>
      <c r="E289" s="1" t="s">
        <v>28</v>
      </c>
      <c r="F289" s="9" t="s">
        <v>29</v>
      </c>
      <c r="G289" s="10" t="n">
        <v>1789</v>
      </c>
      <c r="H289" s="9" t="s">
        <v>30</v>
      </c>
      <c r="I289" s="10" t="s">
        <v>271</v>
      </c>
      <c r="J289" s="9" t="n">
        <v>11</v>
      </c>
      <c r="K289" s="12" t="s">
        <v>299</v>
      </c>
      <c r="L289" s="13" t="s">
        <v>273</v>
      </c>
      <c r="M289" s="14" t="n">
        <v>360</v>
      </c>
      <c r="N289" s="15" t="s">
        <v>34</v>
      </c>
      <c r="O289" s="14"/>
      <c r="P289" s="14"/>
      <c r="Q289" s="16"/>
      <c r="R289" s="0"/>
      <c r="S289" s="14" t="n">
        <v>108</v>
      </c>
      <c r="T289" s="14"/>
      <c r="U289" s="14"/>
      <c r="V289" s="14" t="n">
        <f aca="false">S289+(T289*0.05)+(U289/240)</f>
        <v>108</v>
      </c>
      <c r="W289" s="0"/>
      <c r="X289" s="0"/>
      <c r="Y289" s="9" t="s">
        <v>277</v>
      </c>
    </row>
    <row r="290" customFormat="false" ht="13.8" hidden="false" customHeight="false" outlineLevel="0" collapsed="false">
      <c r="A290" s="0" t="n">
        <v>289</v>
      </c>
      <c r="B290" s="9" t="s">
        <v>25</v>
      </c>
      <c r="C290" s="9" t="s">
        <v>26</v>
      </c>
      <c r="D290" s="1" t="s">
        <v>27</v>
      </c>
      <c r="E290" s="1" t="s">
        <v>28</v>
      </c>
      <c r="F290" s="9" t="s">
        <v>29</v>
      </c>
      <c r="G290" s="10" t="n">
        <v>1789</v>
      </c>
      <c r="H290" s="9" t="s">
        <v>30</v>
      </c>
      <c r="I290" s="10" t="s">
        <v>271</v>
      </c>
      <c r="J290" s="9" t="n">
        <v>11</v>
      </c>
      <c r="K290" s="12" t="s">
        <v>188</v>
      </c>
      <c r="L290" s="13" t="s">
        <v>39</v>
      </c>
      <c r="M290" s="14" t="n">
        <f aca="false">89062/30</f>
        <v>2968.73333333333</v>
      </c>
      <c r="N290" s="15" t="s">
        <v>34</v>
      </c>
      <c r="O290" s="14" t="n">
        <v>4</v>
      </c>
      <c r="P290" s="14" t="n">
        <v>10</v>
      </c>
      <c r="Q290" s="16"/>
      <c r="R290" s="17" t="n">
        <f aca="false">O290+(0.05*P290)+(Q290/240)</f>
        <v>4.5</v>
      </c>
      <c r="S290" s="14" t="n">
        <v>13359</v>
      </c>
      <c r="T290" s="14"/>
      <c r="U290" s="14"/>
      <c r="V290" s="14" t="n">
        <f aca="false">S290+(T290*0.05)+(U290/240)</f>
        <v>13359</v>
      </c>
      <c r="W290" s="14" t="n">
        <f aca="false">M290*R290</f>
        <v>13359.3</v>
      </c>
      <c r="X290" s="18" t="n">
        <f aca="false">V290-W290</f>
        <v>-0.299999999999272</v>
      </c>
      <c r="Y290" s="9" t="s">
        <v>300</v>
      </c>
    </row>
    <row r="291" customFormat="false" ht="13.8" hidden="false" customHeight="false" outlineLevel="0" collapsed="false">
      <c r="A291" s="0" t="n">
        <v>290</v>
      </c>
      <c r="B291" s="9" t="s">
        <v>25</v>
      </c>
      <c r="C291" s="9" t="s">
        <v>26</v>
      </c>
      <c r="D291" s="1" t="s">
        <v>27</v>
      </c>
      <c r="E291" s="1" t="s">
        <v>28</v>
      </c>
      <c r="F291" s="9" t="s">
        <v>29</v>
      </c>
      <c r="G291" s="10" t="n">
        <v>1789</v>
      </c>
      <c r="H291" s="9" t="s">
        <v>30</v>
      </c>
      <c r="I291" s="10" t="s">
        <v>271</v>
      </c>
      <c r="J291" s="9" t="n">
        <v>11</v>
      </c>
      <c r="K291" s="12" t="s">
        <v>188</v>
      </c>
      <c r="L291" s="13" t="s">
        <v>273</v>
      </c>
      <c r="M291" s="14" t="n">
        <f aca="false">435660/30</f>
        <v>14522</v>
      </c>
      <c r="N291" s="15" t="s">
        <v>34</v>
      </c>
      <c r="O291" s="14" t="n">
        <v>4</v>
      </c>
      <c r="P291" s="14" t="n">
        <v>10</v>
      </c>
      <c r="Q291" s="16"/>
      <c r="R291" s="17" t="n">
        <f aca="false">O291+(0.05*P291)+(Q291/240)</f>
        <v>4.5</v>
      </c>
      <c r="S291" s="14" t="n">
        <v>65346</v>
      </c>
      <c r="T291" s="14"/>
      <c r="U291" s="14"/>
      <c r="V291" s="14" t="n">
        <f aca="false">S291+(T291*0.05)+(U291/240)</f>
        <v>65346</v>
      </c>
      <c r="W291" s="14" t="n">
        <f aca="false">M291*R291</f>
        <v>65349</v>
      </c>
      <c r="X291" s="18" t="n">
        <f aca="false">V291-W291</f>
        <v>-3</v>
      </c>
      <c r="Y291" s="9" t="s">
        <v>300</v>
      </c>
    </row>
    <row r="292" customFormat="false" ht="13.8" hidden="false" customHeight="false" outlineLevel="0" collapsed="false">
      <c r="A292" s="0" t="n">
        <v>291</v>
      </c>
      <c r="B292" s="9" t="s">
        <v>25</v>
      </c>
      <c r="C292" s="9" t="s">
        <v>26</v>
      </c>
      <c r="D292" s="1" t="s">
        <v>27</v>
      </c>
      <c r="E292" s="1" t="s">
        <v>28</v>
      </c>
      <c r="F292" s="9" t="s">
        <v>29</v>
      </c>
      <c r="G292" s="10" t="n">
        <v>1789</v>
      </c>
      <c r="H292" s="9" t="s">
        <v>30</v>
      </c>
      <c r="I292" s="10" t="s">
        <v>271</v>
      </c>
      <c r="J292" s="9" t="n">
        <v>11</v>
      </c>
      <c r="K292" s="12" t="s">
        <v>301</v>
      </c>
      <c r="L292" s="13" t="s">
        <v>54</v>
      </c>
      <c r="M292" s="14" t="n">
        <v>30</v>
      </c>
      <c r="N292" s="15" t="s">
        <v>45</v>
      </c>
      <c r="O292" s="14"/>
      <c r="P292" s="14"/>
      <c r="Q292" s="16"/>
      <c r="R292" s="0"/>
      <c r="S292" s="14" t="n">
        <v>180</v>
      </c>
      <c r="T292" s="14"/>
      <c r="U292" s="14"/>
      <c r="V292" s="14" t="n">
        <f aca="false">S292+(T292*0.05)+(U292/240)</f>
        <v>180</v>
      </c>
      <c r="W292" s="0"/>
      <c r="X292" s="0"/>
      <c r="Y292" s="9" t="s">
        <v>277</v>
      </c>
    </row>
    <row r="293" customFormat="false" ht="13.8" hidden="false" customHeight="false" outlineLevel="0" collapsed="false">
      <c r="A293" s="0" t="n">
        <v>292</v>
      </c>
      <c r="B293" s="9" t="s">
        <v>25</v>
      </c>
      <c r="C293" s="9" t="s">
        <v>26</v>
      </c>
      <c r="D293" s="1" t="s">
        <v>27</v>
      </c>
      <c r="E293" s="1" t="s">
        <v>28</v>
      </c>
      <c r="F293" s="9" t="s">
        <v>29</v>
      </c>
      <c r="G293" s="10" t="n">
        <v>1789</v>
      </c>
      <c r="H293" s="9" t="s">
        <v>30</v>
      </c>
      <c r="I293" s="10" t="s">
        <v>271</v>
      </c>
      <c r="J293" s="9" t="n">
        <v>11</v>
      </c>
      <c r="K293" s="12" t="s">
        <v>302</v>
      </c>
      <c r="L293" s="13" t="s">
        <v>37</v>
      </c>
      <c r="M293" s="14" t="n">
        <v>1079</v>
      </c>
      <c r="N293" s="15" t="s">
        <v>34</v>
      </c>
      <c r="O293" s="14" t="n">
        <v>0.25</v>
      </c>
      <c r="P293" s="14"/>
      <c r="Q293" s="16"/>
      <c r="R293" s="17" t="n">
        <f aca="false">O293+(0.05*P293)+(Q293/240)</f>
        <v>0.25</v>
      </c>
      <c r="S293" s="14" t="n">
        <v>269</v>
      </c>
      <c r="T293" s="14"/>
      <c r="U293" s="14"/>
      <c r="V293" s="14" t="n">
        <f aca="false">S293+(T293*0.05)+(U293/240)</f>
        <v>269</v>
      </c>
      <c r="W293" s="14" t="n">
        <f aca="false">M293*R293</f>
        <v>269.75</v>
      </c>
      <c r="X293" s="18" t="n">
        <f aca="false">V293-W293</f>
        <v>-0.75</v>
      </c>
      <c r="Y293" s="9" t="s">
        <v>195</v>
      </c>
    </row>
    <row r="294" customFormat="false" ht="13.8" hidden="false" customHeight="false" outlineLevel="0" collapsed="false">
      <c r="A294" s="0" t="n">
        <v>293</v>
      </c>
      <c r="B294" s="9" t="s">
        <v>25</v>
      </c>
      <c r="C294" s="9" t="s">
        <v>26</v>
      </c>
      <c r="D294" s="1" t="s">
        <v>27</v>
      </c>
      <c r="E294" s="1" t="s">
        <v>28</v>
      </c>
      <c r="F294" s="9" t="s">
        <v>29</v>
      </c>
      <c r="G294" s="10" t="n">
        <v>1789</v>
      </c>
      <c r="H294" s="9" t="s">
        <v>30</v>
      </c>
      <c r="I294" s="10" t="s">
        <v>271</v>
      </c>
      <c r="J294" s="9" t="n">
        <v>11</v>
      </c>
      <c r="K294" s="12" t="s">
        <v>303</v>
      </c>
      <c r="L294" s="13" t="s">
        <v>39</v>
      </c>
      <c r="M294" s="14" t="n">
        <v>1928</v>
      </c>
      <c r="N294" s="15" t="s">
        <v>34</v>
      </c>
      <c r="O294" s="14" t="n">
        <v>0.35</v>
      </c>
      <c r="P294" s="14"/>
      <c r="Q294" s="16"/>
      <c r="R294" s="17" t="n">
        <f aca="false">O294+(0.05*P294)+(Q294/240)</f>
        <v>0.35</v>
      </c>
      <c r="S294" s="14" t="n">
        <v>677</v>
      </c>
      <c r="T294" s="14"/>
      <c r="U294" s="14"/>
      <c r="V294" s="14" t="n">
        <f aca="false">S294+(T294*0.05)+(U294/240)</f>
        <v>677</v>
      </c>
      <c r="W294" s="14" t="n">
        <f aca="false">M294*R294</f>
        <v>674.8</v>
      </c>
      <c r="X294" s="18" t="n">
        <f aca="false">V294-W294</f>
        <v>2.19999999999993</v>
      </c>
      <c r="Y294" s="9" t="s">
        <v>98</v>
      </c>
    </row>
    <row r="295" customFormat="false" ht="13.8" hidden="false" customHeight="false" outlineLevel="0" collapsed="false">
      <c r="A295" s="0" t="n">
        <v>294</v>
      </c>
      <c r="B295" s="9" t="s">
        <v>25</v>
      </c>
      <c r="C295" s="9" t="s">
        <v>26</v>
      </c>
      <c r="D295" s="1" t="s">
        <v>27</v>
      </c>
      <c r="E295" s="1" t="s">
        <v>28</v>
      </c>
      <c r="F295" s="9" t="s">
        <v>29</v>
      </c>
      <c r="G295" s="10" t="n">
        <v>1789</v>
      </c>
      <c r="H295" s="9" t="s">
        <v>30</v>
      </c>
      <c r="I295" s="10" t="s">
        <v>271</v>
      </c>
      <c r="J295" s="9" t="n">
        <v>12</v>
      </c>
      <c r="K295" s="12" t="s">
        <v>75</v>
      </c>
      <c r="L295" s="13" t="s">
        <v>109</v>
      </c>
      <c r="M295" s="14" t="n">
        <v>627745</v>
      </c>
      <c r="N295" s="15" t="s">
        <v>34</v>
      </c>
      <c r="O295" s="14" t="n">
        <v>0.15</v>
      </c>
      <c r="P295" s="14"/>
      <c r="Q295" s="16"/>
      <c r="R295" s="17" t="n">
        <f aca="false">O295+(0.05*P295)+(Q295/240)</f>
        <v>0.15</v>
      </c>
      <c r="S295" s="14" t="n">
        <v>94162</v>
      </c>
      <c r="T295" s="14"/>
      <c r="U295" s="14"/>
      <c r="V295" s="14" t="n">
        <f aca="false">S295+(T295*0.05)+(U295/240)</f>
        <v>94162</v>
      </c>
      <c r="W295" s="14" t="n">
        <f aca="false">M295*R295</f>
        <v>94161.75</v>
      </c>
      <c r="X295" s="18" t="n">
        <f aca="false">V295-W295</f>
        <v>0.25</v>
      </c>
      <c r="Y295" s="9" t="s">
        <v>296</v>
      </c>
    </row>
    <row r="296" customFormat="false" ht="13.8" hidden="false" customHeight="false" outlineLevel="0" collapsed="false">
      <c r="A296" s="0" t="n">
        <v>295</v>
      </c>
      <c r="B296" s="9" t="s">
        <v>25</v>
      </c>
      <c r="C296" s="9" t="s">
        <v>26</v>
      </c>
      <c r="D296" s="1" t="s">
        <v>27</v>
      </c>
      <c r="E296" s="1" t="s">
        <v>28</v>
      </c>
      <c r="F296" s="9" t="s">
        <v>29</v>
      </c>
      <c r="G296" s="10" t="n">
        <v>1789</v>
      </c>
      <c r="H296" s="9" t="s">
        <v>30</v>
      </c>
      <c r="I296" s="10" t="s">
        <v>271</v>
      </c>
      <c r="J296" s="9" t="n">
        <v>12</v>
      </c>
      <c r="K296" s="12" t="s">
        <v>75</v>
      </c>
      <c r="L296" s="13" t="s">
        <v>276</v>
      </c>
      <c r="M296" s="14" t="n">
        <v>138000</v>
      </c>
      <c r="N296" s="15" t="s">
        <v>34</v>
      </c>
      <c r="O296" s="14" t="n">
        <v>0.15</v>
      </c>
      <c r="P296" s="14"/>
      <c r="Q296" s="16"/>
      <c r="R296" s="17" t="n">
        <f aca="false">O296+(0.05*P296)+(Q296/240)</f>
        <v>0.15</v>
      </c>
      <c r="S296" s="14" t="n">
        <v>20700</v>
      </c>
      <c r="T296" s="14"/>
      <c r="U296" s="14"/>
      <c r="V296" s="14" t="n">
        <f aca="false">S296+(T296*0.05)+(U296/240)</f>
        <v>20700</v>
      </c>
      <c r="W296" s="14" t="n">
        <f aca="false">M296*R296</f>
        <v>20700</v>
      </c>
      <c r="X296" s="18" t="n">
        <f aca="false">V296-W296</f>
        <v>0</v>
      </c>
      <c r="Y296" s="9" t="s">
        <v>296</v>
      </c>
    </row>
    <row r="297" customFormat="false" ht="13.8" hidden="false" customHeight="false" outlineLevel="0" collapsed="false">
      <c r="A297" s="0" t="n">
        <v>296</v>
      </c>
      <c r="B297" s="9" t="s">
        <v>25</v>
      </c>
      <c r="C297" s="9" t="s">
        <v>26</v>
      </c>
      <c r="D297" s="1" t="s">
        <v>27</v>
      </c>
      <c r="E297" s="1" t="s">
        <v>28</v>
      </c>
      <c r="F297" s="9" t="s">
        <v>29</v>
      </c>
      <c r="G297" s="10" t="n">
        <v>1789</v>
      </c>
      <c r="H297" s="9" t="s">
        <v>30</v>
      </c>
      <c r="I297" s="10" t="s">
        <v>271</v>
      </c>
      <c r="J297" s="9" t="n">
        <v>12</v>
      </c>
      <c r="K297" s="12" t="s">
        <v>202</v>
      </c>
      <c r="L297" s="13" t="s">
        <v>37</v>
      </c>
      <c r="M297" s="14" t="n">
        <v>9468</v>
      </c>
      <c r="N297" s="15" t="s">
        <v>34</v>
      </c>
      <c r="O297" s="14" t="n">
        <v>1</v>
      </c>
      <c r="P297" s="14"/>
      <c r="Q297" s="16"/>
      <c r="R297" s="17" t="n">
        <f aca="false">O297+(0.05*P297)+(Q297/240)</f>
        <v>1</v>
      </c>
      <c r="S297" s="14" t="n">
        <v>9468</v>
      </c>
      <c r="T297" s="14"/>
      <c r="U297" s="14"/>
      <c r="V297" s="14" t="n">
        <f aca="false">S297+(T297*0.05)+(U297/240)</f>
        <v>9468</v>
      </c>
      <c r="W297" s="14" t="n">
        <f aca="false">M297*R297</f>
        <v>9468</v>
      </c>
      <c r="X297" s="18" t="n">
        <f aca="false">V297-W297</f>
        <v>0</v>
      </c>
      <c r="Y297" s="9" t="s">
        <v>304</v>
      </c>
    </row>
    <row r="298" customFormat="false" ht="13.8" hidden="false" customHeight="false" outlineLevel="0" collapsed="false">
      <c r="A298" s="0" t="n">
        <v>297</v>
      </c>
      <c r="B298" s="9" t="s">
        <v>25</v>
      </c>
      <c r="C298" s="9" t="s">
        <v>26</v>
      </c>
      <c r="D298" s="1" t="s">
        <v>27</v>
      </c>
      <c r="E298" s="1" t="s">
        <v>28</v>
      </c>
      <c r="F298" s="9" t="s">
        <v>29</v>
      </c>
      <c r="G298" s="10" t="n">
        <v>1789</v>
      </c>
      <c r="H298" s="9" t="s">
        <v>30</v>
      </c>
      <c r="I298" s="10" t="s">
        <v>271</v>
      </c>
      <c r="J298" s="9" t="n">
        <v>12</v>
      </c>
      <c r="K298" s="12" t="s">
        <v>305</v>
      </c>
      <c r="L298" s="13" t="s">
        <v>276</v>
      </c>
      <c r="M298" s="14" t="n">
        <v>1900</v>
      </c>
      <c r="N298" s="15" t="s">
        <v>34</v>
      </c>
      <c r="O298" s="14"/>
      <c r="P298" s="14"/>
      <c r="Q298" s="16"/>
      <c r="R298" s="0"/>
      <c r="S298" s="14" t="n">
        <v>400</v>
      </c>
      <c r="T298" s="14"/>
      <c r="U298" s="14"/>
      <c r="V298" s="14" t="n">
        <f aca="false">S298+(T298*0.05)+(U298/240)</f>
        <v>400</v>
      </c>
      <c r="W298" s="0"/>
      <c r="X298" s="0"/>
      <c r="Y298" s="9" t="s">
        <v>277</v>
      </c>
    </row>
    <row r="299" customFormat="false" ht="13.8" hidden="false" customHeight="false" outlineLevel="0" collapsed="false">
      <c r="A299" s="0" t="n">
        <v>298</v>
      </c>
      <c r="B299" s="9" t="s">
        <v>25</v>
      </c>
      <c r="C299" s="9" t="s">
        <v>26</v>
      </c>
      <c r="D299" s="1" t="s">
        <v>27</v>
      </c>
      <c r="E299" s="1" t="s">
        <v>28</v>
      </c>
      <c r="F299" s="9" t="s">
        <v>29</v>
      </c>
      <c r="G299" s="10" t="n">
        <v>1789</v>
      </c>
      <c r="H299" s="9" t="s">
        <v>30</v>
      </c>
      <c r="I299" s="10" t="s">
        <v>271</v>
      </c>
      <c r="J299" s="9" t="n">
        <v>12</v>
      </c>
      <c r="K299" s="12" t="s">
        <v>207</v>
      </c>
      <c r="L299" s="13" t="s">
        <v>37</v>
      </c>
      <c r="M299" s="14" t="n">
        <v>18019</v>
      </c>
      <c r="N299" s="15" t="s">
        <v>34</v>
      </c>
      <c r="O299" s="14"/>
      <c r="P299" s="14" t="n">
        <v>26</v>
      </c>
      <c r="Q299" s="16"/>
      <c r="R299" s="17" t="n">
        <f aca="false">O299+(0.05*P299)+(Q299/240)</f>
        <v>1.3</v>
      </c>
      <c r="S299" s="14" t="n">
        <v>23425</v>
      </c>
      <c r="T299" s="14"/>
      <c r="U299" s="14"/>
      <c r="V299" s="14" t="n">
        <f aca="false">S299+(T299*0.05)+(U299/240)</f>
        <v>23425</v>
      </c>
      <c r="W299" s="14" t="n">
        <f aca="false">M299*R299</f>
        <v>23424.7</v>
      </c>
      <c r="X299" s="18" t="n">
        <f aca="false">V299-W299</f>
        <v>0.299999999999272</v>
      </c>
      <c r="Y299" s="9"/>
    </row>
    <row r="300" customFormat="false" ht="13.8" hidden="false" customHeight="false" outlineLevel="0" collapsed="false">
      <c r="A300" s="0" t="n">
        <v>299</v>
      </c>
      <c r="B300" s="9" t="s">
        <v>25</v>
      </c>
      <c r="C300" s="9" t="s">
        <v>26</v>
      </c>
      <c r="D300" s="1" t="s">
        <v>27</v>
      </c>
      <c r="E300" s="1" t="s">
        <v>28</v>
      </c>
      <c r="F300" s="9" t="s">
        <v>29</v>
      </c>
      <c r="G300" s="10" t="n">
        <v>1789</v>
      </c>
      <c r="H300" s="9" t="s">
        <v>30</v>
      </c>
      <c r="I300" s="10" t="s">
        <v>271</v>
      </c>
      <c r="J300" s="9" t="n">
        <v>12</v>
      </c>
      <c r="K300" s="12" t="s">
        <v>306</v>
      </c>
      <c r="L300" s="13" t="s">
        <v>37</v>
      </c>
      <c r="M300" s="14" t="n">
        <v>5837</v>
      </c>
      <c r="N300" s="15" t="s">
        <v>34</v>
      </c>
      <c r="O300" s="14"/>
      <c r="P300" s="14" t="n">
        <v>20</v>
      </c>
      <c r="Q300" s="16"/>
      <c r="R300" s="17" t="n">
        <f aca="false">O300+(0.05*P300)+(Q300/240)</f>
        <v>1</v>
      </c>
      <c r="S300" s="14" t="n">
        <v>5837</v>
      </c>
      <c r="T300" s="14"/>
      <c r="U300" s="14"/>
      <c r="V300" s="14" t="n">
        <f aca="false">S300+(T300*0.05)+(U300/240)</f>
        <v>5837</v>
      </c>
      <c r="W300" s="14" t="n">
        <f aca="false">M300*R300</f>
        <v>5837</v>
      </c>
      <c r="X300" s="18" t="n">
        <f aca="false">V300-W300</f>
        <v>0</v>
      </c>
      <c r="Y300" s="9"/>
    </row>
    <row r="301" customFormat="false" ht="13.8" hidden="false" customHeight="false" outlineLevel="0" collapsed="false">
      <c r="A301" s="0" t="n">
        <v>300</v>
      </c>
      <c r="B301" s="9" t="s">
        <v>25</v>
      </c>
      <c r="C301" s="9" t="s">
        <v>26</v>
      </c>
      <c r="D301" s="1" t="s">
        <v>27</v>
      </c>
      <c r="E301" s="1" t="s">
        <v>28</v>
      </c>
      <c r="F301" s="9" t="s">
        <v>29</v>
      </c>
      <c r="G301" s="10" t="n">
        <v>1789</v>
      </c>
      <c r="H301" s="9" t="s">
        <v>30</v>
      </c>
      <c r="I301" s="10" t="s">
        <v>271</v>
      </c>
      <c r="J301" s="9" t="n">
        <v>12</v>
      </c>
      <c r="K301" s="12" t="s">
        <v>306</v>
      </c>
      <c r="L301" s="13" t="s">
        <v>54</v>
      </c>
      <c r="M301" s="14" t="n">
        <v>500</v>
      </c>
      <c r="N301" s="15" t="s">
        <v>34</v>
      </c>
      <c r="O301" s="14"/>
      <c r="P301" s="14" t="n">
        <v>20</v>
      </c>
      <c r="Q301" s="16"/>
      <c r="R301" s="17" t="n">
        <f aca="false">O301+(0.05*P301)+(Q301/240)</f>
        <v>1</v>
      </c>
      <c r="S301" s="14" t="n">
        <v>500</v>
      </c>
      <c r="T301" s="14"/>
      <c r="U301" s="14"/>
      <c r="V301" s="14" t="n">
        <f aca="false">S301+(T301*0.05)+(U301/240)</f>
        <v>500</v>
      </c>
      <c r="W301" s="14" t="n">
        <f aca="false">M301*R301</f>
        <v>500</v>
      </c>
      <c r="X301" s="18" t="n">
        <f aca="false">V301-W301</f>
        <v>0</v>
      </c>
      <c r="Y301" s="9"/>
    </row>
    <row r="302" customFormat="false" ht="13.8" hidden="false" customHeight="false" outlineLevel="0" collapsed="false">
      <c r="A302" s="0" t="n">
        <v>301</v>
      </c>
      <c r="B302" s="9" t="s">
        <v>25</v>
      </c>
      <c r="C302" s="9" t="s">
        <v>26</v>
      </c>
      <c r="D302" s="1" t="s">
        <v>27</v>
      </c>
      <c r="E302" s="1" t="s">
        <v>28</v>
      </c>
      <c r="F302" s="9" t="s">
        <v>29</v>
      </c>
      <c r="G302" s="10" t="n">
        <v>1789</v>
      </c>
      <c r="H302" s="9" t="s">
        <v>30</v>
      </c>
      <c r="I302" s="10" t="s">
        <v>271</v>
      </c>
      <c r="J302" s="9" t="n">
        <v>12</v>
      </c>
      <c r="K302" s="12" t="s">
        <v>79</v>
      </c>
      <c r="L302" s="13" t="s">
        <v>54</v>
      </c>
      <c r="M302" s="14" t="n">
        <v>7210</v>
      </c>
      <c r="N302" s="15" t="s">
        <v>34</v>
      </c>
      <c r="O302" s="14" t="n">
        <v>2</v>
      </c>
      <c r="P302" s="14"/>
      <c r="Q302" s="16"/>
      <c r="R302" s="17" t="n">
        <f aca="false">O302+(0.05*P302)+(Q302/240)</f>
        <v>2</v>
      </c>
      <c r="S302" s="14" t="n">
        <v>14420</v>
      </c>
      <c r="T302" s="14"/>
      <c r="U302" s="14"/>
      <c r="V302" s="14" t="n">
        <f aca="false">S302+(T302*0.05)+(U302/240)</f>
        <v>14420</v>
      </c>
      <c r="W302" s="14" t="n">
        <f aca="false">M302*R302</f>
        <v>14420</v>
      </c>
      <c r="X302" s="18" t="n">
        <f aca="false">V302-W302</f>
        <v>0</v>
      </c>
      <c r="Y302" s="9"/>
    </row>
    <row r="303" customFormat="false" ht="13.8" hidden="false" customHeight="false" outlineLevel="0" collapsed="false">
      <c r="A303" s="0" t="n">
        <v>302</v>
      </c>
      <c r="B303" s="9" t="s">
        <v>25</v>
      </c>
      <c r="C303" s="9" t="s">
        <v>26</v>
      </c>
      <c r="D303" s="1" t="s">
        <v>27</v>
      </c>
      <c r="E303" s="1" t="s">
        <v>28</v>
      </c>
      <c r="F303" s="9" t="s">
        <v>29</v>
      </c>
      <c r="G303" s="10" t="n">
        <v>1789</v>
      </c>
      <c r="H303" s="9" t="s">
        <v>30</v>
      </c>
      <c r="I303" s="10" t="s">
        <v>271</v>
      </c>
      <c r="J303" s="9" t="n">
        <v>12</v>
      </c>
      <c r="K303" s="12" t="s">
        <v>307</v>
      </c>
      <c r="L303" s="13" t="s">
        <v>54</v>
      </c>
      <c r="M303" s="14" t="n">
        <v>2800</v>
      </c>
      <c r="N303" s="15" t="s">
        <v>34</v>
      </c>
      <c r="O303" s="14"/>
      <c r="P303" s="14" t="n">
        <v>30</v>
      </c>
      <c r="Q303" s="16"/>
      <c r="R303" s="17" t="n">
        <f aca="false">O303+(0.05*P303)+(Q303/240)</f>
        <v>1.5</v>
      </c>
      <c r="S303" s="14" t="n">
        <v>4200</v>
      </c>
      <c r="T303" s="14"/>
      <c r="U303" s="14"/>
      <c r="V303" s="14" t="n">
        <f aca="false">S303+(T303*0.05)+(U303/240)</f>
        <v>4200</v>
      </c>
      <c r="W303" s="14" t="n">
        <f aca="false">M303*R303</f>
        <v>4200</v>
      </c>
      <c r="X303" s="18" t="n">
        <f aca="false">V303-W303</f>
        <v>0</v>
      </c>
      <c r="Y303" s="9"/>
    </row>
    <row r="304" customFormat="false" ht="13.8" hidden="false" customHeight="false" outlineLevel="0" collapsed="false">
      <c r="A304" s="0" t="n">
        <v>303</v>
      </c>
      <c r="B304" s="9" t="s">
        <v>25</v>
      </c>
      <c r="C304" s="9" t="s">
        <v>26</v>
      </c>
      <c r="D304" s="1" t="s">
        <v>27</v>
      </c>
      <c r="E304" s="1" t="s">
        <v>28</v>
      </c>
      <c r="F304" s="9" t="s">
        <v>29</v>
      </c>
      <c r="G304" s="10" t="n">
        <v>1789</v>
      </c>
      <c r="H304" s="9" t="s">
        <v>30</v>
      </c>
      <c r="I304" s="10" t="s">
        <v>271</v>
      </c>
      <c r="J304" s="9" t="n">
        <v>12</v>
      </c>
      <c r="K304" s="12" t="s">
        <v>308</v>
      </c>
      <c r="L304" s="13" t="s">
        <v>276</v>
      </c>
      <c r="M304" s="14" t="n">
        <v>1050</v>
      </c>
      <c r="N304" s="15" t="s">
        <v>34</v>
      </c>
      <c r="O304" s="14"/>
      <c r="P304" s="14"/>
      <c r="Q304" s="16"/>
      <c r="R304" s="0"/>
      <c r="S304" s="14" t="n">
        <v>130</v>
      </c>
      <c r="T304" s="14"/>
      <c r="U304" s="14"/>
      <c r="V304" s="14" t="n">
        <f aca="false">S304+(T304*0.05)+(U304/240)</f>
        <v>130</v>
      </c>
      <c r="W304" s="0"/>
      <c r="X304" s="0"/>
      <c r="Y304" s="9" t="s">
        <v>277</v>
      </c>
    </row>
    <row r="305" customFormat="false" ht="13.8" hidden="false" customHeight="false" outlineLevel="0" collapsed="false">
      <c r="A305" s="0" t="n">
        <v>304</v>
      </c>
      <c r="B305" s="9" t="s">
        <v>25</v>
      </c>
      <c r="C305" s="9" t="s">
        <v>26</v>
      </c>
      <c r="D305" s="1" t="s">
        <v>27</v>
      </c>
      <c r="E305" s="1" t="s">
        <v>28</v>
      </c>
      <c r="F305" s="9" t="s">
        <v>29</v>
      </c>
      <c r="G305" s="10" t="n">
        <v>1789</v>
      </c>
      <c r="H305" s="9" t="s">
        <v>30</v>
      </c>
      <c r="I305" s="10" t="s">
        <v>271</v>
      </c>
      <c r="J305" s="9" t="n">
        <v>12</v>
      </c>
      <c r="K305" s="12" t="s">
        <v>309</v>
      </c>
      <c r="L305" s="13" t="s">
        <v>37</v>
      </c>
      <c r="M305" s="14" t="n">
        <v>15000</v>
      </c>
      <c r="N305" s="15" t="s">
        <v>45</v>
      </c>
      <c r="O305" s="14" t="n">
        <v>0.01</v>
      </c>
      <c r="P305" s="14"/>
      <c r="Q305" s="16"/>
      <c r="R305" s="17" t="n">
        <f aca="false">O305+(0.05*P305)+(Q305/240)</f>
        <v>0.01</v>
      </c>
      <c r="S305" s="14" t="n">
        <v>150</v>
      </c>
      <c r="T305" s="14"/>
      <c r="U305" s="14"/>
      <c r="V305" s="14" t="n">
        <f aca="false">S305+(T305*0.05)+(U305/240)</f>
        <v>150</v>
      </c>
      <c r="W305" s="14" t="n">
        <f aca="false">M305*R305</f>
        <v>150</v>
      </c>
      <c r="X305" s="18" t="n">
        <f aca="false">V305-W305</f>
        <v>0</v>
      </c>
      <c r="Y305" s="9" t="s">
        <v>310</v>
      </c>
    </row>
    <row r="306" customFormat="false" ht="13.8" hidden="false" customHeight="false" outlineLevel="0" collapsed="false">
      <c r="A306" s="0" t="n">
        <v>305</v>
      </c>
      <c r="B306" s="9" t="s">
        <v>25</v>
      </c>
      <c r="C306" s="9" t="s">
        <v>26</v>
      </c>
      <c r="D306" s="1" t="s">
        <v>27</v>
      </c>
      <c r="E306" s="1" t="s">
        <v>28</v>
      </c>
      <c r="F306" s="9" t="s">
        <v>29</v>
      </c>
      <c r="G306" s="10" t="n">
        <v>1789</v>
      </c>
      <c r="H306" s="9" t="s">
        <v>30</v>
      </c>
      <c r="I306" s="10" t="s">
        <v>271</v>
      </c>
      <c r="J306" s="9" t="n">
        <v>12</v>
      </c>
      <c r="K306" s="12" t="s">
        <v>311</v>
      </c>
      <c r="L306" s="13" t="s">
        <v>37</v>
      </c>
      <c r="M306" s="14" t="n">
        <v>4600</v>
      </c>
      <c r="N306" s="15" t="s">
        <v>34</v>
      </c>
      <c r="O306" s="14" t="n">
        <v>0.2</v>
      </c>
      <c r="P306" s="14"/>
      <c r="Q306" s="16"/>
      <c r="R306" s="17" t="n">
        <f aca="false">O306+(0.05*P306)+(Q306/240)</f>
        <v>0.2</v>
      </c>
      <c r="S306" s="14" t="n">
        <v>920</v>
      </c>
      <c r="T306" s="14"/>
      <c r="U306" s="14"/>
      <c r="V306" s="14" t="n">
        <f aca="false">S306+(T306*0.05)+(U306/240)</f>
        <v>920</v>
      </c>
      <c r="W306" s="14" t="n">
        <f aca="false">M306*R306</f>
        <v>920</v>
      </c>
      <c r="X306" s="18" t="n">
        <f aca="false">V306-W306</f>
        <v>0</v>
      </c>
      <c r="Y306" s="9" t="s">
        <v>66</v>
      </c>
    </row>
    <row r="307" customFormat="false" ht="13.8" hidden="false" customHeight="false" outlineLevel="0" collapsed="false">
      <c r="A307" s="0" t="n">
        <v>306</v>
      </c>
      <c r="B307" s="9" t="s">
        <v>25</v>
      </c>
      <c r="C307" s="9" t="s">
        <v>26</v>
      </c>
      <c r="D307" s="1" t="s">
        <v>27</v>
      </c>
      <c r="E307" s="1" t="s">
        <v>28</v>
      </c>
      <c r="F307" s="9" t="s">
        <v>29</v>
      </c>
      <c r="G307" s="10" t="n">
        <v>1789</v>
      </c>
      <c r="H307" s="9" t="s">
        <v>30</v>
      </c>
      <c r="I307" s="10" t="s">
        <v>271</v>
      </c>
      <c r="J307" s="9" t="n">
        <v>12</v>
      </c>
      <c r="K307" s="20" t="s">
        <v>312</v>
      </c>
      <c r="L307" s="13" t="s">
        <v>109</v>
      </c>
      <c r="M307" s="14" t="n">
        <v>1800</v>
      </c>
      <c r="N307" s="15" t="s">
        <v>34</v>
      </c>
      <c r="O307" s="14" t="n">
        <v>0.2</v>
      </c>
      <c r="P307" s="14"/>
      <c r="Q307" s="16"/>
      <c r="R307" s="17" t="n">
        <f aca="false">O307+(0.05*P307)+(Q307/240)</f>
        <v>0.2</v>
      </c>
      <c r="S307" s="14" t="n">
        <v>360</v>
      </c>
      <c r="T307" s="14"/>
      <c r="U307" s="14"/>
      <c r="V307" s="14" t="n">
        <f aca="false">S307+(T307*0.05)+(U307/240)</f>
        <v>360</v>
      </c>
      <c r="W307" s="14" t="n">
        <f aca="false">M307*R307</f>
        <v>360</v>
      </c>
      <c r="X307" s="18" t="n">
        <f aca="false">V307-W307</f>
        <v>0</v>
      </c>
      <c r="Y307" s="9" t="s">
        <v>66</v>
      </c>
    </row>
    <row r="308" customFormat="false" ht="13.8" hidden="false" customHeight="false" outlineLevel="0" collapsed="false">
      <c r="A308" s="0" t="n">
        <v>307</v>
      </c>
      <c r="B308" s="9" t="s">
        <v>25</v>
      </c>
      <c r="C308" s="9" t="s">
        <v>26</v>
      </c>
      <c r="D308" s="1" t="s">
        <v>27</v>
      </c>
      <c r="E308" s="1" t="s">
        <v>28</v>
      </c>
      <c r="F308" s="9" t="s">
        <v>29</v>
      </c>
      <c r="G308" s="10" t="n">
        <v>1789</v>
      </c>
      <c r="H308" s="9" t="s">
        <v>30</v>
      </c>
      <c r="I308" s="10" t="s">
        <v>271</v>
      </c>
      <c r="J308" s="9" t="n">
        <v>12</v>
      </c>
      <c r="K308" s="12" t="s">
        <v>214</v>
      </c>
      <c r="L308" s="13" t="s">
        <v>37</v>
      </c>
      <c r="M308" s="14"/>
      <c r="N308" s="15"/>
      <c r="O308" s="14"/>
      <c r="P308" s="14"/>
      <c r="Q308" s="16"/>
      <c r="R308" s="0"/>
      <c r="S308" s="14" t="n">
        <v>1200</v>
      </c>
      <c r="T308" s="14"/>
      <c r="U308" s="14"/>
      <c r="V308" s="14" t="n">
        <f aca="false">S308+(T308*0.05)+(U308/240)</f>
        <v>1200</v>
      </c>
      <c r="W308" s="0"/>
      <c r="X308" s="0"/>
      <c r="Y308" s="9"/>
    </row>
    <row r="309" customFormat="false" ht="13.8" hidden="false" customHeight="false" outlineLevel="0" collapsed="false">
      <c r="A309" s="0" t="n">
        <v>308</v>
      </c>
      <c r="B309" s="9" t="s">
        <v>25</v>
      </c>
      <c r="C309" s="9" t="s">
        <v>26</v>
      </c>
      <c r="D309" s="1" t="s">
        <v>27</v>
      </c>
      <c r="E309" s="1" t="s">
        <v>28</v>
      </c>
      <c r="F309" s="9" t="s">
        <v>29</v>
      </c>
      <c r="G309" s="10" t="n">
        <v>1789</v>
      </c>
      <c r="H309" s="9" t="s">
        <v>30</v>
      </c>
      <c r="I309" s="10" t="s">
        <v>271</v>
      </c>
      <c r="J309" s="9" t="n">
        <v>12</v>
      </c>
      <c r="K309" s="12" t="s">
        <v>84</v>
      </c>
      <c r="L309" s="13" t="s">
        <v>37</v>
      </c>
      <c r="M309" s="14"/>
      <c r="N309" s="15"/>
      <c r="O309" s="14"/>
      <c r="P309" s="14"/>
      <c r="Q309" s="16"/>
      <c r="R309" s="0"/>
      <c r="S309" s="14" t="n">
        <v>731</v>
      </c>
      <c r="T309" s="14"/>
      <c r="U309" s="14"/>
      <c r="V309" s="14" t="n">
        <f aca="false">S309+(T309*0.05)+(U309/240)</f>
        <v>731</v>
      </c>
      <c r="W309" s="0"/>
      <c r="X309" s="0"/>
      <c r="Y309" s="9"/>
    </row>
    <row r="310" customFormat="false" ht="13.8" hidden="false" customHeight="false" outlineLevel="0" collapsed="false">
      <c r="A310" s="0" t="n">
        <v>309</v>
      </c>
      <c r="B310" s="9" t="s">
        <v>25</v>
      </c>
      <c r="C310" s="9" t="s">
        <v>26</v>
      </c>
      <c r="D310" s="1" t="s">
        <v>27</v>
      </c>
      <c r="E310" s="1" t="s">
        <v>28</v>
      </c>
      <c r="F310" s="9" t="s">
        <v>29</v>
      </c>
      <c r="G310" s="10" t="n">
        <v>1789</v>
      </c>
      <c r="H310" s="9" t="s">
        <v>30</v>
      </c>
      <c r="I310" s="10" t="s">
        <v>271</v>
      </c>
      <c r="J310" s="9" t="n">
        <v>12</v>
      </c>
      <c r="K310" s="12" t="s">
        <v>84</v>
      </c>
      <c r="L310" s="13" t="s">
        <v>39</v>
      </c>
      <c r="M310" s="14"/>
      <c r="N310" s="15"/>
      <c r="O310" s="14"/>
      <c r="P310" s="14"/>
      <c r="Q310" s="16"/>
      <c r="R310" s="0"/>
      <c r="S310" s="14" t="n">
        <v>162</v>
      </c>
      <c r="T310" s="14"/>
      <c r="U310" s="14"/>
      <c r="V310" s="14" t="n">
        <f aca="false">S310+(T310*0.05)+(U310/240)</f>
        <v>162</v>
      </c>
      <c r="W310" s="0"/>
      <c r="X310" s="0"/>
      <c r="Y310" s="9"/>
    </row>
    <row r="311" customFormat="false" ht="13.8" hidden="false" customHeight="false" outlineLevel="0" collapsed="false">
      <c r="A311" s="0" t="n">
        <v>310</v>
      </c>
      <c r="B311" s="9" t="s">
        <v>25</v>
      </c>
      <c r="C311" s="9" t="s">
        <v>26</v>
      </c>
      <c r="D311" s="1" t="s">
        <v>27</v>
      </c>
      <c r="E311" s="1" t="s">
        <v>28</v>
      </c>
      <c r="F311" s="9" t="s">
        <v>29</v>
      </c>
      <c r="G311" s="10" t="n">
        <v>1789</v>
      </c>
      <c r="H311" s="9" t="s">
        <v>30</v>
      </c>
      <c r="I311" s="10" t="s">
        <v>271</v>
      </c>
      <c r="J311" s="9" t="n">
        <v>12</v>
      </c>
      <c r="K311" s="12" t="s">
        <v>84</v>
      </c>
      <c r="L311" s="13" t="s">
        <v>54</v>
      </c>
      <c r="M311" s="14"/>
      <c r="N311" s="15"/>
      <c r="O311" s="14"/>
      <c r="P311" s="14"/>
      <c r="Q311" s="16"/>
      <c r="R311" s="0"/>
      <c r="S311" s="14" t="n">
        <v>254</v>
      </c>
      <c r="T311" s="14"/>
      <c r="U311" s="14"/>
      <c r="V311" s="14" t="n">
        <f aca="false">S311+(T311*0.05)+(U311/240)</f>
        <v>254</v>
      </c>
      <c r="W311" s="0"/>
      <c r="X311" s="0"/>
      <c r="Y311" s="9"/>
    </row>
    <row r="312" customFormat="false" ht="13.8" hidden="false" customHeight="false" outlineLevel="0" collapsed="false">
      <c r="A312" s="0" t="n">
        <v>311</v>
      </c>
      <c r="B312" s="9" t="s">
        <v>25</v>
      </c>
      <c r="C312" s="9" t="s">
        <v>26</v>
      </c>
      <c r="D312" s="1" t="s">
        <v>27</v>
      </c>
      <c r="E312" s="1" t="s">
        <v>28</v>
      </c>
      <c r="F312" s="9" t="s">
        <v>29</v>
      </c>
      <c r="G312" s="10" t="n">
        <v>1789</v>
      </c>
      <c r="H312" s="9" t="s">
        <v>30</v>
      </c>
      <c r="I312" s="10" t="s">
        <v>271</v>
      </c>
      <c r="J312" s="9" t="n">
        <v>12</v>
      </c>
      <c r="K312" s="12" t="s">
        <v>84</v>
      </c>
      <c r="L312" s="13" t="s">
        <v>71</v>
      </c>
      <c r="M312" s="14"/>
      <c r="N312" s="15"/>
      <c r="O312" s="14"/>
      <c r="P312" s="14"/>
      <c r="Q312" s="16"/>
      <c r="R312" s="0"/>
      <c r="S312" s="14" t="n">
        <v>124</v>
      </c>
      <c r="T312" s="14"/>
      <c r="U312" s="14"/>
      <c r="V312" s="14" t="n">
        <f aca="false">S312+(T312*0.05)+(U312/240)</f>
        <v>124</v>
      </c>
      <c r="W312" s="0"/>
      <c r="X312" s="0"/>
      <c r="Y312" s="9"/>
    </row>
    <row r="313" customFormat="false" ht="13.8" hidden="false" customHeight="false" outlineLevel="0" collapsed="false">
      <c r="A313" s="0" t="n">
        <v>312</v>
      </c>
      <c r="B313" s="9" t="s">
        <v>25</v>
      </c>
      <c r="C313" s="9" t="s">
        <v>26</v>
      </c>
      <c r="D313" s="1" t="s">
        <v>27</v>
      </c>
      <c r="E313" s="1" t="s">
        <v>28</v>
      </c>
      <c r="F313" s="9" t="s">
        <v>29</v>
      </c>
      <c r="G313" s="10" t="n">
        <v>1789</v>
      </c>
      <c r="H313" s="9" t="s">
        <v>30</v>
      </c>
      <c r="I313" s="10" t="s">
        <v>271</v>
      </c>
      <c r="J313" s="9" t="n">
        <v>12</v>
      </c>
      <c r="K313" s="12" t="s">
        <v>84</v>
      </c>
      <c r="L313" s="13" t="s">
        <v>109</v>
      </c>
      <c r="M313" s="14"/>
      <c r="N313" s="15"/>
      <c r="O313" s="14"/>
      <c r="P313" s="14"/>
      <c r="Q313" s="16"/>
      <c r="R313" s="0"/>
      <c r="S313" s="14" t="n">
        <v>118</v>
      </c>
      <c r="T313" s="14"/>
      <c r="U313" s="14"/>
      <c r="V313" s="14" t="n">
        <f aca="false">S313+(T313*0.05)+(U313/240)</f>
        <v>118</v>
      </c>
      <c r="W313" s="0"/>
      <c r="X313" s="0"/>
      <c r="Y313" s="9"/>
    </row>
    <row r="314" customFormat="false" ht="13.8" hidden="false" customHeight="false" outlineLevel="0" collapsed="false">
      <c r="A314" s="0" t="n">
        <v>313</v>
      </c>
      <c r="B314" s="9" t="s">
        <v>25</v>
      </c>
      <c r="C314" s="9" t="s">
        <v>26</v>
      </c>
      <c r="D314" s="1" t="s">
        <v>27</v>
      </c>
      <c r="E314" s="1" t="s">
        <v>28</v>
      </c>
      <c r="F314" s="9" t="s">
        <v>29</v>
      </c>
      <c r="G314" s="10" t="n">
        <v>1789</v>
      </c>
      <c r="H314" s="9" t="s">
        <v>30</v>
      </c>
      <c r="I314" s="10" t="s">
        <v>271</v>
      </c>
      <c r="J314" s="9" t="n">
        <v>12</v>
      </c>
      <c r="K314" s="12" t="s">
        <v>84</v>
      </c>
      <c r="L314" s="13" t="s">
        <v>276</v>
      </c>
      <c r="M314" s="14"/>
      <c r="N314" s="15"/>
      <c r="O314" s="14"/>
      <c r="P314" s="14"/>
      <c r="Q314" s="16"/>
      <c r="R314" s="0"/>
      <c r="S314" s="14" t="n">
        <v>1964</v>
      </c>
      <c r="T314" s="14"/>
      <c r="U314" s="14"/>
      <c r="V314" s="14" t="n">
        <f aca="false">S314+(T314*0.05)+(U314/240)</f>
        <v>1964</v>
      </c>
      <c r="W314" s="0"/>
      <c r="X314" s="0"/>
      <c r="Y314" s="9"/>
    </row>
    <row r="315" customFormat="false" ht="13.8" hidden="false" customHeight="false" outlineLevel="0" collapsed="false">
      <c r="A315" s="0" t="n">
        <v>314</v>
      </c>
      <c r="B315" s="9" t="s">
        <v>25</v>
      </c>
      <c r="C315" s="9" t="s">
        <v>26</v>
      </c>
      <c r="D315" s="1" t="s">
        <v>27</v>
      </c>
      <c r="E315" s="1" t="s">
        <v>28</v>
      </c>
      <c r="F315" s="9" t="s">
        <v>29</v>
      </c>
      <c r="G315" s="10" t="n">
        <v>1789</v>
      </c>
      <c r="H315" s="9" t="s">
        <v>30</v>
      </c>
      <c r="I315" s="10" t="s">
        <v>271</v>
      </c>
      <c r="J315" s="9" t="n">
        <v>12</v>
      </c>
      <c r="K315" s="12" t="s">
        <v>313</v>
      </c>
      <c r="L315" s="13" t="s">
        <v>61</v>
      </c>
      <c r="M315" s="14"/>
      <c r="N315" s="15"/>
      <c r="O315" s="14"/>
      <c r="P315" s="14"/>
      <c r="Q315" s="16"/>
      <c r="R315" s="0"/>
      <c r="S315" s="14" t="n">
        <v>375</v>
      </c>
      <c r="T315" s="14"/>
      <c r="U315" s="14"/>
      <c r="V315" s="14" t="n">
        <f aca="false">S315+(T315*0.05)+(U315/240)</f>
        <v>375</v>
      </c>
      <c r="W315" s="0"/>
      <c r="X315" s="0"/>
      <c r="Y315" s="9"/>
    </row>
    <row r="316" customFormat="false" ht="13.8" hidden="false" customHeight="false" outlineLevel="0" collapsed="false">
      <c r="A316" s="0" t="n">
        <v>315</v>
      </c>
      <c r="B316" s="9" t="s">
        <v>25</v>
      </c>
      <c r="C316" s="9" t="s">
        <v>26</v>
      </c>
      <c r="D316" s="1" t="s">
        <v>27</v>
      </c>
      <c r="E316" s="1" t="s">
        <v>28</v>
      </c>
      <c r="F316" s="9" t="s">
        <v>29</v>
      </c>
      <c r="G316" s="10" t="n">
        <v>1789</v>
      </c>
      <c r="H316" s="9" t="s">
        <v>30</v>
      </c>
      <c r="I316" s="10" t="s">
        <v>271</v>
      </c>
      <c r="J316" s="9" t="n">
        <v>12</v>
      </c>
      <c r="K316" s="12" t="s">
        <v>313</v>
      </c>
      <c r="L316" s="13" t="s">
        <v>54</v>
      </c>
      <c r="M316" s="14"/>
      <c r="N316" s="15"/>
      <c r="O316" s="14"/>
      <c r="P316" s="14"/>
      <c r="Q316" s="16"/>
      <c r="R316" s="0"/>
      <c r="S316" s="14" t="n">
        <v>1539</v>
      </c>
      <c r="T316" s="14"/>
      <c r="U316" s="14"/>
      <c r="V316" s="14" t="n">
        <f aca="false">S316+(T316*0.05)+(U316/240)</f>
        <v>1539</v>
      </c>
      <c r="W316" s="0"/>
      <c r="X316" s="0"/>
      <c r="Y316" s="9"/>
    </row>
    <row r="317" customFormat="false" ht="13.8" hidden="false" customHeight="false" outlineLevel="0" collapsed="false">
      <c r="A317" s="0" t="n">
        <v>316</v>
      </c>
      <c r="B317" s="9" t="s">
        <v>25</v>
      </c>
      <c r="C317" s="9" t="s">
        <v>26</v>
      </c>
      <c r="D317" s="1" t="s">
        <v>27</v>
      </c>
      <c r="E317" s="1" t="s">
        <v>28</v>
      </c>
      <c r="F317" s="9" t="s">
        <v>29</v>
      </c>
      <c r="G317" s="10" t="n">
        <v>1789</v>
      </c>
      <c r="H317" s="9" t="s">
        <v>30</v>
      </c>
      <c r="I317" s="10" t="s">
        <v>271</v>
      </c>
      <c r="J317" s="9" t="n">
        <v>12</v>
      </c>
      <c r="K317" s="12" t="s">
        <v>221</v>
      </c>
      <c r="L317" s="13" t="s">
        <v>54</v>
      </c>
      <c r="M317" s="14"/>
      <c r="N317" s="15"/>
      <c r="O317" s="14"/>
      <c r="P317" s="14"/>
      <c r="Q317" s="16"/>
      <c r="R317" s="0"/>
      <c r="S317" s="14" t="n">
        <v>395</v>
      </c>
      <c r="T317" s="14"/>
      <c r="U317" s="14"/>
      <c r="V317" s="14" t="n">
        <f aca="false">S317+(T317*0.05)+(U317/240)</f>
        <v>395</v>
      </c>
      <c r="W317" s="0"/>
      <c r="X317" s="0"/>
      <c r="Y317" s="9"/>
    </row>
    <row r="318" customFormat="false" ht="13.8" hidden="false" customHeight="false" outlineLevel="0" collapsed="false">
      <c r="A318" s="0" t="n">
        <v>317</v>
      </c>
      <c r="B318" s="9" t="s">
        <v>25</v>
      </c>
      <c r="C318" s="9" t="s">
        <v>26</v>
      </c>
      <c r="D318" s="1" t="s">
        <v>27</v>
      </c>
      <c r="E318" s="1" t="s">
        <v>28</v>
      </c>
      <c r="F318" s="9" t="s">
        <v>29</v>
      </c>
      <c r="G318" s="10" t="n">
        <v>1789</v>
      </c>
      <c r="H318" s="9" t="s">
        <v>30</v>
      </c>
      <c r="I318" s="10" t="s">
        <v>271</v>
      </c>
      <c r="J318" s="9" t="n">
        <v>12</v>
      </c>
      <c r="K318" s="12" t="s">
        <v>314</v>
      </c>
      <c r="L318" s="13" t="s">
        <v>71</v>
      </c>
      <c r="M318" s="14" t="n">
        <v>20</v>
      </c>
      <c r="N318" s="15" t="s">
        <v>226</v>
      </c>
      <c r="O318" s="14" t="n">
        <v>17</v>
      </c>
      <c r="P318" s="14"/>
      <c r="Q318" s="16"/>
      <c r="R318" s="17" t="n">
        <f aca="false">O318+(0.05*P318)+(Q318/240)</f>
        <v>17</v>
      </c>
      <c r="S318" s="14" t="n">
        <v>340</v>
      </c>
      <c r="T318" s="14"/>
      <c r="U318" s="14"/>
      <c r="V318" s="14" t="n">
        <f aca="false">S318+(T318*0.05)+(U318/240)</f>
        <v>340</v>
      </c>
      <c r="W318" s="14" t="n">
        <f aca="false">M318*R318</f>
        <v>340</v>
      </c>
      <c r="X318" s="18" t="n">
        <f aca="false">V318-W318</f>
        <v>0</v>
      </c>
      <c r="Y318" s="9"/>
    </row>
    <row r="319" customFormat="false" ht="13.8" hidden="false" customHeight="false" outlineLevel="0" collapsed="false">
      <c r="A319" s="0" t="n">
        <v>318</v>
      </c>
      <c r="B319" s="9" t="s">
        <v>25</v>
      </c>
      <c r="C319" s="9" t="s">
        <v>26</v>
      </c>
      <c r="D319" s="1" t="s">
        <v>27</v>
      </c>
      <c r="E319" s="1" t="s">
        <v>28</v>
      </c>
      <c r="F319" s="9" t="s">
        <v>29</v>
      </c>
      <c r="G319" s="10" t="n">
        <v>1789</v>
      </c>
      <c r="H319" s="9" t="s">
        <v>30</v>
      </c>
      <c r="I319" s="10" t="s">
        <v>271</v>
      </c>
      <c r="J319" s="9" t="n">
        <v>12</v>
      </c>
      <c r="K319" s="12" t="s">
        <v>315</v>
      </c>
      <c r="L319" s="13" t="s">
        <v>37</v>
      </c>
      <c r="M319" s="14" t="n">
        <v>34</v>
      </c>
      <c r="N319" s="15" t="s">
        <v>34</v>
      </c>
      <c r="O319" s="14"/>
      <c r="P319" s="14"/>
      <c r="Q319" s="16"/>
      <c r="R319" s="0"/>
      <c r="S319" s="14" t="n">
        <v>102</v>
      </c>
      <c r="T319" s="14"/>
      <c r="U319" s="14"/>
      <c r="V319" s="14" t="n">
        <f aca="false">S319+(T319*0.05)+(U319/240)</f>
        <v>102</v>
      </c>
      <c r="W319" s="0"/>
      <c r="X319" s="0"/>
      <c r="Y319" s="9" t="s">
        <v>277</v>
      </c>
    </row>
    <row r="320" customFormat="false" ht="13.8" hidden="false" customHeight="false" outlineLevel="0" collapsed="false">
      <c r="A320" s="0" t="n">
        <v>319</v>
      </c>
      <c r="B320" s="9" t="s">
        <v>25</v>
      </c>
      <c r="C320" s="9" t="s">
        <v>26</v>
      </c>
      <c r="D320" s="1" t="s">
        <v>27</v>
      </c>
      <c r="E320" s="1" t="s">
        <v>28</v>
      </c>
      <c r="F320" s="9" t="s">
        <v>29</v>
      </c>
      <c r="G320" s="10" t="n">
        <v>1789</v>
      </c>
      <c r="H320" s="9" t="s">
        <v>30</v>
      </c>
      <c r="I320" s="10" t="s">
        <v>271</v>
      </c>
      <c r="J320" s="9" t="n">
        <v>12</v>
      </c>
      <c r="K320" s="20" t="s">
        <v>316</v>
      </c>
      <c r="L320" s="13" t="s">
        <v>39</v>
      </c>
      <c r="M320" s="14" t="n">
        <v>160</v>
      </c>
      <c r="N320" s="15" t="s">
        <v>45</v>
      </c>
      <c r="O320" s="14"/>
      <c r="P320" s="14" t="n">
        <v>30</v>
      </c>
      <c r="Q320" s="16"/>
      <c r="R320" s="17" t="n">
        <f aca="false">O320+(0.05*P320)+(Q320/240)</f>
        <v>1.5</v>
      </c>
      <c r="S320" s="14" t="n">
        <v>240</v>
      </c>
      <c r="T320" s="14"/>
      <c r="U320" s="14"/>
      <c r="V320" s="14" t="n">
        <f aca="false">S320+(T320*0.05)+(U320/240)</f>
        <v>240</v>
      </c>
      <c r="W320" s="14" t="n">
        <f aca="false">M320*R320</f>
        <v>240</v>
      </c>
      <c r="X320" s="18" t="n">
        <f aca="false">V320-W320</f>
        <v>0</v>
      </c>
      <c r="Y320" s="9"/>
    </row>
    <row r="321" customFormat="false" ht="13.8" hidden="false" customHeight="false" outlineLevel="0" collapsed="false">
      <c r="A321" s="0" t="n">
        <v>320</v>
      </c>
      <c r="B321" s="9" t="s">
        <v>25</v>
      </c>
      <c r="C321" s="9" t="s">
        <v>26</v>
      </c>
      <c r="D321" s="1" t="s">
        <v>27</v>
      </c>
      <c r="E321" s="1" t="s">
        <v>28</v>
      </c>
      <c r="F321" s="9" t="s">
        <v>29</v>
      </c>
      <c r="G321" s="10" t="n">
        <v>1789</v>
      </c>
      <c r="H321" s="9" t="s">
        <v>30</v>
      </c>
      <c r="I321" s="10" t="s">
        <v>271</v>
      </c>
      <c r="J321" s="9" t="n">
        <v>12</v>
      </c>
      <c r="K321" s="12" t="s">
        <v>86</v>
      </c>
      <c r="L321" s="13" t="s">
        <v>54</v>
      </c>
      <c r="M321" s="14" t="n">
        <v>1000</v>
      </c>
      <c r="N321" s="15" t="s">
        <v>34</v>
      </c>
      <c r="O321" s="14" t="n">
        <v>0.3</v>
      </c>
      <c r="P321" s="14"/>
      <c r="Q321" s="16"/>
      <c r="R321" s="17" t="n">
        <f aca="false">O321+(0.05*P321)+(Q321/240)</f>
        <v>0.3</v>
      </c>
      <c r="S321" s="14" t="n">
        <v>300</v>
      </c>
      <c r="T321" s="14"/>
      <c r="U321" s="14"/>
      <c r="V321" s="14" t="n">
        <f aca="false">S321+(T321*0.05)+(U321/240)</f>
        <v>300</v>
      </c>
      <c r="W321" s="14" t="n">
        <f aca="false">M321*R321</f>
        <v>300</v>
      </c>
      <c r="X321" s="18" t="n">
        <f aca="false">V321-W321</f>
        <v>0</v>
      </c>
      <c r="Y321" s="9" t="s">
        <v>74</v>
      </c>
    </row>
    <row r="322" customFormat="false" ht="13.8" hidden="false" customHeight="false" outlineLevel="0" collapsed="false">
      <c r="A322" s="0" t="n">
        <v>321</v>
      </c>
      <c r="B322" s="9" t="s">
        <v>25</v>
      </c>
      <c r="C322" s="9" t="s">
        <v>26</v>
      </c>
      <c r="D322" s="1" t="s">
        <v>27</v>
      </c>
      <c r="E322" s="1" t="s">
        <v>28</v>
      </c>
      <c r="F322" s="9" t="s">
        <v>29</v>
      </c>
      <c r="G322" s="10" t="n">
        <v>1789</v>
      </c>
      <c r="H322" s="9" t="s">
        <v>30</v>
      </c>
      <c r="I322" s="10" t="s">
        <v>271</v>
      </c>
      <c r="J322" s="9" t="n">
        <v>12</v>
      </c>
      <c r="K322" s="12" t="s">
        <v>317</v>
      </c>
      <c r="L322" s="13" t="s">
        <v>54</v>
      </c>
      <c r="M322" s="14"/>
      <c r="N322" s="15"/>
      <c r="O322" s="14"/>
      <c r="P322" s="14"/>
      <c r="Q322" s="16"/>
      <c r="R322" s="0"/>
      <c r="S322" s="14" t="n">
        <v>187</v>
      </c>
      <c r="T322" s="14"/>
      <c r="U322" s="14"/>
      <c r="V322" s="14" t="n">
        <f aca="false">S322+(T322*0.05)+(U322/240)</f>
        <v>187</v>
      </c>
      <c r="W322" s="0"/>
      <c r="X322" s="0"/>
      <c r="Y322" s="9"/>
    </row>
    <row r="323" customFormat="false" ht="13.8" hidden="false" customHeight="false" outlineLevel="0" collapsed="false">
      <c r="A323" s="0" t="n">
        <v>322</v>
      </c>
      <c r="B323" s="9" t="s">
        <v>25</v>
      </c>
      <c r="C323" s="9" t="s">
        <v>26</v>
      </c>
      <c r="D323" s="1" t="s">
        <v>27</v>
      </c>
      <c r="E323" s="1" t="s">
        <v>28</v>
      </c>
      <c r="F323" s="9" t="s">
        <v>29</v>
      </c>
      <c r="G323" s="10" t="n">
        <v>1789</v>
      </c>
      <c r="H323" s="9" t="s">
        <v>30</v>
      </c>
      <c r="I323" s="10" t="s">
        <v>271</v>
      </c>
      <c r="J323" s="9" t="n">
        <v>12</v>
      </c>
      <c r="K323" s="12" t="s">
        <v>318</v>
      </c>
      <c r="L323" s="13" t="s">
        <v>54</v>
      </c>
      <c r="M323" s="14" t="n">
        <v>11945</v>
      </c>
      <c r="N323" s="15" t="s">
        <v>34</v>
      </c>
      <c r="O323" s="14"/>
      <c r="P323" s="14"/>
      <c r="Q323" s="16"/>
      <c r="R323" s="0"/>
      <c r="S323" s="14" t="n">
        <v>14570</v>
      </c>
      <c r="T323" s="14"/>
      <c r="U323" s="14"/>
      <c r="V323" s="14" t="n">
        <f aca="false">S323+(T323*0.05)+(U323/240)</f>
        <v>14570</v>
      </c>
      <c r="W323" s="0"/>
      <c r="X323" s="0"/>
      <c r="Y323" s="9" t="s">
        <v>277</v>
      </c>
    </row>
    <row r="324" customFormat="false" ht="13.8" hidden="false" customHeight="false" outlineLevel="0" collapsed="false">
      <c r="A324" s="0" t="n">
        <v>323</v>
      </c>
      <c r="B324" s="9" t="s">
        <v>25</v>
      </c>
      <c r="C324" s="9" t="s">
        <v>26</v>
      </c>
      <c r="D324" s="1" t="s">
        <v>27</v>
      </c>
      <c r="E324" s="1" t="s">
        <v>28</v>
      </c>
      <c r="F324" s="9" t="s">
        <v>29</v>
      </c>
      <c r="G324" s="10" t="n">
        <v>1789</v>
      </c>
      <c r="H324" s="9" t="s">
        <v>30</v>
      </c>
      <c r="I324" s="10" t="s">
        <v>271</v>
      </c>
      <c r="J324" s="9" t="n">
        <v>12</v>
      </c>
      <c r="K324" s="12" t="s">
        <v>243</v>
      </c>
      <c r="L324" s="13" t="s">
        <v>39</v>
      </c>
      <c r="M324" s="14" t="n">
        <v>30450</v>
      </c>
      <c r="N324" s="15" t="s">
        <v>45</v>
      </c>
      <c r="O324" s="14" t="n">
        <v>0.02</v>
      </c>
      <c r="P324" s="14"/>
      <c r="Q324" s="16"/>
      <c r="R324" s="17" t="n">
        <f aca="false">O324+(0.05*P324)+(Q324/240)</f>
        <v>0.02</v>
      </c>
      <c r="S324" s="14" t="n">
        <v>913</v>
      </c>
      <c r="T324" s="14"/>
      <c r="U324" s="14"/>
      <c r="V324" s="14" t="n">
        <f aca="false">S324+(T324*0.05)+(U324/240)</f>
        <v>913</v>
      </c>
      <c r="W324" s="14" t="n">
        <f aca="false">M324*R324</f>
        <v>609</v>
      </c>
      <c r="X324" s="18" t="n">
        <f aca="false">V324-W324</f>
        <v>304</v>
      </c>
      <c r="Y324" s="9" t="s">
        <v>319</v>
      </c>
    </row>
    <row r="325" customFormat="false" ht="13.8" hidden="false" customHeight="false" outlineLevel="0" collapsed="false">
      <c r="A325" s="0" t="n">
        <v>324</v>
      </c>
      <c r="B325" s="9" t="s">
        <v>25</v>
      </c>
      <c r="C325" s="9" t="s">
        <v>26</v>
      </c>
      <c r="D325" s="1" t="s">
        <v>27</v>
      </c>
      <c r="E325" s="1" t="s">
        <v>28</v>
      </c>
      <c r="F325" s="9" t="s">
        <v>29</v>
      </c>
      <c r="G325" s="10" t="n">
        <v>1789</v>
      </c>
      <c r="H325" s="9" t="s">
        <v>30</v>
      </c>
      <c r="I325" s="10" t="s">
        <v>271</v>
      </c>
      <c r="J325" s="9" t="n">
        <v>12</v>
      </c>
      <c r="K325" s="12" t="s">
        <v>243</v>
      </c>
      <c r="L325" s="13" t="s">
        <v>273</v>
      </c>
      <c r="M325" s="14" t="n">
        <v>7500</v>
      </c>
      <c r="N325" s="15" t="s">
        <v>45</v>
      </c>
      <c r="O325" s="14" t="n">
        <v>0.02</v>
      </c>
      <c r="P325" s="14"/>
      <c r="Q325" s="16"/>
      <c r="R325" s="17" t="n">
        <f aca="false">O325+(0.05*P325)+(Q325/240)</f>
        <v>0.02</v>
      </c>
      <c r="S325" s="14" t="n">
        <v>150</v>
      </c>
      <c r="T325" s="14"/>
      <c r="U325" s="14"/>
      <c r="V325" s="14" t="n">
        <f aca="false">S325+(T325*0.05)+(U325/240)</f>
        <v>150</v>
      </c>
      <c r="W325" s="14" t="n">
        <f aca="false">M325*R325</f>
        <v>150</v>
      </c>
      <c r="X325" s="18" t="n">
        <f aca="false">V325-W325</f>
        <v>0</v>
      </c>
      <c r="Y325" s="9"/>
    </row>
    <row r="326" customFormat="false" ht="13.8" hidden="false" customHeight="false" outlineLevel="0" collapsed="false">
      <c r="A326" s="0" t="n">
        <v>325</v>
      </c>
      <c r="B326" s="9" t="s">
        <v>25</v>
      </c>
      <c r="C326" s="9" t="s">
        <v>26</v>
      </c>
      <c r="D326" s="1" t="s">
        <v>27</v>
      </c>
      <c r="E326" s="1" t="s">
        <v>28</v>
      </c>
      <c r="F326" s="9" t="s">
        <v>29</v>
      </c>
      <c r="G326" s="10" t="n">
        <v>1789</v>
      </c>
      <c r="H326" s="9" t="s">
        <v>30</v>
      </c>
      <c r="I326" s="10" t="s">
        <v>271</v>
      </c>
      <c r="J326" s="9" t="n">
        <v>12</v>
      </c>
      <c r="K326" s="12" t="s">
        <v>320</v>
      </c>
      <c r="L326" s="13" t="s">
        <v>71</v>
      </c>
      <c r="M326" s="14" t="n">
        <v>648</v>
      </c>
      <c r="N326" s="15" t="s">
        <v>43</v>
      </c>
      <c r="O326" s="14"/>
      <c r="P326" s="14" t="n">
        <v>30</v>
      </c>
      <c r="Q326" s="16"/>
      <c r="R326" s="17" t="n">
        <f aca="false">O326+(0.05*P326)+(Q326/240)</f>
        <v>1.5</v>
      </c>
      <c r="S326" s="14" t="n">
        <v>972</v>
      </c>
      <c r="T326" s="14"/>
      <c r="U326" s="14"/>
      <c r="V326" s="14" t="n">
        <f aca="false">S326+(T326*0.05)+(U326/240)</f>
        <v>972</v>
      </c>
      <c r="W326" s="14" t="n">
        <f aca="false">M326*R326</f>
        <v>972</v>
      </c>
      <c r="X326" s="18" t="n">
        <f aca="false">V326-W326</f>
        <v>0</v>
      </c>
      <c r="Y326" s="9"/>
    </row>
    <row r="327" customFormat="false" ht="13.8" hidden="false" customHeight="false" outlineLevel="0" collapsed="false">
      <c r="A327" s="0" t="n">
        <v>326</v>
      </c>
      <c r="B327" s="9" t="s">
        <v>25</v>
      </c>
      <c r="C327" s="9" t="s">
        <v>26</v>
      </c>
      <c r="D327" s="1" t="s">
        <v>27</v>
      </c>
      <c r="E327" s="1" t="s">
        <v>28</v>
      </c>
      <c r="F327" s="9" t="s">
        <v>29</v>
      </c>
      <c r="G327" s="10" t="n">
        <v>1789</v>
      </c>
      <c r="H327" s="9" t="s">
        <v>30</v>
      </c>
      <c r="I327" s="10" t="s">
        <v>271</v>
      </c>
      <c r="J327" s="9" t="n">
        <v>12</v>
      </c>
      <c r="K327" s="12" t="s">
        <v>246</v>
      </c>
      <c r="L327" s="13" t="s">
        <v>42</v>
      </c>
      <c r="M327" s="14" t="n">
        <v>350</v>
      </c>
      <c r="N327" s="15" t="s">
        <v>34</v>
      </c>
      <c r="O327" s="14" t="n">
        <v>0.6</v>
      </c>
      <c r="P327" s="14"/>
      <c r="Q327" s="16"/>
      <c r="R327" s="17" t="n">
        <f aca="false">O327+(0.05*P327)+(Q327/240)</f>
        <v>0.6</v>
      </c>
      <c r="S327" s="14" t="n">
        <v>210</v>
      </c>
      <c r="T327" s="14"/>
      <c r="U327" s="14"/>
      <c r="V327" s="14" t="n">
        <f aca="false">S327+(T327*0.05)+(U327/240)</f>
        <v>210</v>
      </c>
      <c r="W327" s="14" t="n">
        <f aca="false">M327*R327</f>
        <v>210</v>
      </c>
      <c r="X327" s="18" t="n">
        <f aca="false">V327-W327</f>
        <v>0</v>
      </c>
      <c r="Y327" s="9" t="s">
        <v>72</v>
      </c>
    </row>
    <row r="328" customFormat="false" ht="13.8" hidden="false" customHeight="false" outlineLevel="0" collapsed="false">
      <c r="A328" s="0" t="n">
        <v>327</v>
      </c>
      <c r="B328" s="9" t="s">
        <v>25</v>
      </c>
      <c r="C328" s="9" t="s">
        <v>26</v>
      </c>
      <c r="D328" s="1" t="s">
        <v>27</v>
      </c>
      <c r="E328" s="1" t="s">
        <v>28</v>
      </c>
      <c r="F328" s="9" t="s">
        <v>29</v>
      </c>
      <c r="G328" s="10" t="n">
        <v>1789</v>
      </c>
      <c r="H328" s="9" t="s">
        <v>30</v>
      </c>
      <c r="I328" s="10" t="s">
        <v>271</v>
      </c>
      <c r="J328" s="9" t="n">
        <v>12</v>
      </c>
      <c r="K328" s="12" t="s">
        <v>246</v>
      </c>
      <c r="L328" s="13" t="s">
        <v>37</v>
      </c>
      <c r="M328" s="14" t="n">
        <v>561863</v>
      </c>
      <c r="N328" s="15" t="s">
        <v>34</v>
      </c>
      <c r="O328" s="14" t="n">
        <v>0.6</v>
      </c>
      <c r="P328" s="14"/>
      <c r="Q328" s="16"/>
      <c r="R328" s="17" t="n">
        <f aca="false">O328+(0.05*P328)+(Q328/240)</f>
        <v>0.6</v>
      </c>
      <c r="S328" s="14" t="n">
        <v>337118</v>
      </c>
      <c r="T328" s="14"/>
      <c r="U328" s="14"/>
      <c r="V328" s="14" t="n">
        <f aca="false">S328+(T328*0.05)+(U328/240)</f>
        <v>337118</v>
      </c>
      <c r="W328" s="14" t="n">
        <f aca="false">M328*R328</f>
        <v>337117.8</v>
      </c>
      <c r="X328" s="18" t="n">
        <f aca="false">V328-W328</f>
        <v>0.199999999953434</v>
      </c>
      <c r="Y328" s="9"/>
    </row>
    <row r="329" customFormat="false" ht="13.8" hidden="false" customHeight="false" outlineLevel="0" collapsed="false">
      <c r="A329" s="0" t="n">
        <v>328</v>
      </c>
      <c r="B329" s="9" t="s">
        <v>25</v>
      </c>
      <c r="C329" s="9" t="s">
        <v>26</v>
      </c>
      <c r="D329" s="1" t="s">
        <v>27</v>
      </c>
      <c r="E329" s="1" t="s">
        <v>28</v>
      </c>
      <c r="F329" s="9" t="s">
        <v>29</v>
      </c>
      <c r="G329" s="10" t="n">
        <v>1789</v>
      </c>
      <c r="H329" s="9" t="s">
        <v>30</v>
      </c>
      <c r="I329" s="10" t="s">
        <v>271</v>
      </c>
      <c r="J329" s="9" t="n">
        <v>12</v>
      </c>
      <c r="K329" s="12" t="s">
        <v>89</v>
      </c>
      <c r="L329" s="13" t="s">
        <v>54</v>
      </c>
      <c r="M329" s="14" t="n">
        <v>23152</v>
      </c>
      <c r="N329" s="15" t="s">
        <v>34</v>
      </c>
      <c r="O329" s="14"/>
      <c r="P329" s="14" t="n">
        <v>0.5</v>
      </c>
      <c r="Q329" s="16"/>
      <c r="R329" s="17" t="n">
        <f aca="false">O329+(0.05*P329)+(Q329/240)</f>
        <v>0.025</v>
      </c>
      <c r="S329" s="14" t="n">
        <v>578</v>
      </c>
      <c r="T329" s="14"/>
      <c r="U329" s="14"/>
      <c r="V329" s="14" t="n">
        <f aca="false">S329+(T329*0.05)+(U329/240)</f>
        <v>578</v>
      </c>
      <c r="W329" s="14" t="n">
        <f aca="false">M329*R329</f>
        <v>578.8</v>
      </c>
      <c r="X329" s="18" t="n">
        <f aca="false">V329-W329</f>
        <v>-0.800000000000068</v>
      </c>
      <c r="Y329" s="9" t="s">
        <v>252</v>
      </c>
    </row>
    <row r="330" customFormat="false" ht="13.8" hidden="false" customHeight="false" outlineLevel="0" collapsed="false">
      <c r="A330" s="0" t="n">
        <v>329</v>
      </c>
      <c r="B330" s="9" t="s">
        <v>25</v>
      </c>
      <c r="C330" s="9" t="s">
        <v>26</v>
      </c>
      <c r="D330" s="1" t="s">
        <v>27</v>
      </c>
      <c r="E330" s="1" t="s">
        <v>28</v>
      </c>
      <c r="F330" s="9" t="s">
        <v>29</v>
      </c>
      <c r="G330" s="10" t="n">
        <v>1789</v>
      </c>
      <c r="H330" s="9" t="s">
        <v>30</v>
      </c>
      <c r="I330" s="10" t="s">
        <v>271</v>
      </c>
      <c r="J330" s="9" t="n">
        <v>12</v>
      </c>
      <c r="K330" s="12" t="s">
        <v>321</v>
      </c>
      <c r="L330" s="13" t="s">
        <v>54</v>
      </c>
      <c r="M330" s="14" t="n">
        <v>37660</v>
      </c>
      <c r="N330" s="15" t="s">
        <v>34</v>
      </c>
      <c r="O330" s="14" t="n">
        <v>0.03</v>
      </c>
      <c r="P330" s="14" t="n">
        <v>0.1</v>
      </c>
      <c r="Q330" s="16"/>
      <c r="R330" s="17" t="n">
        <f aca="false">O330+(0.05*P330)+(Q330/240)</f>
        <v>0.035</v>
      </c>
      <c r="S330" s="14" t="n">
        <v>1318</v>
      </c>
      <c r="T330" s="14"/>
      <c r="U330" s="14"/>
      <c r="V330" s="14" t="n">
        <f aca="false">S330+(T330*0.05)+(U330/240)</f>
        <v>1318</v>
      </c>
      <c r="W330" s="14" t="n">
        <f aca="false">M330*R330</f>
        <v>1318.1</v>
      </c>
      <c r="X330" s="18" t="n">
        <f aca="false">V330-W330</f>
        <v>-0.100000000000136</v>
      </c>
      <c r="Y330" s="9" t="s">
        <v>322</v>
      </c>
    </row>
    <row r="331" customFormat="false" ht="13.8" hidden="false" customHeight="false" outlineLevel="0" collapsed="false">
      <c r="A331" s="0" t="n">
        <v>330</v>
      </c>
      <c r="B331" s="9" t="s">
        <v>25</v>
      </c>
      <c r="C331" s="9" t="s">
        <v>26</v>
      </c>
      <c r="D331" s="1" t="s">
        <v>27</v>
      </c>
      <c r="E331" s="1" t="s">
        <v>28</v>
      </c>
      <c r="F331" s="9" t="s">
        <v>29</v>
      </c>
      <c r="G331" s="10" t="n">
        <v>1789</v>
      </c>
      <c r="H331" s="9" t="s">
        <v>30</v>
      </c>
      <c r="I331" s="10" t="s">
        <v>271</v>
      </c>
      <c r="J331" s="9" t="n">
        <v>12</v>
      </c>
      <c r="K331" s="12" t="s">
        <v>323</v>
      </c>
      <c r="L331" s="13" t="s">
        <v>37</v>
      </c>
      <c r="M331" s="14" t="n">
        <v>721</v>
      </c>
      <c r="N331" s="21" t="s">
        <v>324</v>
      </c>
      <c r="O331" s="14"/>
      <c r="P331" s="14"/>
      <c r="Q331" s="16"/>
      <c r="R331" s="0"/>
      <c r="S331" s="14" t="n">
        <v>566</v>
      </c>
      <c r="T331" s="14"/>
      <c r="U331" s="14"/>
      <c r="V331" s="14" t="n">
        <f aca="false">S331+(T331*0.05)+(U331/240)</f>
        <v>566</v>
      </c>
      <c r="W331" s="0"/>
      <c r="X331" s="0"/>
      <c r="Y331" s="9" t="s">
        <v>277</v>
      </c>
    </row>
    <row r="332" customFormat="false" ht="13.8" hidden="false" customHeight="false" outlineLevel="0" collapsed="false">
      <c r="A332" s="0" t="n">
        <v>331</v>
      </c>
      <c r="B332" s="9" t="s">
        <v>25</v>
      </c>
      <c r="C332" s="9" t="s">
        <v>26</v>
      </c>
      <c r="D332" s="1" t="s">
        <v>27</v>
      </c>
      <c r="E332" s="1" t="s">
        <v>28</v>
      </c>
      <c r="F332" s="9" t="s">
        <v>29</v>
      </c>
      <c r="G332" s="10" t="n">
        <v>1789</v>
      </c>
      <c r="H332" s="9" t="s">
        <v>30</v>
      </c>
      <c r="I332" s="10" t="s">
        <v>271</v>
      </c>
      <c r="J332" s="9" t="n">
        <v>12</v>
      </c>
      <c r="K332" s="12" t="s">
        <v>325</v>
      </c>
      <c r="L332" s="13" t="s">
        <v>37</v>
      </c>
      <c r="M332" s="14" t="n">
        <v>3077</v>
      </c>
      <c r="N332" s="15" t="s">
        <v>34</v>
      </c>
      <c r="O332" s="14" t="n">
        <v>0.15</v>
      </c>
      <c r="P332" s="14"/>
      <c r="Q332" s="16"/>
      <c r="R332" s="17" t="n">
        <f aca="false">O332+(0.05*P332)+(Q332/240)</f>
        <v>0.15</v>
      </c>
      <c r="S332" s="14" t="n">
        <v>462</v>
      </c>
      <c r="T332" s="14"/>
      <c r="U332" s="14"/>
      <c r="V332" s="14" t="n">
        <f aca="false">S332+(T332*0.05)+(U332/240)</f>
        <v>462</v>
      </c>
      <c r="W332" s="14" t="n">
        <f aca="false">M332*R332</f>
        <v>461.55</v>
      </c>
      <c r="X332" s="18" t="n">
        <f aca="false">V332-W332</f>
        <v>0.450000000000046</v>
      </c>
      <c r="Y332" s="9" t="s">
        <v>296</v>
      </c>
    </row>
    <row r="333" customFormat="false" ht="13.8" hidden="false" customHeight="false" outlineLevel="0" collapsed="false">
      <c r="A333" s="0" t="n">
        <v>332</v>
      </c>
      <c r="B333" s="9" t="s">
        <v>25</v>
      </c>
      <c r="C333" s="9" t="s">
        <v>26</v>
      </c>
      <c r="D333" s="1" t="s">
        <v>27</v>
      </c>
      <c r="E333" s="1" t="s">
        <v>28</v>
      </c>
      <c r="F333" s="9" t="s">
        <v>29</v>
      </c>
      <c r="G333" s="10" t="n">
        <v>1789</v>
      </c>
      <c r="H333" s="9" t="s">
        <v>30</v>
      </c>
      <c r="I333" s="10" t="s">
        <v>271</v>
      </c>
      <c r="J333" s="9" t="n">
        <v>12</v>
      </c>
      <c r="K333" s="12" t="s">
        <v>326</v>
      </c>
      <c r="L333" s="13" t="s">
        <v>276</v>
      </c>
      <c r="M333" s="14" t="n">
        <v>1450</v>
      </c>
      <c r="N333" s="15" t="s">
        <v>34</v>
      </c>
      <c r="O333" s="14"/>
      <c r="P333" s="14"/>
      <c r="Q333" s="16"/>
      <c r="R333" s="0"/>
      <c r="S333" s="14" t="n">
        <v>680</v>
      </c>
      <c r="T333" s="14"/>
      <c r="U333" s="14"/>
      <c r="V333" s="14" t="n">
        <f aca="false">S333+(T333*0.05)+(U333/240)</f>
        <v>680</v>
      </c>
      <c r="W333" s="0"/>
      <c r="X333" s="0"/>
      <c r="Y333" s="9" t="s">
        <v>277</v>
      </c>
    </row>
    <row r="334" customFormat="false" ht="13.8" hidden="false" customHeight="false" outlineLevel="0" collapsed="false">
      <c r="A334" s="0" t="n">
        <v>333</v>
      </c>
      <c r="B334" s="9" t="s">
        <v>25</v>
      </c>
      <c r="C334" s="9" t="s">
        <v>26</v>
      </c>
      <c r="D334" s="1" t="s">
        <v>27</v>
      </c>
      <c r="E334" s="1" t="s">
        <v>28</v>
      </c>
      <c r="F334" s="9" t="s">
        <v>29</v>
      </c>
      <c r="G334" s="10" t="n">
        <v>1789</v>
      </c>
      <c r="H334" s="9" t="s">
        <v>30</v>
      </c>
      <c r="I334" s="10" t="s">
        <v>271</v>
      </c>
      <c r="J334" s="9" t="n">
        <v>12</v>
      </c>
      <c r="K334" s="12" t="s">
        <v>250</v>
      </c>
      <c r="L334" s="13" t="s">
        <v>37</v>
      </c>
      <c r="M334" s="14" t="n">
        <v>200</v>
      </c>
      <c r="N334" s="15" t="s">
        <v>34</v>
      </c>
      <c r="O334" s="14"/>
      <c r="P334" s="14" t="n">
        <v>15</v>
      </c>
      <c r="Q334" s="16"/>
      <c r="R334" s="17" t="n">
        <f aca="false">O334+(0.05*P334)+(Q334/240)</f>
        <v>0.75</v>
      </c>
      <c r="S334" s="14" t="n">
        <v>300</v>
      </c>
      <c r="T334" s="14"/>
      <c r="U334" s="14"/>
      <c r="V334" s="14" t="n">
        <f aca="false">S334+(T334*0.05)+(U334/240)</f>
        <v>300</v>
      </c>
      <c r="W334" s="14" t="n">
        <f aca="false">M334*R334</f>
        <v>150</v>
      </c>
      <c r="X334" s="18" t="n">
        <f aca="false">V334-W334</f>
        <v>150</v>
      </c>
      <c r="Y334" s="9" t="s">
        <v>319</v>
      </c>
    </row>
    <row r="335" customFormat="false" ht="13.8" hidden="false" customHeight="false" outlineLevel="0" collapsed="false">
      <c r="A335" s="0" t="n">
        <v>334</v>
      </c>
      <c r="B335" s="9" t="s">
        <v>25</v>
      </c>
      <c r="C335" s="9" t="s">
        <v>26</v>
      </c>
      <c r="D335" s="1" t="s">
        <v>27</v>
      </c>
      <c r="E335" s="1" t="s">
        <v>28</v>
      </c>
      <c r="F335" s="9" t="s">
        <v>29</v>
      </c>
      <c r="G335" s="10" t="n">
        <v>1789</v>
      </c>
      <c r="H335" s="9" t="s">
        <v>30</v>
      </c>
      <c r="I335" s="10" t="s">
        <v>271</v>
      </c>
      <c r="J335" s="9" t="n">
        <v>12</v>
      </c>
      <c r="K335" s="12" t="s">
        <v>327</v>
      </c>
      <c r="L335" s="13" t="s">
        <v>118</v>
      </c>
      <c r="M335" s="14" t="n">
        <v>425270</v>
      </c>
      <c r="N335" s="15" t="s">
        <v>34</v>
      </c>
      <c r="O335" s="14" t="n">
        <v>0.4</v>
      </c>
      <c r="P335" s="14"/>
      <c r="Q335" s="16"/>
      <c r="R335" s="17" t="n">
        <f aca="false">O335+(0.05*P335)+(Q335/240)</f>
        <v>0.4</v>
      </c>
      <c r="S335" s="14" t="n">
        <v>170608</v>
      </c>
      <c r="T335" s="14"/>
      <c r="U335" s="14"/>
      <c r="V335" s="14" t="n">
        <f aca="false">S335+(T335*0.05)+(U335/240)</f>
        <v>170608</v>
      </c>
      <c r="W335" s="14" t="n">
        <f aca="false">M335*R335</f>
        <v>170108</v>
      </c>
      <c r="X335" s="18" t="n">
        <f aca="false">V335-W335</f>
        <v>500</v>
      </c>
      <c r="Y335" s="9" t="s">
        <v>328</v>
      </c>
    </row>
    <row r="336" customFormat="false" ht="13.8" hidden="false" customHeight="false" outlineLevel="0" collapsed="false">
      <c r="A336" s="0" t="n">
        <v>335</v>
      </c>
      <c r="B336" s="9" t="s">
        <v>25</v>
      </c>
      <c r="C336" s="9" t="s">
        <v>26</v>
      </c>
      <c r="D336" s="1" t="s">
        <v>27</v>
      </c>
      <c r="E336" s="1" t="s">
        <v>28</v>
      </c>
      <c r="F336" s="9" t="s">
        <v>29</v>
      </c>
      <c r="G336" s="10" t="n">
        <v>1789</v>
      </c>
      <c r="H336" s="9" t="s">
        <v>30</v>
      </c>
      <c r="I336" s="10" t="s">
        <v>271</v>
      </c>
      <c r="J336" s="9" t="n">
        <v>12</v>
      </c>
      <c r="K336" s="12" t="s">
        <v>327</v>
      </c>
      <c r="L336" s="13" t="s">
        <v>71</v>
      </c>
      <c r="M336" s="14" t="n">
        <v>118676</v>
      </c>
      <c r="N336" s="15" t="s">
        <v>34</v>
      </c>
      <c r="O336" s="14" t="n">
        <v>0.4</v>
      </c>
      <c r="P336" s="14"/>
      <c r="Q336" s="16"/>
      <c r="R336" s="17" t="n">
        <f aca="false">O336+(0.05*P336)+(Q336/240)</f>
        <v>0.4</v>
      </c>
      <c r="S336" s="14" t="n">
        <v>47470</v>
      </c>
      <c r="T336" s="14"/>
      <c r="U336" s="14"/>
      <c r="V336" s="14" t="n">
        <f aca="false">S336+(T336*0.05)+(U336/240)</f>
        <v>47470</v>
      </c>
      <c r="W336" s="14" t="n">
        <f aca="false">M336*R336</f>
        <v>47470.4</v>
      </c>
      <c r="X336" s="18" t="n">
        <f aca="false">V336-W336</f>
        <v>-0.400000000001455</v>
      </c>
      <c r="Y336" s="9" t="s">
        <v>69</v>
      </c>
    </row>
    <row r="337" customFormat="false" ht="13.8" hidden="false" customHeight="false" outlineLevel="0" collapsed="false">
      <c r="A337" s="0" t="n">
        <v>336</v>
      </c>
      <c r="B337" s="9" t="s">
        <v>25</v>
      </c>
      <c r="C337" s="9" t="s">
        <v>26</v>
      </c>
      <c r="D337" s="1" t="s">
        <v>27</v>
      </c>
      <c r="E337" s="1" t="s">
        <v>28</v>
      </c>
      <c r="F337" s="9" t="s">
        <v>29</v>
      </c>
      <c r="G337" s="10" t="n">
        <v>1789</v>
      </c>
      <c r="H337" s="9" t="s">
        <v>30</v>
      </c>
      <c r="I337" s="10" t="s">
        <v>271</v>
      </c>
      <c r="J337" s="9" t="n">
        <v>12</v>
      </c>
      <c r="K337" s="12" t="s">
        <v>327</v>
      </c>
      <c r="L337" s="13" t="s">
        <v>276</v>
      </c>
      <c r="M337" s="14" t="n">
        <v>26051</v>
      </c>
      <c r="N337" s="15" t="s">
        <v>34</v>
      </c>
      <c r="O337" s="14" t="n">
        <v>0.4</v>
      </c>
      <c r="P337" s="14"/>
      <c r="Q337" s="16"/>
      <c r="R337" s="17" t="n">
        <f aca="false">O337+(0.05*P337)+(Q337/240)</f>
        <v>0.4</v>
      </c>
      <c r="S337" s="14" t="n">
        <v>10420</v>
      </c>
      <c r="T337" s="14"/>
      <c r="U337" s="14"/>
      <c r="V337" s="14" t="n">
        <f aca="false">S337+(T337*0.05)+(U337/240)</f>
        <v>10420</v>
      </c>
      <c r="W337" s="14" t="n">
        <f aca="false">M337*R337</f>
        <v>10420.4</v>
      </c>
      <c r="X337" s="18" t="n">
        <f aca="false">V337-W337</f>
        <v>-0.400000000001455</v>
      </c>
      <c r="Y337" s="9"/>
    </row>
    <row r="338" customFormat="false" ht="13.8" hidden="false" customHeight="false" outlineLevel="0" collapsed="false">
      <c r="A338" s="0" t="n">
        <v>337</v>
      </c>
      <c r="B338" s="9" t="s">
        <v>25</v>
      </c>
      <c r="C338" s="9" t="s">
        <v>26</v>
      </c>
      <c r="D338" s="1" t="s">
        <v>27</v>
      </c>
      <c r="E338" s="1" t="s">
        <v>28</v>
      </c>
      <c r="F338" s="9" t="s">
        <v>29</v>
      </c>
      <c r="G338" s="10" t="n">
        <v>1789</v>
      </c>
      <c r="H338" s="9" t="s">
        <v>30</v>
      </c>
      <c r="I338" s="10" t="s">
        <v>271</v>
      </c>
      <c r="J338" s="9" t="n">
        <v>13</v>
      </c>
      <c r="K338" s="12" t="s">
        <v>329</v>
      </c>
      <c r="L338" s="13" t="s">
        <v>109</v>
      </c>
      <c r="M338" s="14" t="n">
        <v>870</v>
      </c>
      <c r="N338" s="15" t="s">
        <v>34</v>
      </c>
      <c r="O338" s="14"/>
      <c r="P338" s="14"/>
      <c r="Q338" s="16"/>
      <c r="R338" s="0"/>
      <c r="S338" s="14" t="n">
        <v>810</v>
      </c>
      <c r="T338" s="14"/>
      <c r="U338" s="14"/>
      <c r="V338" s="14" t="n">
        <f aca="false">S338+(T338*0.05)+(U338/240)</f>
        <v>810</v>
      </c>
      <c r="W338" s="0"/>
      <c r="X338" s="0"/>
      <c r="Y338" s="9" t="s">
        <v>277</v>
      </c>
    </row>
    <row r="339" customFormat="false" ht="13.8" hidden="false" customHeight="false" outlineLevel="0" collapsed="false">
      <c r="A339" s="0" t="n">
        <v>338</v>
      </c>
      <c r="B339" s="9" t="s">
        <v>25</v>
      </c>
      <c r="C339" s="9" t="s">
        <v>26</v>
      </c>
      <c r="D339" s="1" t="s">
        <v>27</v>
      </c>
      <c r="E339" s="1" t="s">
        <v>28</v>
      </c>
      <c r="F339" s="9" t="s">
        <v>29</v>
      </c>
      <c r="G339" s="10" t="n">
        <v>1789</v>
      </c>
      <c r="H339" s="9" t="s">
        <v>30</v>
      </c>
      <c r="I339" s="10" t="s">
        <v>271</v>
      </c>
      <c r="J339" s="9" t="n">
        <v>13</v>
      </c>
      <c r="K339" s="12" t="s">
        <v>330</v>
      </c>
      <c r="L339" s="13" t="s">
        <v>54</v>
      </c>
      <c r="M339" s="14"/>
      <c r="N339" s="15"/>
      <c r="O339" s="14"/>
      <c r="P339" s="14"/>
      <c r="Q339" s="16"/>
      <c r="R339" s="0"/>
      <c r="S339" s="14" t="n">
        <v>1545</v>
      </c>
      <c r="T339" s="14"/>
      <c r="U339" s="14"/>
      <c r="V339" s="14" t="n">
        <f aca="false">S339+(T339*0.05)+(U339/240)</f>
        <v>1545</v>
      </c>
      <c r="W339" s="0"/>
      <c r="X339" s="0"/>
      <c r="Y339" s="9"/>
    </row>
    <row r="340" customFormat="false" ht="13.8" hidden="false" customHeight="false" outlineLevel="0" collapsed="false">
      <c r="A340" s="0" t="n">
        <v>339</v>
      </c>
      <c r="B340" s="9" t="s">
        <v>25</v>
      </c>
      <c r="C340" s="9" t="s">
        <v>26</v>
      </c>
      <c r="D340" s="1" t="s">
        <v>27</v>
      </c>
      <c r="E340" s="1" t="s">
        <v>28</v>
      </c>
      <c r="F340" s="9" t="s">
        <v>29</v>
      </c>
      <c r="G340" s="10" t="n">
        <v>1789</v>
      </c>
      <c r="H340" s="9" t="s">
        <v>30</v>
      </c>
      <c r="I340" s="10" t="s">
        <v>271</v>
      </c>
      <c r="J340" s="9" t="n">
        <v>13</v>
      </c>
      <c r="K340" s="12" t="s">
        <v>331</v>
      </c>
      <c r="L340" s="13" t="s">
        <v>54</v>
      </c>
      <c r="M340" s="14" t="n">
        <v>4800</v>
      </c>
      <c r="N340" s="15" t="s">
        <v>45</v>
      </c>
      <c r="O340" s="14" t="n">
        <v>0.2</v>
      </c>
      <c r="P340" s="14"/>
      <c r="Q340" s="16"/>
      <c r="R340" s="17" t="n">
        <f aca="false">O340+(0.05*P340)+(Q340/240)</f>
        <v>0.2</v>
      </c>
      <c r="S340" s="14" t="n">
        <v>960</v>
      </c>
      <c r="T340" s="14"/>
      <c r="U340" s="14"/>
      <c r="V340" s="14" t="n">
        <f aca="false">S340+(T340*0.05)+(U340/240)</f>
        <v>960</v>
      </c>
      <c r="W340" s="14" t="n">
        <f aca="false">M340*R340</f>
        <v>960</v>
      </c>
      <c r="X340" s="18" t="n">
        <f aca="false">V340-W340</f>
        <v>0</v>
      </c>
      <c r="Y340" s="9" t="s">
        <v>66</v>
      </c>
    </row>
    <row r="341" customFormat="false" ht="13.8" hidden="false" customHeight="false" outlineLevel="0" collapsed="false">
      <c r="A341" s="0" t="n">
        <v>340</v>
      </c>
      <c r="B341" s="9" t="s">
        <v>25</v>
      </c>
      <c r="C341" s="9" t="s">
        <v>26</v>
      </c>
      <c r="D341" s="1" t="s">
        <v>27</v>
      </c>
      <c r="E341" s="1" t="s">
        <v>28</v>
      </c>
      <c r="F341" s="9" t="s">
        <v>29</v>
      </c>
      <c r="G341" s="10" t="n">
        <v>1789</v>
      </c>
      <c r="H341" s="9" t="s">
        <v>30</v>
      </c>
      <c r="I341" s="10" t="s">
        <v>271</v>
      </c>
      <c r="J341" s="9" t="n">
        <v>13</v>
      </c>
      <c r="K341" s="12" t="s">
        <v>332</v>
      </c>
      <c r="L341" s="13" t="s">
        <v>37</v>
      </c>
      <c r="M341" s="14"/>
      <c r="N341" s="21" t="s">
        <v>333</v>
      </c>
      <c r="O341" s="14"/>
      <c r="P341" s="14"/>
      <c r="Q341" s="16"/>
      <c r="R341" s="0"/>
      <c r="S341" s="14" t="n">
        <v>1070</v>
      </c>
      <c r="T341" s="14"/>
      <c r="U341" s="14"/>
      <c r="V341" s="14" t="n">
        <f aca="false">S341+(T341*0.05)+(U341/240)</f>
        <v>1070</v>
      </c>
      <c r="W341" s="0"/>
      <c r="X341" s="0"/>
      <c r="Y341" s="9" t="s">
        <v>334</v>
      </c>
    </row>
    <row r="342" customFormat="false" ht="13.8" hidden="false" customHeight="false" outlineLevel="0" collapsed="false">
      <c r="A342" s="0" t="n">
        <v>341</v>
      </c>
      <c r="B342" s="9" t="s">
        <v>25</v>
      </c>
      <c r="C342" s="9" t="s">
        <v>26</v>
      </c>
      <c r="D342" s="1" t="s">
        <v>27</v>
      </c>
      <c r="E342" s="1" t="s">
        <v>28</v>
      </c>
      <c r="F342" s="9" t="s">
        <v>29</v>
      </c>
      <c r="G342" s="10" t="n">
        <v>1789</v>
      </c>
      <c r="H342" s="9" t="s">
        <v>30</v>
      </c>
      <c r="I342" s="10" t="s">
        <v>271</v>
      </c>
      <c r="J342" s="9" t="n">
        <v>13</v>
      </c>
      <c r="K342" s="12" t="s">
        <v>268</v>
      </c>
      <c r="L342" s="13" t="s">
        <v>39</v>
      </c>
      <c r="M342" s="14" t="n">
        <f aca="false">(215*288)+65</f>
        <v>61985</v>
      </c>
      <c r="N342" s="15" t="s">
        <v>94</v>
      </c>
      <c r="O342" s="14"/>
      <c r="P342" s="14" t="n">
        <v>20</v>
      </c>
      <c r="Q342" s="16"/>
      <c r="R342" s="17" t="n">
        <f aca="false">O342+(0.05*P342)+(Q342/240)</f>
        <v>1</v>
      </c>
      <c r="S342" s="14" t="n">
        <v>61976</v>
      </c>
      <c r="T342" s="14"/>
      <c r="U342" s="14"/>
      <c r="V342" s="14" t="n">
        <f aca="false">S342+(T342*0.05)+(U342/240)</f>
        <v>61976</v>
      </c>
      <c r="W342" s="14" t="n">
        <f aca="false">M342*R342</f>
        <v>61985</v>
      </c>
      <c r="X342" s="18" t="n">
        <f aca="false">V342-W342</f>
        <v>-9</v>
      </c>
      <c r="Y34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57653061224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57653061224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LibreOffice/5.0.3.2$MacOSX_X86_64 LibreOffice_project/e5f16313668ac592c1bfb310f4390624e3dbfb75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2015-07-16T13:06:44Z</dcterms:created>
  <dc:creator>ined_usr</dc:creator>
  <dc:language>fr-FR</dc:language>
  <dcterms:modified xsi:type="dcterms:W3CDTF">2016-02-24T11:20:56Z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