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ordeaux" sheetId="1" state="visible" r:id="rId2"/>
    <sheet name="Bordeaux p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<sst xmlns="http://schemas.openxmlformats.org/spreadsheetml/2006/main" count="3277" uniqueCount="362">
  <si>
    <t>Entré par</t>
  </si>
  <si>
    <t>Source</t>
  </si>
  <si>
    <t>Exportations (Sorties)/Importations (Entrées)</t>
  </si>
  <si>
    <t>Année</t>
  </si>
  <si>
    <t>Direction</t>
  </si>
  <si>
    <t>Bureau Principal</t>
  </si>
  <si>
    <t>Page</t>
  </si>
  <si>
    <t>Origine des marchandises</t>
  </si>
  <si>
    <t>Nom Marchandise</t>
  </si>
  <si>
    <t>Prix unitaire / unité de compte Lt</t>
  </si>
  <si>
    <t>Prix unitaire / unité de compte Sous</t>
  </si>
  <si>
    <t>Prix unitaire / unité de compte Deniers</t>
  </si>
  <si>
    <t>Prix unitaire en décimale de Lt</t>
  </si>
  <si>
    <t>Unité de mesure</t>
  </si>
  <si>
    <t>Ports et Pays de France</t>
  </si>
  <si>
    <t>Espagne</t>
  </si>
  <si>
    <t>Portugal</t>
  </si>
  <si>
    <t>Sardaigne</t>
  </si>
  <si>
    <t>Gênes</t>
  </si>
  <si>
    <t>Etat Eclésiastique</t>
  </si>
  <si>
    <t>Naples</t>
  </si>
  <si>
    <t>Empire Ottoman</t>
  </si>
  <si>
    <t>Angleterre</t>
  </si>
  <si>
    <t>Hollande</t>
  </si>
  <si>
    <t>4 Villes Anséatiques</t>
  </si>
  <si>
    <t>Etats de l'Empereur en Allemagne et Flandre</t>
  </si>
  <si>
    <t>Allemagne et Pologne</t>
  </si>
  <si>
    <t>Suisse</t>
  </si>
  <si>
    <t>Danemark et Norvège</t>
  </si>
  <si>
    <t>Suède</t>
  </si>
  <si>
    <t>Etats du Roi de Prusse</t>
  </si>
  <si>
    <t>Russie</t>
  </si>
  <si>
    <t>Etats-Unis d'Amérique</t>
  </si>
  <si>
    <t>Total Général</t>
  </si>
  <si>
    <t>Total quantité en décimales</t>
  </si>
  <si>
    <t>Différences quantité</t>
  </si>
  <si>
    <t>Total Valeur en décimales de Lt</t>
  </si>
  <si>
    <t>Différence valeurs</t>
  </si>
  <si>
    <t>Remarque calculs</t>
  </si>
  <si>
    <t>Remarques</t>
  </si>
  <si>
    <t>Noms</t>
  </si>
  <si>
    <t>Quantités</t>
  </si>
  <si>
    <t>Valeurs</t>
  </si>
  <si>
    <t>Valeurs sommées</t>
  </si>
  <si>
    <t>Erreur</t>
  </si>
  <si>
    <t>Jérémy Hervelin</t>
  </si>
  <si>
    <t>F12 1666</t>
  </si>
  <si>
    <t>Exportations</t>
  </si>
  <si>
    <t>Bordeaux</t>
  </si>
  <si>
    <t>Etranger</t>
  </si>
  <si>
    <t>Acier</t>
  </si>
  <si>
    <t>quintal</t>
  </si>
  <si>
    <t>Provence</t>
  </si>
  <si>
    <t>Amandes ; en coques</t>
  </si>
  <si>
    <t>Lorient et Petites Isles</t>
  </si>
  <si>
    <t>erreur de calcul</t>
  </si>
  <si>
    <t>Amandes ; cassées</t>
  </si>
  <si>
    <t>livre</t>
  </si>
  <si>
    <t>Languedoc</t>
  </si>
  <si>
    <t>Anis ; vert</t>
  </si>
  <si>
    <t>Dunkerque et Petites Isles</t>
  </si>
  <si>
    <t>Arbustes</t>
  </si>
  <si>
    <t>pas de prix, ni de quantité</t>
  </si>
  <si>
    <t>Forêt</t>
  </si>
  <si>
    <t>Armes ; blanches</t>
  </si>
  <si>
    <t>Armes ; à feu ; fusils</t>
  </si>
  <si>
    <t>en nombre</t>
  </si>
  <si>
    <t>pas de prix</t>
  </si>
  <si>
    <r>
      <rPr>
        <b val="true"/>
        <sz val="11"/>
        <rFont val="Trebuchet MS"/>
        <family val="2"/>
        <charset val="1"/>
      </rPr>
      <t>prix implicite de </t>
    </r>
    <r>
      <rPr>
        <sz val="11"/>
        <rFont val="Trebuchet MS"/>
        <family val="2"/>
        <charset val="1"/>
      </rPr>
      <t>19 lt 18 sous</t>
    </r>
    <r>
      <rPr>
        <sz val="11"/>
        <rFont val="Trebuchet MS"/>
        <family val="2"/>
        <charset val="1"/>
      </rPr>
      <t>, soit 19,8 lt pièce</t>
    </r>
  </si>
  <si>
    <t>Bretagne</t>
  </si>
  <si>
    <t>Beurre</t>
  </si>
  <si>
    <t>Bierre</t>
  </si>
  <si>
    <t>muid</t>
  </si>
  <si>
    <t>Petites Isles</t>
  </si>
  <si>
    <t>prix hétérogènes</t>
  </si>
  <si>
    <t>bouteilles</t>
  </si>
  <si>
    <t>Isle de France</t>
  </si>
  <si>
    <t>Bijouterie</t>
  </si>
  <si>
    <t>Guyenne</t>
  </si>
  <si>
    <t>Biscuit</t>
  </si>
  <si>
    <t>Isles françaises</t>
  </si>
  <si>
    <t>Bois ; de campêche</t>
  </si>
  <si>
    <t>Bois ; de gayac</t>
  </si>
  <si>
    <t>Marseille</t>
  </si>
  <si>
    <t>Bois ; de Bresil</t>
  </si>
  <si>
    <t>Bois ; feuillard</t>
  </si>
  <si>
    <t>faix</t>
  </si>
  <si>
    <t>Bois ; de sapin</t>
  </si>
  <si>
    <t>Bonneterie ; de fil</t>
  </si>
  <si>
    <t>Anjou</t>
  </si>
  <si>
    <t>Orléans</t>
  </si>
  <si>
    <t>Bonneterie ; de laine</t>
  </si>
  <si>
    <t>Bonneterie ; de soye</t>
  </si>
  <si>
    <t>paire</t>
  </si>
  <si>
    <t>Bayonne</t>
  </si>
  <si>
    <t>Boutons ; de métal</t>
  </si>
  <si>
    <t>Bray ; gros et goudron</t>
  </si>
  <si>
    <t>Bray ; sec et rasine</t>
  </si>
  <si>
    <t>Brosserie</t>
  </si>
  <si>
    <t>Cacao</t>
  </si>
  <si>
    <t>Caneveltes</t>
  </si>
  <si>
    <t>?</t>
  </si>
  <si>
    <t>Chairs ; salées ; diverses</t>
  </si>
  <si>
    <t>Chairs ; salées ; bœuf</t>
  </si>
  <si>
    <t>les 180 livres</t>
  </si>
  <si>
    <t>Pays des Basques</t>
  </si>
  <si>
    <t>Chairs ; salées ; jambons</t>
  </si>
  <si>
    <t>Lorient</t>
  </si>
  <si>
    <t>Chanvre</t>
  </si>
  <si>
    <t>Chapeaux ; divers</t>
  </si>
  <si>
    <t>Dunkerque</t>
  </si>
  <si>
    <t>Lyonnais</t>
  </si>
  <si>
    <t>Chapeaux ; de castor</t>
  </si>
  <si>
    <t>pièce</t>
  </si>
  <si>
    <t>Chapeaux ; poil et laine</t>
  </si>
  <si>
    <t>Epicerie ; diverse</t>
  </si>
  <si>
    <t>Normandie</t>
  </si>
  <si>
    <t>Etoffes ; de coton</t>
  </si>
  <si>
    <t>Etoffes ; de laines ; diverses</t>
  </si>
  <si>
    <t>Petites Isles et Bayonne</t>
  </si>
  <si>
    <t>Béarn</t>
  </si>
  <si>
    <t>Etoffes ; de laine</t>
  </si>
  <si>
    <t>aune</t>
  </si>
  <si>
    <t>Etoffes ; cardilletrie</t>
  </si>
  <si>
    <r>
      <rPr>
        <b val="true"/>
        <sz val="11"/>
        <rFont val="Trebuchet MS"/>
        <family val="2"/>
        <charset val="1"/>
      </rPr>
      <t>prix implicite de </t>
    </r>
    <r>
      <rPr>
        <sz val="11"/>
        <rFont val="Trebuchet MS"/>
        <family val="2"/>
        <charset val="1"/>
      </rPr>
      <t>2 lt 10 sous</t>
    </r>
    <r>
      <rPr>
        <sz val="11"/>
        <rFont val="Trebuchet MS"/>
        <family val="2"/>
        <charset val="1"/>
      </rPr>
      <t>, soit 2,5 lt l'aune</t>
    </r>
  </si>
  <si>
    <t>Etoffes ; espagnolette</t>
  </si>
  <si>
    <t>Etoffes ; etamine</t>
  </si>
  <si>
    <t>Etanger</t>
  </si>
  <si>
    <t>Etoffes ; flanelle</t>
  </si>
  <si>
    <t>Bayonne et Petites Isles</t>
  </si>
  <si>
    <t>Etoffes ; molleton ; de laine</t>
  </si>
  <si>
    <t>Champagne</t>
  </si>
  <si>
    <t>Etoffes ; prunelle</t>
  </si>
  <si>
    <t>Etoffes ; serge</t>
  </si>
  <si>
    <t>Etoffes ; voile</t>
  </si>
  <si>
    <t>Maine</t>
  </si>
  <si>
    <t>Etoffes ; laine et soie</t>
  </si>
  <si>
    <t>Amiens</t>
  </si>
  <si>
    <t>Etoffes ; panne</t>
  </si>
  <si>
    <t>Etoffes ; de soye</t>
  </si>
  <si>
    <t>Lyon</t>
  </si>
  <si>
    <t>Etoffes ; d'or</t>
  </si>
  <si>
    <t>Etoupes</t>
  </si>
  <si>
    <t>Eventails</t>
  </si>
  <si>
    <t>douzaine</t>
  </si>
  <si>
    <r>
      <rPr>
        <b val="true"/>
        <sz val="11"/>
        <rFont val="Trebuchet MS"/>
        <family val="2"/>
        <charset val="1"/>
      </rPr>
      <t>prix implicite de </t>
    </r>
    <r>
      <rPr>
        <sz val="11"/>
        <rFont val="Trebuchet MS"/>
        <family val="2"/>
        <charset val="1"/>
      </rPr>
      <t>6 lt</t>
    </r>
    <r>
      <rPr>
        <sz val="11"/>
        <rFont val="Trebuchet MS"/>
        <family val="2"/>
        <charset val="1"/>
      </rPr>
      <t> la douzaine</t>
    </r>
  </si>
  <si>
    <t>Fayence</t>
  </si>
  <si>
    <t>Farine</t>
  </si>
  <si>
    <t>Fer ; en barres</t>
  </si>
  <si>
    <t>Fer ; de fonte</t>
  </si>
  <si>
    <t>Fer ; en tôle</t>
  </si>
  <si>
    <t>Fer ; en chaudières</t>
  </si>
  <si>
    <t>Fer ; ouvré</t>
  </si>
  <si>
    <t>Fil ; à voiles</t>
  </si>
  <si>
    <t>Fil ; à sapillon</t>
  </si>
  <si>
    <t>Fil ; retord</t>
  </si>
  <si>
    <t>Flandre</t>
  </si>
  <si>
    <t>Fromage</t>
  </si>
  <si>
    <t>Rouergue</t>
  </si>
  <si>
    <t>Fruits ; à l'eau de vie</t>
  </si>
  <si>
    <t>pinte</t>
  </si>
  <si>
    <t>Bayonne et Lorient</t>
  </si>
  <si>
    <t>Fruits ; au vinaigre ; olives</t>
  </si>
  <si>
    <t>Fruits ; au vinaigre ; capres</t>
  </si>
  <si>
    <t>Fruits ; secs ; divers</t>
  </si>
  <si>
    <t>Petites Isles et Lorient</t>
  </si>
  <si>
    <t>Fruits ; secs ; noix</t>
  </si>
  <si>
    <t>Fruits ; secs ; prunes ; communes</t>
  </si>
  <si>
    <t>Petites Isles, Lorient, Dunkerque et Bayonne</t>
  </si>
  <si>
    <r>
      <rPr>
        <sz val="12"/>
        <color rgb="FFFF0000"/>
        <rFont val="Calibri"/>
        <family val="2"/>
        <charset val="1"/>
      </rPr>
      <t>Fruits ; secs ; prunes ; </t>
    </r>
    <r>
      <rPr>
        <sz val="12"/>
        <color rgb="FFFF0000"/>
        <rFont val="Calibri"/>
        <family val="2"/>
        <charset val="1"/>
      </rPr>
      <t>daute</t>
    </r>
  </si>
  <si>
    <t>Petites Isles, Lorient et Dunkerquer</t>
  </si>
  <si>
    <t>Gants ; de peau</t>
  </si>
  <si>
    <t>Glaces</t>
  </si>
  <si>
    <t>Lyonais</t>
  </si>
  <si>
    <t>Gaze ; de soye</t>
  </si>
  <si>
    <t>Graines ; diverses</t>
  </si>
  <si>
    <t>Graines ; de jardin</t>
  </si>
  <si>
    <t>Graines ; de genièvre</t>
  </si>
  <si>
    <t>Graines ; de prairies</t>
  </si>
  <si>
    <t>Graines ; comestibles ; froment</t>
  </si>
  <si>
    <t>Graines ; comestibles ; ris</t>
  </si>
  <si>
    <t>Gré</t>
  </si>
  <si>
    <t>Habillements ; divers</t>
  </si>
  <si>
    <t>Huile ; d'olive</t>
  </si>
  <si>
    <t>Petites Isles, Lorient et Bayonne</t>
  </si>
  <si>
    <t>Huile ; de lin</t>
  </si>
  <si>
    <t>Huile ; de graine</t>
  </si>
  <si>
    <t>Huile ; dellevette</t>
  </si>
  <si>
    <t>Huile ; de térébenthine</t>
  </si>
  <si>
    <t>Instruments ; de musique</t>
  </si>
  <si>
    <t>Légumes ; divers</t>
  </si>
  <si>
    <t>Légumes ; feves</t>
  </si>
  <si>
    <t>Liège ; en bouchons</t>
  </si>
  <si>
    <t>Petites Isles, Dunkerque et Lorient</t>
  </si>
  <si>
    <t>Liège ; en manches</t>
  </si>
  <si>
    <t>Lingerie ; chemises</t>
  </si>
  <si>
    <t>Lingerie</t>
  </si>
  <si>
    <t>Liqueurs ; diverses</t>
  </si>
  <si>
    <t>Liqueurs ; anisette</t>
  </si>
  <si>
    <r>
      <rPr>
        <b val="true"/>
        <sz val="11"/>
        <rFont val="Trebuchet MS"/>
        <family val="2"/>
        <charset val="1"/>
      </rPr>
      <t>prix implicite de </t>
    </r>
    <r>
      <rPr>
        <sz val="11"/>
        <rFont val="Trebuchet MS"/>
        <family val="2"/>
        <charset val="1"/>
      </rPr>
      <t>1 lt 8 sous</t>
    </r>
    <r>
      <rPr>
        <sz val="11"/>
        <rFont val="Trebuchet MS"/>
        <family val="2"/>
        <charset val="1"/>
      </rPr>
      <t>, soit 1,4 lt la pinte</t>
    </r>
  </si>
  <si>
    <t>Marchandises ; diverses ; à la valeur</t>
  </si>
  <si>
    <t>Mercerie ; mêlée</t>
  </si>
  <si>
    <t>Meubles</t>
  </si>
  <si>
    <t>Meules ; à moulins</t>
  </si>
  <si>
    <t>Miel</t>
  </si>
  <si>
    <t>Miroirs ; à cadres dorés</t>
  </si>
  <si>
    <t>Moulins ; à maïs</t>
  </si>
  <si>
    <t>Moulins ; de soye</t>
  </si>
  <si>
    <t>Orfevrerie</t>
  </si>
  <si>
    <t>Ornements ; d'église</t>
  </si>
  <si>
    <t>Ouvrages ; en cuir</t>
  </si>
  <si>
    <t>Ouvrages ; en cuir ; blanc</t>
  </si>
  <si>
    <t>Ouvrages ; de mode</t>
  </si>
  <si>
    <t>Ouvrages ; de mode ; fleurs ; artificielles</t>
  </si>
  <si>
    <t>Ouvrages ; de terre cuite</t>
  </si>
  <si>
    <t>Ouvrages ; de sellerie</t>
  </si>
  <si>
    <t>Papeterie ; diverse</t>
  </si>
  <si>
    <t>Angoumois</t>
  </si>
  <si>
    <t>Papier ; d'emballage</t>
  </si>
  <si>
    <t>Papier ; aux armes</t>
  </si>
  <si>
    <t>rame</t>
  </si>
  <si>
    <t>Papier ; carré</t>
  </si>
  <si>
    <t>Papier ; cartier</t>
  </si>
  <si>
    <t>Papier ; à impression</t>
  </si>
  <si>
    <t>Papier ; jésier</t>
  </si>
  <si>
    <t>Papier ; double ; Lys</t>
  </si>
  <si>
    <t>Papier ; lombard</t>
  </si>
  <si>
    <t>Papier ; à lettre</t>
  </si>
  <si>
    <t>Papier ; corues</t>
  </si>
  <si>
    <t>Bayonne et Dunkerque</t>
  </si>
  <si>
    <t>Papier ; de trase</t>
  </si>
  <si>
    <t>Papier ; à littière</t>
  </si>
  <si>
    <t>Papier ; peint</t>
  </si>
  <si>
    <t>rouleau</t>
  </si>
  <si>
    <t>Parasols ; de soye</t>
  </si>
  <si>
    <t>Parfumerie ; soucade</t>
  </si>
  <si>
    <t>Parfumerie ; poudre</t>
  </si>
  <si>
    <t>Parfumerie ; savonette</t>
  </si>
  <si>
    <t>Passementerie</t>
  </si>
  <si>
    <t>Peaux ; mégissées</t>
  </si>
  <si>
    <t>prix implicite de 24 lt la douzaine</t>
  </si>
  <si>
    <t>Peaux ; de chevreaux ; apprêtées</t>
  </si>
  <si>
    <t>Peaux ; de chevres</t>
  </si>
  <si>
    <t>Peaux ; de moutons ; apprêtées</t>
  </si>
  <si>
    <t>Pelleterie</t>
  </si>
  <si>
    <t>Peaux ; de satois</t>
  </si>
  <si>
    <t>Pelures ; de cacao</t>
  </si>
  <si>
    <t>Pate  ditte macaroni</t>
  </si>
  <si>
    <t>Plâtre</t>
  </si>
  <si>
    <t>moute</t>
  </si>
  <si>
    <t>Plomb</t>
  </si>
  <si>
    <t>Plumes ; d'autruches ; apprêtées</t>
  </si>
  <si>
    <t>Plumes ; d'oye</t>
  </si>
  <si>
    <t>Poisson ; de mer ; divers</t>
  </si>
  <si>
    <t>Poisson ; de mer ; anchois</t>
  </si>
  <si>
    <t>Poisson ; de mer ; sardines</t>
  </si>
  <si>
    <t>Porcelaine</t>
  </si>
  <si>
    <t>Quincaillerie ; de fer</t>
  </si>
  <si>
    <t>Quincaillerie ; de fer ; clous</t>
  </si>
  <si>
    <t>Quincaillerie ; mêlée</t>
  </si>
  <si>
    <t>Rubans ; de soye</t>
  </si>
  <si>
    <t>Soye ; de sanglier</t>
  </si>
  <si>
    <t>Savon</t>
  </si>
  <si>
    <t>Sirop ; de capilaire</t>
  </si>
  <si>
    <t>Souffre</t>
  </si>
  <si>
    <t>Sucre ; candi</t>
  </si>
  <si>
    <t>Suif ; fondu</t>
  </si>
  <si>
    <t>Suif ; en chandelle</t>
  </si>
  <si>
    <t>Tableaux</t>
  </si>
  <si>
    <t>Tabac ; en côte</t>
  </si>
  <si>
    <t>Tabac ; en feuilles</t>
  </si>
  <si>
    <t>Tabac ; fabriqué</t>
  </si>
  <si>
    <t>Terre ; d'orfebre</t>
  </si>
  <si>
    <t>Comte françois</t>
  </si>
  <si>
    <t>Thé</t>
  </si>
  <si>
    <t>Toille ; de coton</t>
  </si>
  <si>
    <t>Toille ; de coton ; imprimée</t>
  </si>
  <si>
    <t>Toille ; indienne ; de coton</t>
  </si>
  <si>
    <t>Toille ; gingas ; de fil</t>
  </si>
  <si>
    <t>Toille ; coutil</t>
  </si>
  <si>
    <t>Toille ; de lin</t>
  </si>
  <si>
    <t>Toille ; siamoise</t>
  </si>
  <si>
    <t>Toille ; à matelats</t>
  </si>
  <si>
    <t>Toille ; peinte</t>
  </si>
  <si>
    <t>Toille ; blanche</t>
  </si>
  <si>
    <t>Toille ; à sacs</t>
  </si>
  <si>
    <t>Toille ; de ménage</t>
  </si>
  <si>
    <t>Toille ; à voiles</t>
  </si>
  <si>
    <t>Ustenciles ; de pêche</t>
  </si>
  <si>
    <t>Aunis</t>
  </si>
  <si>
    <t>Verre ; en bouteilles</t>
  </si>
  <si>
    <t>Boulonais</t>
  </si>
  <si>
    <r>
      <rPr>
        <sz val="12"/>
        <color rgb="FFFF0000"/>
        <rFont val="Calibri"/>
        <family val="2"/>
        <charset val="1"/>
      </rPr>
      <t>Verre ; en </t>
    </r>
    <r>
      <rPr>
        <sz val="12"/>
        <color rgb="FFFF0000"/>
        <rFont val="Calibri"/>
        <family val="2"/>
        <charset val="1"/>
      </rPr>
      <t>danjannes</t>
    </r>
  </si>
  <si>
    <t>Verre ; à boire</t>
  </si>
  <si>
    <t>Verre ; à vitres</t>
  </si>
  <si>
    <t>Bourgogne</t>
  </si>
  <si>
    <t>Vin</t>
  </si>
  <si>
    <t>Vin ; de ville</t>
  </si>
  <si>
    <t>Dunkerque, Petites Isles, Lorient, Marseille, Bayonne, Aslace</t>
  </si>
  <si>
    <t>Vin ; de haut</t>
  </si>
  <si>
    <t>Bayonne, Petites Isles, Dunkerque et Lorient</t>
  </si>
  <si>
    <t>Vin ; muscat</t>
  </si>
  <si>
    <t>pintes</t>
  </si>
  <si>
    <t>Vinaigre</t>
  </si>
  <si>
    <t>Voitures</t>
  </si>
  <si>
    <t>Pays ou Région</t>
  </si>
  <si>
    <t>Noms des Ports et Pays de France</t>
  </si>
  <si>
    <t>Quantité</t>
  </si>
  <si>
    <t>Unité de poids ou quantité</t>
  </si>
  <si>
    <t>Valeur en livres tournois</t>
  </si>
  <si>
    <t>valeur en sous</t>
  </si>
  <si>
    <t>valeur en denier</t>
  </si>
  <si>
    <t>Valeur (Prix unitaire </t>
  </si>
  <si>
    <t>Valeur en décimales de livress tournois</t>
  </si>
  <si>
    <t>Différence</t>
  </si>
  <si>
    <t>Largeur en lignes (pour tissu)</t>
  </si>
  <si>
    <t>Chocolat</t>
  </si>
  <si>
    <t>France</t>
  </si>
  <si>
    <t>Cire ; jaune</t>
  </si>
  <si>
    <t>Cire ; en bougie</t>
  </si>
  <si>
    <t>Confitures</t>
  </si>
  <si>
    <t>total de 490 livres - conforme au document</t>
  </si>
  <si>
    <t>F12 1667</t>
  </si>
  <si>
    <t>Etats Eclésiastique</t>
  </si>
  <si>
    <t>Cordages</t>
  </si>
  <si>
    <t>Cuirs ; tannés</t>
  </si>
  <si>
    <t>Couvertures ; de laine</t>
  </si>
  <si>
    <t>Crin ; frisé</t>
  </si>
  <si>
    <t>Cuivre</t>
  </si>
  <si>
    <t>Dentelle ; de fil</t>
  </si>
  <si>
    <t>Dentelle ; de soye</t>
  </si>
  <si>
    <t>Draperie</t>
  </si>
  <si>
    <t>total de 13270 livres - conforme au document</t>
  </si>
  <si>
    <t>Abbeville</t>
  </si>
  <si>
    <t>Louviers</t>
  </si>
  <si>
    <t>Drap</t>
  </si>
  <si>
    <t>plus 495 livres</t>
  </si>
  <si>
    <t>Elbeuf</t>
  </si>
  <si>
    <t>Sedan</t>
  </si>
  <si>
    <r>
      <rPr>
        <sz val="12"/>
        <color rgb="FFFF0000"/>
        <rFont val="Calibri"/>
        <family val="2"/>
        <charset val="1"/>
      </rPr>
      <t>Drap ; </t>
    </r>
    <r>
      <rPr>
        <sz val="12"/>
        <color rgb="FFFF0000"/>
        <rFont val="Calibri"/>
        <family val="2"/>
        <charset val="1"/>
      </rPr>
      <t>cosinus</t>
    </r>
  </si>
  <si>
    <r>
      <rPr>
        <sz val="12"/>
        <color rgb="FFFF0000"/>
        <rFont val="Calibri"/>
        <family val="2"/>
        <charset val="1"/>
      </rPr>
      <t>Drap ; </t>
    </r>
    <r>
      <rPr>
        <sz val="12"/>
        <color rgb="FFFF0000"/>
        <rFont val="Calibri"/>
        <family val="2"/>
        <charset val="1"/>
      </rPr>
      <t>ratina</t>
    </r>
  </si>
  <si>
    <t>Draperie ; petite</t>
  </si>
  <si>
    <t>Touraine</t>
  </si>
  <si>
    <r>
      <rPr>
        <sz val="12"/>
        <color rgb="FFFF0000"/>
        <rFont val="Calibri"/>
        <family val="2"/>
        <charset val="1"/>
      </rPr>
      <t>Drap ; </t>
    </r>
    <r>
      <rPr>
        <sz val="12"/>
        <color rgb="FFFF0000"/>
        <rFont val="Calibri"/>
        <family val="2"/>
        <charset val="1"/>
      </rPr>
      <t>?</t>
    </r>
  </si>
  <si>
    <t>Drogues ; médicinales ; diverses</t>
  </si>
  <si>
    <t>Drogues ; pour la peinture et teinture</t>
  </si>
  <si>
    <t>Bigor</t>
  </si>
  <si>
    <t>Drogues ; pour la peinture et teinture ; azur</t>
  </si>
  <si>
    <t>Colonies Espagnoles</t>
  </si>
  <si>
    <t>Drogues ; pour la peinture et teinture ; indigo</t>
  </si>
  <si>
    <t>Drogues ; pour la peinture et teinture ; pastel</t>
  </si>
  <si>
    <r>
      <rPr>
        <sz val="12"/>
        <color rgb="FFFF0000"/>
        <rFont val="Calibri"/>
        <family val="2"/>
        <charset val="1"/>
      </rPr>
      <t>Drogues ; pour la peinture et teinture ; </t>
    </r>
    <r>
      <rPr>
        <sz val="12"/>
        <color rgb="FFFF0000"/>
        <rFont val="Calibri"/>
        <family val="2"/>
        <charset val="1"/>
      </rPr>
      <t>?</t>
    </r>
  </si>
  <si>
    <t>Drogues ; pour la peinture et teinture ; tartre blanc</t>
  </si>
  <si>
    <t>Drogues ; pour la peinture et teinture ; tartre rouge</t>
  </si>
  <si>
    <t>Drogues ; pour la peinture et teinture ; térébenthine</t>
  </si>
  <si>
    <t>Verdet</t>
  </si>
  <si>
    <t>Eau ; de vie ; royale</t>
  </si>
  <si>
    <t>unités d'origine : muids et pintes</t>
  </si>
  <si>
    <t>Eau ; de vie ; double</t>
  </si>
  <si>
    <t>Eau ; de vie ; simple</t>
  </si>
  <si>
    <t>total de 30716 - conforme à la source</t>
  </si>
  <si>
    <t>Eaux ; d'odeur ; diverses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</si>
</sst>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.0000000"/>
    <numFmt numFmtId="168" formatCode="#,##0"/>
    <numFmt numFmtId="169" formatCode="0.00"/>
    <numFmt numFmtId="170" formatCode="0.0000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1"/>
      <color rgb="FFFF6600"/>
      <name val="Trebuchet MS"/>
      <family val="2"/>
      <charset val="1"/>
    </font>
    <font>
      <sz val="11"/>
      <color rgb="FFFF0000"/>
      <name val="Trebuchet MS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6EF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07"/>
  <sheetViews>
    <sheetView windowProtection="false" showFormulas="false" showGridLines="true" showRowColHeaders="true" showZeros="true" rightToLeft="false" tabSelected="false" showOutlineSymbols="true" defaultGridColor="true" view="normal" topLeftCell="A150" colorId="64" zoomScale="50" zoomScaleNormal="50" zoomScalePageLayoutView="100" workbookViewId="0">
      <selection pane="topLeft" activeCell="A200" activeCellId="0" sqref="A200"/>
    </sheetView>
  </sheetViews>
  <sheetFormatPr defaultRowHeight="15"/>
  <cols>
    <col collapsed="false" hidden="false" max="2" min="1" style="0" width="14.924882629108"/>
    <col collapsed="false" hidden="false" max="3" min="3" style="0" width="8.6056338028169"/>
    <col collapsed="false" hidden="false" max="4" min="4" style="0" width="12.4976525821596"/>
    <col collapsed="false" hidden="false" max="5" min="5" style="0" width="6.73239436619718"/>
    <col collapsed="false" hidden="false" max="6" min="6" style="0" width="9.32394366197183"/>
    <col collapsed="false" hidden="false" max="7" min="7" style="0" width="9.16901408450704"/>
    <col collapsed="false" hidden="false" max="8" min="8" style="0" width="5.1924882629108"/>
    <col collapsed="false" hidden="false" max="9" min="9" style="0" width="15.4131455399061"/>
    <col collapsed="false" hidden="false" max="10" min="10" style="0" width="31.0704225352113"/>
    <col collapsed="false" hidden="false" max="11" min="11" style="0" width="10.1455399061033"/>
    <col collapsed="false" hidden="false" max="13" min="12" style="0" width="8.11737089201878"/>
    <col collapsed="false" hidden="false" max="15" min="14" style="0" width="12.1643192488263"/>
    <col collapsed="false" hidden="false" max="16" min="16" style="1" width="38.6995305164319"/>
    <col collapsed="false" hidden="false" max="17" min="17" style="0" width="9.32394366197183"/>
    <col collapsed="false" hidden="false" max="18" min="18" style="0" width="9.65727699530516"/>
    <col collapsed="false" hidden="false" max="19" min="19" style="0" width="9.32394366197183"/>
    <col collapsed="false" hidden="false" max="20" min="20" style="0" width="10.4694835680751"/>
    <col collapsed="false" hidden="false" max="21" min="21" style="0" width="9.32394366197183"/>
    <col collapsed="false" hidden="false" max="22" min="22" style="0" width="8.76056338028169"/>
    <col collapsed="false" hidden="false" max="23" min="23" style="0" width="9.32394366197183"/>
    <col collapsed="false" hidden="false" max="24" min="24" style="0" width="7.30516431924883"/>
    <col collapsed="false" hidden="false" max="25" min="25" style="0" width="9.32394366197183"/>
    <col collapsed="false" hidden="false" max="26" min="26" style="0" width="7.79342723004695"/>
    <col collapsed="false" hidden="false" max="27" min="27" style="0" width="9.32394366197183"/>
    <col collapsed="false" hidden="false" max="28" min="28" style="0" width="8.76056338028169"/>
    <col collapsed="false" hidden="false" max="29" min="29" style="0" width="9.32394366197183"/>
    <col collapsed="false" hidden="false" max="30" min="30" style="0" width="7.30516431924883"/>
    <col collapsed="false" hidden="false" max="31" min="31" style="0" width="9.32394366197183"/>
    <col collapsed="false" hidden="false" max="32" min="32" style="0" width="7.30516431924883"/>
    <col collapsed="false" hidden="false" max="33" min="33" style="0" width="9.81220657276995"/>
    <col collapsed="false" hidden="false" max="34" min="34" style="0" width="10.6338028169014"/>
    <col collapsed="false" hidden="false" max="35" min="35" style="0" width="9.81220657276995"/>
    <col collapsed="false" hidden="false" max="36" min="36" style="0" width="10.8638497652582"/>
    <col collapsed="false" hidden="false" max="37" min="37" style="0" width="9.81220657276995"/>
    <col collapsed="false" hidden="false" max="38" min="38" style="0" width="10.8638497652582"/>
    <col collapsed="false" hidden="false" max="39" min="39" style="0" width="9.32394366197183"/>
    <col collapsed="false" hidden="false" max="40" min="40" style="0" width="12.1643192488263"/>
    <col collapsed="false" hidden="false" max="41" min="41" style="0" width="9.32394366197183"/>
    <col collapsed="false" hidden="false" max="42" min="42" style="0" width="8.92488262910798"/>
    <col collapsed="false" hidden="false" max="43" min="43" style="0" width="9.32394366197183"/>
    <col collapsed="false" hidden="false" max="44" min="44" style="0" width="10.1455399061033"/>
    <col collapsed="false" hidden="false" max="49" min="45" style="0" width="9.81220657276995"/>
    <col collapsed="false" hidden="false" max="50" min="50" style="0" width="10.8638497652582"/>
    <col collapsed="false" hidden="false" max="51" min="51" style="0" width="9.32394366197183"/>
    <col collapsed="false" hidden="false" max="52" min="52" style="0" width="10.8638497652582"/>
    <col collapsed="false" hidden="false" max="53" min="53" style="0" width="9.32394366197183"/>
    <col collapsed="false" hidden="false" max="54" min="54" style="0" width="8.76056338028169"/>
    <col collapsed="false" hidden="false" max="55" min="55" style="0" width="10.8638497652582"/>
    <col collapsed="false" hidden="false" max="56" min="56" style="0" width="11.6854460093897"/>
    <col collapsed="false" hidden="false" max="57" min="57" style="0" width="15.5774647887324"/>
    <col collapsed="false" hidden="false" max="58" min="58" style="0" width="10.8638497652582"/>
    <col collapsed="false" hidden="false" max="59" min="59" style="0" width="18.5023474178404"/>
    <col collapsed="false" hidden="false" max="60" min="60" style="0" width="17.1173708920188"/>
    <col collapsed="false" hidden="false" max="61" min="61" style="0" width="17.6056338028169"/>
    <col collapsed="false" hidden="false" max="62" min="62" style="0" width="17.2723004694836"/>
    <col collapsed="false" hidden="false" max="63" min="63" style="0" width="23.6103286384977"/>
    <col collapsed="false" hidden="false" max="64" min="64" style="0" width="42.5915492957746"/>
    <col collapsed="false" hidden="false" max="1025" min="65" style="0" width="10.5399061032864"/>
  </cols>
  <sheetData>
    <row r="1" customFormat="false" ht="78.4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6" t="s">
        <v>13</v>
      </c>
      <c r="P1" s="6" t="s">
        <v>14</v>
      </c>
      <c r="Q1" s="7"/>
      <c r="R1" s="8"/>
      <c r="S1" s="6" t="s">
        <v>15</v>
      </c>
      <c r="T1" s="8"/>
      <c r="U1" s="6" t="s">
        <v>16</v>
      </c>
      <c r="V1" s="8"/>
      <c r="W1" s="6" t="s">
        <v>17</v>
      </c>
      <c r="X1" s="8"/>
      <c r="Y1" s="6" t="s">
        <v>18</v>
      </c>
      <c r="Z1" s="8"/>
      <c r="AA1" s="6" t="s">
        <v>19</v>
      </c>
      <c r="AB1" s="8"/>
      <c r="AC1" s="6" t="s">
        <v>20</v>
      </c>
      <c r="AD1" s="8"/>
      <c r="AE1" s="6" t="s">
        <v>21</v>
      </c>
      <c r="AF1" s="8"/>
      <c r="AG1" s="6" t="s">
        <v>22</v>
      </c>
      <c r="AH1" s="8"/>
      <c r="AI1" s="6" t="s">
        <v>23</v>
      </c>
      <c r="AJ1" s="8"/>
      <c r="AK1" s="6" t="s">
        <v>24</v>
      </c>
      <c r="AL1" s="8"/>
      <c r="AM1" s="6" t="s">
        <v>25</v>
      </c>
      <c r="AN1" s="8"/>
      <c r="AO1" s="6" t="s">
        <v>26</v>
      </c>
      <c r="AP1" s="8"/>
      <c r="AQ1" s="6" t="s">
        <v>27</v>
      </c>
      <c r="AR1" s="8"/>
      <c r="AS1" s="6" t="s">
        <v>28</v>
      </c>
      <c r="AT1" s="8"/>
      <c r="AU1" s="6" t="s">
        <v>29</v>
      </c>
      <c r="AV1" s="8"/>
      <c r="AW1" s="6" t="s">
        <v>30</v>
      </c>
      <c r="AX1" s="8"/>
      <c r="AY1" s="6" t="s">
        <v>31</v>
      </c>
      <c r="AZ1" s="8"/>
      <c r="BA1" s="6" t="s">
        <v>32</v>
      </c>
      <c r="BB1" s="8"/>
      <c r="BC1" s="6" t="s">
        <v>33</v>
      </c>
      <c r="BD1" s="7"/>
      <c r="BE1" s="7"/>
      <c r="BF1" s="8"/>
      <c r="BG1" s="6" t="s">
        <v>34</v>
      </c>
      <c r="BH1" s="6" t="s">
        <v>35</v>
      </c>
      <c r="BI1" s="6" t="s">
        <v>36</v>
      </c>
      <c r="BJ1" s="6" t="s">
        <v>37</v>
      </c>
      <c r="BK1" s="6" t="s">
        <v>38</v>
      </c>
      <c r="BL1" s="6" t="s">
        <v>39</v>
      </c>
    </row>
    <row r="2" customFormat="false" ht="15" hidden="false" customHeight="false" outlineLevel="0" collapsed="false">
      <c r="B2" s="9"/>
      <c r="C2" s="9"/>
      <c r="D2" s="9"/>
      <c r="E2" s="10"/>
      <c r="F2" s="9"/>
      <c r="G2" s="9"/>
      <c r="H2" s="9"/>
      <c r="I2" s="9"/>
      <c r="J2" s="11"/>
      <c r="K2" s="12"/>
      <c r="L2" s="12"/>
      <c r="M2" s="13"/>
      <c r="N2" s="14"/>
      <c r="O2" s="14"/>
      <c r="P2" s="15" t="s">
        <v>40</v>
      </c>
      <c r="Q2" s="14" t="s">
        <v>41</v>
      </c>
      <c r="R2" s="14" t="s">
        <v>42</v>
      </c>
      <c r="S2" s="14" t="s">
        <v>41</v>
      </c>
      <c r="T2" s="14" t="s">
        <v>42</v>
      </c>
      <c r="U2" s="14" t="s">
        <v>41</v>
      </c>
      <c r="V2" s="14" t="s">
        <v>42</v>
      </c>
      <c r="W2" s="14" t="s">
        <v>41</v>
      </c>
      <c r="X2" s="14" t="s">
        <v>42</v>
      </c>
      <c r="Y2" s="14" t="s">
        <v>41</v>
      </c>
      <c r="Z2" s="14" t="s">
        <v>42</v>
      </c>
      <c r="AA2" s="14" t="s">
        <v>41</v>
      </c>
      <c r="AB2" s="14" t="s">
        <v>42</v>
      </c>
      <c r="AC2" s="14" t="s">
        <v>41</v>
      </c>
      <c r="AD2" s="14" t="s">
        <v>42</v>
      </c>
      <c r="AE2" s="14" t="s">
        <v>41</v>
      </c>
      <c r="AF2" s="14" t="s">
        <v>42</v>
      </c>
      <c r="AG2" s="14" t="s">
        <v>41</v>
      </c>
      <c r="AH2" s="14" t="s">
        <v>42</v>
      </c>
      <c r="AI2" s="14" t="s">
        <v>41</v>
      </c>
      <c r="AJ2" s="14" t="s">
        <v>42</v>
      </c>
      <c r="AK2" s="14" t="s">
        <v>41</v>
      </c>
      <c r="AL2" s="14" t="s">
        <v>42</v>
      </c>
      <c r="AM2" s="14" t="s">
        <v>41</v>
      </c>
      <c r="AN2" s="14" t="s">
        <v>42</v>
      </c>
      <c r="AO2" s="14" t="s">
        <v>41</v>
      </c>
      <c r="AP2" s="14" t="s">
        <v>42</v>
      </c>
      <c r="AQ2" s="14" t="s">
        <v>41</v>
      </c>
      <c r="AR2" s="14" t="s">
        <v>42</v>
      </c>
      <c r="AS2" s="14" t="s">
        <v>41</v>
      </c>
      <c r="AT2" s="14" t="s">
        <v>42</v>
      </c>
      <c r="AU2" s="14" t="s">
        <v>41</v>
      </c>
      <c r="AV2" s="14" t="s">
        <v>42</v>
      </c>
      <c r="AW2" s="14" t="s">
        <v>41</v>
      </c>
      <c r="AX2" s="14" t="s">
        <v>42</v>
      </c>
      <c r="AY2" s="14" t="s">
        <v>41</v>
      </c>
      <c r="AZ2" s="14" t="s">
        <v>42</v>
      </c>
      <c r="BA2" s="14" t="s">
        <v>41</v>
      </c>
      <c r="BB2" s="14" t="s">
        <v>42</v>
      </c>
      <c r="BC2" s="14" t="s">
        <v>41</v>
      </c>
      <c r="BD2" s="14" t="s">
        <v>42</v>
      </c>
      <c r="BE2" s="14" t="s">
        <v>43</v>
      </c>
      <c r="BF2" s="14" t="s">
        <v>44</v>
      </c>
      <c r="BG2" s="9"/>
      <c r="BH2" s="9"/>
      <c r="BI2" s="9"/>
      <c r="BJ2" s="9"/>
      <c r="BK2" s="9"/>
      <c r="BL2" s="9"/>
    </row>
    <row r="3" customFormat="false" ht="15" hidden="false" customHeight="false" outlineLevel="0" collapsed="false">
      <c r="A3" s="0" t="n">
        <v>1</v>
      </c>
      <c r="B3" s="16" t="s">
        <v>45</v>
      </c>
      <c r="C3" s="17" t="s">
        <v>46</v>
      </c>
      <c r="D3" s="17" t="s">
        <v>47</v>
      </c>
      <c r="E3" s="18" t="n">
        <v>1789</v>
      </c>
      <c r="F3" s="17" t="s">
        <v>48</v>
      </c>
      <c r="G3" s="17" t="s">
        <v>48</v>
      </c>
      <c r="H3" s="17" t="n">
        <v>2</v>
      </c>
      <c r="I3" s="17" t="s">
        <v>49</v>
      </c>
      <c r="J3" s="19" t="s">
        <v>50</v>
      </c>
      <c r="K3" s="20" t="n">
        <v>30</v>
      </c>
      <c r="L3" s="20"/>
      <c r="M3" s="21"/>
      <c r="N3" s="22" t="n">
        <v>30</v>
      </c>
      <c r="O3" s="23" t="s">
        <v>51</v>
      </c>
      <c r="P3" s="24"/>
      <c r="Q3" s="25"/>
      <c r="R3" s="25"/>
      <c r="S3" s="25" t="n">
        <v>29</v>
      </c>
      <c r="T3" s="25" t="n">
        <v>870</v>
      </c>
      <c r="U3" s="25"/>
      <c r="V3" s="25" t="n">
        <v>0</v>
      </c>
      <c r="W3" s="25"/>
      <c r="X3" s="25" t="n">
        <v>0</v>
      </c>
      <c r="Y3" s="25"/>
      <c r="Z3" s="25" t="n">
        <v>0</v>
      </c>
      <c r="AA3" s="25"/>
      <c r="AB3" s="25" t="n">
        <v>0</v>
      </c>
      <c r="AC3" s="25"/>
      <c r="AD3" s="25" t="n">
        <v>0</v>
      </c>
      <c r="AE3" s="25"/>
      <c r="AF3" s="25" t="n">
        <v>0</v>
      </c>
      <c r="AG3" s="25"/>
      <c r="AH3" s="25" t="n">
        <v>0</v>
      </c>
      <c r="AI3" s="25"/>
      <c r="AJ3" s="25" t="n">
        <v>0</v>
      </c>
      <c r="AK3" s="25"/>
      <c r="AL3" s="25" t="n">
        <v>0</v>
      </c>
      <c r="AM3" s="25"/>
      <c r="AN3" s="25" t="n">
        <v>0</v>
      </c>
      <c r="AO3" s="25"/>
      <c r="AP3" s="25" t="n">
        <v>0</v>
      </c>
      <c r="AQ3" s="25"/>
      <c r="AR3" s="25" t="n">
        <v>0</v>
      </c>
      <c r="AS3" s="25"/>
      <c r="AT3" s="25" t="n">
        <v>0</v>
      </c>
      <c r="AU3" s="25"/>
      <c r="AV3" s="25" t="n">
        <v>0</v>
      </c>
      <c r="AW3" s="25"/>
      <c r="AX3" s="25" t="n">
        <v>0</v>
      </c>
      <c r="AY3" s="25"/>
      <c r="AZ3" s="25" t="n">
        <v>0</v>
      </c>
      <c r="BA3" s="25"/>
      <c r="BB3" s="25" t="n">
        <v>0</v>
      </c>
      <c r="BC3" s="26" t="n">
        <v>29</v>
      </c>
      <c r="BD3" s="25" t="n">
        <v>870</v>
      </c>
      <c r="BE3" s="27" t="n">
        <v>870</v>
      </c>
      <c r="BF3" s="25" t="n">
        <v>0</v>
      </c>
      <c r="BG3" s="28" t="n">
        <v>29</v>
      </c>
      <c r="BH3" s="29" t="n">
        <v>0</v>
      </c>
      <c r="BI3" s="30" t="n">
        <v>870</v>
      </c>
      <c r="BJ3" s="31" t="n">
        <v>0</v>
      </c>
      <c r="BK3" s="32"/>
      <c r="BL3" s="32"/>
    </row>
    <row r="4" customFormat="false" ht="15" hidden="false" customHeight="false" outlineLevel="0" collapsed="false">
      <c r="A4" s="0" t="n">
        <v>2</v>
      </c>
      <c r="B4" s="16" t="s">
        <v>45</v>
      </c>
      <c r="C4" s="17" t="s">
        <v>46</v>
      </c>
      <c r="D4" s="17" t="s">
        <v>47</v>
      </c>
      <c r="E4" s="18" t="n">
        <v>1789</v>
      </c>
      <c r="F4" s="17" t="s">
        <v>48</v>
      </c>
      <c r="G4" s="17" t="s">
        <v>48</v>
      </c>
      <c r="H4" s="17" t="n">
        <v>2</v>
      </c>
      <c r="I4" s="17" t="s">
        <v>52</v>
      </c>
      <c r="J4" s="19" t="s">
        <v>53</v>
      </c>
      <c r="K4" s="20" t="n">
        <v>60</v>
      </c>
      <c r="L4" s="20"/>
      <c r="M4" s="21"/>
      <c r="N4" s="22" t="n">
        <v>60</v>
      </c>
      <c r="O4" s="23" t="s">
        <v>51</v>
      </c>
      <c r="P4" s="24" t="s">
        <v>54</v>
      </c>
      <c r="Q4" s="25" t="n">
        <v>36.33</v>
      </c>
      <c r="R4" s="25" t="n">
        <v>2000</v>
      </c>
      <c r="S4" s="25" t="n">
        <v>2.1</v>
      </c>
      <c r="T4" s="25" t="n">
        <v>126</v>
      </c>
      <c r="U4" s="25"/>
      <c r="V4" s="25" t="n">
        <v>0</v>
      </c>
      <c r="W4" s="25"/>
      <c r="X4" s="25" t="n">
        <v>0</v>
      </c>
      <c r="Y4" s="25"/>
      <c r="Z4" s="25" t="n">
        <v>0</v>
      </c>
      <c r="AA4" s="25"/>
      <c r="AB4" s="25" t="n">
        <v>0</v>
      </c>
      <c r="AC4" s="25"/>
      <c r="AD4" s="25" t="n">
        <v>0</v>
      </c>
      <c r="AE4" s="25"/>
      <c r="AF4" s="25" t="n">
        <v>0</v>
      </c>
      <c r="AG4" s="25" t="n">
        <v>57.25</v>
      </c>
      <c r="AH4" s="25" t="n">
        <v>3435</v>
      </c>
      <c r="AI4" s="25" t="n">
        <v>8.33</v>
      </c>
      <c r="AJ4" s="33" t="n">
        <v>600</v>
      </c>
      <c r="AK4" s="25" t="n">
        <v>11.33</v>
      </c>
      <c r="AL4" s="25" t="n">
        <v>680</v>
      </c>
      <c r="AM4" s="25" t="n">
        <v>1.82</v>
      </c>
      <c r="AN4" s="25" t="n">
        <v>109</v>
      </c>
      <c r="AO4" s="25"/>
      <c r="AP4" s="25" t="n">
        <v>0</v>
      </c>
      <c r="AQ4" s="25"/>
      <c r="AR4" s="25" t="n">
        <v>0</v>
      </c>
      <c r="AS4" s="25" t="n">
        <v>35.89</v>
      </c>
      <c r="AT4" s="25" t="n">
        <v>2153</v>
      </c>
      <c r="AU4" s="25"/>
      <c r="AV4" s="25" t="n">
        <v>0</v>
      </c>
      <c r="AW4" s="25" t="n">
        <v>18.57</v>
      </c>
      <c r="AX4" s="25" t="n">
        <v>1114</v>
      </c>
      <c r="AY4" s="25" t="n">
        <v>7.1</v>
      </c>
      <c r="AZ4" s="25" t="n">
        <v>426</v>
      </c>
      <c r="BA4" s="25" t="n">
        <v>19.3</v>
      </c>
      <c r="BB4" s="25" t="n">
        <v>1158</v>
      </c>
      <c r="BC4" s="26" t="n">
        <v>161.69</v>
      </c>
      <c r="BD4" s="26" t="n">
        <v>9801</v>
      </c>
      <c r="BE4" s="27" t="n">
        <v>9801</v>
      </c>
      <c r="BF4" s="25" t="n">
        <v>0</v>
      </c>
      <c r="BG4" s="28" t="n">
        <v>161.69</v>
      </c>
      <c r="BH4" s="29" t="n">
        <v>0</v>
      </c>
      <c r="BI4" s="30" t="n">
        <v>9701.4</v>
      </c>
      <c r="BJ4" s="31" t="n">
        <v>99.6000000000022</v>
      </c>
      <c r="BK4" s="32" t="s">
        <v>55</v>
      </c>
      <c r="BL4" s="32"/>
    </row>
    <row r="5" customFormat="false" ht="15" hidden="false" customHeight="false" outlineLevel="0" collapsed="false">
      <c r="A5" s="0" t="n">
        <v>3</v>
      </c>
      <c r="B5" s="16" t="s">
        <v>45</v>
      </c>
      <c r="C5" s="17" t="s">
        <v>46</v>
      </c>
      <c r="D5" s="17" t="s">
        <v>47</v>
      </c>
      <c r="E5" s="18" t="n">
        <v>1789</v>
      </c>
      <c r="F5" s="17" t="s">
        <v>48</v>
      </c>
      <c r="G5" s="17" t="s">
        <v>48</v>
      </c>
      <c r="H5" s="17" t="n">
        <v>2</v>
      </c>
      <c r="I5" s="17" t="s">
        <v>52</v>
      </c>
      <c r="J5" s="19" t="s">
        <v>56</v>
      </c>
      <c r="K5" s="20" t="n">
        <v>1</v>
      </c>
      <c r="L5" s="20"/>
      <c r="M5" s="21"/>
      <c r="N5" s="22" t="n">
        <v>1</v>
      </c>
      <c r="O5" s="23" t="s">
        <v>57</v>
      </c>
      <c r="P5" s="24"/>
      <c r="Q5" s="25"/>
      <c r="R5" s="25"/>
      <c r="S5" s="25"/>
      <c r="T5" s="25" t="n">
        <v>0</v>
      </c>
      <c r="U5" s="25"/>
      <c r="V5" s="25" t="n">
        <v>0</v>
      </c>
      <c r="W5" s="25"/>
      <c r="X5" s="25" t="n">
        <v>0</v>
      </c>
      <c r="Y5" s="25"/>
      <c r="Z5" s="25" t="n">
        <v>0</v>
      </c>
      <c r="AA5" s="25"/>
      <c r="AB5" s="25" t="n">
        <v>0</v>
      </c>
      <c r="AC5" s="25"/>
      <c r="AD5" s="25" t="n">
        <v>0</v>
      </c>
      <c r="AE5" s="25"/>
      <c r="AF5" s="25" t="n">
        <v>0</v>
      </c>
      <c r="AG5" s="25" t="n">
        <v>1270</v>
      </c>
      <c r="AH5" s="25" t="n">
        <v>1270</v>
      </c>
      <c r="AI5" s="25"/>
      <c r="AJ5" s="25" t="n">
        <v>0</v>
      </c>
      <c r="AK5" s="25" t="n">
        <v>830</v>
      </c>
      <c r="AL5" s="25" t="n">
        <v>830</v>
      </c>
      <c r="AM5" s="25" t="n">
        <v>700</v>
      </c>
      <c r="AN5" s="25" t="n">
        <v>700</v>
      </c>
      <c r="AO5" s="25"/>
      <c r="AP5" s="25" t="n">
        <v>0</v>
      </c>
      <c r="AQ5" s="25"/>
      <c r="AR5" s="25" t="n">
        <v>0</v>
      </c>
      <c r="AS5" s="25" t="n">
        <v>1267</v>
      </c>
      <c r="AT5" s="25" t="n">
        <v>1267</v>
      </c>
      <c r="AU5" s="25"/>
      <c r="AV5" s="25" t="n">
        <v>0</v>
      </c>
      <c r="AW5" s="25"/>
      <c r="AX5" s="25" t="n">
        <v>0</v>
      </c>
      <c r="AY5" s="25" t="n">
        <v>710</v>
      </c>
      <c r="AZ5" s="25" t="n">
        <v>710</v>
      </c>
      <c r="BA5" s="25"/>
      <c r="BB5" s="25" t="n">
        <v>0</v>
      </c>
      <c r="BC5" s="26" t="n">
        <v>4777</v>
      </c>
      <c r="BD5" s="26" t="n">
        <v>4777</v>
      </c>
      <c r="BE5" s="27" t="n">
        <v>4777</v>
      </c>
      <c r="BF5" s="25" t="n">
        <v>0</v>
      </c>
      <c r="BG5" s="28" t="n">
        <v>4777</v>
      </c>
      <c r="BH5" s="29" t="n">
        <v>0</v>
      </c>
      <c r="BI5" s="30" t="n">
        <v>4777</v>
      </c>
      <c r="BJ5" s="31" t="n">
        <v>0</v>
      </c>
      <c r="BK5" s="32"/>
      <c r="BL5" s="32"/>
    </row>
    <row r="6" customFormat="false" ht="15" hidden="false" customHeight="false" outlineLevel="0" collapsed="false">
      <c r="A6" s="0" t="n">
        <v>4</v>
      </c>
      <c r="B6" s="16" t="s">
        <v>45</v>
      </c>
      <c r="C6" s="17" t="s">
        <v>46</v>
      </c>
      <c r="D6" s="17" t="s">
        <v>47</v>
      </c>
      <c r="E6" s="18" t="n">
        <v>1789</v>
      </c>
      <c r="F6" s="17" t="s">
        <v>48</v>
      </c>
      <c r="G6" s="17" t="s">
        <v>48</v>
      </c>
      <c r="H6" s="17" t="n">
        <v>2</v>
      </c>
      <c r="I6" s="17" t="s">
        <v>58</v>
      </c>
      <c r="J6" s="19" t="s">
        <v>59</v>
      </c>
      <c r="K6" s="20" t="n">
        <v>55</v>
      </c>
      <c r="L6" s="20"/>
      <c r="M6" s="21"/>
      <c r="N6" s="22" t="n">
        <v>55</v>
      </c>
      <c r="O6" s="23" t="s">
        <v>51</v>
      </c>
      <c r="P6" s="24" t="s">
        <v>60</v>
      </c>
      <c r="Q6" s="25" t="n">
        <v>10.3</v>
      </c>
      <c r="R6" s="25" t="n">
        <v>566</v>
      </c>
      <c r="S6" s="25"/>
      <c r="T6" s="25" t="n">
        <v>0</v>
      </c>
      <c r="U6" s="25"/>
      <c r="V6" s="25" t="n">
        <v>0</v>
      </c>
      <c r="W6" s="25"/>
      <c r="X6" s="25" t="n">
        <v>0</v>
      </c>
      <c r="Y6" s="25"/>
      <c r="Z6" s="25" t="n">
        <v>0</v>
      </c>
      <c r="AA6" s="25"/>
      <c r="AB6" s="25" t="n">
        <v>0</v>
      </c>
      <c r="AC6" s="25"/>
      <c r="AD6" s="25" t="n">
        <v>0</v>
      </c>
      <c r="AE6" s="25"/>
      <c r="AF6" s="25" t="n">
        <v>0</v>
      </c>
      <c r="AG6" s="25" t="n">
        <v>2</v>
      </c>
      <c r="AH6" s="25" t="n">
        <v>110</v>
      </c>
      <c r="AI6" s="25" t="n">
        <v>369.9</v>
      </c>
      <c r="AJ6" s="25" t="n">
        <v>20344</v>
      </c>
      <c r="AK6" s="25" t="n">
        <v>181.1</v>
      </c>
      <c r="AL6" s="33" t="n">
        <v>9955</v>
      </c>
      <c r="AM6" s="25" t="n">
        <v>9</v>
      </c>
      <c r="AN6" s="25" t="n">
        <v>495</v>
      </c>
      <c r="AO6" s="25"/>
      <c r="AP6" s="25" t="n">
        <v>0</v>
      </c>
      <c r="AQ6" s="25"/>
      <c r="AR6" s="25" t="n">
        <v>0</v>
      </c>
      <c r="AS6" s="25" t="n">
        <v>2.4</v>
      </c>
      <c r="AT6" s="25" t="n">
        <v>132</v>
      </c>
      <c r="AU6" s="25"/>
      <c r="AV6" s="25" t="n">
        <v>0</v>
      </c>
      <c r="AW6" s="25"/>
      <c r="AX6" s="25" t="n">
        <v>0</v>
      </c>
      <c r="AY6" s="25"/>
      <c r="AZ6" s="25" t="n">
        <v>0</v>
      </c>
      <c r="BA6" s="25"/>
      <c r="BB6" s="25" t="n">
        <v>0</v>
      </c>
      <c r="BC6" s="26" t="n">
        <v>564.4</v>
      </c>
      <c r="BD6" s="26" t="n">
        <v>31036</v>
      </c>
      <c r="BE6" s="27" t="n">
        <v>31036</v>
      </c>
      <c r="BF6" s="25" t="n">
        <v>0</v>
      </c>
      <c r="BG6" s="28" t="n">
        <v>564.4</v>
      </c>
      <c r="BH6" s="29" t="n">
        <v>0</v>
      </c>
      <c r="BI6" s="30" t="n">
        <v>31042</v>
      </c>
      <c r="BJ6" s="31" t="n">
        <v>-6</v>
      </c>
      <c r="BK6" s="32" t="s">
        <v>55</v>
      </c>
      <c r="BL6" s="32"/>
    </row>
    <row r="7" customFormat="false" ht="15" hidden="false" customHeight="false" outlineLevel="0" collapsed="false">
      <c r="A7" s="0" t="n">
        <v>5</v>
      </c>
      <c r="B7" s="16" t="s">
        <v>45</v>
      </c>
      <c r="C7" s="17" t="s">
        <v>46</v>
      </c>
      <c r="D7" s="17" t="s">
        <v>47</v>
      </c>
      <c r="E7" s="18" t="n">
        <v>1789</v>
      </c>
      <c r="F7" s="17" t="s">
        <v>48</v>
      </c>
      <c r="G7" s="17" t="s">
        <v>48</v>
      </c>
      <c r="H7" s="17" t="n">
        <v>2</v>
      </c>
      <c r="I7" s="17" t="s">
        <v>52</v>
      </c>
      <c r="J7" s="19" t="s">
        <v>61</v>
      </c>
      <c r="K7" s="20"/>
      <c r="L7" s="20"/>
      <c r="M7" s="21"/>
      <c r="N7" s="22" t="n">
        <v>0</v>
      </c>
      <c r="O7" s="23"/>
      <c r="P7" s="24"/>
      <c r="Q7" s="25"/>
      <c r="R7" s="25"/>
      <c r="S7" s="25"/>
      <c r="T7" s="25" t="n">
        <v>0</v>
      </c>
      <c r="U7" s="25"/>
      <c r="V7" s="25" t="n">
        <v>0</v>
      </c>
      <c r="W7" s="25"/>
      <c r="X7" s="25" t="n">
        <v>0</v>
      </c>
      <c r="Y7" s="25"/>
      <c r="Z7" s="25" t="n">
        <v>0</v>
      </c>
      <c r="AA7" s="25"/>
      <c r="AB7" s="25" t="n">
        <v>0</v>
      </c>
      <c r="AC7" s="25"/>
      <c r="AD7" s="25" t="n">
        <v>0</v>
      </c>
      <c r="AE7" s="25"/>
      <c r="AF7" s="25" t="n">
        <v>0</v>
      </c>
      <c r="AG7" s="25"/>
      <c r="AH7" s="25" t="n">
        <v>192</v>
      </c>
      <c r="AI7" s="25"/>
      <c r="AJ7" s="25" t="n">
        <v>0</v>
      </c>
      <c r="AK7" s="25"/>
      <c r="AL7" s="25" t="n">
        <v>0</v>
      </c>
      <c r="AM7" s="25"/>
      <c r="AN7" s="25" t="n">
        <v>0</v>
      </c>
      <c r="AO7" s="25"/>
      <c r="AP7" s="25" t="n">
        <v>0</v>
      </c>
      <c r="AQ7" s="25"/>
      <c r="AR7" s="25" t="n">
        <v>0</v>
      </c>
      <c r="AS7" s="25"/>
      <c r="AT7" s="25" t="n">
        <v>0</v>
      </c>
      <c r="AU7" s="25"/>
      <c r="AV7" s="25" t="n">
        <v>0</v>
      </c>
      <c r="AW7" s="25"/>
      <c r="AX7" s="25" t="n">
        <v>0</v>
      </c>
      <c r="AY7" s="25"/>
      <c r="AZ7" s="25" t="n">
        <v>0</v>
      </c>
      <c r="BA7" s="25"/>
      <c r="BB7" s="25" t="n">
        <v>0</v>
      </c>
      <c r="BC7" s="26"/>
      <c r="BD7" s="26" t="n">
        <v>192</v>
      </c>
      <c r="BE7" s="27" t="n">
        <v>192</v>
      </c>
      <c r="BF7" s="25" t="n">
        <v>0</v>
      </c>
      <c r="BG7" s="28" t="n">
        <v>0</v>
      </c>
      <c r="BH7" s="29" t="n">
        <v>0</v>
      </c>
      <c r="BI7" s="30" t="n">
        <v>0</v>
      </c>
      <c r="BJ7" s="31" t="n">
        <v>192</v>
      </c>
      <c r="BK7" s="32" t="s">
        <v>62</v>
      </c>
      <c r="BL7" s="32"/>
    </row>
    <row r="8" customFormat="false" ht="15" hidden="false" customHeight="false" outlineLevel="0" collapsed="false">
      <c r="A8" s="0" t="n">
        <v>6</v>
      </c>
      <c r="B8" s="16" t="s">
        <v>45</v>
      </c>
      <c r="C8" s="17" t="s">
        <v>46</v>
      </c>
      <c r="D8" s="17" t="s">
        <v>47</v>
      </c>
      <c r="E8" s="18" t="n">
        <v>1789</v>
      </c>
      <c r="F8" s="17" t="s">
        <v>48</v>
      </c>
      <c r="G8" s="17" t="s">
        <v>48</v>
      </c>
      <c r="H8" s="17" t="n">
        <v>2</v>
      </c>
      <c r="I8" s="17" t="s">
        <v>63</v>
      </c>
      <c r="J8" s="19" t="s">
        <v>64</v>
      </c>
      <c r="K8" s="20"/>
      <c r="L8" s="20"/>
      <c r="M8" s="21"/>
      <c r="N8" s="22" t="n">
        <v>0</v>
      </c>
      <c r="O8" s="23"/>
      <c r="P8" s="24"/>
      <c r="Q8" s="25"/>
      <c r="R8" s="25"/>
      <c r="S8" s="25"/>
      <c r="T8" s="25" t="n">
        <v>0</v>
      </c>
      <c r="U8" s="25"/>
      <c r="V8" s="25" t="n">
        <v>0</v>
      </c>
      <c r="W8" s="25"/>
      <c r="X8" s="25" t="n">
        <v>0</v>
      </c>
      <c r="Y8" s="25"/>
      <c r="Z8" s="25" t="n">
        <v>0</v>
      </c>
      <c r="AA8" s="25"/>
      <c r="AB8" s="25" t="n">
        <v>0</v>
      </c>
      <c r="AC8" s="25"/>
      <c r="AD8" s="25" t="n">
        <v>0</v>
      </c>
      <c r="AE8" s="25"/>
      <c r="AF8" s="25" t="n">
        <v>0</v>
      </c>
      <c r="AG8" s="25"/>
      <c r="AH8" s="25" t="n">
        <v>900</v>
      </c>
      <c r="AI8" s="25"/>
      <c r="AJ8" s="25" t="n">
        <v>0</v>
      </c>
      <c r="AK8" s="25"/>
      <c r="AL8" s="25" t="n">
        <v>0</v>
      </c>
      <c r="AM8" s="25"/>
      <c r="AN8" s="25" t="n">
        <v>0</v>
      </c>
      <c r="AO8" s="25"/>
      <c r="AP8" s="25" t="n">
        <v>0</v>
      </c>
      <c r="AQ8" s="25"/>
      <c r="AR8" s="25" t="n">
        <v>0</v>
      </c>
      <c r="AS8" s="25"/>
      <c r="AT8" s="25" t="n">
        <v>0</v>
      </c>
      <c r="AU8" s="25"/>
      <c r="AV8" s="25" t="n">
        <v>0</v>
      </c>
      <c r="AW8" s="25"/>
      <c r="AX8" s="25" t="n">
        <v>0</v>
      </c>
      <c r="AY8" s="25"/>
      <c r="AZ8" s="25" t="n">
        <v>0</v>
      </c>
      <c r="BA8" s="25"/>
      <c r="BB8" s="25" t="n">
        <v>0</v>
      </c>
      <c r="BC8" s="26"/>
      <c r="BD8" s="26" t="n">
        <v>900</v>
      </c>
      <c r="BE8" s="27" t="n">
        <v>900</v>
      </c>
      <c r="BF8" s="25" t="n">
        <v>0</v>
      </c>
      <c r="BG8" s="28" t="n">
        <v>0</v>
      </c>
      <c r="BH8" s="29" t="n">
        <v>0</v>
      </c>
      <c r="BI8" s="30" t="n">
        <v>0</v>
      </c>
      <c r="BJ8" s="31" t="n">
        <v>900</v>
      </c>
      <c r="BK8" s="32" t="s">
        <v>62</v>
      </c>
      <c r="BL8" s="32"/>
    </row>
    <row r="9" customFormat="false" ht="15" hidden="false" customHeight="false" outlineLevel="0" collapsed="false">
      <c r="A9" s="0" t="n">
        <v>7</v>
      </c>
      <c r="B9" s="16" t="s">
        <v>45</v>
      </c>
      <c r="C9" s="17" t="s">
        <v>46</v>
      </c>
      <c r="D9" s="17" t="s">
        <v>47</v>
      </c>
      <c r="E9" s="18" t="n">
        <v>1789</v>
      </c>
      <c r="F9" s="17" t="s">
        <v>48</v>
      </c>
      <c r="G9" s="17" t="s">
        <v>48</v>
      </c>
      <c r="H9" s="17" t="n">
        <v>2</v>
      </c>
      <c r="I9" s="17" t="s">
        <v>63</v>
      </c>
      <c r="J9" s="19" t="s">
        <v>65</v>
      </c>
      <c r="K9" s="20"/>
      <c r="L9" s="20"/>
      <c r="M9" s="21"/>
      <c r="N9" s="22" t="n">
        <v>0</v>
      </c>
      <c r="O9" s="23" t="s">
        <v>66</v>
      </c>
      <c r="P9" s="24"/>
      <c r="Q9" s="25"/>
      <c r="R9" s="25"/>
      <c r="S9" s="25" t="n">
        <v>203</v>
      </c>
      <c r="T9" s="25" t="n">
        <v>4020</v>
      </c>
      <c r="U9" s="25"/>
      <c r="V9" s="25" t="n">
        <v>0</v>
      </c>
      <c r="W9" s="25"/>
      <c r="X9" s="25" t="n">
        <v>0</v>
      </c>
      <c r="Y9" s="25"/>
      <c r="Z9" s="25" t="n">
        <v>0</v>
      </c>
      <c r="AA9" s="25"/>
      <c r="AB9" s="25" t="n">
        <v>0</v>
      </c>
      <c r="AC9" s="25"/>
      <c r="AD9" s="25" t="n">
        <v>0</v>
      </c>
      <c r="AE9" s="25"/>
      <c r="AF9" s="25" t="n">
        <v>0</v>
      </c>
      <c r="AG9" s="25"/>
      <c r="AH9" s="25" t="n">
        <v>0</v>
      </c>
      <c r="AI9" s="25"/>
      <c r="AJ9" s="25" t="n">
        <v>0</v>
      </c>
      <c r="AK9" s="25"/>
      <c r="AL9" s="25" t="n">
        <v>0</v>
      </c>
      <c r="AM9" s="25"/>
      <c r="AN9" s="25" t="n">
        <v>0</v>
      </c>
      <c r="AO9" s="25"/>
      <c r="AP9" s="25" t="n">
        <v>0</v>
      </c>
      <c r="AQ9" s="25"/>
      <c r="AR9" s="25" t="n">
        <v>0</v>
      </c>
      <c r="AS9" s="25"/>
      <c r="AT9" s="25" t="n">
        <v>0</v>
      </c>
      <c r="AU9" s="25"/>
      <c r="AV9" s="25" t="n">
        <v>0</v>
      </c>
      <c r="AW9" s="25"/>
      <c r="AX9" s="25" t="n">
        <v>0</v>
      </c>
      <c r="AY9" s="25"/>
      <c r="AZ9" s="25" t="n">
        <v>0</v>
      </c>
      <c r="BA9" s="25"/>
      <c r="BB9" s="25" t="n">
        <v>0</v>
      </c>
      <c r="BC9" s="26" t="n">
        <v>203</v>
      </c>
      <c r="BD9" s="26" t="n">
        <v>4020</v>
      </c>
      <c r="BE9" s="27" t="n">
        <v>4020</v>
      </c>
      <c r="BF9" s="25" t="n">
        <v>0</v>
      </c>
      <c r="BG9" s="28" t="n">
        <v>203</v>
      </c>
      <c r="BH9" s="29" t="n">
        <v>0</v>
      </c>
      <c r="BI9" s="30" t="n">
        <v>0</v>
      </c>
      <c r="BJ9" s="31" t="n">
        <v>4020</v>
      </c>
      <c r="BK9" s="32" t="s">
        <v>67</v>
      </c>
      <c r="BL9" s="32" t="s">
        <v>68</v>
      </c>
    </row>
    <row r="10" customFormat="false" ht="15" hidden="false" customHeight="false" outlineLevel="0" collapsed="false">
      <c r="A10" s="0" t="n">
        <v>8</v>
      </c>
      <c r="B10" s="16" t="s">
        <v>45</v>
      </c>
      <c r="C10" s="17" t="s">
        <v>46</v>
      </c>
      <c r="D10" s="17" t="s">
        <v>47</v>
      </c>
      <c r="E10" s="18" t="n">
        <v>1789</v>
      </c>
      <c r="F10" s="17" t="s">
        <v>48</v>
      </c>
      <c r="G10" s="17" t="s">
        <v>48</v>
      </c>
      <c r="H10" s="17" t="n">
        <v>2</v>
      </c>
      <c r="I10" s="17" t="s">
        <v>69</v>
      </c>
      <c r="J10" s="19" t="s">
        <v>70</v>
      </c>
      <c r="K10" s="20" t="n">
        <v>90</v>
      </c>
      <c r="L10" s="20"/>
      <c r="M10" s="21"/>
      <c r="N10" s="22" t="n">
        <v>90</v>
      </c>
      <c r="O10" s="23" t="s">
        <v>51</v>
      </c>
      <c r="P10" s="24"/>
      <c r="Q10" s="25"/>
      <c r="R10" s="25"/>
      <c r="S10" s="25"/>
      <c r="T10" s="25" t="n">
        <v>0</v>
      </c>
      <c r="U10" s="25"/>
      <c r="V10" s="25" t="n">
        <v>0</v>
      </c>
      <c r="W10" s="25"/>
      <c r="X10" s="25" t="n">
        <v>0</v>
      </c>
      <c r="Y10" s="25"/>
      <c r="Z10" s="25" t="n">
        <v>0</v>
      </c>
      <c r="AA10" s="25"/>
      <c r="AB10" s="25" t="n">
        <v>0</v>
      </c>
      <c r="AC10" s="25"/>
      <c r="AD10" s="25" t="n">
        <v>0</v>
      </c>
      <c r="AE10" s="25"/>
      <c r="AF10" s="25" t="n">
        <v>0</v>
      </c>
      <c r="AG10" s="25" t="n">
        <v>19</v>
      </c>
      <c r="AH10" s="25" t="n">
        <v>1710</v>
      </c>
      <c r="AI10" s="25" t="n">
        <v>20.05</v>
      </c>
      <c r="AJ10" s="25" t="n">
        <v>1806</v>
      </c>
      <c r="AK10" s="25" t="n">
        <v>5</v>
      </c>
      <c r="AL10" s="25" t="n">
        <v>450</v>
      </c>
      <c r="AM10" s="25"/>
      <c r="AN10" s="25" t="n">
        <v>0</v>
      </c>
      <c r="AO10" s="25"/>
      <c r="AP10" s="25" t="n">
        <v>0</v>
      </c>
      <c r="AQ10" s="25"/>
      <c r="AR10" s="25" t="n">
        <v>0</v>
      </c>
      <c r="AS10" s="25" t="n">
        <v>2</v>
      </c>
      <c r="AT10" s="25" t="n">
        <v>180</v>
      </c>
      <c r="AU10" s="25"/>
      <c r="AV10" s="25" t="n">
        <v>0</v>
      </c>
      <c r="AW10" s="25" t="n">
        <v>2.05</v>
      </c>
      <c r="AX10" s="25" t="n">
        <v>184</v>
      </c>
      <c r="AY10" s="25" t="n">
        <v>1.7</v>
      </c>
      <c r="AZ10" s="25" t="n">
        <v>153</v>
      </c>
      <c r="BA10" s="25"/>
      <c r="BB10" s="25" t="n">
        <v>0</v>
      </c>
      <c r="BC10" s="26" t="n">
        <v>49.8</v>
      </c>
      <c r="BD10" s="26" t="n">
        <v>4481</v>
      </c>
      <c r="BE10" s="27" t="n">
        <v>4483</v>
      </c>
      <c r="BF10" s="25" t="n">
        <v>-2</v>
      </c>
      <c r="BG10" s="28" t="n">
        <v>49.8</v>
      </c>
      <c r="BH10" s="29" t="n">
        <v>0</v>
      </c>
      <c r="BI10" s="30" t="n">
        <v>4482</v>
      </c>
      <c r="BJ10" s="31" t="n">
        <v>-1</v>
      </c>
      <c r="BK10" s="32" t="s">
        <v>55</v>
      </c>
      <c r="BL10" s="32"/>
    </row>
    <row r="11" customFormat="false" ht="15" hidden="false" customHeight="false" outlineLevel="0" collapsed="false">
      <c r="A11" s="0" t="n">
        <v>9</v>
      </c>
      <c r="B11" s="16" t="s">
        <v>45</v>
      </c>
      <c r="C11" s="17" t="s">
        <v>46</v>
      </c>
      <c r="D11" s="17" t="s">
        <v>47</v>
      </c>
      <c r="E11" s="18" t="n">
        <v>1789</v>
      </c>
      <c r="F11" s="17" t="s">
        <v>48</v>
      </c>
      <c r="G11" s="17" t="s">
        <v>48</v>
      </c>
      <c r="H11" s="17" t="n">
        <v>2</v>
      </c>
      <c r="I11" s="17" t="s">
        <v>49</v>
      </c>
      <c r="J11" s="19" t="s">
        <v>70</v>
      </c>
      <c r="K11" s="20" t="n">
        <v>90</v>
      </c>
      <c r="L11" s="20"/>
      <c r="M11" s="21"/>
      <c r="N11" s="22" t="n">
        <v>90</v>
      </c>
      <c r="O11" s="23" t="s">
        <v>51</v>
      </c>
      <c r="P11" s="24"/>
      <c r="Q11" s="25"/>
      <c r="R11" s="25"/>
      <c r="S11" s="25"/>
      <c r="T11" s="25" t="n">
        <v>0</v>
      </c>
      <c r="U11" s="25"/>
      <c r="V11" s="25" t="n">
        <v>0</v>
      </c>
      <c r="W11" s="25"/>
      <c r="X11" s="25" t="n">
        <v>0</v>
      </c>
      <c r="Y11" s="25"/>
      <c r="Z11" s="25" t="n">
        <v>0</v>
      </c>
      <c r="AA11" s="25"/>
      <c r="AB11" s="25" t="n">
        <v>0</v>
      </c>
      <c r="AC11" s="25"/>
      <c r="AD11" s="25" t="n">
        <v>0</v>
      </c>
      <c r="AE11" s="25"/>
      <c r="AF11" s="25" t="n">
        <v>0</v>
      </c>
      <c r="AG11" s="25"/>
      <c r="AH11" s="25" t="n">
        <v>0</v>
      </c>
      <c r="AI11" s="25" t="n">
        <v>8.1</v>
      </c>
      <c r="AJ11" s="25" t="n">
        <v>729</v>
      </c>
      <c r="AK11" s="25" t="n">
        <v>31.75</v>
      </c>
      <c r="AL11" s="25" t="n">
        <v>2857</v>
      </c>
      <c r="AM11" s="25"/>
      <c r="AN11" s="25" t="n">
        <v>0</v>
      </c>
      <c r="AO11" s="25"/>
      <c r="AP11" s="25" t="n">
        <v>0</v>
      </c>
      <c r="AQ11" s="25"/>
      <c r="AR11" s="25" t="n">
        <v>0</v>
      </c>
      <c r="AS11" s="25"/>
      <c r="AT11" s="25" t="n">
        <v>0</v>
      </c>
      <c r="AU11" s="25"/>
      <c r="AV11" s="25" t="n">
        <v>0</v>
      </c>
      <c r="AW11" s="25" t="n">
        <v>1.8</v>
      </c>
      <c r="AX11" s="25" t="n">
        <v>162</v>
      </c>
      <c r="AY11" s="25"/>
      <c r="AZ11" s="25" t="n">
        <v>0</v>
      </c>
      <c r="BA11" s="25" t="n">
        <v>6.12</v>
      </c>
      <c r="BB11" s="25" t="n">
        <v>551</v>
      </c>
      <c r="BC11" s="26" t="n">
        <v>47.77</v>
      </c>
      <c r="BD11" s="26" t="n">
        <v>4299</v>
      </c>
      <c r="BE11" s="27" t="n">
        <v>4299</v>
      </c>
      <c r="BF11" s="25" t="n">
        <v>0</v>
      </c>
      <c r="BG11" s="28" t="n">
        <v>47.77</v>
      </c>
      <c r="BH11" s="29" t="n">
        <v>0</v>
      </c>
      <c r="BI11" s="30" t="n">
        <v>4299.3</v>
      </c>
      <c r="BJ11" s="31" t="n">
        <v>-0.300000000000182</v>
      </c>
      <c r="BK11" s="32" t="s">
        <v>55</v>
      </c>
      <c r="BL11" s="32"/>
    </row>
    <row r="12" customFormat="false" ht="15" hidden="false" customHeight="false" outlineLevel="0" collapsed="false">
      <c r="A12" s="0" t="n">
        <v>10</v>
      </c>
      <c r="B12" s="16" t="s">
        <v>45</v>
      </c>
      <c r="C12" s="17" t="s">
        <v>46</v>
      </c>
      <c r="D12" s="17" t="s">
        <v>47</v>
      </c>
      <c r="E12" s="18" t="n">
        <v>1789</v>
      </c>
      <c r="F12" s="17" t="s">
        <v>48</v>
      </c>
      <c r="G12" s="17" t="s">
        <v>48</v>
      </c>
      <c r="H12" s="17" t="n">
        <v>2</v>
      </c>
      <c r="I12" s="17" t="s">
        <v>49</v>
      </c>
      <c r="J12" s="19" t="s">
        <v>71</v>
      </c>
      <c r="K12" s="20"/>
      <c r="L12" s="20"/>
      <c r="M12" s="21"/>
      <c r="N12" s="22" t="n">
        <v>0</v>
      </c>
      <c r="O12" s="23" t="s">
        <v>72</v>
      </c>
      <c r="P12" s="24" t="s">
        <v>73</v>
      </c>
      <c r="Q12" s="25" t="n">
        <v>6.94444444444444</v>
      </c>
      <c r="R12" s="25" t="n">
        <v>240</v>
      </c>
      <c r="S12" s="25" t="n">
        <v>18.2291666666667</v>
      </c>
      <c r="T12" s="25" t="n">
        <v>2470</v>
      </c>
      <c r="U12" s="25"/>
      <c r="V12" s="25" t="n">
        <v>0</v>
      </c>
      <c r="W12" s="25"/>
      <c r="X12" s="25" t="n">
        <v>0</v>
      </c>
      <c r="Y12" s="25"/>
      <c r="Z12" s="25" t="n">
        <v>0</v>
      </c>
      <c r="AA12" s="25"/>
      <c r="AB12" s="25" t="n">
        <v>0</v>
      </c>
      <c r="AC12" s="25"/>
      <c r="AD12" s="25" t="n">
        <v>0</v>
      </c>
      <c r="AE12" s="25"/>
      <c r="AF12" s="25" t="n">
        <v>0</v>
      </c>
      <c r="AG12" s="25" t="n">
        <v>4.34027777777778</v>
      </c>
      <c r="AH12" s="25" t="n">
        <v>250</v>
      </c>
      <c r="AI12" s="25"/>
      <c r="AJ12" s="25" t="n">
        <v>0</v>
      </c>
      <c r="AK12" s="25"/>
      <c r="AL12" s="25" t="n">
        <v>0</v>
      </c>
      <c r="AM12" s="25"/>
      <c r="AN12" s="25" t="n">
        <v>0</v>
      </c>
      <c r="AO12" s="25"/>
      <c r="AP12" s="25" t="n">
        <v>0</v>
      </c>
      <c r="AQ12" s="25"/>
      <c r="AR12" s="25" t="n">
        <v>0</v>
      </c>
      <c r="AS12" s="25"/>
      <c r="AT12" s="25" t="n">
        <v>0</v>
      </c>
      <c r="AU12" s="25"/>
      <c r="AV12" s="25" t="n">
        <v>0</v>
      </c>
      <c r="AW12" s="25"/>
      <c r="AX12" s="25" t="n">
        <v>0</v>
      </c>
      <c r="AY12" s="25"/>
      <c r="AZ12" s="25" t="n">
        <v>0</v>
      </c>
      <c r="BA12" s="25"/>
      <c r="BB12" s="25" t="n">
        <v>0</v>
      </c>
      <c r="BC12" s="26" t="n">
        <v>22.5694444444444</v>
      </c>
      <c r="BD12" s="26" t="n">
        <v>2720</v>
      </c>
      <c r="BE12" s="27" t="n">
        <v>2720</v>
      </c>
      <c r="BF12" s="25" t="n">
        <v>0</v>
      </c>
      <c r="BG12" s="28" t="n">
        <v>22.5694444444444</v>
      </c>
      <c r="BH12" s="29" t="n">
        <v>0</v>
      </c>
      <c r="BI12" s="30" t="n">
        <v>0</v>
      </c>
      <c r="BJ12" s="31" t="n">
        <v>2720</v>
      </c>
      <c r="BK12" s="32" t="s">
        <v>67</v>
      </c>
      <c r="BL12" s="32" t="s">
        <v>74</v>
      </c>
    </row>
    <row r="13" customFormat="false" ht="15" hidden="false" customHeight="false" outlineLevel="0" collapsed="false">
      <c r="A13" s="0" t="n">
        <v>11</v>
      </c>
      <c r="B13" s="16" t="s">
        <v>45</v>
      </c>
      <c r="C13" s="17" t="s">
        <v>46</v>
      </c>
      <c r="D13" s="17" t="s">
        <v>47</v>
      </c>
      <c r="E13" s="18" t="n">
        <v>1789</v>
      </c>
      <c r="F13" s="17" t="s">
        <v>48</v>
      </c>
      <c r="G13" s="17" t="s">
        <v>48</v>
      </c>
      <c r="H13" s="17" t="n">
        <v>2</v>
      </c>
      <c r="I13" s="17" t="s">
        <v>49</v>
      </c>
      <c r="J13" s="19" t="s">
        <v>71</v>
      </c>
      <c r="K13" s="20"/>
      <c r="L13" s="20"/>
      <c r="M13" s="21"/>
      <c r="N13" s="22" t="n">
        <v>0</v>
      </c>
      <c r="O13" s="23" t="s">
        <v>75</v>
      </c>
      <c r="P13" s="24"/>
      <c r="Q13" s="25"/>
      <c r="R13" s="25"/>
      <c r="S13" s="25" t="n">
        <v>4440</v>
      </c>
      <c r="T13" s="25" t="n">
        <v>2470</v>
      </c>
      <c r="U13" s="25"/>
      <c r="V13" s="25" t="n">
        <v>0</v>
      </c>
      <c r="W13" s="25"/>
      <c r="X13" s="25" t="n">
        <v>0</v>
      </c>
      <c r="Y13" s="25"/>
      <c r="Z13" s="25" t="n">
        <v>0</v>
      </c>
      <c r="AA13" s="25"/>
      <c r="AB13" s="25" t="n">
        <v>0</v>
      </c>
      <c r="AC13" s="25"/>
      <c r="AD13" s="25" t="n">
        <v>0</v>
      </c>
      <c r="AE13" s="25"/>
      <c r="AF13" s="25" t="n">
        <v>0</v>
      </c>
      <c r="AG13" s="25"/>
      <c r="AH13" s="25" t="n">
        <v>0</v>
      </c>
      <c r="AI13" s="25"/>
      <c r="AJ13" s="25" t="n">
        <v>0</v>
      </c>
      <c r="AK13" s="25"/>
      <c r="AL13" s="25" t="n">
        <v>0</v>
      </c>
      <c r="AM13" s="25"/>
      <c r="AN13" s="25" t="n">
        <v>0</v>
      </c>
      <c r="AO13" s="25"/>
      <c r="AP13" s="25" t="n">
        <v>0</v>
      </c>
      <c r="AQ13" s="25"/>
      <c r="AR13" s="25" t="n">
        <v>0</v>
      </c>
      <c r="AS13" s="25"/>
      <c r="AT13" s="25" t="n">
        <v>0</v>
      </c>
      <c r="AU13" s="25"/>
      <c r="AV13" s="25" t="n">
        <v>0</v>
      </c>
      <c r="AW13" s="25"/>
      <c r="AX13" s="25" t="n">
        <v>0</v>
      </c>
      <c r="AY13" s="25"/>
      <c r="AZ13" s="25" t="n">
        <v>0</v>
      </c>
      <c r="BA13" s="25"/>
      <c r="BB13" s="25" t="n">
        <v>0</v>
      </c>
      <c r="BC13" s="26" t="n">
        <v>4440</v>
      </c>
      <c r="BD13" s="26"/>
      <c r="BE13" s="27" t="n">
        <v>2470</v>
      </c>
      <c r="BF13" s="25" t="n">
        <v>-2470</v>
      </c>
      <c r="BG13" s="28" t="n">
        <v>4440</v>
      </c>
      <c r="BH13" s="29" t="n">
        <v>0</v>
      </c>
      <c r="BI13" s="30" t="n">
        <v>0</v>
      </c>
      <c r="BJ13" s="31" t="n">
        <v>0</v>
      </c>
      <c r="BK13" s="32"/>
      <c r="BL13" s="32"/>
    </row>
    <row r="14" customFormat="false" ht="15" hidden="false" customHeight="false" outlineLevel="0" collapsed="false">
      <c r="A14" s="0" t="n">
        <v>12</v>
      </c>
      <c r="B14" s="16" t="s">
        <v>45</v>
      </c>
      <c r="C14" s="17" t="s">
        <v>46</v>
      </c>
      <c r="D14" s="17" t="s">
        <v>47</v>
      </c>
      <c r="E14" s="18" t="n">
        <v>1789</v>
      </c>
      <c r="F14" s="17" t="s">
        <v>48</v>
      </c>
      <c r="G14" s="17" t="s">
        <v>48</v>
      </c>
      <c r="H14" s="17" t="n">
        <v>2</v>
      </c>
      <c r="I14" s="17" t="s">
        <v>76</v>
      </c>
      <c r="J14" s="19" t="s">
        <v>77</v>
      </c>
      <c r="K14" s="20"/>
      <c r="L14" s="20"/>
      <c r="M14" s="21"/>
      <c r="N14" s="22" t="n">
        <v>0</v>
      </c>
      <c r="O14" s="23"/>
      <c r="P14" s="24"/>
      <c r="Q14" s="25"/>
      <c r="R14" s="25"/>
      <c r="S14" s="25"/>
      <c r="T14" s="25" t="n">
        <v>1391</v>
      </c>
      <c r="U14" s="25"/>
      <c r="V14" s="25" t="n">
        <v>0</v>
      </c>
      <c r="W14" s="25"/>
      <c r="X14" s="25" t="n">
        <v>0</v>
      </c>
      <c r="Y14" s="25"/>
      <c r="Z14" s="25" t="n">
        <v>0</v>
      </c>
      <c r="AA14" s="25"/>
      <c r="AB14" s="25" t="n">
        <v>0</v>
      </c>
      <c r="AC14" s="25"/>
      <c r="AD14" s="25" t="n">
        <v>0</v>
      </c>
      <c r="AE14" s="25"/>
      <c r="AF14" s="25" t="n">
        <v>0</v>
      </c>
      <c r="AG14" s="25"/>
      <c r="AH14" s="25" t="n">
        <v>0</v>
      </c>
      <c r="AI14" s="25"/>
      <c r="AJ14" s="25" t="n">
        <v>0</v>
      </c>
      <c r="AK14" s="25"/>
      <c r="AL14" s="25" t="n">
        <v>0</v>
      </c>
      <c r="AM14" s="25"/>
      <c r="AN14" s="25" t="n">
        <v>0</v>
      </c>
      <c r="AO14" s="25"/>
      <c r="AP14" s="25" t="n">
        <v>0</v>
      </c>
      <c r="AQ14" s="25"/>
      <c r="AR14" s="25" t="n">
        <v>0</v>
      </c>
      <c r="AS14" s="25"/>
      <c r="AT14" s="25" t="n">
        <v>0</v>
      </c>
      <c r="AU14" s="25"/>
      <c r="AV14" s="25" t="n">
        <v>0</v>
      </c>
      <c r="AW14" s="25"/>
      <c r="AX14" s="25" t="n">
        <v>0</v>
      </c>
      <c r="AY14" s="25"/>
      <c r="AZ14" s="25" t="n">
        <v>0</v>
      </c>
      <c r="BA14" s="25"/>
      <c r="BB14" s="25" t="n">
        <v>0</v>
      </c>
      <c r="BC14" s="26"/>
      <c r="BD14" s="26" t="n">
        <v>1391</v>
      </c>
      <c r="BE14" s="27" t="n">
        <v>1391</v>
      </c>
      <c r="BF14" s="25" t="n">
        <v>0</v>
      </c>
      <c r="BG14" s="28" t="n">
        <v>0</v>
      </c>
      <c r="BH14" s="29" t="n">
        <v>0</v>
      </c>
      <c r="BI14" s="30" t="n">
        <v>0</v>
      </c>
      <c r="BJ14" s="31" t="n">
        <v>1391</v>
      </c>
      <c r="BK14" s="32" t="s">
        <v>62</v>
      </c>
      <c r="BL14" s="32"/>
    </row>
    <row r="15" customFormat="false" ht="15" hidden="false" customHeight="false" outlineLevel="0" collapsed="false">
      <c r="A15" s="0" t="n">
        <v>13</v>
      </c>
      <c r="B15" s="16" t="s">
        <v>45</v>
      </c>
      <c r="C15" s="17" t="s">
        <v>46</v>
      </c>
      <c r="D15" s="17" t="s">
        <v>47</v>
      </c>
      <c r="E15" s="18" t="n">
        <v>1789</v>
      </c>
      <c r="F15" s="17" t="s">
        <v>48</v>
      </c>
      <c r="G15" s="17" t="s">
        <v>48</v>
      </c>
      <c r="H15" s="17" t="n">
        <v>2</v>
      </c>
      <c r="I15" s="17" t="s">
        <v>78</v>
      </c>
      <c r="J15" s="19" t="s">
        <v>79</v>
      </c>
      <c r="K15" s="20" t="n">
        <v>15</v>
      </c>
      <c r="L15" s="20"/>
      <c r="M15" s="21"/>
      <c r="N15" s="22" t="n">
        <v>15</v>
      </c>
      <c r="O15" s="23" t="s">
        <v>51</v>
      </c>
      <c r="P15" s="24"/>
      <c r="Q15" s="25"/>
      <c r="R15" s="25"/>
      <c r="S15" s="25" t="n">
        <v>27</v>
      </c>
      <c r="T15" s="33" t="n">
        <v>305</v>
      </c>
      <c r="U15" s="25"/>
      <c r="V15" s="25" t="n">
        <v>0</v>
      </c>
      <c r="W15" s="25"/>
      <c r="X15" s="25" t="n">
        <v>0</v>
      </c>
      <c r="Y15" s="25"/>
      <c r="Z15" s="25" t="n">
        <v>0</v>
      </c>
      <c r="AA15" s="25"/>
      <c r="AB15" s="25" t="n">
        <v>0</v>
      </c>
      <c r="AC15" s="25"/>
      <c r="AD15" s="25" t="n">
        <v>0</v>
      </c>
      <c r="AE15" s="25"/>
      <c r="AF15" s="25" t="n">
        <v>0</v>
      </c>
      <c r="AG15" s="25"/>
      <c r="AH15" s="25" t="n">
        <v>0</v>
      </c>
      <c r="AI15" s="25"/>
      <c r="AJ15" s="25" t="n">
        <v>0</v>
      </c>
      <c r="AK15" s="25"/>
      <c r="AL15" s="25" t="n">
        <v>0</v>
      </c>
      <c r="AM15" s="25"/>
      <c r="AN15" s="25" t="n">
        <v>0</v>
      </c>
      <c r="AO15" s="25"/>
      <c r="AP15" s="25" t="n">
        <v>0</v>
      </c>
      <c r="AQ15" s="25"/>
      <c r="AR15" s="25" t="n">
        <v>0</v>
      </c>
      <c r="AS15" s="25"/>
      <c r="AT15" s="25" t="n">
        <v>0</v>
      </c>
      <c r="AU15" s="25"/>
      <c r="AV15" s="25" t="n">
        <v>0</v>
      </c>
      <c r="AW15" s="25"/>
      <c r="AX15" s="25" t="n">
        <v>0</v>
      </c>
      <c r="AY15" s="25" t="n">
        <v>72.5</v>
      </c>
      <c r="AZ15" s="25" t="n">
        <v>1087</v>
      </c>
      <c r="BA15" s="25"/>
      <c r="BB15" s="25" t="n">
        <v>0</v>
      </c>
      <c r="BC15" s="26" t="n">
        <v>99.5</v>
      </c>
      <c r="BD15" s="26" t="n">
        <v>1392</v>
      </c>
      <c r="BE15" s="27" t="n">
        <v>1392</v>
      </c>
      <c r="BF15" s="25" t="n">
        <v>0</v>
      </c>
      <c r="BG15" s="28" t="n">
        <v>99.5</v>
      </c>
      <c r="BH15" s="29" t="n">
        <v>0</v>
      </c>
      <c r="BI15" s="30" t="n">
        <v>1492.5</v>
      </c>
      <c r="BJ15" s="31" t="n">
        <v>-100.5</v>
      </c>
      <c r="BK15" s="32" t="s">
        <v>55</v>
      </c>
      <c r="BL15" s="32"/>
    </row>
    <row r="16" customFormat="false" ht="15" hidden="false" customHeight="false" outlineLevel="0" collapsed="false">
      <c r="A16" s="0" t="n">
        <v>14</v>
      </c>
      <c r="B16" s="16" t="s">
        <v>45</v>
      </c>
      <c r="C16" s="17" t="s">
        <v>46</v>
      </c>
      <c r="D16" s="17" t="s">
        <v>47</v>
      </c>
      <c r="E16" s="18" t="n">
        <v>1789</v>
      </c>
      <c r="F16" s="17" t="s">
        <v>48</v>
      </c>
      <c r="G16" s="17" t="s">
        <v>48</v>
      </c>
      <c r="H16" s="17" t="n">
        <v>2</v>
      </c>
      <c r="I16" s="17" t="s">
        <v>80</v>
      </c>
      <c r="J16" s="19" t="s">
        <v>81</v>
      </c>
      <c r="K16" s="20" t="n">
        <v>18</v>
      </c>
      <c r="L16" s="20"/>
      <c r="M16" s="21"/>
      <c r="N16" s="22" t="n">
        <v>18</v>
      </c>
      <c r="O16" s="23" t="s">
        <v>51</v>
      </c>
      <c r="P16" s="24"/>
      <c r="Q16" s="25"/>
      <c r="R16" s="25"/>
      <c r="S16" s="25"/>
      <c r="T16" s="25" t="n">
        <v>0</v>
      </c>
      <c r="U16" s="25"/>
      <c r="V16" s="25" t="n">
        <v>0</v>
      </c>
      <c r="W16" s="25"/>
      <c r="X16" s="25" t="n">
        <v>0</v>
      </c>
      <c r="Y16" s="25"/>
      <c r="Z16" s="25" t="n">
        <v>0</v>
      </c>
      <c r="AA16" s="25"/>
      <c r="AB16" s="25" t="n">
        <v>0</v>
      </c>
      <c r="AC16" s="25"/>
      <c r="AD16" s="25" t="n">
        <v>0</v>
      </c>
      <c r="AE16" s="25"/>
      <c r="AF16" s="25" t="n">
        <v>0</v>
      </c>
      <c r="AG16" s="25"/>
      <c r="AH16" s="25" t="n">
        <v>0</v>
      </c>
      <c r="AI16" s="25"/>
      <c r="AJ16" s="25" t="n">
        <v>0</v>
      </c>
      <c r="AK16" s="25"/>
      <c r="AL16" s="25" t="n">
        <v>0</v>
      </c>
      <c r="AM16" s="25"/>
      <c r="AN16" s="25" t="n">
        <v>0</v>
      </c>
      <c r="AO16" s="25"/>
      <c r="AP16" s="25" t="n">
        <v>0</v>
      </c>
      <c r="AQ16" s="25"/>
      <c r="AR16" s="25" t="n">
        <v>0</v>
      </c>
      <c r="AS16" s="25" t="n">
        <v>2150</v>
      </c>
      <c r="AT16" s="25" t="n">
        <v>38700</v>
      </c>
      <c r="AU16" s="25"/>
      <c r="AV16" s="25" t="n">
        <v>0</v>
      </c>
      <c r="AW16" s="25"/>
      <c r="AX16" s="25" t="n">
        <v>0</v>
      </c>
      <c r="AY16" s="25"/>
      <c r="AZ16" s="25" t="n">
        <v>0</v>
      </c>
      <c r="BA16" s="25"/>
      <c r="BB16" s="25" t="n">
        <v>0</v>
      </c>
      <c r="BC16" s="26" t="n">
        <v>2150</v>
      </c>
      <c r="BD16" s="26" t="n">
        <v>38700</v>
      </c>
      <c r="BE16" s="27" t="n">
        <v>38700</v>
      </c>
      <c r="BF16" s="25" t="n">
        <v>0</v>
      </c>
      <c r="BG16" s="28" t="n">
        <v>2150</v>
      </c>
      <c r="BH16" s="29" t="n">
        <v>0</v>
      </c>
      <c r="BI16" s="30" t="n">
        <v>38700</v>
      </c>
      <c r="BJ16" s="31" t="n">
        <v>0</v>
      </c>
      <c r="BK16" s="32"/>
      <c r="BL16" s="32"/>
    </row>
    <row r="17" customFormat="false" ht="15" hidden="false" customHeight="false" outlineLevel="0" collapsed="false">
      <c r="A17" s="0" t="n">
        <v>15</v>
      </c>
      <c r="B17" s="16" t="s">
        <v>45</v>
      </c>
      <c r="C17" s="17" t="s">
        <v>46</v>
      </c>
      <c r="D17" s="17" t="s">
        <v>47</v>
      </c>
      <c r="E17" s="18" t="n">
        <v>1789</v>
      </c>
      <c r="F17" s="17" t="s">
        <v>48</v>
      </c>
      <c r="G17" s="17" t="s">
        <v>48</v>
      </c>
      <c r="H17" s="17" t="n">
        <v>2</v>
      </c>
      <c r="I17" s="17" t="s">
        <v>80</v>
      </c>
      <c r="J17" s="19" t="s">
        <v>82</v>
      </c>
      <c r="K17" s="20" t="n">
        <v>20</v>
      </c>
      <c r="L17" s="20"/>
      <c r="M17" s="21"/>
      <c r="N17" s="22" t="n">
        <v>20</v>
      </c>
      <c r="O17" s="23" t="s">
        <v>51</v>
      </c>
      <c r="P17" s="24" t="s">
        <v>83</v>
      </c>
      <c r="Q17" s="25" t="n">
        <v>450</v>
      </c>
      <c r="R17" s="25" t="n">
        <v>9000</v>
      </c>
      <c r="S17" s="25"/>
      <c r="T17" s="25" t="n">
        <v>0</v>
      </c>
      <c r="U17" s="25"/>
      <c r="V17" s="25" t="n">
        <v>0</v>
      </c>
      <c r="W17" s="25"/>
      <c r="X17" s="25" t="n">
        <v>0</v>
      </c>
      <c r="Y17" s="25"/>
      <c r="Z17" s="25" t="n">
        <v>0</v>
      </c>
      <c r="AA17" s="25"/>
      <c r="AB17" s="25" t="n">
        <v>0</v>
      </c>
      <c r="AC17" s="25"/>
      <c r="AD17" s="25" t="n">
        <v>0</v>
      </c>
      <c r="AE17" s="25"/>
      <c r="AF17" s="25" t="n">
        <v>0</v>
      </c>
      <c r="AG17" s="25"/>
      <c r="AH17" s="25" t="n">
        <v>0</v>
      </c>
      <c r="AI17" s="25"/>
      <c r="AJ17" s="25" t="n">
        <v>0</v>
      </c>
      <c r="AK17" s="25" t="n">
        <v>8</v>
      </c>
      <c r="AL17" s="25" t="n">
        <v>160</v>
      </c>
      <c r="AM17" s="25" t="n">
        <v>11.1</v>
      </c>
      <c r="AN17" s="25" t="n">
        <v>222</v>
      </c>
      <c r="AO17" s="25"/>
      <c r="AP17" s="25" t="n">
        <v>0</v>
      </c>
      <c r="AQ17" s="25"/>
      <c r="AR17" s="25" t="n">
        <v>0</v>
      </c>
      <c r="AS17" s="25"/>
      <c r="AT17" s="25" t="n">
        <v>0</v>
      </c>
      <c r="AU17" s="25"/>
      <c r="AV17" s="25" t="n">
        <v>0</v>
      </c>
      <c r="AW17" s="25"/>
      <c r="AX17" s="25" t="n">
        <v>0</v>
      </c>
      <c r="AY17" s="25"/>
      <c r="AZ17" s="25" t="n">
        <v>0</v>
      </c>
      <c r="BA17" s="25"/>
      <c r="BB17" s="25" t="n">
        <v>0</v>
      </c>
      <c r="BC17" s="26" t="n">
        <v>19.1</v>
      </c>
      <c r="BD17" s="26" t="n">
        <v>382</v>
      </c>
      <c r="BE17" s="27" t="n">
        <v>382</v>
      </c>
      <c r="BF17" s="25" t="n">
        <v>0</v>
      </c>
      <c r="BG17" s="28" t="n">
        <v>19.1</v>
      </c>
      <c r="BH17" s="29" t="n">
        <v>0</v>
      </c>
      <c r="BI17" s="30" t="n">
        <v>382</v>
      </c>
      <c r="BJ17" s="31" t="n">
        <v>0</v>
      </c>
      <c r="BK17" s="32"/>
      <c r="BL17" s="32"/>
    </row>
    <row r="18" customFormat="false" ht="15" hidden="false" customHeight="false" outlineLevel="0" collapsed="false">
      <c r="A18" s="0" t="n">
        <v>16</v>
      </c>
      <c r="B18" s="16" t="s">
        <v>45</v>
      </c>
      <c r="C18" s="17" t="s">
        <v>46</v>
      </c>
      <c r="D18" s="17" t="s">
        <v>47</v>
      </c>
      <c r="E18" s="18" t="n">
        <v>1789</v>
      </c>
      <c r="F18" s="17" t="s">
        <v>48</v>
      </c>
      <c r="G18" s="17" t="s">
        <v>48</v>
      </c>
      <c r="H18" s="17" t="n">
        <v>2</v>
      </c>
      <c r="I18" s="17" t="s">
        <v>80</v>
      </c>
      <c r="J18" s="19" t="s">
        <v>84</v>
      </c>
      <c r="K18" s="20" t="n">
        <v>10</v>
      </c>
      <c r="L18" s="20"/>
      <c r="M18" s="21"/>
      <c r="N18" s="22" t="n">
        <v>100</v>
      </c>
      <c r="O18" s="23" t="s">
        <v>51</v>
      </c>
      <c r="P18" s="24"/>
      <c r="Q18" s="25"/>
      <c r="R18" s="25"/>
      <c r="S18" s="25"/>
      <c r="T18" s="25" t="n">
        <v>0</v>
      </c>
      <c r="U18" s="25"/>
      <c r="V18" s="25" t="n">
        <v>0</v>
      </c>
      <c r="W18" s="25"/>
      <c r="X18" s="25" t="n">
        <v>0</v>
      </c>
      <c r="Y18" s="25"/>
      <c r="Z18" s="25" t="n">
        <v>0</v>
      </c>
      <c r="AA18" s="25"/>
      <c r="AB18" s="25" t="n">
        <v>0</v>
      </c>
      <c r="AC18" s="25"/>
      <c r="AD18" s="25" t="n">
        <v>0</v>
      </c>
      <c r="AE18" s="25"/>
      <c r="AF18" s="25" t="n">
        <v>0</v>
      </c>
      <c r="AG18" s="25"/>
      <c r="AH18" s="25" t="n">
        <v>0</v>
      </c>
      <c r="AI18" s="25"/>
      <c r="AJ18" s="25" t="n">
        <v>0</v>
      </c>
      <c r="AK18" s="25" t="n">
        <v>30</v>
      </c>
      <c r="AL18" s="25" t="n">
        <v>3000</v>
      </c>
      <c r="AM18" s="25"/>
      <c r="AN18" s="25" t="n">
        <v>0</v>
      </c>
      <c r="AO18" s="25"/>
      <c r="AP18" s="25" t="n">
        <v>0</v>
      </c>
      <c r="AQ18" s="25"/>
      <c r="AR18" s="25" t="n">
        <v>0</v>
      </c>
      <c r="AS18" s="25"/>
      <c r="AT18" s="25" t="n">
        <v>0</v>
      </c>
      <c r="AU18" s="25"/>
      <c r="AV18" s="25" t="n">
        <v>0</v>
      </c>
      <c r="AW18" s="25"/>
      <c r="AX18" s="25" t="n">
        <v>0</v>
      </c>
      <c r="AY18" s="25"/>
      <c r="AZ18" s="25" t="n">
        <v>0</v>
      </c>
      <c r="BA18" s="25"/>
      <c r="BB18" s="25" t="n">
        <v>0</v>
      </c>
      <c r="BC18" s="26" t="n">
        <v>30</v>
      </c>
      <c r="BD18" s="26" t="n">
        <v>3000</v>
      </c>
      <c r="BE18" s="27" t="n">
        <v>3000</v>
      </c>
      <c r="BF18" s="25" t="n">
        <v>0</v>
      </c>
      <c r="BG18" s="28" t="n">
        <v>30</v>
      </c>
      <c r="BH18" s="29" t="n">
        <v>0</v>
      </c>
      <c r="BI18" s="30" t="n">
        <v>3000</v>
      </c>
      <c r="BJ18" s="31" t="n">
        <v>0</v>
      </c>
      <c r="BK18" s="32"/>
      <c r="BL18" s="32"/>
    </row>
    <row r="19" customFormat="false" ht="15" hidden="false" customHeight="false" outlineLevel="0" collapsed="false">
      <c r="A19" s="0" t="n">
        <v>17</v>
      </c>
      <c r="B19" s="16" t="s">
        <v>45</v>
      </c>
      <c r="C19" s="17" t="s">
        <v>46</v>
      </c>
      <c r="D19" s="17" t="s">
        <v>47</v>
      </c>
      <c r="E19" s="18" t="n">
        <v>1789</v>
      </c>
      <c r="F19" s="17" t="s">
        <v>48</v>
      </c>
      <c r="G19" s="17" t="s">
        <v>48</v>
      </c>
      <c r="H19" s="17" t="n">
        <v>2</v>
      </c>
      <c r="I19" s="17" t="s">
        <v>78</v>
      </c>
      <c r="J19" s="19" t="s">
        <v>85</v>
      </c>
      <c r="K19" s="20" t="n">
        <v>4</v>
      </c>
      <c r="L19" s="20"/>
      <c r="M19" s="21"/>
      <c r="N19" s="22" t="n">
        <v>4</v>
      </c>
      <c r="O19" s="23" t="s">
        <v>86</v>
      </c>
      <c r="P19" s="24"/>
      <c r="Q19" s="25"/>
      <c r="R19" s="25"/>
      <c r="S19" s="25"/>
      <c r="T19" s="25" t="n">
        <v>0</v>
      </c>
      <c r="U19" s="25"/>
      <c r="V19" s="25" t="n">
        <v>0</v>
      </c>
      <c r="W19" s="25"/>
      <c r="X19" s="25" t="n">
        <v>0</v>
      </c>
      <c r="Y19" s="25"/>
      <c r="Z19" s="25" t="n">
        <v>0</v>
      </c>
      <c r="AA19" s="25"/>
      <c r="AB19" s="25" t="n">
        <v>0</v>
      </c>
      <c r="AC19" s="25"/>
      <c r="AD19" s="25" t="n">
        <v>0</v>
      </c>
      <c r="AE19" s="25"/>
      <c r="AF19" s="25" t="n">
        <v>0</v>
      </c>
      <c r="AG19" s="25" t="n">
        <v>5958</v>
      </c>
      <c r="AH19" s="25" t="n">
        <v>23832</v>
      </c>
      <c r="AI19" s="25"/>
      <c r="AJ19" s="25" t="n">
        <v>0</v>
      </c>
      <c r="AK19" s="25"/>
      <c r="AL19" s="25" t="n">
        <v>0</v>
      </c>
      <c r="AM19" s="25"/>
      <c r="AN19" s="25" t="n">
        <v>0</v>
      </c>
      <c r="AO19" s="25"/>
      <c r="AP19" s="25" t="n">
        <v>0</v>
      </c>
      <c r="AQ19" s="25"/>
      <c r="AR19" s="25" t="n">
        <v>0</v>
      </c>
      <c r="AS19" s="25"/>
      <c r="AT19" s="25" t="n">
        <v>0</v>
      </c>
      <c r="AU19" s="25"/>
      <c r="AV19" s="25" t="n">
        <v>0</v>
      </c>
      <c r="AW19" s="25"/>
      <c r="AX19" s="25" t="n">
        <v>0</v>
      </c>
      <c r="AY19" s="25"/>
      <c r="AZ19" s="25" t="n">
        <v>0</v>
      </c>
      <c r="BA19" s="25"/>
      <c r="BB19" s="25" t="n">
        <v>0</v>
      </c>
      <c r="BC19" s="26" t="n">
        <v>5958</v>
      </c>
      <c r="BD19" s="26" t="n">
        <v>23832</v>
      </c>
      <c r="BE19" s="27" t="n">
        <v>23832</v>
      </c>
      <c r="BF19" s="25" t="n">
        <v>0</v>
      </c>
      <c r="BG19" s="28" t="n">
        <v>5958</v>
      </c>
      <c r="BH19" s="29" t="n">
        <v>0</v>
      </c>
      <c r="BI19" s="30" t="n">
        <v>23832</v>
      </c>
      <c r="BJ19" s="31" t="n">
        <v>0</v>
      </c>
      <c r="BK19" s="32"/>
      <c r="BL19" s="32"/>
    </row>
    <row r="20" customFormat="false" ht="15" hidden="false" customHeight="false" outlineLevel="0" collapsed="false">
      <c r="A20" s="0" t="n">
        <v>18</v>
      </c>
      <c r="B20" s="16" t="s">
        <v>45</v>
      </c>
      <c r="C20" s="17" t="s">
        <v>46</v>
      </c>
      <c r="D20" s="17" t="s">
        <v>47</v>
      </c>
      <c r="E20" s="18" t="n">
        <v>1789</v>
      </c>
      <c r="F20" s="17" t="s">
        <v>48</v>
      </c>
      <c r="G20" s="17" t="s">
        <v>48</v>
      </c>
      <c r="H20" s="17" t="n">
        <v>2</v>
      </c>
      <c r="I20" s="17" t="s">
        <v>78</v>
      </c>
      <c r="J20" s="19" t="s">
        <v>87</v>
      </c>
      <c r="K20" s="20"/>
      <c r="L20" s="20"/>
      <c r="M20" s="21"/>
      <c r="N20" s="22" t="n">
        <v>0</v>
      </c>
      <c r="O20" s="23"/>
      <c r="P20" s="24"/>
      <c r="Q20" s="25"/>
      <c r="R20" s="25"/>
      <c r="S20" s="25"/>
      <c r="T20" s="25" t="n">
        <v>0</v>
      </c>
      <c r="U20" s="25"/>
      <c r="V20" s="25" t="n">
        <v>0</v>
      </c>
      <c r="W20" s="25"/>
      <c r="X20" s="25" t="n">
        <v>0</v>
      </c>
      <c r="Y20" s="25"/>
      <c r="Z20" s="25" t="n">
        <v>0</v>
      </c>
      <c r="AA20" s="25"/>
      <c r="AB20" s="25" t="n">
        <v>0</v>
      </c>
      <c r="AC20" s="25"/>
      <c r="AD20" s="25" t="n">
        <v>0</v>
      </c>
      <c r="AE20" s="25"/>
      <c r="AF20" s="25" t="n">
        <v>0</v>
      </c>
      <c r="AG20" s="25"/>
      <c r="AH20" s="25" t="n">
        <v>0</v>
      </c>
      <c r="AI20" s="25"/>
      <c r="AJ20" s="25" t="n">
        <v>300</v>
      </c>
      <c r="AK20" s="25"/>
      <c r="AL20" s="25" t="n">
        <v>0</v>
      </c>
      <c r="AM20" s="25"/>
      <c r="AN20" s="25" t="n">
        <v>0</v>
      </c>
      <c r="AO20" s="25"/>
      <c r="AP20" s="25" t="n">
        <v>0</v>
      </c>
      <c r="AQ20" s="25"/>
      <c r="AR20" s="25" t="n">
        <v>0</v>
      </c>
      <c r="AS20" s="25"/>
      <c r="AT20" s="25" t="n">
        <v>0</v>
      </c>
      <c r="AU20" s="25"/>
      <c r="AV20" s="25" t="n">
        <v>0</v>
      </c>
      <c r="AW20" s="25"/>
      <c r="AX20" s="25" t="n">
        <v>0</v>
      </c>
      <c r="AY20" s="25"/>
      <c r="AZ20" s="25" t="n">
        <v>0</v>
      </c>
      <c r="BA20" s="25"/>
      <c r="BB20" s="25" t="n">
        <v>0</v>
      </c>
      <c r="BC20" s="26"/>
      <c r="BD20" s="26" t="n">
        <v>300</v>
      </c>
      <c r="BE20" s="27" t="n">
        <v>300</v>
      </c>
      <c r="BF20" s="25" t="n">
        <v>0</v>
      </c>
      <c r="BG20" s="28" t="n">
        <v>0</v>
      </c>
      <c r="BH20" s="29" t="n">
        <v>0</v>
      </c>
      <c r="BI20" s="30" t="n">
        <v>0</v>
      </c>
      <c r="BJ20" s="31" t="n">
        <v>300</v>
      </c>
      <c r="BK20" s="32" t="s">
        <v>62</v>
      </c>
      <c r="BL20" s="32"/>
    </row>
    <row r="21" customFormat="false" ht="15" hidden="false" customHeight="false" outlineLevel="0" collapsed="false">
      <c r="A21" s="0" t="n">
        <v>19</v>
      </c>
      <c r="B21" s="16" t="s">
        <v>45</v>
      </c>
      <c r="C21" s="17" t="s">
        <v>46</v>
      </c>
      <c r="D21" s="17" t="s">
        <v>47</v>
      </c>
      <c r="E21" s="18" t="n">
        <v>1789</v>
      </c>
      <c r="F21" s="17" t="s">
        <v>48</v>
      </c>
      <c r="G21" s="17" t="s">
        <v>48</v>
      </c>
      <c r="H21" s="17" t="n">
        <v>2</v>
      </c>
      <c r="I21" s="17" t="s">
        <v>69</v>
      </c>
      <c r="J21" s="19" t="s">
        <v>88</v>
      </c>
      <c r="K21" s="20"/>
      <c r="L21" s="20"/>
      <c r="M21" s="21"/>
      <c r="N21" s="22" t="n">
        <v>0</v>
      </c>
      <c r="O21" s="23"/>
      <c r="P21" s="24"/>
      <c r="Q21" s="25"/>
      <c r="R21" s="25"/>
      <c r="S21" s="25"/>
      <c r="T21" s="25" t="n">
        <v>0</v>
      </c>
      <c r="U21" s="25"/>
      <c r="V21" s="25" t="n">
        <v>0</v>
      </c>
      <c r="W21" s="25"/>
      <c r="X21" s="25" t="n">
        <v>0</v>
      </c>
      <c r="Y21" s="25"/>
      <c r="Z21" s="25" t="n">
        <v>0</v>
      </c>
      <c r="AA21" s="25"/>
      <c r="AB21" s="25" t="n">
        <v>0</v>
      </c>
      <c r="AC21" s="25"/>
      <c r="AD21" s="25" t="n">
        <v>0</v>
      </c>
      <c r="AE21" s="25"/>
      <c r="AF21" s="25" t="n">
        <v>0</v>
      </c>
      <c r="AG21" s="25"/>
      <c r="AH21" s="25" t="n">
        <v>120</v>
      </c>
      <c r="AI21" s="25"/>
      <c r="AJ21" s="25" t="n">
        <v>0</v>
      </c>
      <c r="AK21" s="25"/>
      <c r="AL21" s="25" t="n">
        <v>0</v>
      </c>
      <c r="AM21" s="25"/>
      <c r="AN21" s="25" t="n">
        <v>960</v>
      </c>
      <c r="AO21" s="25"/>
      <c r="AP21" s="25" t="n">
        <v>0</v>
      </c>
      <c r="AQ21" s="25"/>
      <c r="AR21" s="25" t="n">
        <v>0</v>
      </c>
      <c r="AS21" s="25"/>
      <c r="AT21" s="25" t="n">
        <v>0</v>
      </c>
      <c r="AU21" s="25"/>
      <c r="AV21" s="25" t="n">
        <v>0</v>
      </c>
      <c r="AW21" s="25"/>
      <c r="AX21" s="25" t="n">
        <v>0</v>
      </c>
      <c r="AY21" s="25"/>
      <c r="AZ21" s="25" t="n">
        <v>0</v>
      </c>
      <c r="BA21" s="25"/>
      <c r="BB21" s="25" t="n">
        <v>0</v>
      </c>
      <c r="BC21" s="26"/>
      <c r="BD21" s="26" t="n">
        <v>1080</v>
      </c>
      <c r="BE21" s="27" t="n">
        <v>1080</v>
      </c>
      <c r="BF21" s="25" t="n">
        <v>0</v>
      </c>
      <c r="BG21" s="28" t="n">
        <v>0</v>
      </c>
      <c r="BH21" s="29" t="n">
        <v>0</v>
      </c>
      <c r="BI21" s="30" t="n">
        <v>0</v>
      </c>
      <c r="BJ21" s="31" t="n">
        <v>1080</v>
      </c>
      <c r="BK21" s="32" t="s">
        <v>62</v>
      </c>
      <c r="BL21" s="32"/>
    </row>
    <row r="22" customFormat="false" ht="15" hidden="false" customHeight="false" outlineLevel="0" collapsed="false">
      <c r="A22" s="0" t="n">
        <v>20</v>
      </c>
      <c r="B22" s="16" t="s">
        <v>45</v>
      </c>
      <c r="C22" s="17" t="s">
        <v>46</v>
      </c>
      <c r="D22" s="17" t="s">
        <v>47</v>
      </c>
      <c r="E22" s="18" t="n">
        <v>1789</v>
      </c>
      <c r="F22" s="17" t="s">
        <v>48</v>
      </c>
      <c r="G22" s="17" t="s">
        <v>48</v>
      </c>
      <c r="H22" s="17" t="n">
        <v>2</v>
      </c>
      <c r="I22" s="17" t="s">
        <v>78</v>
      </c>
      <c r="J22" s="19" t="s">
        <v>88</v>
      </c>
      <c r="K22" s="20"/>
      <c r="L22" s="20"/>
      <c r="M22" s="21"/>
      <c r="N22" s="22" t="n">
        <v>0</v>
      </c>
      <c r="O22" s="23"/>
      <c r="P22" s="24"/>
      <c r="Q22" s="25"/>
      <c r="R22" s="25"/>
      <c r="S22" s="25"/>
      <c r="T22" s="25" t="n">
        <v>178</v>
      </c>
      <c r="U22" s="25"/>
      <c r="V22" s="25" t="n">
        <v>0</v>
      </c>
      <c r="W22" s="25"/>
      <c r="X22" s="25" t="n">
        <v>0</v>
      </c>
      <c r="Y22" s="25"/>
      <c r="Z22" s="25" t="n">
        <v>0</v>
      </c>
      <c r="AA22" s="25"/>
      <c r="AB22" s="25" t="n">
        <v>0</v>
      </c>
      <c r="AC22" s="25"/>
      <c r="AD22" s="25" t="n">
        <v>0</v>
      </c>
      <c r="AE22" s="25"/>
      <c r="AF22" s="25" t="n">
        <v>0</v>
      </c>
      <c r="AG22" s="25"/>
      <c r="AH22" s="25" t="n">
        <v>0</v>
      </c>
      <c r="AI22" s="25"/>
      <c r="AJ22" s="25" t="n">
        <v>0</v>
      </c>
      <c r="AK22" s="25"/>
      <c r="AL22" s="25" t="n">
        <v>0</v>
      </c>
      <c r="AM22" s="25"/>
      <c r="AN22" s="25" t="n">
        <v>0</v>
      </c>
      <c r="AO22" s="25"/>
      <c r="AP22" s="25" t="n">
        <v>0</v>
      </c>
      <c r="AQ22" s="25"/>
      <c r="AR22" s="25" t="n">
        <v>0</v>
      </c>
      <c r="AS22" s="25"/>
      <c r="AT22" s="25" t="n">
        <v>0</v>
      </c>
      <c r="AU22" s="25"/>
      <c r="AV22" s="25" t="n">
        <v>0</v>
      </c>
      <c r="AW22" s="25"/>
      <c r="AX22" s="25" t="n">
        <v>0</v>
      </c>
      <c r="AY22" s="25"/>
      <c r="AZ22" s="25" t="n">
        <v>0</v>
      </c>
      <c r="BA22" s="25"/>
      <c r="BB22" s="25" t="n">
        <v>0</v>
      </c>
      <c r="BC22" s="26"/>
      <c r="BD22" s="26" t="n">
        <v>178</v>
      </c>
      <c r="BE22" s="27" t="n">
        <v>178</v>
      </c>
      <c r="BF22" s="25" t="n">
        <v>0</v>
      </c>
      <c r="BG22" s="28" t="n">
        <v>0</v>
      </c>
      <c r="BH22" s="29" t="n">
        <v>0</v>
      </c>
      <c r="BI22" s="30" t="n">
        <v>0</v>
      </c>
      <c r="BJ22" s="31" t="n">
        <v>178</v>
      </c>
      <c r="BK22" s="32" t="s">
        <v>62</v>
      </c>
      <c r="BL22" s="32"/>
    </row>
    <row r="23" customFormat="false" ht="15" hidden="false" customHeight="false" outlineLevel="0" collapsed="false">
      <c r="A23" s="0" t="n">
        <v>21</v>
      </c>
      <c r="B23" s="16" t="s">
        <v>45</v>
      </c>
      <c r="C23" s="17" t="s">
        <v>46</v>
      </c>
      <c r="D23" s="17" t="s">
        <v>47</v>
      </c>
      <c r="E23" s="18" t="n">
        <v>1789</v>
      </c>
      <c r="F23" s="17" t="s">
        <v>48</v>
      </c>
      <c r="G23" s="17" t="s">
        <v>48</v>
      </c>
      <c r="H23" s="17" t="n">
        <v>2</v>
      </c>
      <c r="I23" s="17" t="s">
        <v>89</v>
      </c>
      <c r="J23" s="19" t="s">
        <v>88</v>
      </c>
      <c r="K23" s="20"/>
      <c r="L23" s="20"/>
      <c r="M23" s="21"/>
      <c r="N23" s="22" t="n">
        <v>0</v>
      </c>
      <c r="O23" s="23"/>
      <c r="P23" s="24"/>
      <c r="Q23" s="25"/>
      <c r="R23" s="25"/>
      <c r="S23" s="25"/>
      <c r="T23" s="25" t="n">
        <v>1407</v>
      </c>
      <c r="U23" s="25"/>
      <c r="V23" s="25" t="n">
        <v>0</v>
      </c>
      <c r="W23" s="25"/>
      <c r="X23" s="25" t="n">
        <v>0</v>
      </c>
      <c r="Y23" s="25"/>
      <c r="Z23" s="25" t="n">
        <v>0</v>
      </c>
      <c r="AA23" s="25"/>
      <c r="AB23" s="25" t="n">
        <v>0</v>
      </c>
      <c r="AC23" s="25"/>
      <c r="AD23" s="25" t="n">
        <v>0</v>
      </c>
      <c r="AE23" s="25"/>
      <c r="AF23" s="25" t="n">
        <v>0</v>
      </c>
      <c r="AG23" s="25"/>
      <c r="AH23" s="25" t="n">
        <v>0</v>
      </c>
      <c r="AI23" s="25"/>
      <c r="AJ23" s="25" t="n">
        <v>0</v>
      </c>
      <c r="AK23" s="25"/>
      <c r="AL23" s="25" t="n">
        <v>0</v>
      </c>
      <c r="AM23" s="25"/>
      <c r="AN23" s="25" t="n">
        <v>0</v>
      </c>
      <c r="AO23" s="25"/>
      <c r="AP23" s="25" t="n">
        <v>0</v>
      </c>
      <c r="AQ23" s="25"/>
      <c r="AR23" s="25" t="n">
        <v>0</v>
      </c>
      <c r="AS23" s="25"/>
      <c r="AT23" s="25" t="n">
        <v>0</v>
      </c>
      <c r="AU23" s="25"/>
      <c r="AV23" s="25" t="n">
        <v>0</v>
      </c>
      <c r="AW23" s="25"/>
      <c r="AX23" s="25" t="n">
        <v>0</v>
      </c>
      <c r="AY23" s="25"/>
      <c r="AZ23" s="25" t="n">
        <v>0</v>
      </c>
      <c r="BA23" s="25"/>
      <c r="BB23" s="25" t="n">
        <v>0</v>
      </c>
      <c r="BC23" s="26"/>
      <c r="BD23" s="26" t="n">
        <v>1407</v>
      </c>
      <c r="BE23" s="27" t="n">
        <v>1407</v>
      </c>
      <c r="BF23" s="25" t="n">
        <v>0</v>
      </c>
      <c r="BG23" s="28" t="n">
        <v>0</v>
      </c>
      <c r="BH23" s="29" t="n">
        <v>0</v>
      </c>
      <c r="BI23" s="30" t="n">
        <v>0</v>
      </c>
      <c r="BJ23" s="31" t="n">
        <v>1407</v>
      </c>
      <c r="BK23" s="32" t="s">
        <v>62</v>
      </c>
      <c r="BL23" s="32"/>
    </row>
    <row r="24" customFormat="false" ht="15" hidden="false" customHeight="false" outlineLevel="0" collapsed="false">
      <c r="A24" s="0" t="n">
        <v>22</v>
      </c>
      <c r="B24" s="16" t="s">
        <v>45</v>
      </c>
      <c r="C24" s="17" t="s">
        <v>46</v>
      </c>
      <c r="D24" s="17" t="s">
        <v>47</v>
      </c>
      <c r="E24" s="18" t="n">
        <v>1789</v>
      </c>
      <c r="F24" s="17" t="s">
        <v>48</v>
      </c>
      <c r="G24" s="17" t="s">
        <v>48</v>
      </c>
      <c r="H24" s="17" t="n">
        <v>2</v>
      </c>
      <c r="I24" s="17" t="s">
        <v>90</v>
      </c>
      <c r="J24" s="19" t="s">
        <v>91</v>
      </c>
      <c r="K24" s="20"/>
      <c r="L24" s="20"/>
      <c r="M24" s="21"/>
      <c r="N24" s="22" t="n">
        <v>0</v>
      </c>
      <c r="O24" s="23" t="s">
        <v>57</v>
      </c>
      <c r="P24" s="24" t="s">
        <v>73</v>
      </c>
      <c r="Q24" s="25" t="n">
        <v>500</v>
      </c>
      <c r="R24" s="25" t="n">
        <v>500</v>
      </c>
      <c r="S24" s="25"/>
      <c r="T24" s="25" t="n">
        <v>0</v>
      </c>
      <c r="U24" s="25"/>
      <c r="V24" s="25" t="n">
        <v>0</v>
      </c>
      <c r="W24" s="25"/>
      <c r="X24" s="25" t="n">
        <v>0</v>
      </c>
      <c r="Y24" s="25"/>
      <c r="Z24" s="25" t="n">
        <v>0</v>
      </c>
      <c r="AA24" s="25"/>
      <c r="AB24" s="25" t="n">
        <v>0</v>
      </c>
      <c r="AC24" s="25"/>
      <c r="AD24" s="25" t="n">
        <v>0</v>
      </c>
      <c r="AE24" s="25"/>
      <c r="AF24" s="25" t="n">
        <v>0</v>
      </c>
      <c r="AG24" s="25"/>
      <c r="AH24" s="25" t="n">
        <v>300</v>
      </c>
      <c r="AI24" s="25"/>
      <c r="AJ24" s="25" t="n">
        <v>0</v>
      </c>
      <c r="AK24" s="25"/>
      <c r="AL24" s="25" t="n">
        <v>0</v>
      </c>
      <c r="AM24" s="25"/>
      <c r="AN24" s="25" t="n">
        <v>0</v>
      </c>
      <c r="AO24" s="25"/>
      <c r="AP24" s="25" t="n">
        <v>0</v>
      </c>
      <c r="AQ24" s="25"/>
      <c r="AR24" s="25" t="n">
        <v>0</v>
      </c>
      <c r="AS24" s="25"/>
      <c r="AT24" s="25" t="n">
        <v>0</v>
      </c>
      <c r="AU24" s="25"/>
      <c r="AV24" s="25" t="n">
        <v>0</v>
      </c>
      <c r="AW24" s="25"/>
      <c r="AX24" s="25" t="n">
        <v>0</v>
      </c>
      <c r="AY24" s="25"/>
      <c r="AZ24" s="25" t="n">
        <v>0</v>
      </c>
      <c r="BA24" s="25"/>
      <c r="BB24" s="25" t="n">
        <v>0</v>
      </c>
      <c r="BC24" s="26"/>
      <c r="BD24" s="26" t="n">
        <v>300</v>
      </c>
      <c r="BE24" s="27" t="n">
        <v>300</v>
      </c>
      <c r="BF24" s="25" t="n">
        <v>0</v>
      </c>
      <c r="BG24" s="28" t="n">
        <v>0</v>
      </c>
      <c r="BH24" s="29" t="n">
        <v>0</v>
      </c>
      <c r="BI24" s="30" t="n">
        <v>0</v>
      </c>
      <c r="BJ24" s="31" t="n">
        <v>300</v>
      </c>
      <c r="BK24" s="32" t="s">
        <v>62</v>
      </c>
      <c r="BL24" s="32"/>
    </row>
    <row r="25" customFormat="false" ht="15" hidden="false" customHeight="false" outlineLevel="0" collapsed="false">
      <c r="A25" s="0" t="n">
        <v>23</v>
      </c>
      <c r="B25" s="16" t="s">
        <v>45</v>
      </c>
      <c r="C25" s="17" t="s">
        <v>46</v>
      </c>
      <c r="D25" s="17" t="s">
        <v>47</v>
      </c>
      <c r="E25" s="18" t="n">
        <v>1789</v>
      </c>
      <c r="F25" s="17" t="s">
        <v>48</v>
      </c>
      <c r="G25" s="17" t="s">
        <v>48</v>
      </c>
      <c r="H25" s="17" t="n">
        <v>2</v>
      </c>
      <c r="I25" s="17" t="s">
        <v>58</v>
      </c>
      <c r="J25" s="19" t="s">
        <v>92</v>
      </c>
      <c r="K25" s="20" t="n">
        <v>8</v>
      </c>
      <c r="L25" s="20"/>
      <c r="M25" s="21"/>
      <c r="N25" s="22" t="n">
        <v>8</v>
      </c>
      <c r="O25" s="23" t="s">
        <v>93</v>
      </c>
      <c r="P25" s="24" t="s">
        <v>94</v>
      </c>
      <c r="Q25" s="25" t="n">
        <v>1776</v>
      </c>
      <c r="R25" s="25" t="n">
        <v>14208</v>
      </c>
      <c r="S25" s="25" t="n">
        <v>984</v>
      </c>
      <c r="T25" s="33" t="n">
        <v>7892</v>
      </c>
      <c r="U25" s="25"/>
      <c r="V25" s="25" t="n">
        <v>0</v>
      </c>
      <c r="W25" s="25"/>
      <c r="X25" s="25" t="n">
        <v>0</v>
      </c>
      <c r="Y25" s="25"/>
      <c r="Z25" s="25" t="n">
        <v>0</v>
      </c>
      <c r="AA25" s="25"/>
      <c r="AB25" s="25" t="n">
        <v>0</v>
      </c>
      <c r="AC25" s="25"/>
      <c r="AD25" s="25" t="n">
        <v>0</v>
      </c>
      <c r="AE25" s="25"/>
      <c r="AF25" s="25" t="n">
        <v>0</v>
      </c>
      <c r="AG25" s="25"/>
      <c r="AH25" s="25" t="n">
        <v>0</v>
      </c>
      <c r="AI25" s="25" t="n">
        <v>150</v>
      </c>
      <c r="AJ25" s="25" t="n">
        <v>1200</v>
      </c>
      <c r="AK25" s="25" t="n">
        <v>564</v>
      </c>
      <c r="AL25" s="25" t="n">
        <v>4152</v>
      </c>
      <c r="AM25" s="25"/>
      <c r="AN25" s="25" t="n">
        <v>0</v>
      </c>
      <c r="AO25" s="25"/>
      <c r="AP25" s="25" t="n">
        <v>0</v>
      </c>
      <c r="AQ25" s="25"/>
      <c r="AR25" s="25" t="n">
        <v>0</v>
      </c>
      <c r="AS25" s="25" t="n">
        <v>264</v>
      </c>
      <c r="AT25" s="25" t="n">
        <v>2112</v>
      </c>
      <c r="AU25" s="25"/>
      <c r="AV25" s="25" t="n">
        <v>0</v>
      </c>
      <c r="AW25" s="25"/>
      <c r="AX25" s="25" t="n">
        <v>0</v>
      </c>
      <c r="AY25" s="25"/>
      <c r="AZ25" s="25" t="n">
        <v>0</v>
      </c>
      <c r="BA25" s="25" t="n">
        <v>2052</v>
      </c>
      <c r="BB25" s="33" t="n">
        <v>14580</v>
      </c>
      <c r="BC25" s="26" t="n">
        <v>3750</v>
      </c>
      <c r="BD25" s="26" t="n">
        <v>30306</v>
      </c>
      <c r="BE25" s="27" t="n">
        <v>29936</v>
      </c>
      <c r="BF25" s="25" t="n">
        <v>370</v>
      </c>
      <c r="BG25" s="28" t="n">
        <v>4014</v>
      </c>
      <c r="BH25" s="29" t="n">
        <v>-264</v>
      </c>
      <c r="BI25" s="30" t="n">
        <v>32112</v>
      </c>
      <c r="BJ25" s="31" t="n">
        <v>-1806</v>
      </c>
      <c r="BK25" s="32" t="s">
        <v>55</v>
      </c>
      <c r="BL25" s="32"/>
    </row>
    <row r="26" customFormat="false" ht="15" hidden="false" customHeight="false" outlineLevel="0" collapsed="false">
      <c r="A26" s="0" t="n">
        <v>24</v>
      </c>
      <c r="B26" s="16" t="s">
        <v>45</v>
      </c>
      <c r="C26" s="17" t="s">
        <v>46</v>
      </c>
      <c r="D26" s="17" t="s">
        <v>47</v>
      </c>
      <c r="E26" s="18" t="n">
        <v>1789</v>
      </c>
      <c r="F26" s="17" t="s">
        <v>48</v>
      </c>
      <c r="G26" s="17" t="s">
        <v>48</v>
      </c>
      <c r="H26" s="17" t="n">
        <v>2</v>
      </c>
      <c r="I26" s="17" t="s">
        <v>78</v>
      </c>
      <c r="J26" s="19" t="s">
        <v>95</v>
      </c>
      <c r="K26" s="20"/>
      <c r="L26" s="20"/>
      <c r="M26" s="21"/>
      <c r="N26" s="22" t="n">
        <v>0</v>
      </c>
      <c r="O26" s="23"/>
      <c r="P26" s="24"/>
      <c r="Q26" s="25"/>
      <c r="R26" s="25"/>
      <c r="S26" s="25"/>
      <c r="T26" s="25" t="n">
        <v>1482</v>
      </c>
      <c r="U26" s="25"/>
      <c r="V26" s="25" t="n">
        <v>0</v>
      </c>
      <c r="W26" s="25"/>
      <c r="X26" s="25" t="n">
        <v>0</v>
      </c>
      <c r="Y26" s="25"/>
      <c r="Z26" s="25" t="n">
        <v>0</v>
      </c>
      <c r="AA26" s="25"/>
      <c r="AB26" s="25" t="n">
        <v>0</v>
      </c>
      <c r="AC26" s="25"/>
      <c r="AD26" s="25" t="n">
        <v>0</v>
      </c>
      <c r="AE26" s="25"/>
      <c r="AF26" s="25" t="n">
        <v>0</v>
      </c>
      <c r="AG26" s="25"/>
      <c r="AH26" s="25" t="n">
        <v>0</v>
      </c>
      <c r="AI26" s="25"/>
      <c r="AJ26" s="25" t="n">
        <v>0</v>
      </c>
      <c r="AK26" s="25"/>
      <c r="AL26" s="25" t="n">
        <v>0</v>
      </c>
      <c r="AM26" s="25"/>
      <c r="AN26" s="25" t="n">
        <v>0</v>
      </c>
      <c r="AO26" s="25"/>
      <c r="AP26" s="25" t="n">
        <v>0</v>
      </c>
      <c r="AQ26" s="25"/>
      <c r="AR26" s="25" t="n">
        <v>0</v>
      </c>
      <c r="AS26" s="25"/>
      <c r="AT26" s="25" t="n">
        <v>0</v>
      </c>
      <c r="AU26" s="25"/>
      <c r="AV26" s="25" t="n">
        <v>0</v>
      </c>
      <c r="AW26" s="25"/>
      <c r="AX26" s="25" t="n">
        <v>0</v>
      </c>
      <c r="AY26" s="25"/>
      <c r="AZ26" s="25" t="n">
        <v>0</v>
      </c>
      <c r="BA26" s="25"/>
      <c r="BB26" s="25" t="n">
        <v>0</v>
      </c>
      <c r="BC26" s="26"/>
      <c r="BD26" s="26" t="n">
        <v>1482</v>
      </c>
      <c r="BE26" s="27" t="n">
        <v>1482</v>
      </c>
      <c r="BF26" s="25" t="n">
        <v>0</v>
      </c>
      <c r="BG26" s="28" t="n">
        <v>0</v>
      </c>
      <c r="BH26" s="29" t="n">
        <v>0</v>
      </c>
      <c r="BI26" s="30" t="n">
        <v>0</v>
      </c>
      <c r="BJ26" s="31" t="n">
        <v>1482</v>
      </c>
      <c r="BK26" s="32" t="s">
        <v>62</v>
      </c>
      <c r="BL26" s="32"/>
    </row>
    <row r="27" customFormat="false" ht="15" hidden="false" customHeight="false" outlineLevel="0" collapsed="false">
      <c r="A27" s="0" t="n">
        <v>25</v>
      </c>
      <c r="B27" s="16" t="s">
        <v>45</v>
      </c>
      <c r="C27" s="17" t="s">
        <v>46</v>
      </c>
      <c r="D27" s="17" t="s">
        <v>47</v>
      </c>
      <c r="E27" s="18" t="n">
        <v>1789</v>
      </c>
      <c r="F27" s="17" t="s">
        <v>48</v>
      </c>
      <c r="G27" s="17" t="s">
        <v>48</v>
      </c>
      <c r="H27" s="17" t="n">
        <v>2</v>
      </c>
      <c r="I27" s="17" t="s">
        <v>78</v>
      </c>
      <c r="J27" s="19" t="s">
        <v>96</v>
      </c>
      <c r="K27" s="20" t="n">
        <v>10</v>
      </c>
      <c r="L27" s="20"/>
      <c r="M27" s="21"/>
      <c r="N27" s="22" t="n">
        <v>10</v>
      </c>
      <c r="O27" s="23" t="s">
        <v>51</v>
      </c>
      <c r="P27" s="24" t="s">
        <v>73</v>
      </c>
      <c r="Q27" s="25" t="n">
        <v>36</v>
      </c>
      <c r="R27" s="25" t="n">
        <v>360</v>
      </c>
      <c r="S27" s="25"/>
      <c r="T27" s="25" t="n">
        <v>0</v>
      </c>
      <c r="U27" s="25"/>
      <c r="V27" s="25" t="n">
        <v>0</v>
      </c>
      <c r="W27" s="25"/>
      <c r="X27" s="25" t="n">
        <v>0</v>
      </c>
      <c r="Y27" s="25"/>
      <c r="Z27" s="25" t="n">
        <v>0</v>
      </c>
      <c r="AA27" s="25"/>
      <c r="AB27" s="25" t="n">
        <v>0</v>
      </c>
      <c r="AC27" s="25"/>
      <c r="AD27" s="25" t="n">
        <v>0</v>
      </c>
      <c r="AE27" s="25"/>
      <c r="AF27" s="25" t="n">
        <v>0</v>
      </c>
      <c r="AG27" s="25"/>
      <c r="AH27" s="25" t="n">
        <v>0</v>
      </c>
      <c r="AI27" s="25"/>
      <c r="AJ27" s="25" t="n">
        <v>0</v>
      </c>
      <c r="AK27" s="25"/>
      <c r="AL27" s="25" t="n">
        <v>0</v>
      </c>
      <c r="AM27" s="25"/>
      <c r="AN27" s="25" t="n">
        <v>0</v>
      </c>
      <c r="AO27" s="25"/>
      <c r="AP27" s="25" t="n">
        <v>0</v>
      </c>
      <c r="AQ27" s="25"/>
      <c r="AR27" s="25" t="n">
        <v>0</v>
      </c>
      <c r="AS27" s="25"/>
      <c r="AT27" s="25" t="n">
        <v>0</v>
      </c>
      <c r="AU27" s="25"/>
      <c r="AV27" s="25" t="n">
        <v>0</v>
      </c>
      <c r="AW27" s="25" t="n">
        <v>10.5</v>
      </c>
      <c r="AX27" s="25" t="n">
        <v>105</v>
      </c>
      <c r="AY27" s="25"/>
      <c r="AZ27" s="25" t="n">
        <v>0</v>
      </c>
      <c r="BA27" s="25"/>
      <c r="BB27" s="25" t="n">
        <v>0</v>
      </c>
      <c r="BC27" s="26" t="n">
        <v>10.5</v>
      </c>
      <c r="BD27" s="26" t="n">
        <v>105</v>
      </c>
      <c r="BE27" s="27" t="n">
        <v>105</v>
      </c>
      <c r="BF27" s="25" t="n">
        <v>0</v>
      </c>
      <c r="BG27" s="28" t="n">
        <v>10.5</v>
      </c>
      <c r="BH27" s="29" t="n">
        <v>0</v>
      </c>
      <c r="BI27" s="30" t="n">
        <v>105</v>
      </c>
      <c r="BJ27" s="31" t="n">
        <v>0</v>
      </c>
      <c r="BK27" s="32"/>
      <c r="BL27" s="32"/>
    </row>
    <row r="28" customFormat="false" ht="15" hidden="false" customHeight="false" outlineLevel="0" collapsed="false">
      <c r="A28" s="0" t="n">
        <v>26</v>
      </c>
      <c r="B28" s="16" t="s">
        <v>45</v>
      </c>
      <c r="C28" s="17" t="s">
        <v>46</v>
      </c>
      <c r="D28" s="17" t="s">
        <v>47</v>
      </c>
      <c r="E28" s="18" t="n">
        <v>1789</v>
      </c>
      <c r="F28" s="17" t="s">
        <v>48</v>
      </c>
      <c r="G28" s="17" t="s">
        <v>48</v>
      </c>
      <c r="H28" s="17" t="n">
        <v>2</v>
      </c>
      <c r="I28" s="17" t="s">
        <v>78</v>
      </c>
      <c r="J28" s="19" t="s">
        <v>97</v>
      </c>
      <c r="K28" s="20" t="n">
        <v>10</v>
      </c>
      <c r="L28" s="20"/>
      <c r="M28" s="21"/>
      <c r="N28" s="22" t="n">
        <v>10</v>
      </c>
      <c r="O28" s="23" t="s">
        <v>51</v>
      </c>
      <c r="P28" s="24" t="s">
        <v>60</v>
      </c>
      <c r="Q28" s="25" t="n">
        <v>437.63</v>
      </c>
      <c r="R28" s="25" t="n">
        <v>4376</v>
      </c>
      <c r="S28" s="25" t="n">
        <v>72</v>
      </c>
      <c r="T28" s="25" t="n">
        <v>720</v>
      </c>
      <c r="U28" s="25"/>
      <c r="V28" s="25" t="n">
        <v>0</v>
      </c>
      <c r="W28" s="25"/>
      <c r="X28" s="25" t="n">
        <v>0</v>
      </c>
      <c r="Y28" s="25"/>
      <c r="Z28" s="25" t="n">
        <v>0</v>
      </c>
      <c r="AA28" s="25"/>
      <c r="AB28" s="25" t="n">
        <v>0</v>
      </c>
      <c r="AC28" s="25"/>
      <c r="AD28" s="25" t="n">
        <v>0</v>
      </c>
      <c r="AE28" s="25"/>
      <c r="AF28" s="25" t="n">
        <v>0</v>
      </c>
      <c r="AG28" s="25" t="n">
        <v>1134.83</v>
      </c>
      <c r="AH28" s="25" t="n">
        <v>11348.3</v>
      </c>
      <c r="AI28" s="25" t="n">
        <v>538.5</v>
      </c>
      <c r="AJ28" s="25" t="n">
        <v>5385</v>
      </c>
      <c r="AK28" s="25" t="n">
        <v>123</v>
      </c>
      <c r="AL28" s="25" t="n">
        <v>1230</v>
      </c>
      <c r="AM28" s="25" t="n">
        <v>222.5</v>
      </c>
      <c r="AN28" s="25" t="n">
        <v>2225</v>
      </c>
      <c r="AO28" s="25"/>
      <c r="AP28" s="25" t="n">
        <v>0</v>
      </c>
      <c r="AQ28" s="25"/>
      <c r="AR28" s="25" t="n">
        <v>0</v>
      </c>
      <c r="AS28" s="25" t="n">
        <v>106</v>
      </c>
      <c r="AT28" s="25" t="n">
        <v>1060</v>
      </c>
      <c r="AU28" s="25"/>
      <c r="AV28" s="25" t="n">
        <v>0</v>
      </c>
      <c r="AW28" s="25" t="n">
        <v>365.75</v>
      </c>
      <c r="AX28" s="25" t="n">
        <v>3657</v>
      </c>
      <c r="AY28" s="25"/>
      <c r="AZ28" s="25" t="n">
        <v>0</v>
      </c>
      <c r="BA28" s="25" t="n">
        <v>12</v>
      </c>
      <c r="BB28" s="25" t="n">
        <v>120</v>
      </c>
      <c r="BC28" s="26" t="n">
        <v>2574.58</v>
      </c>
      <c r="BD28" s="26" t="n">
        <v>25745</v>
      </c>
      <c r="BE28" s="27" t="n">
        <v>25745.3</v>
      </c>
      <c r="BF28" s="25" t="n">
        <v>-0.299999999999272</v>
      </c>
      <c r="BG28" s="28" t="n">
        <v>2574.58</v>
      </c>
      <c r="BH28" s="29" t="n">
        <v>0</v>
      </c>
      <c r="BI28" s="30" t="n">
        <v>25745.8</v>
      </c>
      <c r="BJ28" s="31" t="n">
        <v>-0.799999999999272</v>
      </c>
      <c r="BK28" s="32" t="s">
        <v>55</v>
      </c>
      <c r="BL28" s="32"/>
    </row>
    <row r="29" customFormat="false" ht="15" hidden="false" customHeight="false" outlineLevel="0" collapsed="false">
      <c r="A29" s="0" t="n">
        <v>27</v>
      </c>
      <c r="B29" s="16" t="s">
        <v>45</v>
      </c>
      <c r="C29" s="17" t="s">
        <v>46</v>
      </c>
      <c r="D29" s="17" t="s">
        <v>47</v>
      </c>
      <c r="E29" s="18" t="n">
        <v>1789</v>
      </c>
      <c r="F29" s="17" t="s">
        <v>48</v>
      </c>
      <c r="G29" s="17" t="s">
        <v>48</v>
      </c>
      <c r="H29" s="17" t="n">
        <v>2</v>
      </c>
      <c r="I29" s="17" t="s">
        <v>78</v>
      </c>
      <c r="J29" s="19" t="s">
        <v>98</v>
      </c>
      <c r="K29" s="20"/>
      <c r="L29" s="20"/>
      <c r="M29" s="21"/>
      <c r="N29" s="22" t="n">
        <v>0</v>
      </c>
      <c r="O29" s="23"/>
      <c r="P29" s="24"/>
      <c r="Q29" s="25"/>
      <c r="R29" s="25"/>
      <c r="S29" s="25"/>
      <c r="T29" s="25" t="n">
        <v>380</v>
      </c>
      <c r="U29" s="25"/>
      <c r="V29" s="25" t="n">
        <v>0</v>
      </c>
      <c r="W29" s="25"/>
      <c r="X29" s="25" t="n">
        <v>0</v>
      </c>
      <c r="Y29" s="25"/>
      <c r="Z29" s="25" t="n">
        <v>0</v>
      </c>
      <c r="AA29" s="25"/>
      <c r="AB29" s="25" t="n">
        <v>0</v>
      </c>
      <c r="AC29" s="25"/>
      <c r="AD29" s="25" t="n">
        <v>0</v>
      </c>
      <c r="AE29" s="25"/>
      <c r="AF29" s="25" t="n">
        <v>0</v>
      </c>
      <c r="AG29" s="25"/>
      <c r="AH29" s="25" t="n">
        <v>0</v>
      </c>
      <c r="AI29" s="25"/>
      <c r="AJ29" s="25" t="n">
        <v>0</v>
      </c>
      <c r="AK29" s="25"/>
      <c r="AL29" s="25" t="n">
        <v>0</v>
      </c>
      <c r="AM29" s="25"/>
      <c r="AN29" s="25" t="n">
        <v>0</v>
      </c>
      <c r="AO29" s="25"/>
      <c r="AP29" s="25" t="n">
        <v>0</v>
      </c>
      <c r="AQ29" s="25"/>
      <c r="AR29" s="25" t="n">
        <v>0</v>
      </c>
      <c r="AS29" s="25"/>
      <c r="AT29" s="25" t="n">
        <v>0</v>
      </c>
      <c r="AU29" s="25"/>
      <c r="AV29" s="25" t="n">
        <v>0</v>
      </c>
      <c r="AW29" s="25"/>
      <c r="AX29" s="25" t="n">
        <v>0</v>
      </c>
      <c r="AY29" s="25"/>
      <c r="AZ29" s="25" t="n">
        <v>0</v>
      </c>
      <c r="BA29" s="25"/>
      <c r="BB29" s="25" t="n">
        <v>0</v>
      </c>
      <c r="BC29" s="26"/>
      <c r="BD29" s="26" t="n">
        <v>380</v>
      </c>
      <c r="BE29" s="27" t="n">
        <v>380</v>
      </c>
      <c r="BF29" s="25" t="n">
        <v>0</v>
      </c>
      <c r="BG29" s="28" t="n">
        <v>0</v>
      </c>
      <c r="BH29" s="29" t="n">
        <v>0</v>
      </c>
      <c r="BI29" s="30" t="n">
        <v>0</v>
      </c>
      <c r="BJ29" s="31" t="n">
        <v>380</v>
      </c>
      <c r="BK29" s="32" t="s">
        <v>62</v>
      </c>
      <c r="BL29" s="32"/>
    </row>
    <row r="30" customFormat="false" ht="15" hidden="false" customHeight="false" outlineLevel="0" collapsed="false">
      <c r="A30" s="0" t="n">
        <v>28</v>
      </c>
      <c r="B30" s="16" t="s">
        <v>45</v>
      </c>
      <c r="C30" s="17" t="s">
        <v>46</v>
      </c>
      <c r="D30" s="17" t="s">
        <v>47</v>
      </c>
      <c r="E30" s="18" t="n">
        <v>1789</v>
      </c>
      <c r="F30" s="17" t="s">
        <v>48</v>
      </c>
      <c r="G30" s="17" t="s">
        <v>48</v>
      </c>
      <c r="H30" s="17" t="n">
        <v>2</v>
      </c>
      <c r="I30" s="17" t="s">
        <v>80</v>
      </c>
      <c r="J30" s="19" t="s">
        <v>99</v>
      </c>
      <c r="K30" s="20" t="n">
        <v>40</v>
      </c>
      <c r="L30" s="20"/>
      <c r="M30" s="21"/>
      <c r="N30" s="22" t="n">
        <v>40</v>
      </c>
      <c r="O30" s="23" t="s">
        <v>51</v>
      </c>
      <c r="P30" s="24" t="s">
        <v>94</v>
      </c>
      <c r="Q30" s="25" t="n">
        <v>39.5</v>
      </c>
      <c r="R30" s="25" t="n">
        <v>1580</v>
      </c>
      <c r="S30" s="25"/>
      <c r="T30" s="25" t="n">
        <v>0</v>
      </c>
      <c r="U30" s="25"/>
      <c r="V30" s="25" t="n">
        <v>0</v>
      </c>
      <c r="W30" s="25"/>
      <c r="X30" s="25" t="n">
        <v>0</v>
      </c>
      <c r="Y30" s="25"/>
      <c r="Z30" s="25" t="n">
        <v>0</v>
      </c>
      <c r="AA30" s="25"/>
      <c r="AB30" s="25" t="n">
        <v>0</v>
      </c>
      <c r="AC30" s="25"/>
      <c r="AD30" s="25" t="n">
        <v>0</v>
      </c>
      <c r="AE30" s="25"/>
      <c r="AF30" s="25" t="n">
        <v>0</v>
      </c>
      <c r="AG30" s="25"/>
      <c r="AH30" s="25" t="n">
        <v>0</v>
      </c>
      <c r="AI30" s="25"/>
      <c r="AJ30" s="25" t="n">
        <v>0</v>
      </c>
      <c r="AK30" s="25"/>
      <c r="AL30" s="25" t="n">
        <v>0</v>
      </c>
      <c r="AM30" s="25"/>
      <c r="AN30" s="25" t="n">
        <v>0</v>
      </c>
      <c r="AO30" s="25"/>
      <c r="AP30" s="25" t="n">
        <v>0</v>
      </c>
      <c r="AQ30" s="25"/>
      <c r="AR30" s="25" t="n">
        <v>0</v>
      </c>
      <c r="AS30" s="25"/>
      <c r="AT30" s="25" t="n">
        <v>0</v>
      </c>
      <c r="AU30" s="25"/>
      <c r="AV30" s="25" t="n">
        <v>0</v>
      </c>
      <c r="AW30" s="25"/>
      <c r="AX30" s="25" t="n">
        <v>0</v>
      </c>
      <c r="AY30" s="25"/>
      <c r="AZ30" s="25" t="n">
        <v>0</v>
      </c>
      <c r="BA30" s="25"/>
      <c r="BB30" s="25" t="n">
        <v>0</v>
      </c>
      <c r="BC30" s="26"/>
      <c r="BD30" s="26"/>
      <c r="BE30" s="27" t="n">
        <v>0</v>
      </c>
      <c r="BF30" s="25" t="n">
        <v>0</v>
      </c>
      <c r="BG30" s="28" t="n">
        <v>0</v>
      </c>
      <c r="BH30" s="29" t="n">
        <v>0</v>
      </c>
      <c r="BI30" s="30" t="n">
        <v>0</v>
      </c>
      <c r="BJ30" s="31" t="n">
        <v>0</v>
      </c>
      <c r="BK30" s="32"/>
      <c r="BL30" s="32"/>
    </row>
    <row r="31" customFormat="false" ht="15" hidden="false" customHeight="false" outlineLevel="0" collapsed="false">
      <c r="A31" s="0" t="n">
        <v>29</v>
      </c>
      <c r="B31" s="16" t="s">
        <v>45</v>
      </c>
      <c r="C31" s="17" t="s">
        <v>46</v>
      </c>
      <c r="D31" s="17" t="s">
        <v>47</v>
      </c>
      <c r="E31" s="18" t="n">
        <v>1789</v>
      </c>
      <c r="F31" s="17" t="s">
        <v>48</v>
      </c>
      <c r="G31" s="17" t="s">
        <v>48</v>
      </c>
      <c r="H31" s="17" t="n">
        <v>2</v>
      </c>
      <c r="I31" s="17" t="s">
        <v>78</v>
      </c>
      <c r="J31" s="19" t="s">
        <v>100</v>
      </c>
      <c r="K31" s="20" t="n">
        <v>10</v>
      </c>
      <c r="L31" s="20"/>
      <c r="M31" s="21"/>
      <c r="N31" s="22" t="n">
        <v>10</v>
      </c>
      <c r="O31" s="23" t="s">
        <v>101</v>
      </c>
      <c r="P31" s="24"/>
      <c r="Q31" s="25"/>
      <c r="R31" s="25"/>
      <c r="S31" s="25"/>
      <c r="T31" s="25" t="n">
        <v>0</v>
      </c>
      <c r="U31" s="25"/>
      <c r="V31" s="25" t="n">
        <v>0</v>
      </c>
      <c r="W31" s="25"/>
      <c r="X31" s="25" t="n">
        <v>0</v>
      </c>
      <c r="Y31" s="25"/>
      <c r="Z31" s="25" t="n">
        <v>0</v>
      </c>
      <c r="AA31" s="25"/>
      <c r="AB31" s="25" t="n">
        <v>0</v>
      </c>
      <c r="AC31" s="25"/>
      <c r="AD31" s="25" t="n">
        <v>0</v>
      </c>
      <c r="AE31" s="25"/>
      <c r="AF31" s="25" t="n">
        <v>0</v>
      </c>
      <c r="AG31" s="25" t="n">
        <v>167</v>
      </c>
      <c r="AH31" s="25" t="n">
        <v>1670</v>
      </c>
      <c r="AI31" s="25"/>
      <c r="AJ31" s="25" t="n">
        <v>0</v>
      </c>
      <c r="AK31" s="25"/>
      <c r="AL31" s="25" t="n">
        <v>0</v>
      </c>
      <c r="AM31" s="25"/>
      <c r="AN31" s="25" t="n">
        <v>0</v>
      </c>
      <c r="AO31" s="25"/>
      <c r="AP31" s="25" t="n">
        <v>0</v>
      </c>
      <c r="AQ31" s="25"/>
      <c r="AR31" s="25" t="n">
        <v>0</v>
      </c>
      <c r="AS31" s="25"/>
      <c r="AT31" s="25" t="n">
        <v>0</v>
      </c>
      <c r="AU31" s="25"/>
      <c r="AV31" s="25" t="n">
        <v>0</v>
      </c>
      <c r="AW31" s="25"/>
      <c r="AX31" s="25" t="n">
        <v>0</v>
      </c>
      <c r="AY31" s="25"/>
      <c r="AZ31" s="25" t="n">
        <v>0</v>
      </c>
      <c r="BA31" s="25"/>
      <c r="BB31" s="25" t="n">
        <v>0</v>
      </c>
      <c r="BC31" s="26" t="n">
        <v>167</v>
      </c>
      <c r="BD31" s="26" t="n">
        <v>1670</v>
      </c>
      <c r="BE31" s="27" t="n">
        <v>1670</v>
      </c>
      <c r="BF31" s="25" t="n">
        <v>0</v>
      </c>
      <c r="BG31" s="28" t="n">
        <v>167</v>
      </c>
      <c r="BH31" s="29" t="n">
        <v>0</v>
      </c>
      <c r="BI31" s="30" t="n">
        <v>1670</v>
      </c>
      <c r="BJ31" s="31" t="n">
        <v>0</v>
      </c>
      <c r="BK31" s="32"/>
      <c r="BL31" s="32"/>
    </row>
    <row r="32" customFormat="false" ht="15" hidden="false" customHeight="false" outlineLevel="0" collapsed="false">
      <c r="A32" s="0" t="n">
        <v>30</v>
      </c>
      <c r="B32" s="16" t="s">
        <v>45</v>
      </c>
      <c r="C32" s="17" t="s">
        <v>46</v>
      </c>
      <c r="D32" s="17" t="s">
        <v>47</v>
      </c>
      <c r="E32" s="18" t="n">
        <v>1789</v>
      </c>
      <c r="F32" s="17" t="s">
        <v>48</v>
      </c>
      <c r="G32" s="17" t="s">
        <v>48</v>
      </c>
      <c r="H32" s="17" t="n">
        <v>2</v>
      </c>
      <c r="I32" s="17"/>
      <c r="J32" s="19" t="s">
        <v>102</v>
      </c>
      <c r="K32" s="20"/>
      <c r="L32" s="20"/>
      <c r="M32" s="21"/>
      <c r="N32" s="22" t="n">
        <v>0</v>
      </c>
      <c r="O32" s="23"/>
      <c r="P32" s="24"/>
      <c r="Q32" s="25"/>
      <c r="R32" s="25"/>
      <c r="S32" s="25"/>
      <c r="T32" s="25" t="n">
        <v>499</v>
      </c>
      <c r="U32" s="25"/>
      <c r="V32" s="25" t="n">
        <v>0</v>
      </c>
      <c r="W32" s="25"/>
      <c r="X32" s="25" t="n">
        <v>0</v>
      </c>
      <c r="Y32" s="25"/>
      <c r="Z32" s="25" t="n">
        <v>0</v>
      </c>
      <c r="AA32" s="25"/>
      <c r="AB32" s="25" t="n">
        <v>0</v>
      </c>
      <c r="AC32" s="25"/>
      <c r="AD32" s="25" t="n">
        <v>0</v>
      </c>
      <c r="AE32" s="25"/>
      <c r="AF32" s="25" t="n">
        <v>0</v>
      </c>
      <c r="AG32" s="25"/>
      <c r="AH32" s="25" t="n">
        <v>244</v>
      </c>
      <c r="AI32" s="25"/>
      <c r="AJ32" s="25" t="n">
        <v>563</v>
      </c>
      <c r="AK32" s="25"/>
      <c r="AL32" s="25" t="n">
        <v>282</v>
      </c>
      <c r="AM32" s="25"/>
      <c r="AN32" s="25" t="n">
        <v>0</v>
      </c>
      <c r="AO32" s="25"/>
      <c r="AP32" s="25" t="n">
        <v>0</v>
      </c>
      <c r="AQ32" s="25"/>
      <c r="AR32" s="25" t="n">
        <v>0</v>
      </c>
      <c r="AS32" s="25"/>
      <c r="AT32" s="25" t="n">
        <v>364</v>
      </c>
      <c r="AU32" s="25"/>
      <c r="AV32" s="25" t="n">
        <v>0</v>
      </c>
      <c r="AW32" s="25"/>
      <c r="AX32" s="25" t="n">
        <v>246</v>
      </c>
      <c r="AY32" s="25"/>
      <c r="AZ32" s="25" t="n">
        <v>104</v>
      </c>
      <c r="BA32" s="25"/>
      <c r="BB32" s="25" t="n">
        <v>160</v>
      </c>
      <c r="BC32" s="26"/>
      <c r="BD32" s="26" t="n">
        <v>2460</v>
      </c>
      <c r="BE32" s="27" t="n">
        <v>2462</v>
      </c>
      <c r="BF32" s="25" t="n">
        <v>-2</v>
      </c>
      <c r="BG32" s="28" t="n">
        <v>0</v>
      </c>
      <c r="BH32" s="29" t="n">
        <v>0</v>
      </c>
      <c r="BI32" s="30" t="n">
        <v>0</v>
      </c>
      <c r="BJ32" s="31" t="n">
        <v>2460</v>
      </c>
      <c r="BK32" s="32" t="s">
        <v>62</v>
      </c>
      <c r="BL32" s="32"/>
    </row>
    <row r="33" customFormat="false" ht="15" hidden="false" customHeight="false" outlineLevel="0" collapsed="false">
      <c r="A33" s="0" t="n">
        <v>31</v>
      </c>
      <c r="B33" s="16" t="s">
        <v>45</v>
      </c>
      <c r="C33" s="17" t="s">
        <v>46</v>
      </c>
      <c r="D33" s="17" t="s">
        <v>47</v>
      </c>
      <c r="E33" s="18" t="n">
        <v>1789</v>
      </c>
      <c r="F33" s="17" t="s">
        <v>48</v>
      </c>
      <c r="G33" s="17" t="s">
        <v>48</v>
      </c>
      <c r="H33" s="17" t="n">
        <v>2</v>
      </c>
      <c r="I33" s="17" t="s">
        <v>78</v>
      </c>
      <c r="J33" s="19" t="s">
        <v>103</v>
      </c>
      <c r="K33" s="20" t="n">
        <v>50</v>
      </c>
      <c r="L33" s="20"/>
      <c r="M33" s="21"/>
      <c r="N33" s="22" t="n">
        <v>50</v>
      </c>
      <c r="O33" s="23" t="s">
        <v>104</v>
      </c>
      <c r="P33" s="24" t="s">
        <v>83</v>
      </c>
      <c r="Q33" s="25" t="n">
        <v>150</v>
      </c>
      <c r="R33" s="25" t="n">
        <v>7500</v>
      </c>
      <c r="S33" s="25" t="n">
        <v>12</v>
      </c>
      <c r="T33" s="25" t="n">
        <v>600</v>
      </c>
      <c r="U33" s="25"/>
      <c r="V33" s="25" t="n">
        <v>0</v>
      </c>
      <c r="W33" s="25"/>
      <c r="X33" s="25" t="n">
        <v>0</v>
      </c>
      <c r="Y33" s="25"/>
      <c r="Z33" s="25" t="n">
        <v>0</v>
      </c>
      <c r="AA33" s="25"/>
      <c r="AB33" s="25" t="n">
        <v>0</v>
      </c>
      <c r="AC33" s="25"/>
      <c r="AD33" s="25" t="n">
        <v>0</v>
      </c>
      <c r="AE33" s="25"/>
      <c r="AF33" s="25" t="n">
        <v>0</v>
      </c>
      <c r="AG33" s="25" t="n">
        <v>21</v>
      </c>
      <c r="AH33" s="25" t="n">
        <v>1050</v>
      </c>
      <c r="AI33" s="25" t="n">
        <v>11</v>
      </c>
      <c r="AJ33" s="25" t="n">
        <v>550</v>
      </c>
      <c r="AK33" s="25" t="n">
        <v>6</v>
      </c>
      <c r="AL33" s="25" t="n">
        <v>300</v>
      </c>
      <c r="AM33" s="25"/>
      <c r="AN33" s="25" t="n">
        <v>0</v>
      </c>
      <c r="AO33" s="25"/>
      <c r="AP33" s="25" t="n">
        <v>0</v>
      </c>
      <c r="AQ33" s="25"/>
      <c r="AR33" s="25" t="n">
        <v>0</v>
      </c>
      <c r="AS33" s="25"/>
      <c r="AT33" s="25" t="n">
        <v>0</v>
      </c>
      <c r="AU33" s="25" t="n">
        <v>8</v>
      </c>
      <c r="AV33" s="25" t="n">
        <v>400</v>
      </c>
      <c r="AW33" s="25" t="n">
        <v>5</v>
      </c>
      <c r="AX33" s="25" t="n">
        <v>250</v>
      </c>
      <c r="AY33" s="25" t="n">
        <v>12</v>
      </c>
      <c r="AZ33" s="25" t="n">
        <v>600</v>
      </c>
      <c r="BA33" s="25" t="n">
        <v>37</v>
      </c>
      <c r="BB33" s="25" t="n">
        <v>1850</v>
      </c>
      <c r="BC33" s="26" t="n">
        <v>112</v>
      </c>
      <c r="BD33" s="26" t="n">
        <v>5600</v>
      </c>
      <c r="BE33" s="27" t="n">
        <v>5600</v>
      </c>
      <c r="BF33" s="25" t="n">
        <v>0</v>
      </c>
      <c r="BG33" s="28" t="n">
        <v>112</v>
      </c>
      <c r="BH33" s="29" t="n">
        <v>0</v>
      </c>
      <c r="BI33" s="30" t="n">
        <v>5600</v>
      </c>
      <c r="BJ33" s="31" t="n">
        <v>0</v>
      </c>
      <c r="BK33" s="32"/>
      <c r="BL33" s="32"/>
    </row>
    <row r="34" customFormat="false" ht="15" hidden="false" customHeight="false" outlineLevel="0" collapsed="false">
      <c r="A34" s="0" t="n">
        <v>32</v>
      </c>
      <c r="B34" s="16" t="s">
        <v>45</v>
      </c>
      <c r="C34" s="17" t="s">
        <v>46</v>
      </c>
      <c r="D34" s="17" t="s">
        <v>47</v>
      </c>
      <c r="E34" s="18" t="n">
        <v>1789</v>
      </c>
      <c r="F34" s="17" t="s">
        <v>48</v>
      </c>
      <c r="G34" s="17" t="s">
        <v>48</v>
      </c>
      <c r="H34" s="17" t="n">
        <v>2</v>
      </c>
      <c r="I34" s="17" t="s">
        <v>105</v>
      </c>
      <c r="J34" s="19" t="s">
        <v>106</v>
      </c>
      <c r="K34" s="20" t="n">
        <v>60</v>
      </c>
      <c r="L34" s="20"/>
      <c r="M34" s="21"/>
      <c r="N34" s="22" t="n">
        <v>60</v>
      </c>
      <c r="O34" s="23" t="s">
        <v>51</v>
      </c>
      <c r="P34" s="24" t="s">
        <v>107</v>
      </c>
      <c r="Q34" s="25" t="n">
        <v>2.18</v>
      </c>
      <c r="R34" s="25" t="n">
        <v>131</v>
      </c>
      <c r="S34" s="25" t="n">
        <v>15.6</v>
      </c>
      <c r="T34" s="25" t="n">
        <v>936</v>
      </c>
      <c r="U34" s="25"/>
      <c r="V34" s="25" t="n">
        <v>0</v>
      </c>
      <c r="W34" s="25"/>
      <c r="X34" s="25" t="n">
        <v>0</v>
      </c>
      <c r="Y34" s="25"/>
      <c r="Z34" s="25" t="n">
        <v>0</v>
      </c>
      <c r="AA34" s="25"/>
      <c r="AB34" s="25" t="n">
        <v>0</v>
      </c>
      <c r="AC34" s="25"/>
      <c r="AD34" s="25" t="n">
        <v>0</v>
      </c>
      <c r="AE34" s="25"/>
      <c r="AF34" s="25" t="n">
        <v>0</v>
      </c>
      <c r="AG34" s="25" t="n">
        <v>19.75</v>
      </c>
      <c r="AH34" s="25" t="n">
        <v>1183</v>
      </c>
      <c r="AI34" s="25"/>
      <c r="AJ34" s="25" t="n">
        <v>0</v>
      </c>
      <c r="AK34" s="25"/>
      <c r="AL34" s="25" t="n">
        <v>0</v>
      </c>
      <c r="AM34" s="25"/>
      <c r="AN34" s="25" t="n">
        <v>0</v>
      </c>
      <c r="AO34" s="25"/>
      <c r="AP34" s="25" t="n">
        <v>0</v>
      </c>
      <c r="AQ34" s="25"/>
      <c r="AR34" s="25" t="n">
        <v>0</v>
      </c>
      <c r="AS34" s="25" t="n">
        <v>2.4</v>
      </c>
      <c r="AT34" s="25" t="n">
        <v>144</v>
      </c>
      <c r="AU34" s="25"/>
      <c r="AV34" s="25" t="n">
        <v>0</v>
      </c>
      <c r="AW34" s="25" t="n">
        <v>3.88</v>
      </c>
      <c r="AX34" s="25" t="n">
        <v>233</v>
      </c>
      <c r="AY34" s="25"/>
      <c r="AZ34" s="25" t="n">
        <v>0</v>
      </c>
      <c r="BA34" s="25"/>
      <c r="BB34" s="25" t="n">
        <v>0</v>
      </c>
      <c r="BC34" s="26" t="n">
        <v>41.63</v>
      </c>
      <c r="BD34" s="26" t="n">
        <v>2496</v>
      </c>
      <c r="BE34" s="27" t="n">
        <v>2496</v>
      </c>
      <c r="BF34" s="25" t="n">
        <v>0</v>
      </c>
      <c r="BG34" s="28" t="n">
        <v>41.63</v>
      </c>
      <c r="BH34" s="29" t="n">
        <v>0</v>
      </c>
      <c r="BI34" s="30" t="n">
        <v>2497.8</v>
      </c>
      <c r="BJ34" s="31" t="n">
        <v>-1.80000000000018</v>
      </c>
      <c r="BK34" s="32" t="s">
        <v>55</v>
      </c>
      <c r="BL34" s="32"/>
    </row>
    <row r="35" customFormat="false" ht="15" hidden="false" customHeight="false" outlineLevel="0" collapsed="false">
      <c r="A35" s="0" t="n">
        <v>33</v>
      </c>
      <c r="B35" s="16" t="s">
        <v>45</v>
      </c>
      <c r="C35" s="17" t="s">
        <v>46</v>
      </c>
      <c r="D35" s="17" t="s">
        <v>47</v>
      </c>
      <c r="E35" s="18" t="n">
        <v>1789</v>
      </c>
      <c r="F35" s="17" t="s">
        <v>48</v>
      </c>
      <c r="G35" s="17" t="s">
        <v>48</v>
      </c>
      <c r="H35" s="17" t="n">
        <v>2</v>
      </c>
      <c r="I35" s="17" t="s">
        <v>49</v>
      </c>
      <c r="J35" s="19" t="s">
        <v>108</v>
      </c>
      <c r="K35" s="20" t="n">
        <v>32</v>
      </c>
      <c r="L35" s="20"/>
      <c r="M35" s="21"/>
      <c r="N35" s="22" t="n">
        <v>32</v>
      </c>
      <c r="O35" s="23" t="s">
        <v>51</v>
      </c>
      <c r="P35" s="24" t="s">
        <v>73</v>
      </c>
      <c r="Q35" s="25" t="n">
        <v>560</v>
      </c>
      <c r="R35" s="25" t="n">
        <v>19720</v>
      </c>
      <c r="S35" s="25"/>
      <c r="T35" s="25" t="n">
        <v>0</v>
      </c>
      <c r="U35" s="25"/>
      <c r="V35" s="25" t="n">
        <v>0</v>
      </c>
      <c r="W35" s="25"/>
      <c r="X35" s="25" t="n">
        <v>0</v>
      </c>
      <c r="Y35" s="25"/>
      <c r="Z35" s="25" t="n">
        <v>0</v>
      </c>
      <c r="AA35" s="25"/>
      <c r="AB35" s="25" t="n">
        <v>0</v>
      </c>
      <c r="AC35" s="25"/>
      <c r="AD35" s="25" t="n">
        <v>0</v>
      </c>
      <c r="AE35" s="25"/>
      <c r="AF35" s="25" t="n">
        <v>0</v>
      </c>
      <c r="AG35" s="25"/>
      <c r="AH35" s="25" t="n">
        <v>0</v>
      </c>
      <c r="AI35" s="25"/>
      <c r="AJ35" s="25" t="n">
        <v>0</v>
      </c>
      <c r="AK35" s="25"/>
      <c r="AL35" s="25" t="n">
        <v>0</v>
      </c>
      <c r="AM35" s="25"/>
      <c r="AN35" s="25" t="n">
        <v>0</v>
      </c>
      <c r="AO35" s="25"/>
      <c r="AP35" s="25" t="n">
        <v>0</v>
      </c>
      <c r="AQ35" s="25"/>
      <c r="AR35" s="25" t="n">
        <v>0</v>
      </c>
      <c r="AS35" s="25"/>
      <c r="AT35" s="25" t="n">
        <v>0</v>
      </c>
      <c r="AU35" s="25"/>
      <c r="AV35" s="25" t="n">
        <v>0</v>
      </c>
      <c r="AW35" s="25"/>
      <c r="AX35" s="25" t="n">
        <v>0</v>
      </c>
      <c r="AY35" s="25"/>
      <c r="AZ35" s="25" t="n">
        <v>0</v>
      </c>
      <c r="BA35" s="25"/>
      <c r="BB35" s="25" t="n">
        <v>0</v>
      </c>
      <c r="BC35" s="26"/>
      <c r="BD35" s="26"/>
      <c r="BE35" s="27" t="n">
        <v>0</v>
      </c>
      <c r="BF35" s="25" t="n">
        <v>0</v>
      </c>
      <c r="BG35" s="28" t="n">
        <v>0</v>
      </c>
      <c r="BH35" s="29" t="n">
        <v>0</v>
      </c>
      <c r="BI35" s="30" t="n">
        <v>0</v>
      </c>
      <c r="BJ35" s="31" t="n">
        <v>0</v>
      </c>
      <c r="BK35" s="32"/>
      <c r="BL35" s="32"/>
    </row>
    <row r="36" customFormat="false" ht="15" hidden="false" customHeight="false" outlineLevel="0" collapsed="false">
      <c r="A36" s="0" t="n">
        <v>34</v>
      </c>
      <c r="B36" s="16" t="s">
        <v>45</v>
      </c>
      <c r="C36" s="17" t="s">
        <v>46</v>
      </c>
      <c r="D36" s="17" t="s">
        <v>47</v>
      </c>
      <c r="E36" s="18" t="n">
        <v>1789</v>
      </c>
      <c r="F36" s="17" t="s">
        <v>48</v>
      </c>
      <c r="G36" s="17" t="s">
        <v>48</v>
      </c>
      <c r="H36" s="17" t="n">
        <v>2</v>
      </c>
      <c r="I36" s="17"/>
      <c r="J36" s="19" t="s">
        <v>109</v>
      </c>
      <c r="K36" s="20"/>
      <c r="L36" s="20"/>
      <c r="M36" s="21"/>
      <c r="N36" s="22" t="n">
        <v>0</v>
      </c>
      <c r="O36" s="23" t="s">
        <v>57</v>
      </c>
      <c r="P36" s="24" t="s">
        <v>110</v>
      </c>
      <c r="Q36" s="25" t="n">
        <v>56000</v>
      </c>
      <c r="R36" s="25" t="n">
        <v>19720</v>
      </c>
      <c r="S36" s="25"/>
      <c r="T36" s="25" t="n">
        <v>1692</v>
      </c>
      <c r="U36" s="25"/>
      <c r="V36" s="25" t="n">
        <v>0</v>
      </c>
      <c r="W36" s="25"/>
      <c r="X36" s="25" t="n">
        <v>0</v>
      </c>
      <c r="Y36" s="25"/>
      <c r="Z36" s="25" t="n">
        <v>0</v>
      </c>
      <c r="AA36" s="25"/>
      <c r="AB36" s="25" t="n">
        <v>0</v>
      </c>
      <c r="AC36" s="25"/>
      <c r="AD36" s="25" t="n">
        <v>0</v>
      </c>
      <c r="AE36" s="25"/>
      <c r="AF36" s="25" t="n">
        <v>0</v>
      </c>
      <c r="AG36" s="25"/>
      <c r="AH36" s="25" t="n">
        <v>0</v>
      </c>
      <c r="AI36" s="25"/>
      <c r="AJ36" s="25" t="n">
        <v>0</v>
      </c>
      <c r="AK36" s="25"/>
      <c r="AL36" s="25" t="n">
        <v>100</v>
      </c>
      <c r="AM36" s="25"/>
      <c r="AN36" s="25" t="n">
        <v>0</v>
      </c>
      <c r="AO36" s="25"/>
      <c r="AP36" s="25" t="n">
        <v>0</v>
      </c>
      <c r="AQ36" s="25"/>
      <c r="AR36" s="25" t="n">
        <v>0</v>
      </c>
      <c r="AS36" s="25"/>
      <c r="AT36" s="25" t="n">
        <v>0</v>
      </c>
      <c r="AU36" s="25"/>
      <c r="AV36" s="25" t="n">
        <v>0</v>
      </c>
      <c r="AW36" s="25"/>
      <c r="AX36" s="25" t="n">
        <v>0</v>
      </c>
      <c r="AY36" s="25"/>
      <c r="AZ36" s="25" t="n">
        <v>0</v>
      </c>
      <c r="BA36" s="25"/>
      <c r="BB36" s="25" t="n">
        <v>0</v>
      </c>
      <c r="BC36" s="26"/>
      <c r="BD36" s="26" t="n">
        <v>1792</v>
      </c>
      <c r="BE36" s="27" t="n">
        <v>1792</v>
      </c>
      <c r="BF36" s="25" t="n">
        <v>0</v>
      </c>
      <c r="BG36" s="28" t="n">
        <v>0</v>
      </c>
      <c r="BH36" s="29" t="n">
        <v>0</v>
      </c>
      <c r="BI36" s="30" t="n">
        <v>0</v>
      </c>
      <c r="BJ36" s="31" t="n">
        <v>1792</v>
      </c>
      <c r="BK36" s="32" t="s">
        <v>62</v>
      </c>
      <c r="BL36" s="32"/>
    </row>
    <row r="37" customFormat="false" ht="15" hidden="false" customHeight="false" outlineLevel="0" collapsed="false">
      <c r="A37" s="0" t="n">
        <v>35</v>
      </c>
      <c r="B37" s="16" t="s">
        <v>45</v>
      </c>
      <c r="C37" s="17" t="s">
        <v>46</v>
      </c>
      <c r="D37" s="17" t="s">
        <v>47</v>
      </c>
      <c r="E37" s="18" t="n">
        <v>1789</v>
      </c>
      <c r="F37" s="17" t="s">
        <v>48</v>
      </c>
      <c r="G37" s="17" t="s">
        <v>48</v>
      </c>
      <c r="H37" s="17" t="n">
        <v>2</v>
      </c>
      <c r="I37" s="17" t="s">
        <v>111</v>
      </c>
      <c r="J37" s="19" t="s">
        <v>112</v>
      </c>
      <c r="K37" s="20" t="n">
        <v>24</v>
      </c>
      <c r="L37" s="20"/>
      <c r="M37" s="21"/>
      <c r="N37" s="22" t="n">
        <v>24</v>
      </c>
      <c r="O37" s="23" t="s">
        <v>113</v>
      </c>
      <c r="P37" s="24"/>
      <c r="Q37" s="25"/>
      <c r="R37" s="25"/>
      <c r="S37" s="25" t="n">
        <v>196</v>
      </c>
      <c r="T37" s="25" t="n">
        <v>4704</v>
      </c>
      <c r="U37" s="25"/>
      <c r="V37" s="25" t="n">
        <v>0</v>
      </c>
      <c r="W37" s="25"/>
      <c r="X37" s="25" t="n">
        <v>0</v>
      </c>
      <c r="Y37" s="25"/>
      <c r="Z37" s="25" t="n">
        <v>0</v>
      </c>
      <c r="AA37" s="25"/>
      <c r="AB37" s="25" t="n">
        <v>0</v>
      </c>
      <c r="AC37" s="25"/>
      <c r="AD37" s="25" t="n">
        <v>0</v>
      </c>
      <c r="AE37" s="25"/>
      <c r="AF37" s="25" t="n">
        <v>0</v>
      </c>
      <c r="AG37" s="25"/>
      <c r="AH37" s="25" t="n">
        <v>0</v>
      </c>
      <c r="AI37" s="25"/>
      <c r="AJ37" s="25" t="n">
        <v>0</v>
      </c>
      <c r="AK37" s="25"/>
      <c r="AL37" s="25" t="n">
        <v>0</v>
      </c>
      <c r="AM37" s="25"/>
      <c r="AN37" s="25" t="n">
        <v>0</v>
      </c>
      <c r="AO37" s="25"/>
      <c r="AP37" s="25" t="n">
        <v>0</v>
      </c>
      <c r="AQ37" s="25"/>
      <c r="AR37" s="25" t="n">
        <v>0</v>
      </c>
      <c r="AS37" s="25"/>
      <c r="AT37" s="25" t="n">
        <v>0</v>
      </c>
      <c r="AU37" s="25"/>
      <c r="AV37" s="25" t="n">
        <v>0</v>
      </c>
      <c r="AW37" s="25"/>
      <c r="AX37" s="25" t="n">
        <v>0</v>
      </c>
      <c r="AY37" s="25"/>
      <c r="AZ37" s="25" t="n">
        <v>0</v>
      </c>
      <c r="BA37" s="25"/>
      <c r="BB37" s="25" t="n">
        <v>0</v>
      </c>
      <c r="BC37" s="26" t="n">
        <v>196</v>
      </c>
      <c r="BD37" s="26" t="n">
        <v>4704</v>
      </c>
      <c r="BE37" s="27" t="n">
        <v>4704</v>
      </c>
      <c r="BF37" s="25" t="n">
        <v>0</v>
      </c>
      <c r="BG37" s="28" t="n">
        <v>196</v>
      </c>
      <c r="BH37" s="29" t="n">
        <v>0</v>
      </c>
      <c r="BI37" s="30" t="n">
        <v>4704</v>
      </c>
      <c r="BJ37" s="31" t="n">
        <v>0</v>
      </c>
      <c r="BK37" s="32"/>
      <c r="BL37" s="32"/>
    </row>
    <row r="38" customFormat="false" ht="15" hidden="false" customHeight="false" outlineLevel="0" collapsed="false">
      <c r="A38" s="0" t="n">
        <v>36</v>
      </c>
      <c r="B38" s="16" t="s">
        <v>45</v>
      </c>
      <c r="C38" s="17" t="s">
        <v>46</v>
      </c>
      <c r="D38" s="17" t="s">
        <v>47</v>
      </c>
      <c r="E38" s="18" t="n">
        <v>1789</v>
      </c>
      <c r="F38" s="17" t="s">
        <v>48</v>
      </c>
      <c r="G38" s="17" t="s">
        <v>48</v>
      </c>
      <c r="H38" s="17" t="n">
        <v>2</v>
      </c>
      <c r="I38" s="17" t="s">
        <v>111</v>
      </c>
      <c r="J38" s="19" t="s">
        <v>114</v>
      </c>
      <c r="K38" s="20" t="n">
        <v>6</v>
      </c>
      <c r="L38" s="20"/>
      <c r="M38" s="21"/>
      <c r="N38" s="22" t="n">
        <v>6</v>
      </c>
      <c r="O38" s="23" t="s">
        <v>113</v>
      </c>
      <c r="P38" s="24"/>
      <c r="Q38" s="25"/>
      <c r="R38" s="25"/>
      <c r="S38" s="25" t="n">
        <v>441</v>
      </c>
      <c r="T38" s="25" t="n">
        <v>2646</v>
      </c>
      <c r="U38" s="25"/>
      <c r="V38" s="25" t="n">
        <v>0</v>
      </c>
      <c r="W38" s="25"/>
      <c r="X38" s="25" t="n">
        <v>0</v>
      </c>
      <c r="Y38" s="25"/>
      <c r="Z38" s="25" t="n">
        <v>0</v>
      </c>
      <c r="AA38" s="25"/>
      <c r="AB38" s="25" t="n">
        <v>0</v>
      </c>
      <c r="AC38" s="25"/>
      <c r="AD38" s="25" t="n">
        <v>0</v>
      </c>
      <c r="AE38" s="25"/>
      <c r="AF38" s="25" t="n">
        <v>0</v>
      </c>
      <c r="AG38" s="25"/>
      <c r="AH38" s="25" t="n">
        <v>0</v>
      </c>
      <c r="AI38" s="25"/>
      <c r="AJ38" s="25" t="n">
        <v>0</v>
      </c>
      <c r="AK38" s="25"/>
      <c r="AL38" s="25" t="n">
        <v>0</v>
      </c>
      <c r="AM38" s="25"/>
      <c r="AN38" s="25" t="n">
        <v>0</v>
      </c>
      <c r="AO38" s="25"/>
      <c r="AP38" s="25" t="n">
        <v>0</v>
      </c>
      <c r="AQ38" s="25"/>
      <c r="AR38" s="25" t="n">
        <v>0</v>
      </c>
      <c r="AS38" s="25"/>
      <c r="AT38" s="25" t="n">
        <v>0</v>
      </c>
      <c r="AU38" s="25"/>
      <c r="AV38" s="25" t="n">
        <v>0</v>
      </c>
      <c r="AW38" s="25"/>
      <c r="AX38" s="25" t="n">
        <v>0</v>
      </c>
      <c r="AY38" s="25"/>
      <c r="AZ38" s="25" t="n">
        <v>0</v>
      </c>
      <c r="BA38" s="25" t="n">
        <v>2568</v>
      </c>
      <c r="BB38" s="25" t="n">
        <v>15408</v>
      </c>
      <c r="BC38" s="26" t="n">
        <v>3009</v>
      </c>
      <c r="BD38" s="26" t="n">
        <v>18054</v>
      </c>
      <c r="BE38" s="27" t="n">
        <v>18054</v>
      </c>
      <c r="BF38" s="25" t="n">
        <v>0</v>
      </c>
      <c r="BG38" s="28" t="n">
        <v>3009</v>
      </c>
      <c r="BH38" s="29" t="n">
        <v>0</v>
      </c>
      <c r="BI38" s="30" t="n">
        <v>18054</v>
      </c>
      <c r="BJ38" s="31" t="n">
        <v>0</v>
      </c>
      <c r="BK38" s="32"/>
      <c r="BL38" s="32"/>
    </row>
    <row r="39" customFormat="false" ht="15" hidden="false" customHeight="false" outlineLevel="0" collapsed="false">
      <c r="A39" s="0" t="n">
        <v>1</v>
      </c>
      <c r="B39" s="16" t="s">
        <v>45</v>
      </c>
      <c r="C39" s="17" t="s">
        <v>46</v>
      </c>
      <c r="D39" s="17" t="s">
        <v>47</v>
      </c>
      <c r="E39" s="18" t="n">
        <v>1789</v>
      </c>
      <c r="F39" s="17" t="s">
        <v>48</v>
      </c>
      <c r="G39" s="17" t="s">
        <v>48</v>
      </c>
      <c r="H39" s="17" t="n">
        <v>4</v>
      </c>
      <c r="I39" s="17" t="s">
        <v>78</v>
      </c>
      <c r="J39" s="19" t="s">
        <v>115</v>
      </c>
      <c r="K39" s="20"/>
      <c r="L39" s="20"/>
      <c r="M39" s="21"/>
      <c r="N39" s="22" t="n">
        <v>0</v>
      </c>
      <c r="O39" s="23"/>
      <c r="P39" s="24"/>
      <c r="Q39" s="25"/>
      <c r="R39" s="25"/>
      <c r="S39" s="25"/>
      <c r="T39" s="25" t="n">
        <v>640</v>
      </c>
      <c r="U39" s="25"/>
      <c r="V39" s="25" t="n">
        <v>0</v>
      </c>
      <c r="W39" s="25"/>
      <c r="X39" s="25" t="n">
        <v>0</v>
      </c>
      <c r="Y39" s="25"/>
      <c r="Z39" s="25" t="n">
        <v>0</v>
      </c>
      <c r="AA39" s="25"/>
      <c r="AB39" s="25" t="n">
        <v>0</v>
      </c>
      <c r="AC39" s="25"/>
      <c r="AD39" s="25" t="n">
        <v>0</v>
      </c>
      <c r="AE39" s="25"/>
      <c r="AF39" s="25" t="n">
        <v>0</v>
      </c>
      <c r="AG39" s="25"/>
      <c r="AH39" s="25" t="n">
        <v>300</v>
      </c>
      <c r="AI39" s="25"/>
      <c r="AJ39" s="25" t="n">
        <v>0</v>
      </c>
      <c r="AK39" s="25"/>
      <c r="AL39" s="25" t="n">
        <v>0</v>
      </c>
      <c r="AM39" s="25"/>
      <c r="AN39" s="25" t="n">
        <v>0</v>
      </c>
      <c r="AO39" s="25"/>
      <c r="AP39" s="25" t="n">
        <v>0</v>
      </c>
      <c r="AQ39" s="25"/>
      <c r="AR39" s="25" t="n">
        <v>0</v>
      </c>
      <c r="AS39" s="25"/>
      <c r="AT39" s="25" t="n">
        <v>0</v>
      </c>
      <c r="AU39" s="25"/>
      <c r="AV39" s="25" t="n">
        <v>0</v>
      </c>
      <c r="AW39" s="25"/>
      <c r="AX39" s="25" t="n">
        <v>0</v>
      </c>
      <c r="AY39" s="25"/>
      <c r="AZ39" s="25" t="n">
        <v>0</v>
      </c>
      <c r="BA39" s="25"/>
      <c r="BB39" s="25" t="n">
        <v>0</v>
      </c>
      <c r="BC39" s="26"/>
      <c r="BD39" s="26" t="n">
        <v>940</v>
      </c>
      <c r="BE39" s="27" t="n">
        <v>940</v>
      </c>
      <c r="BF39" s="25" t="n">
        <v>0</v>
      </c>
      <c r="BG39" s="28" t="n">
        <v>0</v>
      </c>
      <c r="BH39" s="29" t="n">
        <v>0</v>
      </c>
      <c r="BI39" s="30" t="n">
        <v>0</v>
      </c>
      <c r="BJ39" s="31" t="n">
        <v>940</v>
      </c>
      <c r="BK39" s="32" t="s">
        <v>62</v>
      </c>
      <c r="BL39" s="32"/>
    </row>
    <row r="40" customFormat="false" ht="15" hidden="false" customHeight="false" outlineLevel="0" collapsed="false">
      <c r="A40" s="0" t="n">
        <v>2</v>
      </c>
      <c r="B40" s="16" t="s">
        <v>45</v>
      </c>
      <c r="C40" s="17" t="s">
        <v>46</v>
      </c>
      <c r="D40" s="17" t="s">
        <v>47</v>
      </c>
      <c r="E40" s="18" t="n">
        <v>1789</v>
      </c>
      <c r="F40" s="17" t="s">
        <v>48</v>
      </c>
      <c r="G40" s="17" t="s">
        <v>48</v>
      </c>
      <c r="H40" s="17" t="n">
        <v>4</v>
      </c>
      <c r="I40" s="17" t="s">
        <v>116</v>
      </c>
      <c r="J40" s="19" t="s">
        <v>117</v>
      </c>
      <c r="K40" s="20"/>
      <c r="L40" s="20"/>
      <c r="M40" s="21"/>
      <c r="N40" s="22" t="n">
        <v>0</v>
      </c>
      <c r="O40" s="23"/>
      <c r="P40" s="24" t="s">
        <v>73</v>
      </c>
      <c r="Q40" s="25"/>
      <c r="R40" s="25" t="n">
        <v>623</v>
      </c>
      <c r="S40" s="25"/>
      <c r="T40" s="25" t="n">
        <v>11786</v>
      </c>
      <c r="U40" s="25"/>
      <c r="V40" s="25" t="n">
        <v>0</v>
      </c>
      <c r="W40" s="25"/>
      <c r="X40" s="25" t="n">
        <v>0</v>
      </c>
      <c r="Y40" s="25"/>
      <c r="Z40" s="25" t="n">
        <v>0</v>
      </c>
      <c r="AA40" s="25"/>
      <c r="AB40" s="25" t="n">
        <v>0</v>
      </c>
      <c r="AC40" s="25"/>
      <c r="AD40" s="25" t="n">
        <v>0</v>
      </c>
      <c r="AE40" s="25"/>
      <c r="AF40" s="25" t="n">
        <v>0</v>
      </c>
      <c r="AG40" s="25"/>
      <c r="AH40" s="25" t="n">
        <v>0</v>
      </c>
      <c r="AI40" s="25"/>
      <c r="AJ40" s="25" t="n">
        <v>0</v>
      </c>
      <c r="AK40" s="25"/>
      <c r="AL40" s="25" t="n">
        <v>0</v>
      </c>
      <c r="AM40" s="25"/>
      <c r="AN40" s="25" t="n">
        <v>0</v>
      </c>
      <c r="AO40" s="25"/>
      <c r="AP40" s="25" t="n">
        <v>0</v>
      </c>
      <c r="AQ40" s="25"/>
      <c r="AR40" s="25" t="n">
        <v>0</v>
      </c>
      <c r="AS40" s="25"/>
      <c r="AT40" s="25" t="n">
        <v>0</v>
      </c>
      <c r="AU40" s="25"/>
      <c r="AV40" s="25" t="n">
        <v>0</v>
      </c>
      <c r="AW40" s="25"/>
      <c r="AX40" s="25" t="n">
        <v>0</v>
      </c>
      <c r="AY40" s="25"/>
      <c r="AZ40" s="25" t="n">
        <v>0</v>
      </c>
      <c r="BA40" s="25"/>
      <c r="BB40" s="25" t="n">
        <v>0</v>
      </c>
      <c r="BC40" s="26"/>
      <c r="BD40" s="26" t="n">
        <v>11786</v>
      </c>
      <c r="BE40" s="27" t="n">
        <v>11786</v>
      </c>
      <c r="BF40" s="25" t="n">
        <v>0</v>
      </c>
      <c r="BG40" s="28" t="n">
        <v>0</v>
      </c>
      <c r="BH40" s="29" t="n">
        <v>0</v>
      </c>
      <c r="BI40" s="30" t="n">
        <v>0</v>
      </c>
      <c r="BJ40" s="31" t="n">
        <v>11786</v>
      </c>
      <c r="BK40" s="32" t="s">
        <v>62</v>
      </c>
      <c r="BL40" s="32"/>
    </row>
    <row r="41" customFormat="false" ht="15" hidden="false" customHeight="false" outlineLevel="0" collapsed="false">
      <c r="A41" s="0" t="n">
        <v>3</v>
      </c>
      <c r="B41" s="16" t="s">
        <v>45</v>
      </c>
      <c r="C41" s="17" t="s">
        <v>46</v>
      </c>
      <c r="D41" s="17" t="s">
        <v>47</v>
      </c>
      <c r="E41" s="18" t="n">
        <v>1789</v>
      </c>
      <c r="F41" s="17" t="s">
        <v>48</v>
      </c>
      <c r="G41" s="17" t="s">
        <v>48</v>
      </c>
      <c r="H41" s="17" t="n">
        <v>4</v>
      </c>
      <c r="I41" s="17" t="s">
        <v>78</v>
      </c>
      <c r="J41" s="19" t="s">
        <v>118</v>
      </c>
      <c r="K41" s="20"/>
      <c r="L41" s="20"/>
      <c r="M41" s="21"/>
      <c r="N41" s="22" t="n">
        <v>0</v>
      </c>
      <c r="O41" s="23"/>
      <c r="P41" s="24" t="s">
        <v>119</v>
      </c>
      <c r="Q41" s="25"/>
      <c r="R41" s="25" t="n">
        <v>2738</v>
      </c>
      <c r="S41" s="25"/>
      <c r="T41" s="25" t="n">
        <v>3976</v>
      </c>
      <c r="U41" s="25"/>
      <c r="V41" s="25" t="n">
        <v>0</v>
      </c>
      <c r="W41" s="25"/>
      <c r="X41" s="25" t="n">
        <v>0</v>
      </c>
      <c r="Y41" s="25"/>
      <c r="Z41" s="25" t="n">
        <v>0</v>
      </c>
      <c r="AA41" s="25"/>
      <c r="AB41" s="25" t="n">
        <v>0</v>
      </c>
      <c r="AC41" s="25"/>
      <c r="AD41" s="25" t="n">
        <v>0</v>
      </c>
      <c r="AE41" s="25"/>
      <c r="AF41" s="25" t="n">
        <v>0</v>
      </c>
      <c r="AG41" s="25"/>
      <c r="AH41" s="25" t="n">
        <v>0</v>
      </c>
      <c r="AI41" s="25"/>
      <c r="AJ41" s="25" t="n">
        <v>0</v>
      </c>
      <c r="AK41" s="25"/>
      <c r="AL41" s="25" t="n">
        <v>0</v>
      </c>
      <c r="AM41" s="25"/>
      <c r="AN41" s="25" t="n">
        <v>0</v>
      </c>
      <c r="AO41" s="25"/>
      <c r="AP41" s="25" t="n">
        <v>0</v>
      </c>
      <c r="AQ41" s="25"/>
      <c r="AR41" s="25" t="n">
        <v>0</v>
      </c>
      <c r="AS41" s="25"/>
      <c r="AT41" s="25" t="n">
        <v>0</v>
      </c>
      <c r="AU41" s="25"/>
      <c r="AV41" s="25" t="n">
        <v>0</v>
      </c>
      <c r="AW41" s="25"/>
      <c r="AX41" s="25" t="n">
        <v>0</v>
      </c>
      <c r="AY41" s="25"/>
      <c r="AZ41" s="25" t="n">
        <v>0</v>
      </c>
      <c r="BA41" s="25"/>
      <c r="BB41" s="25" t="n">
        <v>0</v>
      </c>
      <c r="BC41" s="26"/>
      <c r="BD41" s="26" t="n">
        <v>3976</v>
      </c>
      <c r="BE41" s="27" t="n">
        <v>3976</v>
      </c>
      <c r="BF41" s="25" t="n">
        <v>0</v>
      </c>
      <c r="BG41" s="28" t="n">
        <v>0</v>
      </c>
      <c r="BH41" s="29" t="n">
        <v>0</v>
      </c>
      <c r="BI41" s="30" t="n">
        <v>0</v>
      </c>
      <c r="BJ41" s="31" t="n">
        <v>3976</v>
      </c>
      <c r="BK41" s="32" t="s">
        <v>62</v>
      </c>
      <c r="BL41" s="32"/>
    </row>
    <row r="42" customFormat="false" ht="15" hidden="false" customHeight="false" outlineLevel="0" collapsed="false">
      <c r="A42" s="0" t="n">
        <v>4</v>
      </c>
      <c r="B42" s="16" t="s">
        <v>45</v>
      </c>
      <c r="C42" s="17" t="s">
        <v>46</v>
      </c>
      <c r="D42" s="17" t="s">
        <v>47</v>
      </c>
      <c r="E42" s="18" t="n">
        <v>1789</v>
      </c>
      <c r="F42" s="17" t="s">
        <v>48</v>
      </c>
      <c r="G42" s="17" t="s">
        <v>48</v>
      </c>
      <c r="H42" s="17" t="n">
        <v>4</v>
      </c>
      <c r="I42" s="17" t="s">
        <v>120</v>
      </c>
      <c r="J42" s="19" t="s">
        <v>121</v>
      </c>
      <c r="K42" s="20"/>
      <c r="L42" s="20"/>
      <c r="M42" s="21"/>
      <c r="N42" s="22" t="n">
        <v>0</v>
      </c>
      <c r="O42" s="23" t="s">
        <v>122</v>
      </c>
      <c r="P42" s="24" t="s">
        <v>73</v>
      </c>
      <c r="Q42" s="25" t="n">
        <v>5297</v>
      </c>
      <c r="R42" s="25" t="n">
        <v>52970</v>
      </c>
      <c r="S42" s="25"/>
      <c r="T42" s="25" t="n">
        <v>0</v>
      </c>
      <c r="U42" s="25"/>
      <c r="V42" s="25" t="n">
        <v>0</v>
      </c>
      <c r="W42" s="25"/>
      <c r="X42" s="25" t="n">
        <v>0</v>
      </c>
      <c r="Y42" s="25"/>
      <c r="Z42" s="25" t="n">
        <v>0</v>
      </c>
      <c r="AA42" s="25"/>
      <c r="AB42" s="25" t="n">
        <v>0</v>
      </c>
      <c r="AC42" s="25"/>
      <c r="AD42" s="25" t="n">
        <v>0</v>
      </c>
      <c r="AE42" s="25"/>
      <c r="AF42" s="25" t="n">
        <v>0</v>
      </c>
      <c r="AG42" s="25"/>
      <c r="AH42" s="25" t="n">
        <v>0</v>
      </c>
      <c r="AI42" s="25"/>
      <c r="AJ42" s="25" t="n">
        <v>0</v>
      </c>
      <c r="AK42" s="25"/>
      <c r="AL42" s="25" t="n">
        <v>0</v>
      </c>
      <c r="AM42" s="25"/>
      <c r="AN42" s="25" t="n">
        <v>0</v>
      </c>
      <c r="AO42" s="25"/>
      <c r="AP42" s="25" t="n">
        <v>0</v>
      </c>
      <c r="AQ42" s="25"/>
      <c r="AR42" s="25" t="n">
        <v>0</v>
      </c>
      <c r="AS42" s="25"/>
      <c r="AT42" s="25" t="n">
        <v>0</v>
      </c>
      <c r="AU42" s="25"/>
      <c r="AV42" s="25" t="n">
        <v>0</v>
      </c>
      <c r="AW42" s="25"/>
      <c r="AX42" s="25" t="n">
        <v>0</v>
      </c>
      <c r="AY42" s="25"/>
      <c r="AZ42" s="25" t="n">
        <v>0</v>
      </c>
      <c r="BA42" s="25"/>
      <c r="BB42" s="25" t="n">
        <v>0</v>
      </c>
      <c r="BC42" s="26"/>
      <c r="BD42" s="26"/>
      <c r="BE42" s="27" t="n">
        <v>0</v>
      </c>
      <c r="BF42" s="25" t="n">
        <v>0</v>
      </c>
      <c r="BG42" s="28" t="n">
        <v>0</v>
      </c>
      <c r="BH42" s="29" t="n">
        <v>0</v>
      </c>
      <c r="BI42" s="30" t="n">
        <v>0</v>
      </c>
      <c r="BJ42" s="31" t="n">
        <v>0</v>
      </c>
      <c r="BK42" s="32"/>
      <c r="BL42" s="32"/>
    </row>
    <row r="43" customFormat="false" ht="15" hidden="false" customHeight="false" outlineLevel="0" collapsed="false">
      <c r="A43" s="0" t="n">
        <v>5</v>
      </c>
      <c r="B43" s="16" t="s">
        <v>45</v>
      </c>
      <c r="C43" s="17" t="s">
        <v>46</v>
      </c>
      <c r="D43" s="17" t="s">
        <v>47</v>
      </c>
      <c r="E43" s="18" t="n">
        <v>1789</v>
      </c>
      <c r="F43" s="17" t="s">
        <v>48</v>
      </c>
      <c r="G43" s="17" t="s">
        <v>48</v>
      </c>
      <c r="H43" s="17" t="n">
        <v>4</v>
      </c>
      <c r="I43" s="34" t="s">
        <v>101</v>
      </c>
      <c r="J43" s="19" t="s">
        <v>123</v>
      </c>
      <c r="K43" s="20"/>
      <c r="L43" s="20"/>
      <c r="M43" s="21"/>
      <c r="N43" s="22" t="n">
        <v>0</v>
      </c>
      <c r="O43" s="23" t="s">
        <v>122</v>
      </c>
      <c r="P43" s="24" t="s">
        <v>73</v>
      </c>
      <c r="Q43" s="25" t="n">
        <v>3516</v>
      </c>
      <c r="R43" s="25" t="n">
        <v>8785</v>
      </c>
      <c r="S43" s="25"/>
      <c r="T43" s="25" t="n">
        <v>0</v>
      </c>
      <c r="U43" s="25"/>
      <c r="V43" s="25" t="n">
        <v>0</v>
      </c>
      <c r="W43" s="25"/>
      <c r="X43" s="25" t="n">
        <v>0</v>
      </c>
      <c r="Y43" s="25"/>
      <c r="Z43" s="25" t="n">
        <v>0</v>
      </c>
      <c r="AA43" s="25"/>
      <c r="AB43" s="25" t="n">
        <v>0</v>
      </c>
      <c r="AC43" s="25"/>
      <c r="AD43" s="25" t="n">
        <v>0</v>
      </c>
      <c r="AE43" s="25"/>
      <c r="AF43" s="25" t="n">
        <v>0</v>
      </c>
      <c r="AG43" s="25"/>
      <c r="AH43" s="25" t="n">
        <v>0</v>
      </c>
      <c r="AI43" s="25"/>
      <c r="AJ43" s="25" t="n">
        <v>0</v>
      </c>
      <c r="AK43" s="25"/>
      <c r="AL43" s="25" t="n">
        <v>0</v>
      </c>
      <c r="AM43" s="25"/>
      <c r="AN43" s="25" t="n">
        <v>0</v>
      </c>
      <c r="AO43" s="25"/>
      <c r="AP43" s="25" t="n">
        <v>0</v>
      </c>
      <c r="AQ43" s="25"/>
      <c r="AR43" s="25" t="n">
        <v>0</v>
      </c>
      <c r="AS43" s="25"/>
      <c r="AT43" s="25" t="n">
        <v>0</v>
      </c>
      <c r="AU43" s="25"/>
      <c r="AV43" s="25" t="n">
        <v>0</v>
      </c>
      <c r="AW43" s="25"/>
      <c r="AX43" s="25" t="n">
        <v>0</v>
      </c>
      <c r="AY43" s="25"/>
      <c r="AZ43" s="25" t="n">
        <v>0</v>
      </c>
      <c r="BA43" s="25"/>
      <c r="BB43" s="25" t="n">
        <v>0</v>
      </c>
      <c r="BC43" s="26"/>
      <c r="BD43" s="26"/>
      <c r="BE43" s="27" t="n">
        <v>0</v>
      </c>
      <c r="BF43" s="25" t="n">
        <v>0</v>
      </c>
      <c r="BG43" s="28" t="n">
        <v>0</v>
      </c>
      <c r="BH43" s="29" t="n">
        <v>0</v>
      </c>
      <c r="BI43" s="30" t="n">
        <v>0</v>
      </c>
      <c r="BJ43" s="31" t="n">
        <v>0</v>
      </c>
      <c r="BK43" s="32"/>
      <c r="BL43" s="32"/>
    </row>
    <row r="44" customFormat="false" ht="15" hidden="false" customHeight="false" outlineLevel="0" collapsed="false">
      <c r="A44" s="0" t="n">
        <v>6</v>
      </c>
      <c r="B44" s="16" t="s">
        <v>45</v>
      </c>
      <c r="C44" s="17" t="s">
        <v>46</v>
      </c>
      <c r="D44" s="17" t="s">
        <v>47</v>
      </c>
      <c r="E44" s="18" t="n">
        <v>1789</v>
      </c>
      <c r="F44" s="17" t="s">
        <v>48</v>
      </c>
      <c r="G44" s="17" t="s">
        <v>48</v>
      </c>
      <c r="H44" s="17" t="n">
        <v>4</v>
      </c>
      <c r="I44" s="17" t="s">
        <v>78</v>
      </c>
      <c r="J44" s="19" t="s">
        <v>123</v>
      </c>
      <c r="K44" s="20"/>
      <c r="L44" s="20"/>
      <c r="M44" s="21"/>
      <c r="N44" s="22" t="n">
        <v>0</v>
      </c>
      <c r="O44" s="23" t="s">
        <v>122</v>
      </c>
      <c r="P44" s="24"/>
      <c r="Q44" s="25"/>
      <c r="R44" s="25"/>
      <c r="S44" s="25" t="n">
        <v>1857</v>
      </c>
      <c r="T44" s="25" t="n">
        <v>4642</v>
      </c>
      <c r="U44" s="25"/>
      <c r="V44" s="25" t="n">
        <v>0</v>
      </c>
      <c r="W44" s="25"/>
      <c r="X44" s="25" t="n">
        <v>0</v>
      </c>
      <c r="Y44" s="25"/>
      <c r="Z44" s="25" t="n">
        <v>0</v>
      </c>
      <c r="AA44" s="25"/>
      <c r="AB44" s="25" t="n">
        <v>0</v>
      </c>
      <c r="AC44" s="25"/>
      <c r="AD44" s="25" t="n">
        <v>0</v>
      </c>
      <c r="AE44" s="25"/>
      <c r="AF44" s="25" t="n">
        <v>0</v>
      </c>
      <c r="AG44" s="25"/>
      <c r="AH44" s="25" t="n">
        <v>0</v>
      </c>
      <c r="AI44" s="25"/>
      <c r="AJ44" s="25" t="n">
        <v>0</v>
      </c>
      <c r="AK44" s="25"/>
      <c r="AL44" s="25" t="n">
        <v>0</v>
      </c>
      <c r="AM44" s="25"/>
      <c r="AN44" s="25" t="n">
        <v>0</v>
      </c>
      <c r="AO44" s="25"/>
      <c r="AP44" s="25" t="n">
        <v>0</v>
      </c>
      <c r="AQ44" s="25"/>
      <c r="AR44" s="25" t="n">
        <v>0</v>
      </c>
      <c r="AS44" s="25"/>
      <c r="AT44" s="25" t="n">
        <v>0</v>
      </c>
      <c r="AU44" s="25"/>
      <c r="AV44" s="25" t="n">
        <v>0</v>
      </c>
      <c r="AW44" s="25"/>
      <c r="AX44" s="25" t="n">
        <v>0</v>
      </c>
      <c r="AY44" s="25"/>
      <c r="AZ44" s="25" t="n">
        <v>0</v>
      </c>
      <c r="BA44" s="25" t="n">
        <v>697</v>
      </c>
      <c r="BB44" s="25" t="n">
        <v>1742</v>
      </c>
      <c r="BC44" s="26" t="n">
        <v>2554</v>
      </c>
      <c r="BD44" s="26" t="n">
        <v>6384</v>
      </c>
      <c r="BE44" s="27" t="n">
        <v>6384</v>
      </c>
      <c r="BF44" s="25" t="n">
        <v>0</v>
      </c>
      <c r="BG44" s="28" t="n">
        <v>2554</v>
      </c>
      <c r="BH44" s="29" t="n">
        <v>0</v>
      </c>
      <c r="BI44" s="30" t="n">
        <v>0</v>
      </c>
      <c r="BJ44" s="31" t="n">
        <v>6384</v>
      </c>
      <c r="BK44" s="32" t="s">
        <v>67</v>
      </c>
      <c r="BL44" s="32" t="s">
        <v>124</v>
      </c>
    </row>
    <row r="45" customFormat="false" ht="15" hidden="false" customHeight="false" outlineLevel="0" collapsed="false">
      <c r="A45" s="0" t="n">
        <v>7</v>
      </c>
      <c r="B45" s="16" t="s">
        <v>45</v>
      </c>
      <c r="C45" s="17" t="s">
        <v>46</v>
      </c>
      <c r="D45" s="17" t="s">
        <v>47</v>
      </c>
      <c r="E45" s="18" t="n">
        <v>1789</v>
      </c>
      <c r="F45" s="17" t="s">
        <v>48</v>
      </c>
      <c r="G45" s="17" t="s">
        <v>48</v>
      </c>
      <c r="H45" s="17" t="n">
        <v>4</v>
      </c>
      <c r="I45" s="17" t="s">
        <v>116</v>
      </c>
      <c r="J45" s="19" t="s">
        <v>125</v>
      </c>
      <c r="K45" s="20" t="n">
        <v>12</v>
      </c>
      <c r="L45" s="20"/>
      <c r="M45" s="21"/>
      <c r="N45" s="22" t="n">
        <v>12</v>
      </c>
      <c r="O45" s="23" t="s">
        <v>57</v>
      </c>
      <c r="P45" s="24" t="s">
        <v>94</v>
      </c>
      <c r="Q45" s="25" t="n">
        <v>126</v>
      </c>
      <c r="R45" s="25" t="n">
        <v>1522</v>
      </c>
      <c r="S45" s="25" t="n">
        <v>50</v>
      </c>
      <c r="T45" s="25" t="n">
        <v>600</v>
      </c>
      <c r="U45" s="25"/>
      <c r="V45" s="25" t="n">
        <v>0</v>
      </c>
      <c r="W45" s="25"/>
      <c r="X45" s="25" t="n">
        <v>0</v>
      </c>
      <c r="Y45" s="25"/>
      <c r="Z45" s="25" t="n">
        <v>0</v>
      </c>
      <c r="AA45" s="25"/>
      <c r="AB45" s="25" t="n">
        <v>0</v>
      </c>
      <c r="AC45" s="25"/>
      <c r="AD45" s="25" t="n">
        <v>0</v>
      </c>
      <c r="AE45" s="25"/>
      <c r="AF45" s="25" t="n">
        <v>0</v>
      </c>
      <c r="AG45" s="25"/>
      <c r="AH45" s="25" t="n">
        <v>0</v>
      </c>
      <c r="AI45" s="25"/>
      <c r="AJ45" s="25" t="n">
        <v>0</v>
      </c>
      <c r="AK45" s="25"/>
      <c r="AL45" s="25" t="n">
        <v>0</v>
      </c>
      <c r="AM45" s="25"/>
      <c r="AN45" s="25" t="n">
        <v>0</v>
      </c>
      <c r="AO45" s="25"/>
      <c r="AP45" s="25" t="n">
        <v>0</v>
      </c>
      <c r="AQ45" s="25"/>
      <c r="AR45" s="25" t="n">
        <v>0</v>
      </c>
      <c r="AS45" s="25"/>
      <c r="AT45" s="25" t="n">
        <v>0</v>
      </c>
      <c r="AU45" s="25"/>
      <c r="AV45" s="25" t="n">
        <v>0</v>
      </c>
      <c r="AW45" s="25"/>
      <c r="AX45" s="25" t="n">
        <v>0</v>
      </c>
      <c r="AY45" s="25"/>
      <c r="AZ45" s="25" t="n">
        <v>0</v>
      </c>
      <c r="BA45" s="25"/>
      <c r="BB45" s="25" t="n">
        <v>0</v>
      </c>
      <c r="BC45" s="26" t="n">
        <v>50</v>
      </c>
      <c r="BD45" s="26" t="n">
        <v>600</v>
      </c>
      <c r="BE45" s="27" t="n">
        <v>600</v>
      </c>
      <c r="BF45" s="25" t="n">
        <v>0</v>
      </c>
      <c r="BG45" s="28" t="n">
        <v>50</v>
      </c>
      <c r="BH45" s="29" t="n">
        <v>0</v>
      </c>
      <c r="BI45" s="30" t="n">
        <v>600</v>
      </c>
      <c r="BJ45" s="31" t="n">
        <v>0</v>
      </c>
      <c r="BK45" s="32"/>
      <c r="BL45" s="32"/>
    </row>
    <row r="46" customFormat="false" ht="15" hidden="false" customHeight="false" outlineLevel="0" collapsed="false">
      <c r="A46" s="0" t="n">
        <v>8</v>
      </c>
      <c r="B46" s="16" t="s">
        <v>45</v>
      </c>
      <c r="C46" s="17" t="s">
        <v>46</v>
      </c>
      <c r="D46" s="17" t="s">
        <v>47</v>
      </c>
      <c r="E46" s="18" t="n">
        <v>1789</v>
      </c>
      <c r="F46" s="17" t="s">
        <v>48</v>
      </c>
      <c r="G46" s="17" t="s">
        <v>48</v>
      </c>
      <c r="H46" s="17" t="n">
        <v>4</v>
      </c>
      <c r="I46" s="17" t="s">
        <v>78</v>
      </c>
      <c r="J46" s="19" t="s">
        <v>126</v>
      </c>
      <c r="K46" s="20" t="n">
        <v>8</v>
      </c>
      <c r="L46" s="20"/>
      <c r="M46" s="21"/>
      <c r="N46" s="22" t="n">
        <v>8</v>
      </c>
      <c r="O46" s="23" t="s">
        <v>57</v>
      </c>
      <c r="P46" s="24"/>
      <c r="Q46" s="25"/>
      <c r="R46" s="25"/>
      <c r="S46" s="25" t="n">
        <v>200</v>
      </c>
      <c r="T46" s="25" t="n">
        <v>1600</v>
      </c>
      <c r="U46" s="25"/>
      <c r="V46" s="25" t="n">
        <v>0</v>
      </c>
      <c r="W46" s="25"/>
      <c r="X46" s="25" t="n">
        <v>0</v>
      </c>
      <c r="Y46" s="25"/>
      <c r="Z46" s="25" t="n">
        <v>0</v>
      </c>
      <c r="AA46" s="25"/>
      <c r="AB46" s="25" t="n">
        <v>0</v>
      </c>
      <c r="AC46" s="25"/>
      <c r="AD46" s="25" t="n">
        <v>0</v>
      </c>
      <c r="AE46" s="25"/>
      <c r="AF46" s="25" t="n">
        <v>0</v>
      </c>
      <c r="AG46" s="25" t="n">
        <v>112</v>
      </c>
      <c r="AH46" s="25" t="n">
        <v>896</v>
      </c>
      <c r="AI46" s="25"/>
      <c r="AJ46" s="25" t="n">
        <v>0</v>
      </c>
      <c r="AK46" s="25"/>
      <c r="AL46" s="25" t="n">
        <v>0</v>
      </c>
      <c r="AM46" s="25"/>
      <c r="AN46" s="25" t="n">
        <v>0</v>
      </c>
      <c r="AO46" s="25"/>
      <c r="AP46" s="25" t="n">
        <v>0</v>
      </c>
      <c r="AQ46" s="25"/>
      <c r="AR46" s="25" t="n">
        <v>0</v>
      </c>
      <c r="AS46" s="25"/>
      <c r="AT46" s="25" t="n">
        <v>0</v>
      </c>
      <c r="AU46" s="25"/>
      <c r="AV46" s="25" t="n">
        <v>0</v>
      </c>
      <c r="AW46" s="25"/>
      <c r="AX46" s="25" t="n">
        <v>0</v>
      </c>
      <c r="AY46" s="25"/>
      <c r="AZ46" s="25" t="n">
        <v>0</v>
      </c>
      <c r="BA46" s="25"/>
      <c r="BB46" s="25" t="n">
        <v>0</v>
      </c>
      <c r="BC46" s="26" t="n">
        <v>312</v>
      </c>
      <c r="BD46" s="26" t="n">
        <v>2496</v>
      </c>
      <c r="BE46" s="27" t="n">
        <v>2496</v>
      </c>
      <c r="BF46" s="25" t="n">
        <v>0</v>
      </c>
      <c r="BG46" s="28" t="n">
        <v>312</v>
      </c>
      <c r="BH46" s="29" t="n">
        <v>0</v>
      </c>
      <c r="BI46" s="30" t="n">
        <v>2496</v>
      </c>
      <c r="BJ46" s="31" t="n">
        <v>0</v>
      </c>
      <c r="BK46" s="32"/>
      <c r="BL46" s="32"/>
    </row>
    <row r="47" customFormat="false" ht="15" hidden="false" customHeight="false" outlineLevel="0" collapsed="false">
      <c r="A47" s="0" t="n">
        <v>9</v>
      </c>
      <c r="B47" s="16" t="s">
        <v>45</v>
      </c>
      <c r="C47" s="17" t="s">
        <v>46</v>
      </c>
      <c r="D47" s="17" t="s">
        <v>47</v>
      </c>
      <c r="E47" s="18" t="n">
        <v>1789</v>
      </c>
      <c r="F47" s="17" t="s">
        <v>48</v>
      </c>
      <c r="G47" s="17" t="s">
        <v>48</v>
      </c>
      <c r="H47" s="17" t="n">
        <v>4</v>
      </c>
      <c r="I47" s="17" t="s">
        <v>127</v>
      </c>
      <c r="J47" s="19" t="s">
        <v>128</v>
      </c>
      <c r="K47" s="20" t="n">
        <v>8</v>
      </c>
      <c r="L47" s="20"/>
      <c r="M47" s="21"/>
      <c r="N47" s="22" t="n">
        <v>8</v>
      </c>
      <c r="O47" s="23" t="s">
        <v>57</v>
      </c>
      <c r="P47" s="24" t="s">
        <v>129</v>
      </c>
      <c r="Q47" s="25" t="n">
        <v>170</v>
      </c>
      <c r="R47" s="25" t="n">
        <v>1360</v>
      </c>
      <c r="S47" s="25" t="n">
        <v>200</v>
      </c>
      <c r="T47" s="25" t="n">
        <v>1600</v>
      </c>
      <c r="U47" s="25"/>
      <c r="V47" s="25" t="n">
        <v>0</v>
      </c>
      <c r="W47" s="25"/>
      <c r="X47" s="25" t="n">
        <v>0</v>
      </c>
      <c r="Y47" s="25"/>
      <c r="Z47" s="25" t="n">
        <v>0</v>
      </c>
      <c r="AA47" s="25"/>
      <c r="AB47" s="25" t="n">
        <v>0</v>
      </c>
      <c r="AC47" s="25"/>
      <c r="AD47" s="25" t="n">
        <v>0</v>
      </c>
      <c r="AE47" s="25"/>
      <c r="AF47" s="25" t="n">
        <v>0</v>
      </c>
      <c r="AG47" s="25"/>
      <c r="AH47" s="25" t="n">
        <v>0</v>
      </c>
      <c r="AI47" s="25"/>
      <c r="AJ47" s="25" t="n">
        <v>0</v>
      </c>
      <c r="AK47" s="25"/>
      <c r="AL47" s="25" t="n">
        <v>0</v>
      </c>
      <c r="AM47" s="25"/>
      <c r="AN47" s="25" t="n">
        <v>0</v>
      </c>
      <c r="AO47" s="25"/>
      <c r="AP47" s="25" t="n">
        <v>0</v>
      </c>
      <c r="AQ47" s="25"/>
      <c r="AR47" s="25" t="n">
        <v>0</v>
      </c>
      <c r="AS47" s="25"/>
      <c r="AT47" s="25" t="n">
        <v>0</v>
      </c>
      <c r="AU47" s="25"/>
      <c r="AV47" s="25" t="n">
        <v>0</v>
      </c>
      <c r="AW47" s="25"/>
      <c r="AX47" s="25" t="n">
        <v>0</v>
      </c>
      <c r="AY47" s="25"/>
      <c r="AZ47" s="25" t="n">
        <v>0</v>
      </c>
      <c r="BA47" s="25" t="n">
        <v>100</v>
      </c>
      <c r="BB47" s="25" t="n">
        <v>800</v>
      </c>
      <c r="BC47" s="26" t="n">
        <v>300</v>
      </c>
      <c r="BD47" s="26" t="n">
        <v>2400</v>
      </c>
      <c r="BE47" s="27" t="n">
        <v>2400</v>
      </c>
      <c r="BF47" s="25" t="n">
        <v>0</v>
      </c>
      <c r="BG47" s="28" t="n">
        <v>300</v>
      </c>
      <c r="BH47" s="29" t="n">
        <v>0</v>
      </c>
      <c r="BI47" s="30" t="n">
        <v>2400</v>
      </c>
      <c r="BJ47" s="31" t="n">
        <v>0</v>
      </c>
      <c r="BK47" s="32"/>
      <c r="BL47" s="32"/>
    </row>
    <row r="48" customFormat="false" ht="15" hidden="false" customHeight="false" outlineLevel="0" collapsed="false">
      <c r="A48" s="0" t="n">
        <v>10</v>
      </c>
      <c r="B48" s="16" t="s">
        <v>45</v>
      </c>
      <c r="C48" s="17" t="s">
        <v>46</v>
      </c>
      <c r="D48" s="17" t="s">
        <v>47</v>
      </c>
      <c r="E48" s="18" t="n">
        <v>1789</v>
      </c>
      <c r="F48" s="17" t="s">
        <v>48</v>
      </c>
      <c r="G48" s="17" t="s">
        <v>48</v>
      </c>
      <c r="H48" s="17" t="n">
        <v>4</v>
      </c>
      <c r="I48" s="17" t="s">
        <v>116</v>
      </c>
      <c r="J48" s="19" t="s">
        <v>130</v>
      </c>
      <c r="K48" s="20" t="n">
        <v>4</v>
      </c>
      <c r="L48" s="20"/>
      <c r="M48" s="21"/>
      <c r="N48" s="22" t="n">
        <v>4</v>
      </c>
      <c r="O48" s="23" t="s">
        <v>122</v>
      </c>
      <c r="P48" s="24" t="s">
        <v>94</v>
      </c>
      <c r="Q48" s="25" t="n">
        <v>640</v>
      </c>
      <c r="R48" s="25" t="n">
        <v>2560</v>
      </c>
      <c r="S48" s="25"/>
      <c r="T48" s="25" t="n">
        <v>0</v>
      </c>
      <c r="U48" s="25"/>
      <c r="V48" s="25" t="n">
        <v>0</v>
      </c>
      <c r="W48" s="25"/>
      <c r="X48" s="25" t="n">
        <v>0</v>
      </c>
      <c r="Y48" s="25"/>
      <c r="Z48" s="25" t="n">
        <v>0</v>
      </c>
      <c r="AA48" s="25"/>
      <c r="AB48" s="25" t="n">
        <v>0</v>
      </c>
      <c r="AC48" s="25"/>
      <c r="AD48" s="25" t="n">
        <v>0</v>
      </c>
      <c r="AE48" s="25"/>
      <c r="AF48" s="25" t="n">
        <v>0</v>
      </c>
      <c r="AG48" s="25"/>
      <c r="AH48" s="25" t="n">
        <v>0</v>
      </c>
      <c r="AI48" s="25"/>
      <c r="AJ48" s="25" t="n">
        <v>0</v>
      </c>
      <c r="AK48" s="25"/>
      <c r="AL48" s="25" t="n">
        <v>0</v>
      </c>
      <c r="AM48" s="25"/>
      <c r="AN48" s="25" t="n">
        <v>0</v>
      </c>
      <c r="AO48" s="25"/>
      <c r="AP48" s="25" t="n">
        <v>0</v>
      </c>
      <c r="AQ48" s="25"/>
      <c r="AR48" s="25" t="n">
        <v>0</v>
      </c>
      <c r="AS48" s="25"/>
      <c r="AT48" s="25" t="n">
        <v>0</v>
      </c>
      <c r="AU48" s="25"/>
      <c r="AV48" s="25" t="n">
        <v>0</v>
      </c>
      <c r="AW48" s="25"/>
      <c r="AX48" s="25" t="n">
        <v>0</v>
      </c>
      <c r="AY48" s="25"/>
      <c r="AZ48" s="25" t="n">
        <v>0</v>
      </c>
      <c r="BA48" s="25"/>
      <c r="BB48" s="25" t="n">
        <v>0</v>
      </c>
      <c r="BC48" s="26"/>
      <c r="BD48" s="26"/>
      <c r="BE48" s="27" t="n">
        <v>0</v>
      </c>
      <c r="BF48" s="25" t="n">
        <v>0</v>
      </c>
      <c r="BG48" s="28" t="n">
        <v>0</v>
      </c>
      <c r="BH48" s="29" t="n">
        <v>0</v>
      </c>
      <c r="BI48" s="30" t="n">
        <v>0</v>
      </c>
      <c r="BJ48" s="31" t="n">
        <v>0</v>
      </c>
      <c r="BK48" s="32"/>
      <c r="BL48" s="32"/>
    </row>
    <row r="49" customFormat="false" ht="15" hidden="false" customHeight="false" outlineLevel="0" collapsed="false">
      <c r="A49" s="0" t="n">
        <v>11</v>
      </c>
      <c r="B49" s="16" t="s">
        <v>45</v>
      </c>
      <c r="C49" s="17" t="s">
        <v>46</v>
      </c>
      <c r="D49" s="17" t="s">
        <v>47</v>
      </c>
      <c r="E49" s="18" t="n">
        <v>1789</v>
      </c>
      <c r="F49" s="17" t="s">
        <v>48</v>
      </c>
      <c r="G49" s="17" t="s">
        <v>48</v>
      </c>
      <c r="H49" s="17" t="n">
        <v>4</v>
      </c>
      <c r="I49" s="17" t="s">
        <v>131</v>
      </c>
      <c r="J49" s="19" t="s">
        <v>132</v>
      </c>
      <c r="K49" s="20" t="n">
        <v>6</v>
      </c>
      <c r="L49" s="20"/>
      <c r="M49" s="21"/>
      <c r="N49" s="22" t="n">
        <v>6</v>
      </c>
      <c r="O49" s="23" t="s">
        <v>122</v>
      </c>
      <c r="P49" s="24" t="s">
        <v>94</v>
      </c>
      <c r="Q49" s="25" t="n">
        <v>147</v>
      </c>
      <c r="R49" s="25" t="n">
        <v>1056</v>
      </c>
      <c r="S49" s="25" t="n">
        <v>140</v>
      </c>
      <c r="T49" s="25" t="n">
        <v>840</v>
      </c>
      <c r="U49" s="25"/>
      <c r="V49" s="25" t="n">
        <v>0</v>
      </c>
      <c r="W49" s="25"/>
      <c r="X49" s="25" t="n">
        <v>0</v>
      </c>
      <c r="Y49" s="25"/>
      <c r="Z49" s="25" t="n">
        <v>0</v>
      </c>
      <c r="AA49" s="25"/>
      <c r="AB49" s="25" t="n">
        <v>0</v>
      </c>
      <c r="AC49" s="25"/>
      <c r="AD49" s="25" t="n">
        <v>0</v>
      </c>
      <c r="AE49" s="25"/>
      <c r="AF49" s="25" t="n">
        <v>0</v>
      </c>
      <c r="AG49" s="25"/>
      <c r="AH49" s="25" t="n">
        <v>0</v>
      </c>
      <c r="AI49" s="25"/>
      <c r="AJ49" s="25" t="n">
        <v>0</v>
      </c>
      <c r="AK49" s="25"/>
      <c r="AL49" s="25" t="n">
        <v>0</v>
      </c>
      <c r="AM49" s="25"/>
      <c r="AN49" s="25" t="n">
        <v>0</v>
      </c>
      <c r="AO49" s="25"/>
      <c r="AP49" s="25" t="n">
        <v>0</v>
      </c>
      <c r="AQ49" s="25"/>
      <c r="AR49" s="25" t="n">
        <v>0</v>
      </c>
      <c r="AS49" s="25"/>
      <c r="AT49" s="25" t="n">
        <v>0</v>
      </c>
      <c r="AU49" s="25"/>
      <c r="AV49" s="25" t="n">
        <v>0</v>
      </c>
      <c r="AW49" s="25"/>
      <c r="AX49" s="25" t="n">
        <v>0</v>
      </c>
      <c r="AY49" s="25"/>
      <c r="AZ49" s="25" t="n">
        <v>0</v>
      </c>
      <c r="BA49" s="25"/>
      <c r="BB49" s="25" t="n">
        <v>0</v>
      </c>
      <c r="BC49" s="26" t="n">
        <v>140</v>
      </c>
      <c r="BD49" s="26" t="n">
        <v>840</v>
      </c>
      <c r="BE49" s="27" t="n">
        <v>840</v>
      </c>
      <c r="BF49" s="25" t="n">
        <v>0</v>
      </c>
      <c r="BG49" s="28" t="n">
        <v>140</v>
      </c>
      <c r="BH49" s="29" t="n">
        <v>0</v>
      </c>
      <c r="BI49" s="30" t="n">
        <v>840</v>
      </c>
      <c r="BJ49" s="31" t="n">
        <v>0</v>
      </c>
      <c r="BK49" s="32"/>
      <c r="BL49" s="32"/>
    </row>
    <row r="50" customFormat="false" ht="15" hidden="false" customHeight="false" outlineLevel="0" collapsed="false">
      <c r="A50" s="0" t="n">
        <v>12</v>
      </c>
      <c r="B50" s="16" t="s">
        <v>45</v>
      </c>
      <c r="C50" s="17" t="s">
        <v>46</v>
      </c>
      <c r="D50" s="17" t="s">
        <v>47</v>
      </c>
      <c r="E50" s="18" t="n">
        <v>1789</v>
      </c>
      <c r="F50" s="17" t="s">
        <v>48</v>
      </c>
      <c r="G50" s="17" t="s">
        <v>48</v>
      </c>
      <c r="H50" s="17" t="n">
        <v>4</v>
      </c>
      <c r="I50" s="17" t="s">
        <v>58</v>
      </c>
      <c r="J50" s="19" t="s">
        <v>133</v>
      </c>
      <c r="K50" s="20" t="n">
        <v>8</v>
      </c>
      <c r="L50" s="20"/>
      <c r="M50" s="21"/>
      <c r="N50" s="22" t="n">
        <v>8</v>
      </c>
      <c r="O50" s="23" t="s">
        <v>57</v>
      </c>
      <c r="P50" s="24" t="s">
        <v>94</v>
      </c>
      <c r="Q50" s="25" t="n">
        <v>271</v>
      </c>
      <c r="R50" s="25" t="n">
        <v>2168</v>
      </c>
      <c r="S50" s="25"/>
      <c r="T50" s="25" t="n">
        <v>0</v>
      </c>
      <c r="U50" s="25"/>
      <c r="V50" s="25" t="n">
        <v>0</v>
      </c>
      <c r="W50" s="25"/>
      <c r="X50" s="25" t="n">
        <v>0</v>
      </c>
      <c r="Y50" s="25"/>
      <c r="Z50" s="25" t="n">
        <v>0</v>
      </c>
      <c r="AA50" s="25"/>
      <c r="AB50" s="25" t="n">
        <v>0</v>
      </c>
      <c r="AC50" s="25"/>
      <c r="AD50" s="25" t="n">
        <v>0</v>
      </c>
      <c r="AE50" s="25"/>
      <c r="AF50" s="25" t="n">
        <v>0</v>
      </c>
      <c r="AG50" s="25"/>
      <c r="AH50" s="25" t="n">
        <v>0</v>
      </c>
      <c r="AI50" s="25" t="n">
        <v>58</v>
      </c>
      <c r="AJ50" s="25" t="n">
        <v>464</v>
      </c>
      <c r="AK50" s="25"/>
      <c r="AL50" s="25" t="n">
        <v>0</v>
      </c>
      <c r="AM50" s="25"/>
      <c r="AN50" s="25" t="n">
        <v>0</v>
      </c>
      <c r="AO50" s="25"/>
      <c r="AP50" s="25" t="n">
        <v>0</v>
      </c>
      <c r="AQ50" s="25"/>
      <c r="AR50" s="25" t="n">
        <v>0</v>
      </c>
      <c r="AS50" s="25"/>
      <c r="AT50" s="25" t="n">
        <v>0</v>
      </c>
      <c r="AU50" s="25"/>
      <c r="AV50" s="25" t="n">
        <v>0</v>
      </c>
      <c r="AW50" s="25"/>
      <c r="AX50" s="25" t="n">
        <v>0</v>
      </c>
      <c r="AY50" s="25"/>
      <c r="AZ50" s="25" t="n">
        <v>0</v>
      </c>
      <c r="BA50" s="25"/>
      <c r="BB50" s="25" t="n">
        <v>0</v>
      </c>
      <c r="BC50" s="26" t="n">
        <v>58</v>
      </c>
      <c r="BD50" s="26" t="n">
        <v>464</v>
      </c>
      <c r="BE50" s="27" t="n">
        <v>464</v>
      </c>
      <c r="BF50" s="25" t="n">
        <v>0</v>
      </c>
      <c r="BG50" s="28" t="n">
        <v>58</v>
      </c>
      <c r="BH50" s="29" t="n">
        <v>0</v>
      </c>
      <c r="BI50" s="30" t="n">
        <v>464</v>
      </c>
      <c r="BJ50" s="31" t="n">
        <v>0</v>
      </c>
      <c r="BK50" s="32"/>
      <c r="BL50" s="32"/>
    </row>
    <row r="51" customFormat="false" ht="15" hidden="false" customHeight="false" outlineLevel="0" collapsed="false">
      <c r="A51" s="0" t="n">
        <v>13</v>
      </c>
      <c r="B51" s="16" t="s">
        <v>45</v>
      </c>
      <c r="C51" s="17" t="s">
        <v>46</v>
      </c>
      <c r="D51" s="17" t="s">
        <v>47</v>
      </c>
      <c r="E51" s="18" t="n">
        <v>1789</v>
      </c>
      <c r="F51" s="17" t="s">
        <v>48</v>
      </c>
      <c r="G51" s="17" t="s">
        <v>48</v>
      </c>
      <c r="H51" s="17" t="n">
        <v>4</v>
      </c>
      <c r="I51" s="17" t="s">
        <v>131</v>
      </c>
      <c r="J51" s="19" t="s">
        <v>134</v>
      </c>
      <c r="K51" s="20" t="n">
        <v>8</v>
      </c>
      <c r="L51" s="20"/>
      <c r="M51" s="21"/>
      <c r="N51" s="22" t="n">
        <v>8</v>
      </c>
      <c r="O51" s="23" t="s">
        <v>57</v>
      </c>
      <c r="P51" s="24" t="s">
        <v>94</v>
      </c>
      <c r="Q51" s="25" t="n">
        <v>175</v>
      </c>
      <c r="R51" s="25" t="n">
        <v>1400</v>
      </c>
      <c r="S51" s="25"/>
      <c r="T51" s="25" t="n">
        <v>0</v>
      </c>
      <c r="U51" s="25"/>
      <c r="V51" s="25" t="n">
        <v>0</v>
      </c>
      <c r="W51" s="25"/>
      <c r="X51" s="25" t="n">
        <v>0</v>
      </c>
      <c r="Y51" s="25"/>
      <c r="Z51" s="25" t="n">
        <v>0</v>
      </c>
      <c r="AA51" s="25"/>
      <c r="AB51" s="25" t="n">
        <v>0</v>
      </c>
      <c r="AC51" s="25"/>
      <c r="AD51" s="25" t="n">
        <v>0</v>
      </c>
      <c r="AE51" s="25"/>
      <c r="AF51" s="25" t="n">
        <v>0</v>
      </c>
      <c r="AG51" s="25"/>
      <c r="AH51" s="25" t="n">
        <v>0</v>
      </c>
      <c r="AI51" s="25"/>
      <c r="AJ51" s="25" t="n">
        <v>0</v>
      </c>
      <c r="AK51" s="25"/>
      <c r="AL51" s="25" t="n">
        <v>0</v>
      </c>
      <c r="AM51" s="25"/>
      <c r="AN51" s="25" t="n">
        <v>0</v>
      </c>
      <c r="AO51" s="25"/>
      <c r="AP51" s="25" t="n">
        <v>0</v>
      </c>
      <c r="AQ51" s="25"/>
      <c r="AR51" s="25" t="n">
        <v>0</v>
      </c>
      <c r="AS51" s="25"/>
      <c r="AT51" s="25" t="n">
        <v>0</v>
      </c>
      <c r="AU51" s="25"/>
      <c r="AV51" s="25" t="n">
        <v>0</v>
      </c>
      <c r="AW51" s="25"/>
      <c r="AX51" s="25" t="n">
        <v>0</v>
      </c>
      <c r="AY51" s="25"/>
      <c r="AZ51" s="25" t="n">
        <v>0</v>
      </c>
      <c r="BA51" s="25"/>
      <c r="BB51" s="25" t="n">
        <v>0</v>
      </c>
      <c r="BC51" s="26"/>
      <c r="BD51" s="26"/>
      <c r="BE51" s="27" t="n">
        <v>0</v>
      </c>
      <c r="BF51" s="25" t="n">
        <v>0</v>
      </c>
      <c r="BG51" s="28" t="n">
        <v>0</v>
      </c>
      <c r="BH51" s="29" t="n">
        <v>0</v>
      </c>
      <c r="BI51" s="30" t="n">
        <v>0</v>
      </c>
      <c r="BJ51" s="31" t="n">
        <v>0</v>
      </c>
      <c r="BK51" s="32"/>
      <c r="BL51" s="32"/>
    </row>
    <row r="52" customFormat="false" ht="15" hidden="false" customHeight="false" outlineLevel="0" collapsed="false">
      <c r="A52" s="0" t="n">
        <v>14</v>
      </c>
      <c r="B52" s="16" t="s">
        <v>45</v>
      </c>
      <c r="C52" s="17" t="s">
        <v>46</v>
      </c>
      <c r="D52" s="17" t="s">
        <v>47</v>
      </c>
      <c r="E52" s="18" t="n">
        <v>1789</v>
      </c>
      <c r="F52" s="17" t="s">
        <v>48</v>
      </c>
      <c r="G52" s="17" t="s">
        <v>48</v>
      </c>
      <c r="H52" s="17" t="n">
        <v>4</v>
      </c>
      <c r="I52" s="17" t="s">
        <v>135</v>
      </c>
      <c r="J52" s="19" t="s">
        <v>134</v>
      </c>
      <c r="K52" s="20" t="n">
        <v>8</v>
      </c>
      <c r="L52" s="20"/>
      <c r="M52" s="21"/>
      <c r="N52" s="22" t="n">
        <v>8</v>
      </c>
      <c r="O52" s="23" t="s">
        <v>57</v>
      </c>
      <c r="P52" s="24"/>
      <c r="Q52" s="25"/>
      <c r="R52" s="25"/>
      <c r="S52" s="25"/>
      <c r="T52" s="25" t="n">
        <v>0</v>
      </c>
      <c r="U52" s="25"/>
      <c r="V52" s="25" t="n">
        <v>0</v>
      </c>
      <c r="W52" s="25"/>
      <c r="X52" s="25" t="n">
        <v>0</v>
      </c>
      <c r="Y52" s="25"/>
      <c r="Z52" s="25" t="n">
        <v>0</v>
      </c>
      <c r="AA52" s="25"/>
      <c r="AB52" s="25" t="n">
        <v>0</v>
      </c>
      <c r="AC52" s="25"/>
      <c r="AD52" s="25" t="n">
        <v>0</v>
      </c>
      <c r="AE52" s="25"/>
      <c r="AF52" s="25" t="n">
        <v>0</v>
      </c>
      <c r="AG52" s="25" t="n">
        <v>93</v>
      </c>
      <c r="AH52" s="25" t="n">
        <v>744</v>
      </c>
      <c r="AI52" s="25"/>
      <c r="AJ52" s="25" t="n">
        <v>0</v>
      </c>
      <c r="AK52" s="25"/>
      <c r="AL52" s="25" t="n">
        <v>0</v>
      </c>
      <c r="AM52" s="25"/>
      <c r="AN52" s="25" t="n">
        <v>0</v>
      </c>
      <c r="AO52" s="25"/>
      <c r="AP52" s="25" t="n">
        <v>0</v>
      </c>
      <c r="AQ52" s="25"/>
      <c r="AR52" s="25" t="n">
        <v>0</v>
      </c>
      <c r="AS52" s="25"/>
      <c r="AT52" s="25" t="n">
        <v>0</v>
      </c>
      <c r="AU52" s="25"/>
      <c r="AV52" s="25" t="n">
        <v>0</v>
      </c>
      <c r="AW52" s="25"/>
      <c r="AX52" s="25" t="n">
        <v>0</v>
      </c>
      <c r="AY52" s="25"/>
      <c r="AZ52" s="25" t="n">
        <v>0</v>
      </c>
      <c r="BA52" s="25"/>
      <c r="BB52" s="25" t="n">
        <v>0</v>
      </c>
      <c r="BC52" s="26" t="n">
        <v>93</v>
      </c>
      <c r="BD52" s="26" t="n">
        <v>744</v>
      </c>
      <c r="BE52" s="27" t="n">
        <v>744</v>
      </c>
      <c r="BF52" s="25" t="n">
        <v>0</v>
      </c>
      <c r="BG52" s="28" t="n">
        <v>93</v>
      </c>
      <c r="BH52" s="29" t="n">
        <v>0</v>
      </c>
      <c r="BI52" s="30" t="n">
        <v>744</v>
      </c>
      <c r="BJ52" s="31" t="n">
        <v>0</v>
      </c>
      <c r="BK52" s="32"/>
      <c r="BL52" s="32"/>
    </row>
    <row r="53" customFormat="false" ht="15" hidden="false" customHeight="false" outlineLevel="0" collapsed="false">
      <c r="A53" s="0" t="n">
        <v>15</v>
      </c>
      <c r="B53" s="16" t="s">
        <v>45</v>
      </c>
      <c r="C53" s="17" t="s">
        <v>46</v>
      </c>
      <c r="D53" s="17" t="s">
        <v>47</v>
      </c>
      <c r="E53" s="18" t="n">
        <v>1789</v>
      </c>
      <c r="F53" s="17" t="s">
        <v>48</v>
      </c>
      <c r="G53" s="17" t="s">
        <v>48</v>
      </c>
      <c r="H53" s="17" t="n">
        <v>4</v>
      </c>
      <c r="I53" s="17" t="s">
        <v>111</v>
      </c>
      <c r="J53" s="19" t="s">
        <v>136</v>
      </c>
      <c r="K53" s="20" t="n">
        <v>5</v>
      </c>
      <c r="L53" s="20" t="n">
        <v>10</v>
      </c>
      <c r="M53" s="21"/>
      <c r="N53" s="22" t="n">
        <v>5.5</v>
      </c>
      <c r="O53" s="23" t="s">
        <v>122</v>
      </c>
      <c r="P53" s="24" t="s">
        <v>94</v>
      </c>
      <c r="Q53" s="25" t="n">
        <v>150</v>
      </c>
      <c r="R53" s="25" t="n">
        <v>825</v>
      </c>
      <c r="S53" s="25"/>
      <c r="T53" s="25" t="n">
        <v>0</v>
      </c>
      <c r="U53" s="25"/>
      <c r="V53" s="25" t="n">
        <v>0</v>
      </c>
      <c r="W53" s="25"/>
      <c r="X53" s="25" t="n">
        <v>0</v>
      </c>
      <c r="Y53" s="25"/>
      <c r="Z53" s="25" t="n">
        <v>0</v>
      </c>
      <c r="AA53" s="25"/>
      <c r="AB53" s="25" t="n">
        <v>0</v>
      </c>
      <c r="AC53" s="25"/>
      <c r="AD53" s="25" t="n">
        <v>0</v>
      </c>
      <c r="AE53" s="25"/>
      <c r="AF53" s="25" t="n">
        <v>0</v>
      </c>
      <c r="AG53" s="25"/>
      <c r="AH53" s="25" t="n">
        <v>0</v>
      </c>
      <c r="AI53" s="25"/>
      <c r="AJ53" s="25" t="n">
        <v>0</v>
      </c>
      <c r="AK53" s="25"/>
      <c r="AL53" s="25" t="n">
        <v>0</v>
      </c>
      <c r="AM53" s="25"/>
      <c r="AN53" s="25" t="n">
        <v>0</v>
      </c>
      <c r="AO53" s="25"/>
      <c r="AP53" s="25" t="n">
        <v>0</v>
      </c>
      <c r="AQ53" s="25"/>
      <c r="AR53" s="25" t="n">
        <v>0</v>
      </c>
      <c r="AS53" s="25"/>
      <c r="AT53" s="25" t="n">
        <v>0</v>
      </c>
      <c r="AU53" s="25"/>
      <c r="AV53" s="25" t="n">
        <v>0</v>
      </c>
      <c r="AW53" s="25"/>
      <c r="AX53" s="25" t="n">
        <v>0</v>
      </c>
      <c r="AY53" s="25"/>
      <c r="AZ53" s="25" t="n">
        <v>0</v>
      </c>
      <c r="BA53" s="25"/>
      <c r="BB53" s="25" t="n">
        <v>0</v>
      </c>
      <c r="BC53" s="26"/>
      <c r="BD53" s="26"/>
      <c r="BE53" s="27" t="n">
        <v>0</v>
      </c>
      <c r="BF53" s="25" t="n">
        <v>0</v>
      </c>
      <c r="BG53" s="28" t="n">
        <v>0</v>
      </c>
      <c r="BH53" s="29" t="n">
        <v>0</v>
      </c>
      <c r="BI53" s="30" t="n">
        <v>0</v>
      </c>
      <c r="BJ53" s="31" t="n">
        <v>0</v>
      </c>
      <c r="BK53" s="32"/>
      <c r="BL53" s="32"/>
    </row>
    <row r="54" customFormat="false" ht="15" hidden="false" customHeight="false" outlineLevel="0" collapsed="false">
      <c r="A54" s="0" t="n">
        <v>16</v>
      </c>
      <c r="B54" s="16" t="s">
        <v>45</v>
      </c>
      <c r="C54" s="17" t="s">
        <v>46</v>
      </c>
      <c r="D54" s="17" t="s">
        <v>47</v>
      </c>
      <c r="E54" s="18" t="n">
        <v>1789</v>
      </c>
      <c r="F54" s="17" t="s">
        <v>48</v>
      </c>
      <c r="G54" s="17" t="s">
        <v>48</v>
      </c>
      <c r="H54" s="17" t="n">
        <v>4</v>
      </c>
      <c r="I54" s="17" t="s">
        <v>137</v>
      </c>
      <c r="J54" s="19" t="s">
        <v>138</v>
      </c>
      <c r="K54" s="20" t="n">
        <v>7</v>
      </c>
      <c r="L54" s="20"/>
      <c r="M54" s="21"/>
      <c r="N54" s="22" t="n">
        <v>7</v>
      </c>
      <c r="O54" s="23" t="s">
        <v>122</v>
      </c>
      <c r="P54" s="24"/>
      <c r="Q54" s="25"/>
      <c r="R54" s="25"/>
      <c r="S54" s="25"/>
      <c r="T54" s="25" t="n">
        <v>0</v>
      </c>
      <c r="U54" s="25"/>
      <c r="V54" s="25" t="n">
        <v>0</v>
      </c>
      <c r="W54" s="25"/>
      <c r="X54" s="25" t="n">
        <v>0</v>
      </c>
      <c r="Y54" s="25"/>
      <c r="Z54" s="25" t="n">
        <v>0</v>
      </c>
      <c r="AA54" s="25"/>
      <c r="AB54" s="25" t="n">
        <v>0</v>
      </c>
      <c r="AC54" s="25"/>
      <c r="AD54" s="25" t="n">
        <v>0</v>
      </c>
      <c r="AE54" s="25"/>
      <c r="AF54" s="25" t="n">
        <v>0</v>
      </c>
      <c r="AG54" s="25"/>
      <c r="AH54" s="25" t="n">
        <v>0</v>
      </c>
      <c r="AI54" s="25"/>
      <c r="AJ54" s="25" t="n">
        <v>0</v>
      </c>
      <c r="AK54" s="25"/>
      <c r="AL54" s="25" t="n">
        <v>0</v>
      </c>
      <c r="AM54" s="25"/>
      <c r="AN54" s="25" t="n">
        <v>0</v>
      </c>
      <c r="AO54" s="25"/>
      <c r="AP54" s="25" t="n">
        <v>0</v>
      </c>
      <c r="AQ54" s="25"/>
      <c r="AR54" s="25" t="n">
        <v>0</v>
      </c>
      <c r="AS54" s="25" t="n">
        <v>640</v>
      </c>
      <c r="AT54" s="33" t="n">
        <v>4800</v>
      </c>
      <c r="AU54" s="25"/>
      <c r="AV54" s="25" t="n">
        <v>0</v>
      </c>
      <c r="AW54" s="25"/>
      <c r="AX54" s="25" t="n">
        <v>0</v>
      </c>
      <c r="AY54" s="25"/>
      <c r="AZ54" s="25" t="n">
        <v>0</v>
      </c>
      <c r="BA54" s="25"/>
      <c r="BB54" s="25" t="n">
        <v>0</v>
      </c>
      <c r="BC54" s="26" t="n">
        <v>640</v>
      </c>
      <c r="BD54" s="26" t="n">
        <v>4800</v>
      </c>
      <c r="BE54" s="27" t="n">
        <v>4800</v>
      </c>
      <c r="BF54" s="25" t="n">
        <v>0</v>
      </c>
      <c r="BG54" s="28" t="n">
        <v>640</v>
      </c>
      <c r="BH54" s="29" t="n">
        <v>0</v>
      </c>
      <c r="BI54" s="30" t="n">
        <v>4480</v>
      </c>
      <c r="BJ54" s="31" t="n">
        <v>320</v>
      </c>
      <c r="BK54" s="32" t="s">
        <v>55</v>
      </c>
      <c r="BL54" s="32"/>
    </row>
    <row r="55" customFormat="false" ht="15" hidden="false" customHeight="false" outlineLevel="0" collapsed="false">
      <c r="A55" s="0" t="n">
        <v>17</v>
      </c>
      <c r="B55" s="16" t="s">
        <v>45</v>
      </c>
      <c r="C55" s="17" t="s">
        <v>46</v>
      </c>
      <c r="D55" s="17" t="s">
        <v>47</v>
      </c>
      <c r="E55" s="18" t="n">
        <v>1789</v>
      </c>
      <c r="F55" s="17" t="s">
        <v>48</v>
      </c>
      <c r="G55" s="17" t="s">
        <v>48</v>
      </c>
      <c r="H55" s="17" t="n">
        <v>4</v>
      </c>
      <c r="I55" s="17" t="s">
        <v>111</v>
      </c>
      <c r="J55" s="19" t="s">
        <v>139</v>
      </c>
      <c r="K55" s="20" t="n">
        <v>55</v>
      </c>
      <c r="L55" s="20"/>
      <c r="M55" s="21"/>
      <c r="N55" s="22" t="n">
        <v>55</v>
      </c>
      <c r="O55" s="23" t="s">
        <v>57</v>
      </c>
      <c r="P55" s="24" t="s">
        <v>94</v>
      </c>
      <c r="Q55" s="25" t="n">
        <v>115</v>
      </c>
      <c r="R55" s="25" t="n">
        <v>6325</v>
      </c>
      <c r="S55" s="25" t="n">
        <v>547</v>
      </c>
      <c r="T55" s="25" t="n">
        <v>30085</v>
      </c>
      <c r="U55" s="25"/>
      <c r="V55" s="25" t="n">
        <v>0</v>
      </c>
      <c r="W55" s="25"/>
      <c r="X55" s="25" t="n">
        <v>0</v>
      </c>
      <c r="Y55" s="25"/>
      <c r="Z55" s="25" t="n">
        <v>0</v>
      </c>
      <c r="AA55" s="25"/>
      <c r="AB55" s="25" t="n">
        <v>0</v>
      </c>
      <c r="AC55" s="25"/>
      <c r="AD55" s="25" t="n">
        <v>0</v>
      </c>
      <c r="AE55" s="25"/>
      <c r="AF55" s="25" t="n">
        <v>0</v>
      </c>
      <c r="AG55" s="25" t="n">
        <v>105</v>
      </c>
      <c r="AH55" s="25" t="n">
        <v>5775</v>
      </c>
      <c r="AI55" s="25"/>
      <c r="AJ55" s="25" t="n">
        <v>0</v>
      </c>
      <c r="AK55" s="25"/>
      <c r="AL55" s="25" t="n">
        <v>0</v>
      </c>
      <c r="AM55" s="25"/>
      <c r="AN55" s="25" t="n">
        <v>0</v>
      </c>
      <c r="AO55" s="25"/>
      <c r="AP55" s="25" t="n">
        <v>0</v>
      </c>
      <c r="AQ55" s="25"/>
      <c r="AR55" s="25" t="n">
        <v>0</v>
      </c>
      <c r="AS55" s="25" t="n">
        <v>17</v>
      </c>
      <c r="AT55" s="25" t="n">
        <v>935</v>
      </c>
      <c r="AU55" s="25"/>
      <c r="AV55" s="25" t="n">
        <v>0</v>
      </c>
      <c r="AW55" s="25"/>
      <c r="AX55" s="25" t="n">
        <v>0</v>
      </c>
      <c r="AY55" s="25"/>
      <c r="AZ55" s="25" t="n">
        <v>0</v>
      </c>
      <c r="BA55" s="25" t="n">
        <v>350</v>
      </c>
      <c r="BB55" s="25" t="n">
        <v>19250</v>
      </c>
      <c r="BC55" s="26" t="n">
        <v>1019</v>
      </c>
      <c r="BD55" s="26" t="n">
        <v>56045</v>
      </c>
      <c r="BE55" s="27" t="n">
        <v>56045</v>
      </c>
      <c r="BF55" s="25" t="n">
        <v>0</v>
      </c>
      <c r="BG55" s="28" t="n">
        <v>1019</v>
      </c>
      <c r="BH55" s="29" t="n">
        <v>0</v>
      </c>
      <c r="BI55" s="30" t="n">
        <v>56045</v>
      </c>
      <c r="BJ55" s="31" t="n">
        <v>0</v>
      </c>
      <c r="BK55" s="32"/>
      <c r="BL55" s="32"/>
    </row>
    <row r="56" customFormat="false" ht="15" hidden="false" customHeight="false" outlineLevel="0" collapsed="false">
      <c r="A56" s="0" t="n">
        <v>18</v>
      </c>
      <c r="B56" s="16" t="s">
        <v>45</v>
      </c>
      <c r="C56" s="17" t="s">
        <v>46</v>
      </c>
      <c r="D56" s="17" t="s">
        <v>47</v>
      </c>
      <c r="E56" s="18" t="n">
        <v>1789</v>
      </c>
      <c r="F56" s="17" t="s">
        <v>48</v>
      </c>
      <c r="G56" s="17" t="s">
        <v>48</v>
      </c>
      <c r="H56" s="17" t="n">
        <v>4</v>
      </c>
      <c r="I56" s="17" t="s">
        <v>140</v>
      </c>
      <c r="J56" s="19" t="s">
        <v>141</v>
      </c>
      <c r="K56" s="20" t="n">
        <v>50</v>
      </c>
      <c r="L56" s="20"/>
      <c r="M56" s="21"/>
      <c r="N56" s="22" t="n">
        <v>50</v>
      </c>
      <c r="O56" s="23" t="s">
        <v>122</v>
      </c>
      <c r="P56" s="24"/>
      <c r="Q56" s="25"/>
      <c r="R56" s="25"/>
      <c r="S56" s="25" t="n">
        <v>22</v>
      </c>
      <c r="T56" s="25" t="n">
        <v>1100</v>
      </c>
      <c r="U56" s="25"/>
      <c r="V56" s="25" t="n">
        <v>0</v>
      </c>
      <c r="W56" s="25"/>
      <c r="X56" s="25" t="n">
        <v>0</v>
      </c>
      <c r="Y56" s="25"/>
      <c r="Z56" s="25" t="n">
        <v>0</v>
      </c>
      <c r="AA56" s="25"/>
      <c r="AB56" s="25" t="n">
        <v>0</v>
      </c>
      <c r="AC56" s="25"/>
      <c r="AD56" s="25" t="n">
        <v>0</v>
      </c>
      <c r="AE56" s="25"/>
      <c r="AF56" s="25" t="n">
        <v>0</v>
      </c>
      <c r="AG56" s="25"/>
      <c r="AH56" s="25" t="n">
        <v>0</v>
      </c>
      <c r="AI56" s="25"/>
      <c r="AJ56" s="25" t="n">
        <v>0</v>
      </c>
      <c r="AK56" s="25"/>
      <c r="AL56" s="25" t="n">
        <v>0</v>
      </c>
      <c r="AM56" s="25"/>
      <c r="AN56" s="25" t="n">
        <v>0</v>
      </c>
      <c r="AO56" s="25"/>
      <c r="AP56" s="25" t="n">
        <v>0</v>
      </c>
      <c r="AQ56" s="25"/>
      <c r="AR56" s="25" t="n">
        <v>0</v>
      </c>
      <c r="AS56" s="25"/>
      <c r="AT56" s="25" t="n">
        <v>0</v>
      </c>
      <c r="AU56" s="25"/>
      <c r="AV56" s="25" t="n">
        <v>0</v>
      </c>
      <c r="AW56" s="25"/>
      <c r="AX56" s="25" t="n">
        <v>0</v>
      </c>
      <c r="AY56" s="25"/>
      <c r="AZ56" s="25" t="n">
        <v>0</v>
      </c>
      <c r="BA56" s="25"/>
      <c r="BB56" s="25" t="n">
        <v>0</v>
      </c>
      <c r="BC56" s="26" t="n">
        <v>22</v>
      </c>
      <c r="BD56" s="26" t="n">
        <v>1100</v>
      </c>
      <c r="BE56" s="27" t="n">
        <v>1100</v>
      </c>
      <c r="BF56" s="25" t="n">
        <v>0</v>
      </c>
      <c r="BG56" s="28" t="n">
        <v>22</v>
      </c>
      <c r="BH56" s="29" t="n">
        <v>0</v>
      </c>
      <c r="BI56" s="30" t="n">
        <v>1100</v>
      </c>
      <c r="BJ56" s="31" t="n">
        <v>0</v>
      </c>
      <c r="BK56" s="32"/>
      <c r="BL56" s="32"/>
    </row>
    <row r="57" customFormat="false" ht="15" hidden="false" customHeight="false" outlineLevel="0" collapsed="false">
      <c r="A57" s="0" t="n">
        <v>19</v>
      </c>
      <c r="B57" s="16" t="s">
        <v>45</v>
      </c>
      <c r="C57" s="17" t="s">
        <v>46</v>
      </c>
      <c r="D57" s="17" t="s">
        <v>47</v>
      </c>
      <c r="E57" s="18" t="n">
        <v>1789</v>
      </c>
      <c r="F57" s="17" t="s">
        <v>48</v>
      </c>
      <c r="G57" s="17" t="s">
        <v>48</v>
      </c>
      <c r="H57" s="17" t="n">
        <v>4</v>
      </c>
      <c r="I57" s="17" t="s">
        <v>78</v>
      </c>
      <c r="J57" s="19" t="s">
        <v>142</v>
      </c>
      <c r="K57" s="20" t="n">
        <v>15</v>
      </c>
      <c r="L57" s="20"/>
      <c r="M57" s="21"/>
      <c r="N57" s="22" t="n">
        <v>15</v>
      </c>
      <c r="O57" s="23" t="s">
        <v>51</v>
      </c>
      <c r="P57" s="24"/>
      <c r="Q57" s="25"/>
      <c r="R57" s="25"/>
      <c r="S57" s="25" t="n">
        <v>60</v>
      </c>
      <c r="T57" s="25" t="n">
        <v>900</v>
      </c>
      <c r="U57" s="25"/>
      <c r="V57" s="25" t="n">
        <v>0</v>
      </c>
      <c r="W57" s="25"/>
      <c r="X57" s="25" t="n">
        <v>0</v>
      </c>
      <c r="Y57" s="25"/>
      <c r="Z57" s="25" t="n">
        <v>0</v>
      </c>
      <c r="AA57" s="25"/>
      <c r="AB57" s="25" t="n">
        <v>0</v>
      </c>
      <c r="AC57" s="25"/>
      <c r="AD57" s="25" t="n">
        <v>0</v>
      </c>
      <c r="AE57" s="25"/>
      <c r="AF57" s="25" t="n">
        <v>0</v>
      </c>
      <c r="AG57" s="25"/>
      <c r="AH57" s="25" t="n">
        <v>0</v>
      </c>
      <c r="AI57" s="25"/>
      <c r="AJ57" s="25" t="n">
        <v>0</v>
      </c>
      <c r="AK57" s="25"/>
      <c r="AL57" s="25" t="n">
        <v>0</v>
      </c>
      <c r="AM57" s="25"/>
      <c r="AN57" s="25" t="n">
        <v>0</v>
      </c>
      <c r="AO57" s="25"/>
      <c r="AP57" s="25" t="n">
        <v>0</v>
      </c>
      <c r="AQ57" s="25"/>
      <c r="AR57" s="25" t="n">
        <v>0</v>
      </c>
      <c r="AS57" s="25"/>
      <c r="AT57" s="25" t="n">
        <v>0</v>
      </c>
      <c r="AU57" s="25"/>
      <c r="AV57" s="25" t="n">
        <v>0</v>
      </c>
      <c r="AW57" s="25"/>
      <c r="AX57" s="25" t="n">
        <v>0</v>
      </c>
      <c r="AY57" s="25"/>
      <c r="AZ57" s="25" t="n">
        <v>0</v>
      </c>
      <c r="BA57" s="25"/>
      <c r="BB57" s="25" t="n">
        <v>0</v>
      </c>
      <c r="BC57" s="26" t="n">
        <v>60</v>
      </c>
      <c r="BD57" s="26" t="n">
        <v>900</v>
      </c>
      <c r="BE57" s="27" t="n">
        <v>900</v>
      </c>
      <c r="BF57" s="25" t="n">
        <v>0</v>
      </c>
      <c r="BG57" s="28" t="n">
        <v>60</v>
      </c>
      <c r="BH57" s="29" t="n">
        <v>0</v>
      </c>
      <c r="BI57" s="30" t="n">
        <v>900</v>
      </c>
      <c r="BJ57" s="31" t="n">
        <v>0</v>
      </c>
      <c r="BK57" s="32"/>
      <c r="BL57" s="32"/>
    </row>
    <row r="58" customFormat="false" ht="15" hidden="false" customHeight="false" outlineLevel="0" collapsed="false">
      <c r="A58" s="0" t="n">
        <v>20</v>
      </c>
      <c r="B58" s="16" t="s">
        <v>45</v>
      </c>
      <c r="C58" s="17" t="s">
        <v>46</v>
      </c>
      <c r="D58" s="17" t="s">
        <v>47</v>
      </c>
      <c r="E58" s="18" t="n">
        <v>1789</v>
      </c>
      <c r="F58" s="17" t="s">
        <v>48</v>
      </c>
      <c r="G58" s="17" t="s">
        <v>48</v>
      </c>
      <c r="H58" s="17" t="n">
        <v>4</v>
      </c>
      <c r="I58" s="17" t="s">
        <v>78</v>
      </c>
      <c r="J58" s="19" t="s">
        <v>143</v>
      </c>
      <c r="K58" s="20"/>
      <c r="L58" s="20"/>
      <c r="M58" s="21"/>
      <c r="N58" s="22" t="n">
        <v>0</v>
      </c>
      <c r="O58" s="23" t="s">
        <v>144</v>
      </c>
      <c r="P58" s="24"/>
      <c r="Q58" s="25"/>
      <c r="R58" s="25"/>
      <c r="S58" s="25"/>
      <c r="T58" s="25" t="n">
        <v>0</v>
      </c>
      <c r="U58" s="25"/>
      <c r="V58" s="25" t="n">
        <v>0</v>
      </c>
      <c r="W58" s="25"/>
      <c r="X58" s="25" t="n">
        <v>0</v>
      </c>
      <c r="Y58" s="25"/>
      <c r="Z58" s="25" t="n">
        <v>0</v>
      </c>
      <c r="AA58" s="25"/>
      <c r="AB58" s="25" t="n">
        <v>0</v>
      </c>
      <c r="AC58" s="25"/>
      <c r="AD58" s="25" t="n">
        <v>0</v>
      </c>
      <c r="AE58" s="25"/>
      <c r="AF58" s="25" t="n">
        <v>0</v>
      </c>
      <c r="AG58" s="25" t="n">
        <v>80</v>
      </c>
      <c r="AH58" s="25" t="n">
        <v>480</v>
      </c>
      <c r="AI58" s="25"/>
      <c r="AJ58" s="25" t="n">
        <v>0</v>
      </c>
      <c r="AK58" s="25"/>
      <c r="AL58" s="25" t="n">
        <v>0</v>
      </c>
      <c r="AM58" s="25"/>
      <c r="AN58" s="25" t="n">
        <v>0</v>
      </c>
      <c r="AO58" s="25"/>
      <c r="AP58" s="25" t="n">
        <v>0</v>
      </c>
      <c r="AQ58" s="25"/>
      <c r="AR58" s="25" t="n">
        <v>0</v>
      </c>
      <c r="AS58" s="25"/>
      <c r="AT58" s="25" t="n">
        <v>0</v>
      </c>
      <c r="AU58" s="25"/>
      <c r="AV58" s="25" t="n">
        <v>0</v>
      </c>
      <c r="AW58" s="25"/>
      <c r="AX58" s="25" t="n">
        <v>0</v>
      </c>
      <c r="AY58" s="25"/>
      <c r="AZ58" s="25" t="n">
        <v>0</v>
      </c>
      <c r="BA58" s="25" t="n">
        <v>1800</v>
      </c>
      <c r="BB58" s="25" t="n">
        <v>10800</v>
      </c>
      <c r="BC58" s="26" t="n">
        <v>1880</v>
      </c>
      <c r="BD58" s="26" t="n">
        <v>11280</v>
      </c>
      <c r="BE58" s="27" t="n">
        <v>11280</v>
      </c>
      <c r="BF58" s="25" t="n">
        <v>0</v>
      </c>
      <c r="BG58" s="28" t="n">
        <v>1880</v>
      </c>
      <c r="BH58" s="29" t="n">
        <v>0</v>
      </c>
      <c r="BI58" s="30" t="n">
        <v>0</v>
      </c>
      <c r="BJ58" s="31" t="n">
        <v>11280</v>
      </c>
      <c r="BK58" s="32" t="s">
        <v>67</v>
      </c>
      <c r="BL58" s="32" t="s">
        <v>145</v>
      </c>
    </row>
    <row r="59" customFormat="false" ht="15" hidden="false" customHeight="false" outlineLevel="0" collapsed="false">
      <c r="A59" s="0" t="n">
        <v>21</v>
      </c>
      <c r="B59" s="16" t="s">
        <v>45</v>
      </c>
      <c r="C59" s="17" t="s">
        <v>46</v>
      </c>
      <c r="D59" s="17" t="s">
        <v>47</v>
      </c>
      <c r="E59" s="18" t="n">
        <v>1789</v>
      </c>
      <c r="F59" s="17" t="s">
        <v>48</v>
      </c>
      <c r="G59" s="17" t="s">
        <v>48</v>
      </c>
      <c r="H59" s="17" t="n">
        <v>4</v>
      </c>
      <c r="I59" s="17" t="s">
        <v>78</v>
      </c>
      <c r="J59" s="19" t="s">
        <v>146</v>
      </c>
      <c r="K59" s="20"/>
      <c r="L59" s="20"/>
      <c r="M59" s="21"/>
      <c r="N59" s="22" t="n">
        <v>0</v>
      </c>
      <c r="O59" s="23"/>
      <c r="P59" s="24"/>
      <c r="Q59" s="25"/>
      <c r="R59" s="25"/>
      <c r="S59" s="25"/>
      <c r="T59" s="25" t="n">
        <v>1287</v>
      </c>
      <c r="U59" s="25"/>
      <c r="V59" s="25" t="n">
        <v>0</v>
      </c>
      <c r="W59" s="25"/>
      <c r="X59" s="25" t="n">
        <v>0</v>
      </c>
      <c r="Y59" s="25"/>
      <c r="Z59" s="25" t="n">
        <v>0</v>
      </c>
      <c r="AA59" s="25"/>
      <c r="AB59" s="25" t="n">
        <v>0</v>
      </c>
      <c r="AC59" s="25"/>
      <c r="AD59" s="25" t="n">
        <v>0</v>
      </c>
      <c r="AE59" s="25"/>
      <c r="AF59" s="25" t="n">
        <v>0</v>
      </c>
      <c r="AG59" s="25"/>
      <c r="AH59" s="25" t="n">
        <v>0</v>
      </c>
      <c r="AI59" s="25"/>
      <c r="AJ59" s="25" t="n">
        <v>0</v>
      </c>
      <c r="AK59" s="25"/>
      <c r="AL59" s="25" t="n">
        <v>0</v>
      </c>
      <c r="AM59" s="25"/>
      <c r="AN59" s="25" t="n">
        <v>0</v>
      </c>
      <c r="AO59" s="25"/>
      <c r="AP59" s="25" t="n">
        <v>0</v>
      </c>
      <c r="AQ59" s="25"/>
      <c r="AR59" s="25" t="n">
        <v>0</v>
      </c>
      <c r="AS59" s="25"/>
      <c r="AT59" s="25" t="n">
        <v>0</v>
      </c>
      <c r="AU59" s="25"/>
      <c r="AV59" s="25" t="n">
        <v>0</v>
      </c>
      <c r="AW59" s="25"/>
      <c r="AX59" s="25" t="n">
        <v>0</v>
      </c>
      <c r="AY59" s="25"/>
      <c r="AZ59" s="25" t="n">
        <v>0</v>
      </c>
      <c r="BA59" s="25"/>
      <c r="BB59" s="25" t="n">
        <v>0</v>
      </c>
      <c r="BC59" s="26"/>
      <c r="BD59" s="26" t="n">
        <v>1287</v>
      </c>
      <c r="BE59" s="27" t="n">
        <v>1287</v>
      </c>
      <c r="BF59" s="25" t="n">
        <v>0</v>
      </c>
      <c r="BG59" s="28" t="n">
        <v>0</v>
      </c>
      <c r="BH59" s="29" t="n">
        <v>0</v>
      </c>
      <c r="BI59" s="30" t="n">
        <v>0</v>
      </c>
      <c r="BJ59" s="31" t="n">
        <v>1287</v>
      </c>
      <c r="BK59" s="32" t="s">
        <v>62</v>
      </c>
      <c r="BL59" s="32"/>
    </row>
    <row r="60" customFormat="false" ht="15" hidden="false" customHeight="false" outlineLevel="0" collapsed="false">
      <c r="A60" s="0" t="n">
        <v>22</v>
      </c>
      <c r="B60" s="16" t="s">
        <v>45</v>
      </c>
      <c r="C60" s="17" t="s">
        <v>46</v>
      </c>
      <c r="D60" s="17" t="s">
        <v>47</v>
      </c>
      <c r="E60" s="18" t="n">
        <v>1789</v>
      </c>
      <c r="F60" s="17" t="s">
        <v>48</v>
      </c>
      <c r="G60" s="17" t="s">
        <v>48</v>
      </c>
      <c r="H60" s="17" t="n">
        <v>4</v>
      </c>
      <c r="I60" s="17" t="s">
        <v>78</v>
      </c>
      <c r="J60" s="19" t="s">
        <v>147</v>
      </c>
      <c r="K60" s="20" t="n">
        <v>25</v>
      </c>
      <c r="L60" s="20"/>
      <c r="M60" s="21"/>
      <c r="N60" s="22" t="n">
        <v>25</v>
      </c>
      <c r="O60" s="23" t="s">
        <v>51</v>
      </c>
      <c r="P60" s="24"/>
      <c r="Q60" s="25"/>
      <c r="R60" s="25"/>
      <c r="S60" s="25" t="n">
        <v>686</v>
      </c>
      <c r="T60" s="33" t="n">
        <v>14650</v>
      </c>
      <c r="U60" s="25"/>
      <c r="V60" s="25" t="n">
        <v>0</v>
      </c>
      <c r="W60" s="25"/>
      <c r="X60" s="25" t="n">
        <v>0</v>
      </c>
      <c r="Y60" s="25"/>
      <c r="Z60" s="25" t="n">
        <v>0</v>
      </c>
      <c r="AA60" s="25"/>
      <c r="AB60" s="25" t="n">
        <v>0</v>
      </c>
      <c r="AC60" s="25"/>
      <c r="AD60" s="25" t="n">
        <v>0</v>
      </c>
      <c r="AE60" s="25"/>
      <c r="AF60" s="25" t="n">
        <v>0</v>
      </c>
      <c r="AG60" s="25"/>
      <c r="AH60" s="25" t="n">
        <v>0</v>
      </c>
      <c r="AI60" s="25"/>
      <c r="AJ60" s="25" t="n">
        <v>0</v>
      </c>
      <c r="AK60" s="25"/>
      <c r="AL60" s="25" t="n">
        <v>0</v>
      </c>
      <c r="AM60" s="25"/>
      <c r="AN60" s="25" t="n">
        <v>0</v>
      </c>
      <c r="AO60" s="25"/>
      <c r="AP60" s="25" t="n">
        <v>0</v>
      </c>
      <c r="AQ60" s="25"/>
      <c r="AR60" s="25" t="n">
        <v>0</v>
      </c>
      <c r="AS60" s="25"/>
      <c r="AT60" s="25" t="n">
        <v>0</v>
      </c>
      <c r="AU60" s="25"/>
      <c r="AV60" s="25" t="n">
        <v>0</v>
      </c>
      <c r="AW60" s="25"/>
      <c r="AX60" s="25" t="n">
        <v>0</v>
      </c>
      <c r="AY60" s="25"/>
      <c r="AZ60" s="25" t="n">
        <v>0</v>
      </c>
      <c r="BA60" s="25"/>
      <c r="BB60" s="25" t="n">
        <v>0</v>
      </c>
      <c r="BC60" s="26" t="n">
        <v>686</v>
      </c>
      <c r="BD60" s="26" t="n">
        <v>14650</v>
      </c>
      <c r="BE60" s="27" t="n">
        <v>14650</v>
      </c>
      <c r="BF60" s="25" t="n">
        <v>0</v>
      </c>
      <c r="BG60" s="28" t="n">
        <v>686</v>
      </c>
      <c r="BH60" s="29" t="n">
        <v>0</v>
      </c>
      <c r="BI60" s="30" t="n">
        <v>17150</v>
      </c>
      <c r="BJ60" s="31" t="n">
        <v>-2500</v>
      </c>
      <c r="BK60" s="32" t="s">
        <v>55</v>
      </c>
      <c r="BL60" s="32"/>
    </row>
    <row r="61" customFormat="false" ht="15" hidden="false" customHeight="false" outlineLevel="0" collapsed="false">
      <c r="A61" s="0" t="n">
        <v>23</v>
      </c>
      <c r="B61" s="16" t="s">
        <v>45</v>
      </c>
      <c r="C61" s="17" t="s">
        <v>46</v>
      </c>
      <c r="D61" s="17" t="s">
        <v>47</v>
      </c>
      <c r="E61" s="18" t="n">
        <v>1789</v>
      </c>
      <c r="F61" s="17" t="s">
        <v>48</v>
      </c>
      <c r="G61" s="17" t="s">
        <v>48</v>
      </c>
      <c r="H61" s="17" t="n">
        <v>4</v>
      </c>
      <c r="I61" s="17" t="s">
        <v>78</v>
      </c>
      <c r="J61" s="19" t="s">
        <v>148</v>
      </c>
      <c r="K61" s="20" t="n">
        <v>15</v>
      </c>
      <c r="L61" s="20"/>
      <c r="M61" s="21"/>
      <c r="N61" s="22" t="n">
        <v>15</v>
      </c>
      <c r="O61" s="23" t="s">
        <v>51</v>
      </c>
      <c r="P61" s="24" t="s">
        <v>73</v>
      </c>
      <c r="Q61" s="25" t="n">
        <v>35</v>
      </c>
      <c r="R61" s="25" t="n">
        <v>525</v>
      </c>
      <c r="S61" s="25" t="n">
        <v>419</v>
      </c>
      <c r="T61" s="25" t="n">
        <v>6285</v>
      </c>
      <c r="U61" s="25"/>
      <c r="V61" s="25" t="n">
        <v>0</v>
      </c>
      <c r="W61" s="25"/>
      <c r="X61" s="25" t="n">
        <v>0</v>
      </c>
      <c r="Y61" s="25"/>
      <c r="Z61" s="25" t="n">
        <v>0</v>
      </c>
      <c r="AA61" s="25"/>
      <c r="AB61" s="25" t="n">
        <v>0</v>
      </c>
      <c r="AC61" s="25"/>
      <c r="AD61" s="25" t="n">
        <v>0</v>
      </c>
      <c r="AE61" s="25"/>
      <c r="AF61" s="25" t="n">
        <v>0</v>
      </c>
      <c r="AG61" s="25"/>
      <c r="AH61" s="25" t="n">
        <v>0</v>
      </c>
      <c r="AI61" s="25"/>
      <c r="AJ61" s="25" t="n">
        <v>0</v>
      </c>
      <c r="AK61" s="25"/>
      <c r="AL61" s="25" t="n">
        <v>0</v>
      </c>
      <c r="AM61" s="25"/>
      <c r="AN61" s="25" t="n">
        <v>0</v>
      </c>
      <c r="AO61" s="25"/>
      <c r="AP61" s="25" t="n">
        <v>0</v>
      </c>
      <c r="AQ61" s="25"/>
      <c r="AR61" s="25" t="n">
        <v>0</v>
      </c>
      <c r="AS61" s="25"/>
      <c r="AT61" s="25" t="n">
        <v>0</v>
      </c>
      <c r="AU61" s="25"/>
      <c r="AV61" s="25" t="n">
        <v>0</v>
      </c>
      <c r="AW61" s="25"/>
      <c r="AX61" s="25" t="n">
        <v>0</v>
      </c>
      <c r="AY61" s="25"/>
      <c r="AZ61" s="25" t="n">
        <v>0</v>
      </c>
      <c r="BA61" s="25"/>
      <c r="BB61" s="25" t="n">
        <v>0</v>
      </c>
      <c r="BC61" s="26" t="n">
        <v>419</v>
      </c>
      <c r="BD61" s="26" t="n">
        <v>6285</v>
      </c>
      <c r="BE61" s="27" t="n">
        <v>6285</v>
      </c>
      <c r="BF61" s="25" t="n">
        <v>0</v>
      </c>
      <c r="BG61" s="28" t="n">
        <v>419</v>
      </c>
      <c r="BH61" s="29" t="n">
        <v>0</v>
      </c>
      <c r="BI61" s="30" t="n">
        <v>6285</v>
      </c>
      <c r="BJ61" s="31" t="n">
        <v>0</v>
      </c>
      <c r="BK61" s="32"/>
      <c r="BL61" s="32"/>
    </row>
    <row r="62" customFormat="false" ht="15" hidden="false" customHeight="false" outlineLevel="0" collapsed="false">
      <c r="A62" s="0" t="n">
        <v>24</v>
      </c>
      <c r="B62" s="16" t="s">
        <v>45</v>
      </c>
      <c r="C62" s="17" t="s">
        <v>46</v>
      </c>
      <c r="D62" s="17" t="s">
        <v>47</v>
      </c>
      <c r="E62" s="18" t="n">
        <v>1789</v>
      </c>
      <c r="F62" s="17" t="s">
        <v>48</v>
      </c>
      <c r="G62" s="17" t="s">
        <v>48</v>
      </c>
      <c r="H62" s="17" t="n">
        <v>4</v>
      </c>
      <c r="I62" s="17" t="s">
        <v>78</v>
      </c>
      <c r="J62" s="19" t="s">
        <v>149</v>
      </c>
      <c r="K62" s="20" t="n">
        <v>8</v>
      </c>
      <c r="L62" s="20"/>
      <c r="M62" s="21"/>
      <c r="N62" s="22" t="n">
        <v>8</v>
      </c>
      <c r="O62" s="23" t="s">
        <v>51</v>
      </c>
      <c r="P62" s="24"/>
      <c r="Q62" s="25"/>
      <c r="R62" s="25"/>
      <c r="S62" s="25" t="n">
        <v>76</v>
      </c>
      <c r="T62" s="25" t="n">
        <v>608</v>
      </c>
      <c r="U62" s="25"/>
      <c r="V62" s="25" t="n">
        <v>0</v>
      </c>
      <c r="W62" s="25"/>
      <c r="X62" s="25" t="n">
        <v>0</v>
      </c>
      <c r="Y62" s="25"/>
      <c r="Z62" s="25" t="n">
        <v>0</v>
      </c>
      <c r="AA62" s="25"/>
      <c r="AB62" s="25" t="n">
        <v>0</v>
      </c>
      <c r="AC62" s="25"/>
      <c r="AD62" s="25" t="n">
        <v>0</v>
      </c>
      <c r="AE62" s="25"/>
      <c r="AF62" s="25" t="n">
        <v>0</v>
      </c>
      <c r="AG62" s="25"/>
      <c r="AH62" s="25" t="n">
        <v>0</v>
      </c>
      <c r="AI62" s="25"/>
      <c r="AJ62" s="25" t="n">
        <v>0</v>
      </c>
      <c r="AK62" s="25"/>
      <c r="AL62" s="25" t="n">
        <v>0</v>
      </c>
      <c r="AM62" s="25"/>
      <c r="AN62" s="25" t="n">
        <v>0</v>
      </c>
      <c r="AO62" s="25"/>
      <c r="AP62" s="25" t="n">
        <v>0</v>
      </c>
      <c r="AQ62" s="25"/>
      <c r="AR62" s="25" t="n">
        <v>0</v>
      </c>
      <c r="AS62" s="25"/>
      <c r="AT62" s="25" t="n">
        <v>0</v>
      </c>
      <c r="AU62" s="25"/>
      <c r="AV62" s="25" t="n">
        <v>0</v>
      </c>
      <c r="AW62" s="25"/>
      <c r="AX62" s="25" t="n">
        <v>0</v>
      </c>
      <c r="AY62" s="25"/>
      <c r="AZ62" s="25" t="n">
        <v>0</v>
      </c>
      <c r="BA62" s="25"/>
      <c r="BB62" s="25" t="n">
        <v>0</v>
      </c>
      <c r="BC62" s="26" t="n">
        <v>76</v>
      </c>
      <c r="BD62" s="26" t="n">
        <v>608</v>
      </c>
      <c r="BE62" s="27" t="n">
        <v>608</v>
      </c>
      <c r="BF62" s="25" t="n">
        <v>0</v>
      </c>
      <c r="BG62" s="28" t="n">
        <v>76</v>
      </c>
      <c r="BH62" s="29" t="n">
        <v>0</v>
      </c>
      <c r="BI62" s="30" t="n">
        <v>608</v>
      </c>
      <c r="BJ62" s="31" t="n">
        <v>0</v>
      </c>
      <c r="BK62" s="32"/>
      <c r="BL62" s="32"/>
    </row>
    <row r="63" customFormat="false" ht="15" hidden="false" customHeight="false" outlineLevel="0" collapsed="false">
      <c r="A63" s="0" t="n">
        <v>25</v>
      </c>
      <c r="B63" s="16" t="s">
        <v>45</v>
      </c>
      <c r="C63" s="17" t="s">
        <v>46</v>
      </c>
      <c r="D63" s="17" t="s">
        <v>47</v>
      </c>
      <c r="E63" s="18" t="n">
        <v>1789</v>
      </c>
      <c r="F63" s="17" t="s">
        <v>48</v>
      </c>
      <c r="G63" s="17" t="s">
        <v>48</v>
      </c>
      <c r="H63" s="17" t="n">
        <v>4</v>
      </c>
      <c r="I63" s="17" t="s">
        <v>78</v>
      </c>
      <c r="J63" s="19" t="s">
        <v>150</v>
      </c>
      <c r="K63" s="20" t="n">
        <v>22</v>
      </c>
      <c r="L63" s="20"/>
      <c r="M63" s="21"/>
      <c r="N63" s="22" t="n">
        <v>22</v>
      </c>
      <c r="O63" s="23" t="s">
        <v>51</v>
      </c>
      <c r="P63" s="24"/>
      <c r="Q63" s="25"/>
      <c r="R63" s="25"/>
      <c r="S63" s="25"/>
      <c r="T63" s="25" t="n">
        <v>0</v>
      </c>
      <c r="U63" s="25"/>
      <c r="V63" s="25" t="n">
        <v>0</v>
      </c>
      <c r="W63" s="25"/>
      <c r="X63" s="25" t="n">
        <v>0</v>
      </c>
      <c r="Y63" s="25"/>
      <c r="Z63" s="25" t="n">
        <v>0</v>
      </c>
      <c r="AA63" s="25"/>
      <c r="AB63" s="25" t="n">
        <v>0</v>
      </c>
      <c r="AC63" s="25"/>
      <c r="AD63" s="25" t="n">
        <v>0</v>
      </c>
      <c r="AE63" s="25"/>
      <c r="AF63" s="25" t="n">
        <v>0</v>
      </c>
      <c r="AG63" s="25" t="n">
        <v>10.8</v>
      </c>
      <c r="AH63" s="25" t="n">
        <v>238</v>
      </c>
      <c r="AI63" s="25"/>
      <c r="AJ63" s="25" t="n">
        <v>0</v>
      </c>
      <c r="AK63" s="25"/>
      <c r="AL63" s="25" t="n">
        <v>0</v>
      </c>
      <c r="AM63" s="25"/>
      <c r="AN63" s="25" t="n">
        <v>0</v>
      </c>
      <c r="AO63" s="25"/>
      <c r="AP63" s="25" t="n">
        <v>0</v>
      </c>
      <c r="AQ63" s="25"/>
      <c r="AR63" s="25" t="n">
        <v>0</v>
      </c>
      <c r="AS63" s="25"/>
      <c r="AT63" s="25" t="n">
        <v>0</v>
      </c>
      <c r="AU63" s="25"/>
      <c r="AV63" s="25" t="n">
        <v>0</v>
      </c>
      <c r="AW63" s="25"/>
      <c r="AX63" s="25" t="n">
        <v>0</v>
      </c>
      <c r="AY63" s="25"/>
      <c r="AZ63" s="25" t="n">
        <v>0</v>
      </c>
      <c r="BA63" s="25"/>
      <c r="BB63" s="25" t="n">
        <v>0</v>
      </c>
      <c r="BC63" s="26" t="n">
        <v>10.8</v>
      </c>
      <c r="BD63" s="26" t="n">
        <v>238</v>
      </c>
      <c r="BE63" s="27" t="n">
        <v>238</v>
      </c>
      <c r="BF63" s="25" t="n">
        <v>0</v>
      </c>
      <c r="BG63" s="28" t="n">
        <v>10.8</v>
      </c>
      <c r="BH63" s="29" t="n">
        <v>0</v>
      </c>
      <c r="BI63" s="30" t="n">
        <v>237.6</v>
      </c>
      <c r="BJ63" s="31" t="n">
        <v>0.399999999999977</v>
      </c>
      <c r="BK63" s="32" t="s">
        <v>55</v>
      </c>
      <c r="BL63" s="32"/>
    </row>
    <row r="64" customFormat="false" ht="15" hidden="false" customHeight="false" outlineLevel="0" collapsed="false">
      <c r="A64" s="0" t="n">
        <v>26</v>
      </c>
      <c r="B64" s="16" t="s">
        <v>45</v>
      </c>
      <c r="C64" s="17" t="s">
        <v>46</v>
      </c>
      <c r="D64" s="17" t="s">
        <v>47</v>
      </c>
      <c r="E64" s="18" t="n">
        <v>1789</v>
      </c>
      <c r="F64" s="17" t="s">
        <v>48</v>
      </c>
      <c r="G64" s="17" t="s">
        <v>48</v>
      </c>
      <c r="H64" s="17" t="n">
        <v>4</v>
      </c>
      <c r="I64" s="17" t="s">
        <v>78</v>
      </c>
      <c r="J64" s="19" t="s">
        <v>151</v>
      </c>
      <c r="K64" s="20" t="n">
        <v>15</v>
      </c>
      <c r="L64" s="20"/>
      <c r="M64" s="21"/>
      <c r="N64" s="22" t="n">
        <v>15</v>
      </c>
      <c r="O64" s="23" t="s">
        <v>51</v>
      </c>
      <c r="P64" s="24"/>
      <c r="Q64" s="25"/>
      <c r="R64" s="25"/>
      <c r="S64" s="25" t="n">
        <v>1915</v>
      </c>
      <c r="T64" s="25" t="n">
        <v>28725</v>
      </c>
      <c r="U64" s="25"/>
      <c r="V64" s="25" t="n">
        <v>0</v>
      </c>
      <c r="W64" s="25"/>
      <c r="X64" s="25" t="n">
        <v>0</v>
      </c>
      <c r="Y64" s="25"/>
      <c r="Z64" s="25" t="n">
        <v>0</v>
      </c>
      <c r="AA64" s="25"/>
      <c r="AB64" s="25" t="n">
        <v>0</v>
      </c>
      <c r="AC64" s="25"/>
      <c r="AD64" s="25" t="n">
        <v>0</v>
      </c>
      <c r="AE64" s="25"/>
      <c r="AF64" s="25" t="n">
        <v>0</v>
      </c>
      <c r="AG64" s="25"/>
      <c r="AH64" s="25" t="n">
        <v>0</v>
      </c>
      <c r="AI64" s="25"/>
      <c r="AJ64" s="25" t="n">
        <v>0</v>
      </c>
      <c r="AK64" s="25"/>
      <c r="AL64" s="25" t="n">
        <v>0</v>
      </c>
      <c r="AM64" s="25"/>
      <c r="AN64" s="25" t="n">
        <v>0</v>
      </c>
      <c r="AO64" s="25"/>
      <c r="AP64" s="25" t="n">
        <v>0</v>
      </c>
      <c r="AQ64" s="25"/>
      <c r="AR64" s="25" t="n">
        <v>0</v>
      </c>
      <c r="AS64" s="25"/>
      <c r="AT64" s="25" t="n">
        <v>0</v>
      </c>
      <c r="AU64" s="25"/>
      <c r="AV64" s="25" t="n">
        <v>0</v>
      </c>
      <c r="AW64" s="25"/>
      <c r="AX64" s="25" t="n">
        <v>0</v>
      </c>
      <c r="AY64" s="25"/>
      <c r="AZ64" s="25" t="n">
        <v>0</v>
      </c>
      <c r="BA64" s="25"/>
      <c r="BB64" s="25" t="n">
        <v>0</v>
      </c>
      <c r="BC64" s="26" t="n">
        <v>1915</v>
      </c>
      <c r="BD64" s="26" t="n">
        <v>28725</v>
      </c>
      <c r="BE64" s="27" t="n">
        <v>28725</v>
      </c>
      <c r="BF64" s="25" t="n">
        <v>0</v>
      </c>
      <c r="BG64" s="28" t="n">
        <v>1915</v>
      </c>
      <c r="BH64" s="29" t="n">
        <v>0</v>
      </c>
      <c r="BI64" s="30" t="n">
        <v>28725</v>
      </c>
      <c r="BJ64" s="31" t="n">
        <v>0</v>
      </c>
      <c r="BK64" s="32"/>
      <c r="BL64" s="32"/>
    </row>
    <row r="65" customFormat="false" ht="15" hidden="false" customHeight="false" outlineLevel="0" collapsed="false">
      <c r="A65" s="0" t="n">
        <v>27</v>
      </c>
      <c r="B65" s="16" t="s">
        <v>45</v>
      </c>
      <c r="C65" s="17" t="s">
        <v>46</v>
      </c>
      <c r="D65" s="17" t="s">
        <v>47</v>
      </c>
      <c r="E65" s="18" t="n">
        <v>1789</v>
      </c>
      <c r="F65" s="17" t="s">
        <v>48</v>
      </c>
      <c r="G65" s="17" t="s">
        <v>48</v>
      </c>
      <c r="H65" s="17" t="n">
        <v>4</v>
      </c>
      <c r="I65" s="17" t="s">
        <v>63</v>
      </c>
      <c r="J65" s="19" t="s">
        <v>152</v>
      </c>
      <c r="K65" s="20"/>
      <c r="L65" s="20"/>
      <c r="M65" s="21"/>
      <c r="N65" s="22" t="n">
        <v>0</v>
      </c>
      <c r="O65" s="23"/>
      <c r="P65" s="24"/>
      <c r="Q65" s="25"/>
      <c r="R65" s="25"/>
      <c r="S65" s="25"/>
      <c r="T65" s="25" t="n">
        <v>900</v>
      </c>
      <c r="U65" s="25"/>
      <c r="V65" s="25" t="n">
        <v>0</v>
      </c>
      <c r="W65" s="25"/>
      <c r="X65" s="25" t="n">
        <v>0</v>
      </c>
      <c r="Y65" s="25"/>
      <c r="Z65" s="25" t="n">
        <v>0</v>
      </c>
      <c r="AA65" s="25"/>
      <c r="AB65" s="25" t="n">
        <v>0</v>
      </c>
      <c r="AC65" s="25"/>
      <c r="AD65" s="25" t="n">
        <v>0</v>
      </c>
      <c r="AE65" s="25"/>
      <c r="AF65" s="25" t="n">
        <v>0</v>
      </c>
      <c r="AG65" s="25"/>
      <c r="AH65" s="25" t="n">
        <v>0</v>
      </c>
      <c r="AI65" s="25"/>
      <c r="AJ65" s="25" t="n">
        <v>0</v>
      </c>
      <c r="AK65" s="25"/>
      <c r="AL65" s="25" t="n">
        <v>0</v>
      </c>
      <c r="AM65" s="25"/>
      <c r="AN65" s="25" t="n">
        <v>0</v>
      </c>
      <c r="AO65" s="25"/>
      <c r="AP65" s="25" t="n">
        <v>0</v>
      </c>
      <c r="AQ65" s="25"/>
      <c r="AR65" s="25" t="n">
        <v>0</v>
      </c>
      <c r="AS65" s="25"/>
      <c r="AT65" s="25" t="n">
        <v>0</v>
      </c>
      <c r="AU65" s="25"/>
      <c r="AV65" s="25" t="n">
        <v>0</v>
      </c>
      <c r="AW65" s="25"/>
      <c r="AX65" s="25" t="n">
        <v>0</v>
      </c>
      <c r="AY65" s="25"/>
      <c r="AZ65" s="25" t="n">
        <v>0</v>
      </c>
      <c r="BA65" s="25"/>
      <c r="BB65" s="25" t="n">
        <v>0</v>
      </c>
      <c r="BC65" s="26"/>
      <c r="BD65" s="26" t="n">
        <v>900</v>
      </c>
      <c r="BE65" s="27" t="n">
        <v>900</v>
      </c>
      <c r="BF65" s="25" t="n">
        <v>0</v>
      </c>
      <c r="BG65" s="28" t="n">
        <v>0</v>
      </c>
      <c r="BH65" s="29" t="n">
        <v>0</v>
      </c>
      <c r="BI65" s="30" t="n">
        <v>0</v>
      </c>
      <c r="BJ65" s="31" t="n">
        <v>900</v>
      </c>
      <c r="BK65" s="32" t="s">
        <v>62</v>
      </c>
      <c r="BL65" s="32"/>
    </row>
    <row r="66" customFormat="false" ht="15" hidden="false" customHeight="false" outlineLevel="0" collapsed="false">
      <c r="A66" s="0" t="n">
        <v>28</v>
      </c>
      <c r="B66" s="16" t="s">
        <v>45</v>
      </c>
      <c r="C66" s="17" t="s">
        <v>46</v>
      </c>
      <c r="D66" s="17" t="s">
        <v>47</v>
      </c>
      <c r="E66" s="18" t="n">
        <v>1789</v>
      </c>
      <c r="F66" s="17" t="s">
        <v>48</v>
      </c>
      <c r="G66" s="17" t="s">
        <v>48</v>
      </c>
      <c r="H66" s="17" t="n">
        <v>4</v>
      </c>
      <c r="I66" s="17" t="s">
        <v>78</v>
      </c>
      <c r="J66" s="19" t="s">
        <v>153</v>
      </c>
      <c r="K66" s="20" t="n">
        <v>115</v>
      </c>
      <c r="L66" s="20"/>
      <c r="M66" s="21"/>
      <c r="N66" s="22" t="n">
        <v>115</v>
      </c>
      <c r="O66" s="23" t="s">
        <v>51</v>
      </c>
      <c r="P66" s="24"/>
      <c r="Q66" s="25"/>
      <c r="R66" s="25"/>
      <c r="S66" s="25" t="n">
        <v>32.08</v>
      </c>
      <c r="T66" s="33" t="n">
        <v>3609</v>
      </c>
      <c r="U66" s="25"/>
      <c r="V66" s="25" t="n">
        <v>0</v>
      </c>
      <c r="W66" s="25"/>
      <c r="X66" s="25" t="n">
        <v>0</v>
      </c>
      <c r="Y66" s="25"/>
      <c r="Z66" s="25" t="n">
        <v>0</v>
      </c>
      <c r="AA66" s="25"/>
      <c r="AB66" s="25" t="n">
        <v>0</v>
      </c>
      <c r="AC66" s="25"/>
      <c r="AD66" s="25" t="n">
        <v>0</v>
      </c>
      <c r="AE66" s="25"/>
      <c r="AF66" s="25" t="n">
        <v>0</v>
      </c>
      <c r="AG66" s="25" t="n">
        <v>15</v>
      </c>
      <c r="AH66" s="25" t="n">
        <v>1725</v>
      </c>
      <c r="AI66" s="25"/>
      <c r="AJ66" s="25" t="n">
        <v>0</v>
      </c>
      <c r="AK66" s="25"/>
      <c r="AL66" s="25" t="n">
        <v>0</v>
      </c>
      <c r="AM66" s="25"/>
      <c r="AN66" s="25" t="n">
        <v>0</v>
      </c>
      <c r="AO66" s="25"/>
      <c r="AP66" s="25" t="n">
        <v>0</v>
      </c>
      <c r="AQ66" s="25"/>
      <c r="AR66" s="25" t="n">
        <v>0</v>
      </c>
      <c r="AS66" s="25"/>
      <c r="AT66" s="25" t="n">
        <v>0</v>
      </c>
      <c r="AU66" s="25"/>
      <c r="AV66" s="25" t="n">
        <v>0</v>
      </c>
      <c r="AW66" s="25"/>
      <c r="AX66" s="25" t="n">
        <v>0</v>
      </c>
      <c r="AY66" s="25"/>
      <c r="AZ66" s="25" t="n">
        <v>0</v>
      </c>
      <c r="BA66" s="25"/>
      <c r="BB66" s="25" t="n">
        <v>0</v>
      </c>
      <c r="BC66" s="26" t="n">
        <v>47.08</v>
      </c>
      <c r="BD66" s="26" t="n">
        <v>5334</v>
      </c>
      <c r="BE66" s="27" t="n">
        <v>5334</v>
      </c>
      <c r="BF66" s="25" t="n">
        <v>0</v>
      </c>
      <c r="BG66" s="28" t="n">
        <v>47.08</v>
      </c>
      <c r="BH66" s="29" t="n">
        <v>0</v>
      </c>
      <c r="BI66" s="30" t="n">
        <v>5414.2</v>
      </c>
      <c r="BJ66" s="31" t="n">
        <v>-80.1999999999998</v>
      </c>
      <c r="BK66" s="32" t="s">
        <v>55</v>
      </c>
      <c r="BL66" s="32"/>
    </row>
    <row r="67" customFormat="false" ht="15" hidden="false" customHeight="false" outlineLevel="0" collapsed="false">
      <c r="A67" s="0" t="n">
        <v>29</v>
      </c>
      <c r="B67" s="16" t="s">
        <v>45</v>
      </c>
      <c r="C67" s="17" t="s">
        <v>46</v>
      </c>
      <c r="D67" s="17" t="s">
        <v>47</v>
      </c>
      <c r="E67" s="18" t="n">
        <v>1789</v>
      </c>
      <c r="F67" s="17" t="s">
        <v>48</v>
      </c>
      <c r="G67" s="17" t="s">
        <v>48</v>
      </c>
      <c r="H67" s="17" t="n">
        <v>4</v>
      </c>
      <c r="I67" s="17" t="s">
        <v>78</v>
      </c>
      <c r="J67" s="19" t="s">
        <v>154</v>
      </c>
      <c r="K67" s="20" t="n">
        <v>11</v>
      </c>
      <c r="L67" s="20"/>
      <c r="M67" s="21"/>
      <c r="N67" s="22" t="n">
        <v>11</v>
      </c>
      <c r="O67" s="23" t="s">
        <v>57</v>
      </c>
      <c r="P67" s="24"/>
      <c r="Q67" s="25"/>
      <c r="R67" s="25"/>
      <c r="S67" s="25" t="n">
        <v>145</v>
      </c>
      <c r="T67" s="25" t="n">
        <v>1595</v>
      </c>
      <c r="U67" s="25"/>
      <c r="V67" s="25" t="n">
        <v>0</v>
      </c>
      <c r="W67" s="25"/>
      <c r="X67" s="25" t="n">
        <v>0</v>
      </c>
      <c r="Y67" s="25"/>
      <c r="Z67" s="25" t="n">
        <v>0</v>
      </c>
      <c r="AA67" s="25"/>
      <c r="AB67" s="25" t="n">
        <v>0</v>
      </c>
      <c r="AC67" s="25"/>
      <c r="AD67" s="25" t="n">
        <v>0</v>
      </c>
      <c r="AE67" s="25"/>
      <c r="AF67" s="25" t="n">
        <v>0</v>
      </c>
      <c r="AG67" s="25"/>
      <c r="AH67" s="25" t="n">
        <v>0</v>
      </c>
      <c r="AI67" s="25"/>
      <c r="AJ67" s="25" t="n">
        <v>0</v>
      </c>
      <c r="AK67" s="25"/>
      <c r="AL67" s="25" t="n">
        <v>0</v>
      </c>
      <c r="AM67" s="25"/>
      <c r="AN67" s="25" t="n">
        <v>0</v>
      </c>
      <c r="AO67" s="25"/>
      <c r="AP67" s="25" t="n">
        <v>0</v>
      </c>
      <c r="AQ67" s="25"/>
      <c r="AR67" s="25" t="n">
        <v>0</v>
      </c>
      <c r="AS67" s="25"/>
      <c r="AT67" s="25" t="n">
        <v>0</v>
      </c>
      <c r="AU67" s="25"/>
      <c r="AV67" s="25" t="n">
        <v>0</v>
      </c>
      <c r="AW67" s="25"/>
      <c r="AX67" s="25" t="n">
        <v>0</v>
      </c>
      <c r="AY67" s="25"/>
      <c r="AZ67" s="25" t="n">
        <v>0</v>
      </c>
      <c r="BA67" s="25"/>
      <c r="BB67" s="25" t="n">
        <v>0</v>
      </c>
      <c r="BC67" s="26" t="n">
        <v>145</v>
      </c>
      <c r="BD67" s="26" t="n">
        <v>1595</v>
      </c>
      <c r="BE67" s="27" t="n">
        <v>1595</v>
      </c>
      <c r="BF67" s="25" t="n">
        <v>0</v>
      </c>
      <c r="BG67" s="28" t="n">
        <v>145</v>
      </c>
      <c r="BH67" s="29" t="n">
        <v>0</v>
      </c>
      <c r="BI67" s="30" t="n">
        <v>1595</v>
      </c>
      <c r="BJ67" s="31" t="n">
        <v>0</v>
      </c>
      <c r="BK67" s="32"/>
      <c r="BL67" s="32"/>
    </row>
    <row r="68" customFormat="false" ht="15" hidden="false" customHeight="false" outlineLevel="0" collapsed="false">
      <c r="A68" s="0" t="n">
        <v>30</v>
      </c>
      <c r="B68" s="16" t="s">
        <v>45</v>
      </c>
      <c r="C68" s="17" t="s">
        <v>46</v>
      </c>
      <c r="D68" s="17" t="s">
        <v>47</v>
      </c>
      <c r="E68" s="18" t="n">
        <v>1789</v>
      </c>
      <c r="F68" s="17" t="s">
        <v>48</v>
      </c>
      <c r="G68" s="17" t="s">
        <v>48</v>
      </c>
      <c r="H68" s="17" t="n">
        <v>4</v>
      </c>
      <c r="I68" s="17" t="s">
        <v>78</v>
      </c>
      <c r="J68" s="19" t="s">
        <v>155</v>
      </c>
      <c r="K68" s="20"/>
      <c r="L68" s="20" t="n">
        <v>50</v>
      </c>
      <c r="M68" s="21"/>
      <c r="N68" s="22" t="n">
        <v>2.5</v>
      </c>
      <c r="O68" s="23" t="s">
        <v>57</v>
      </c>
      <c r="P68" s="24"/>
      <c r="Q68" s="25"/>
      <c r="R68" s="25"/>
      <c r="S68" s="25" t="n">
        <v>1119</v>
      </c>
      <c r="T68" s="25" t="n">
        <v>2797</v>
      </c>
      <c r="U68" s="25"/>
      <c r="V68" s="25" t="n">
        <v>0</v>
      </c>
      <c r="W68" s="25"/>
      <c r="X68" s="25" t="n">
        <v>0</v>
      </c>
      <c r="Y68" s="25"/>
      <c r="Z68" s="25" t="n">
        <v>0</v>
      </c>
      <c r="AA68" s="25"/>
      <c r="AB68" s="25" t="n">
        <v>0</v>
      </c>
      <c r="AC68" s="25"/>
      <c r="AD68" s="25" t="n">
        <v>0</v>
      </c>
      <c r="AE68" s="25"/>
      <c r="AF68" s="25" t="n">
        <v>0</v>
      </c>
      <c r="AG68" s="25"/>
      <c r="AH68" s="25" t="n">
        <v>0</v>
      </c>
      <c r="AI68" s="25"/>
      <c r="AJ68" s="25" t="n">
        <v>0</v>
      </c>
      <c r="AK68" s="25" t="n">
        <v>100</v>
      </c>
      <c r="AL68" s="25" t="n">
        <v>250</v>
      </c>
      <c r="AM68" s="25"/>
      <c r="AN68" s="25" t="n">
        <v>0</v>
      </c>
      <c r="AO68" s="25"/>
      <c r="AP68" s="25" t="n">
        <v>0</v>
      </c>
      <c r="AQ68" s="25"/>
      <c r="AR68" s="25" t="n">
        <v>0</v>
      </c>
      <c r="AS68" s="25"/>
      <c r="AT68" s="25" t="n">
        <v>0</v>
      </c>
      <c r="AU68" s="25"/>
      <c r="AV68" s="25" t="n">
        <v>0</v>
      </c>
      <c r="AW68" s="25"/>
      <c r="AX68" s="25" t="n">
        <v>0</v>
      </c>
      <c r="AY68" s="25"/>
      <c r="AZ68" s="25" t="n">
        <v>0</v>
      </c>
      <c r="BA68" s="25"/>
      <c r="BB68" s="25" t="n">
        <v>0</v>
      </c>
      <c r="BC68" s="26" t="n">
        <v>1219</v>
      </c>
      <c r="BD68" s="26" t="n">
        <v>3047</v>
      </c>
      <c r="BE68" s="27" t="n">
        <v>3047</v>
      </c>
      <c r="BF68" s="25" t="n">
        <v>0</v>
      </c>
      <c r="BG68" s="28" t="n">
        <v>1219</v>
      </c>
      <c r="BH68" s="29" t="n">
        <v>0</v>
      </c>
      <c r="BI68" s="30" t="n">
        <v>3047.5</v>
      </c>
      <c r="BJ68" s="31" t="n">
        <v>-0.5</v>
      </c>
      <c r="BK68" s="32" t="s">
        <v>55</v>
      </c>
      <c r="BL68" s="32"/>
    </row>
    <row r="69" customFormat="false" ht="15" hidden="false" customHeight="false" outlineLevel="0" collapsed="false">
      <c r="A69" s="0" t="n">
        <v>31</v>
      </c>
      <c r="B69" s="16" t="s">
        <v>45</v>
      </c>
      <c r="C69" s="17" t="s">
        <v>46</v>
      </c>
      <c r="D69" s="17" t="s">
        <v>47</v>
      </c>
      <c r="E69" s="18" t="n">
        <v>1789</v>
      </c>
      <c r="F69" s="17" t="s">
        <v>48</v>
      </c>
      <c r="G69" s="17" t="s">
        <v>48</v>
      </c>
      <c r="H69" s="17" t="n">
        <v>4</v>
      </c>
      <c r="I69" s="17" t="s">
        <v>69</v>
      </c>
      <c r="J69" s="19" t="s">
        <v>155</v>
      </c>
      <c r="K69" s="20"/>
      <c r="L69" s="20" t="n">
        <v>50</v>
      </c>
      <c r="M69" s="21"/>
      <c r="N69" s="22" t="n">
        <v>2.5</v>
      </c>
      <c r="O69" s="23" t="s">
        <v>57</v>
      </c>
      <c r="P69" s="24"/>
      <c r="Q69" s="25"/>
      <c r="R69" s="25"/>
      <c r="S69" s="25" t="n">
        <v>360</v>
      </c>
      <c r="T69" s="25" t="n">
        <v>900</v>
      </c>
      <c r="U69" s="25"/>
      <c r="V69" s="25" t="n">
        <v>0</v>
      </c>
      <c r="W69" s="25"/>
      <c r="X69" s="25" t="n">
        <v>0</v>
      </c>
      <c r="Y69" s="25"/>
      <c r="Z69" s="25" t="n">
        <v>0</v>
      </c>
      <c r="AA69" s="25"/>
      <c r="AB69" s="25" t="n">
        <v>0</v>
      </c>
      <c r="AC69" s="25"/>
      <c r="AD69" s="25" t="n">
        <v>0</v>
      </c>
      <c r="AE69" s="25"/>
      <c r="AF69" s="25" t="n">
        <v>0</v>
      </c>
      <c r="AG69" s="25"/>
      <c r="AH69" s="25" t="n">
        <v>0</v>
      </c>
      <c r="AI69" s="25"/>
      <c r="AJ69" s="25" t="n">
        <v>0</v>
      </c>
      <c r="AK69" s="25"/>
      <c r="AL69" s="25" t="n">
        <v>0</v>
      </c>
      <c r="AM69" s="25"/>
      <c r="AN69" s="25" t="n">
        <v>0</v>
      </c>
      <c r="AO69" s="25"/>
      <c r="AP69" s="25" t="n">
        <v>0</v>
      </c>
      <c r="AQ69" s="25"/>
      <c r="AR69" s="25" t="n">
        <v>0</v>
      </c>
      <c r="AS69" s="25"/>
      <c r="AT69" s="25" t="n">
        <v>0</v>
      </c>
      <c r="AU69" s="25"/>
      <c r="AV69" s="25" t="n">
        <v>0</v>
      </c>
      <c r="AW69" s="25"/>
      <c r="AX69" s="25" t="n">
        <v>0</v>
      </c>
      <c r="AY69" s="25"/>
      <c r="AZ69" s="25" t="n">
        <v>0</v>
      </c>
      <c r="BA69" s="25"/>
      <c r="BB69" s="25" t="n">
        <v>0</v>
      </c>
      <c r="BC69" s="26" t="n">
        <v>360</v>
      </c>
      <c r="BD69" s="26" t="n">
        <v>900</v>
      </c>
      <c r="BE69" s="27" t="n">
        <v>900</v>
      </c>
      <c r="BF69" s="25" t="n">
        <v>0</v>
      </c>
      <c r="BG69" s="28" t="n">
        <v>360</v>
      </c>
      <c r="BH69" s="29" t="n">
        <v>0</v>
      </c>
      <c r="BI69" s="30" t="n">
        <v>900</v>
      </c>
      <c r="BJ69" s="31" t="n">
        <v>0</v>
      </c>
      <c r="BK69" s="32"/>
      <c r="BL69" s="32"/>
    </row>
    <row r="70" customFormat="false" ht="15" hidden="false" customHeight="false" outlineLevel="0" collapsed="false">
      <c r="A70" s="0" t="n">
        <v>32</v>
      </c>
      <c r="B70" s="16" t="s">
        <v>45</v>
      </c>
      <c r="C70" s="17" t="s">
        <v>46</v>
      </c>
      <c r="D70" s="17" t="s">
        <v>47</v>
      </c>
      <c r="E70" s="18" t="n">
        <v>1789</v>
      </c>
      <c r="F70" s="17" t="s">
        <v>48</v>
      </c>
      <c r="G70" s="17" t="s">
        <v>48</v>
      </c>
      <c r="H70" s="17" t="n">
        <v>4</v>
      </c>
      <c r="I70" s="17" t="s">
        <v>156</v>
      </c>
      <c r="J70" s="19" t="s">
        <v>155</v>
      </c>
      <c r="K70" s="20" t="n">
        <v>6</v>
      </c>
      <c r="L70" s="20"/>
      <c r="M70" s="21"/>
      <c r="N70" s="22" t="n">
        <v>6</v>
      </c>
      <c r="O70" s="23" t="s">
        <v>57</v>
      </c>
      <c r="P70" s="24"/>
      <c r="Q70" s="25"/>
      <c r="R70" s="25"/>
      <c r="S70" s="25" t="n">
        <v>260</v>
      </c>
      <c r="T70" s="25" t="n">
        <v>1560</v>
      </c>
      <c r="U70" s="25"/>
      <c r="V70" s="25" t="n">
        <v>0</v>
      </c>
      <c r="W70" s="25"/>
      <c r="X70" s="25" t="n">
        <v>0</v>
      </c>
      <c r="Y70" s="25"/>
      <c r="Z70" s="25" t="n">
        <v>0</v>
      </c>
      <c r="AA70" s="25"/>
      <c r="AB70" s="25" t="n">
        <v>0</v>
      </c>
      <c r="AC70" s="25"/>
      <c r="AD70" s="25" t="n">
        <v>0</v>
      </c>
      <c r="AE70" s="25"/>
      <c r="AF70" s="25" t="n">
        <v>0</v>
      </c>
      <c r="AG70" s="25"/>
      <c r="AH70" s="25" t="n">
        <v>0</v>
      </c>
      <c r="AI70" s="25"/>
      <c r="AJ70" s="25" t="n">
        <v>0</v>
      </c>
      <c r="AK70" s="25"/>
      <c r="AL70" s="25" t="n">
        <v>0</v>
      </c>
      <c r="AM70" s="25"/>
      <c r="AN70" s="25" t="n">
        <v>0</v>
      </c>
      <c r="AO70" s="25"/>
      <c r="AP70" s="25" t="n">
        <v>0</v>
      </c>
      <c r="AQ70" s="25"/>
      <c r="AR70" s="25" t="n">
        <v>0</v>
      </c>
      <c r="AS70" s="25"/>
      <c r="AT70" s="25" t="n">
        <v>0</v>
      </c>
      <c r="AU70" s="25"/>
      <c r="AV70" s="25" t="n">
        <v>0</v>
      </c>
      <c r="AW70" s="25"/>
      <c r="AX70" s="25" t="n">
        <v>0</v>
      </c>
      <c r="AY70" s="25"/>
      <c r="AZ70" s="25" t="n">
        <v>0</v>
      </c>
      <c r="BA70" s="25"/>
      <c r="BB70" s="25" t="n">
        <v>0</v>
      </c>
      <c r="BC70" s="26" t="n">
        <v>260</v>
      </c>
      <c r="BD70" s="26" t="n">
        <v>1560</v>
      </c>
      <c r="BE70" s="27" t="n">
        <v>1560</v>
      </c>
      <c r="BF70" s="25" t="n">
        <v>0</v>
      </c>
      <c r="BG70" s="28" t="n">
        <v>260</v>
      </c>
      <c r="BH70" s="29" t="n">
        <v>0</v>
      </c>
      <c r="BI70" s="30" t="n">
        <v>1560</v>
      </c>
      <c r="BJ70" s="31" t="n">
        <v>0</v>
      </c>
      <c r="BK70" s="32"/>
      <c r="BL70" s="32"/>
    </row>
    <row r="71" customFormat="false" ht="15" hidden="false" customHeight="false" outlineLevel="0" collapsed="false">
      <c r="A71" s="0" t="n">
        <v>33</v>
      </c>
      <c r="B71" s="16" t="s">
        <v>45</v>
      </c>
      <c r="C71" s="17" t="s">
        <v>46</v>
      </c>
      <c r="D71" s="17" t="s">
        <v>47</v>
      </c>
      <c r="E71" s="18" t="n">
        <v>1789</v>
      </c>
      <c r="F71" s="17" t="s">
        <v>48</v>
      </c>
      <c r="G71" s="17" t="s">
        <v>48</v>
      </c>
      <c r="H71" s="17" t="n">
        <v>4</v>
      </c>
      <c r="I71" s="17" t="s">
        <v>49</v>
      </c>
      <c r="J71" s="19" t="s">
        <v>157</v>
      </c>
      <c r="K71" s="20" t="n">
        <v>60</v>
      </c>
      <c r="L71" s="20"/>
      <c r="M71" s="21"/>
      <c r="N71" s="22" t="n">
        <v>60</v>
      </c>
      <c r="O71" s="23" t="s">
        <v>51</v>
      </c>
      <c r="P71" s="24"/>
      <c r="Q71" s="25"/>
      <c r="R71" s="25"/>
      <c r="S71" s="25" t="n">
        <v>137.2</v>
      </c>
      <c r="T71" s="25" t="n">
        <v>8232</v>
      </c>
      <c r="U71" s="25"/>
      <c r="V71" s="25" t="n">
        <v>0</v>
      </c>
      <c r="W71" s="25"/>
      <c r="X71" s="25" t="n">
        <v>0</v>
      </c>
      <c r="Y71" s="25"/>
      <c r="Z71" s="25" t="n">
        <v>0</v>
      </c>
      <c r="AA71" s="25"/>
      <c r="AB71" s="25" t="n">
        <v>0</v>
      </c>
      <c r="AC71" s="25"/>
      <c r="AD71" s="25" t="n">
        <v>0</v>
      </c>
      <c r="AE71" s="25"/>
      <c r="AF71" s="25" t="n">
        <v>0</v>
      </c>
      <c r="AG71" s="25" t="n">
        <v>7.2</v>
      </c>
      <c r="AH71" s="25" t="n">
        <v>432</v>
      </c>
      <c r="AI71" s="25"/>
      <c r="AJ71" s="25" t="n">
        <v>0</v>
      </c>
      <c r="AK71" s="25"/>
      <c r="AL71" s="25" t="n">
        <v>0</v>
      </c>
      <c r="AM71" s="25"/>
      <c r="AN71" s="25" t="n">
        <v>0</v>
      </c>
      <c r="AO71" s="25"/>
      <c r="AP71" s="25" t="n">
        <v>0</v>
      </c>
      <c r="AQ71" s="25"/>
      <c r="AR71" s="25" t="n">
        <v>0</v>
      </c>
      <c r="AS71" s="25"/>
      <c r="AT71" s="25" t="n">
        <v>0</v>
      </c>
      <c r="AU71" s="25"/>
      <c r="AV71" s="25" t="n">
        <v>0</v>
      </c>
      <c r="AW71" s="25"/>
      <c r="AX71" s="25" t="n">
        <v>0</v>
      </c>
      <c r="AY71" s="25"/>
      <c r="AZ71" s="25" t="n">
        <v>0</v>
      </c>
      <c r="BA71" s="25"/>
      <c r="BB71" s="25" t="n">
        <v>0</v>
      </c>
      <c r="BC71" s="26" t="n">
        <v>144.4</v>
      </c>
      <c r="BD71" s="26" t="n">
        <v>8664</v>
      </c>
      <c r="BE71" s="27" t="n">
        <v>8664</v>
      </c>
      <c r="BF71" s="25" t="n">
        <v>0</v>
      </c>
      <c r="BG71" s="28" t="n">
        <v>144.4</v>
      </c>
      <c r="BH71" s="29" t="n">
        <v>0</v>
      </c>
      <c r="BI71" s="30" t="n">
        <v>8664</v>
      </c>
      <c r="BJ71" s="31" t="n">
        <v>0</v>
      </c>
      <c r="BK71" s="32"/>
      <c r="BL71" s="32"/>
    </row>
    <row r="72" customFormat="false" ht="15" hidden="false" customHeight="false" outlineLevel="0" collapsed="false">
      <c r="A72" s="0" t="n">
        <v>34</v>
      </c>
      <c r="B72" s="16" t="s">
        <v>45</v>
      </c>
      <c r="C72" s="17" t="s">
        <v>46</v>
      </c>
      <c r="D72" s="17" t="s">
        <v>47</v>
      </c>
      <c r="E72" s="18" t="n">
        <v>1789</v>
      </c>
      <c r="F72" s="17" t="s">
        <v>48</v>
      </c>
      <c r="G72" s="17" t="s">
        <v>48</v>
      </c>
      <c r="H72" s="17" t="n">
        <v>4</v>
      </c>
      <c r="I72" s="17" t="s">
        <v>158</v>
      </c>
      <c r="J72" s="19" t="s">
        <v>157</v>
      </c>
      <c r="K72" s="20"/>
      <c r="L72" s="20" t="n">
        <v>24</v>
      </c>
      <c r="M72" s="21"/>
      <c r="N72" s="22" t="n">
        <v>1.2</v>
      </c>
      <c r="O72" s="23" t="s">
        <v>57</v>
      </c>
      <c r="P72" s="24"/>
      <c r="Q72" s="25"/>
      <c r="R72" s="25"/>
      <c r="S72" s="25" t="n">
        <v>1420</v>
      </c>
      <c r="T72" s="25" t="n">
        <v>1704</v>
      </c>
      <c r="U72" s="25"/>
      <c r="V72" s="25" t="n">
        <v>0</v>
      </c>
      <c r="W72" s="25"/>
      <c r="X72" s="25" t="n">
        <v>0</v>
      </c>
      <c r="Y72" s="25"/>
      <c r="Z72" s="25" t="n">
        <v>0</v>
      </c>
      <c r="AA72" s="25"/>
      <c r="AB72" s="25" t="n">
        <v>0</v>
      </c>
      <c r="AC72" s="25"/>
      <c r="AD72" s="25" t="n">
        <v>0</v>
      </c>
      <c r="AE72" s="25"/>
      <c r="AF72" s="25" t="n">
        <v>0</v>
      </c>
      <c r="AG72" s="25" t="n">
        <v>120</v>
      </c>
      <c r="AH72" s="25" t="n">
        <v>144</v>
      </c>
      <c r="AI72" s="25"/>
      <c r="AJ72" s="25" t="n">
        <v>0</v>
      </c>
      <c r="AK72" s="25"/>
      <c r="AL72" s="25" t="n">
        <v>0</v>
      </c>
      <c r="AM72" s="25"/>
      <c r="AN72" s="25" t="n">
        <v>0</v>
      </c>
      <c r="AO72" s="25"/>
      <c r="AP72" s="25" t="n">
        <v>0</v>
      </c>
      <c r="AQ72" s="25"/>
      <c r="AR72" s="25" t="n">
        <v>0</v>
      </c>
      <c r="AS72" s="25"/>
      <c r="AT72" s="25" t="n">
        <v>0</v>
      </c>
      <c r="AU72" s="25"/>
      <c r="AV72" s="25" t="n">
        <v>0</v>
      </c>
      <c r="AW72" s="25"/>
      <c r="AX72" s="25" t="n">
        <v>0</v>
      </c>
      <c r="AY72" s="25"/>
      <c r="AZ72" s="25" t="n">
        <v>0</v>
      </c>
      <c r="BA72" s="25"/>
      <c r="BB72" s="25" t="n">
        <v>0</v>
      </c>
      <c r="BC72" s="26" t="n">
        <v>1540</v>
      </c>
      <c r="BD72" s="26" t="n">
        <v>1848</v>
      </c>
      <c r="BE72" s="27" t="n">
        <v>1848</v>
      </c>
      <c r="BF72" s="25" t="n">
        <v>0</v>
      </c>
      <c r="BG72" s="28" t="n">
        <v>1540</v>
      </c>
      <c r="BH72" s="29" t="n">
        <v>0</v>
      </c>
      <c r="BI72" s="30" t="n">
        <v>1848</v>
      </c>
      <c r="BJ72" s="31" t="n">
        <v>0</v>
      </c>
      <c r="BK72" s="32"/>
      <c r="BL72" s="32"/>
    </row>
    <row r="73" customFormat="false" ht="15" hidden="false" customHeight="false" outlineLevel="0" collapsed="false">
      <c r="A73" s="0" t="n">
        <v>35</v>
      </c>
      <c r="B73" s="16" t="s">
        <v>45</v>
      </c>
      <c r="C73" s="17" t="s">
        <v>46</v>
      </c>
      <c r="D73" s="17" t="s">
        <v>47</v>
      </c>
      <c r="E73" s="18" t="n">
        <v>1789</v>
      </c>
      <c r="F73" s="17" t="s">
        <v>48</v>
      </c>
      <c r="G73" s="17" t="s">
        <v>48</v>
      </c>
      <c r="H73" s="17" t="n">
        <v>4</v>
      </c>
      <c r="I73" s="17" t="s">
        <v>78</v>
      </c>
      <c r="J73" s="19" t="s">
        <v>159</v>
      </c>
      <c r="K73" s="20" t="n">
        <v>2</v>
      </c>
      <c r="L73" s="20"/>
      <c r="M73" s="21"/>
      <c r="N73" s="22" t="n">
        <v>2</v>
      </c>
      <c r="O73" s="23" t="s">
        <v>160</v>
      </c>
      <c r="P73" s="24" t="s">
        <v>161</v>
      </c>
      <c r="Q73" s="25" t="n">
        <v>111</v>
      </c>
      <c r="R73" s="25" t="n">
        <v>222</v>
      </c>
      <c r="S73" s="25" t="n">
        <v>110</v>
      </c>
      <c r="T73" s="25" t="n">
        <v>220</v>
      </c>
      <c r="U73" s="25"/>
      <c r="V73" s="25" t="n">
        <v>0</v>
      </c>
      <c r="W73" s="25"/>
      <c r="X73" s="25" t="n">
        <v>0</v>
      </c>
      <c r="Y73" s="25"/>
      <c r="Z73" s="25" t="n">
        <v>0</v>
      </c>
      <c r="AA73" s="25"/>
      <c r="AB73" s="25" t="n">
        <v>0</v>
      </c>
      <c r="AC73" s="25"/>
      <c r="AD73" s="25" t="n">
        <v>0</v>
      </c>
      <c r="AE73" s="25"/>
      <c r="AF73" s="25" t="n">
        <v>0</v>
      </c>
      <c r="AG73" s="25" t="n">
        <v>1544</v>
      </c>
      <c r="AH73" s="25" t="n">
        <v>3088</v>
      </c>
      <c r="AI73" s="25" t="n">
        <v>992</v>
      </c>
      <c r="AJ73" s="25" t="n">
        <v>1984</v>
      </c>
      <c r="AK73" s="25" t="n">
        <v>687</v>
      </c>
      <c r="AL73" s="25" t="n">
        <v>1374</v>
      </c>
      <c r="AM73" s="25" t="n">
        <v>63</v>
      </c>
      <c r="AN73" s="25" t="n">
        <v>126</v>
      </c>
      <c r="AO73" s="25"/>
      <c r="AP73" s="25" t="n">
        <v>0</v>
      </c>
      <c r="AQ73" s="25"/>
      <c r="AR73" s="25" t="n">
        <v>0</v>
      </c>
      <c r="AS73" s="25" t="n">
        <v>608</v>
      </c>
      <c r="AT73" s="25" t="n">
        <v>1216</v>
      </c>
      <c r="AU73" s="25"/>
      <c r="AV73" s="25" t="n">
        <v>0</v>
      </c>
      <c r="AW73" s="25" t="n">
        <v>219</v>
      </c>
      <c r="AX73" s="25" t="n">
        <v>438</v>
      </c>
      <c r="AY73" s="25" t="n">
        <v>199</v>
      </c>
      <c r="AZ73" s="25" t="n">
        <v>398</v>
      </c>
      <c r="BA73" s="25" t="n">
        <v>322</v>
      </c>
      <c r="BB73" s="25" t="n">
        <v>644</v>
      </c>
      <c r="BC73" s="26" t="n">
        <v>4744</v>
      </c>
      <c r="BD73" s="26" t="n">
        <v>9488</v>
      </c>
      <c r="BE73" s="27" t="n">
        <v>9488</v>
      </c>
      <c r="BF73" s="25" t="n">
        <v>0</v>
      </c>
      <c r="BG73" s="28" t="n">
        <v>4744</v>
      </c>
      <c r="BH73" s="29" t="n">
        <v>0</v>
      </c>
      <c r="BI73" s="30" t="n">
        <v>9488</v>
      </c>
      <c r="BJ73" s="31" t="n">
        <v>0</v>
      </c>
      <c r="BK73" s="32"/>
      <c r="BL73" s="32"/>
    </row>
    <row r="74" customFormat="false" ht="15" hidden="false" customHeight="false" outlineLevel="0" collapsed="false">
      <c r="A74" s="0" t="n">
        <v>36</v>
      </c>
      <c r="B74" s="16" t="s">
        <v>45</v>
      </c>
      <c r="C74" s="17" t="s">
        <v>46</v>
      </c>
      <c r="D74" s="17" t="s">
        <v>47</v>
      </c>
      <c r="E74" s="18" t="n">
        <v>1789</v>
      </c>
      <c r="F74" s="17" t="s">
        <v>48</v>
      </c>
      <c r="G74" s="17" t="s">
        <v>48</v>
      </c>
      <c r="H74" s="17" t="n">
        <v>4</v>
      </c>
      <c r="I74" s="17" t="s">
        <v>52</v>
      </c>
      <c r="J74" s="19" t="s">
        <v>162</v>
      </c>
      <c r="K74" s="20"/>
      <c r="L74" s="20"/>
      <c r="M74" s="21"/>
      <c r="N74" s="22" t="n">
        <v>0</v>
      </c>
      <c r="O74" s="23"/>
      <c r="P74" s="24" t="s">
        <v>94</v>
      </c>
      <c r="Q74" s="25"/>
      <c r="R74" s="25" t="n">
        <v>144</v>
      </c>
      <c r="S74" s="25"/>
      <c r="T74" s="25" t="n">
        <v>0</v>
      </c>
      <c r="U74" s="25"/>
      <c r="V74" s="25" t="n">
        <v>0</v>
      </c>
      <c r="W74" s="25"/>
      <c r="X74" s="25" t="n">
        <v>0</v>
      </c>
      <c r="Y74" s="25"/>
      <c r="Z74" s="25" t="n">
        <v>0</v>
      </c>
      <c r="AA74" s="25"/>
      <c r="AB74" s="25" t="n">
        <v>0</v>
      </c>
      <c r="AC74" s="25"/>
      <c r="AD74" s="25" t="n">
        <v>0</v>
      </c>
      <c r="AE74" s="25"/>
      <c r="AF74" s="25" t="n">
        <v>0</v>
      </c>
      <c r="AG74" s="25"/>
      <c r="AH74" s="25" t="n">
        <v>8176</v>
      </c>
      <c r="AI74" s="25"/>
      <c r="AJ74" s="25" t="n">
        <v>1686</v>
      </c>
      <c r="AK74" s="25"/>
      <c r="AL74" s="25" t="n">
        <v>1578</v>
      </c>
      <c r="AM74" s="25"/>
      <c r="AN74" s="25" t="n">
        <v>168</v>
      </c>
      <c r="AO74" s="25"/>
      <c r="AP74" s="25" t="n">
        <v>0</v>
      </c>
      <c r="AQ74" s="25"/>
      <c r="AR74" s="25" t="n">
        <v>0</v>
      </c>
      <c r="AS74" s="25"/>
      <c r="AT74" s="25" t="n">
        <v>378</v>
      </c>
      <c r="AU74" s="25"/>
      <c r="AV74" s="25" t="n">
        <v>120</v>
      </c>
      <c r="AW74" s="25"/>
      <c r="AX74" s="25" t="n">
        <v>306</v>
      </c>
      <c r="AY74" s="25"/>
      <c r="AZ74" s="25" t="n">
        <v>948</v>
      </c>
      <c r="BA74" s="25"/>
      <c r="BB74" s="25" t="n">
        <v>204</v>
      </c>
      <c r="BC74" s="26"/>
      <c r="BD74" s="26" t="n">
        <v>13564</v>
      </c>
      <c r="BE74" s="27" t="n">
        <v>13564</v>
      </c>
      <c r="BF74" s="25" t="n">
        <v>0</v>
      </c>
      <c r="BG74" s="28" t="n">
        <v>0</v>
      </c>
      <c r="BH74" s="29" t="n">
        <v>0</v>
      </c>
      <c r="BI74" s="30" t="n">
        <v>0</v>
      </c>
      <c r="BJ74" s="31" t="n">
        <v>13564</v>
      </c>
      <c r="BK74" s="32" t="s">
        <v>62</v>
      </c>
      <c r="BL74" s="32"/>
    </row>
    <row r="75" customFormat="false" ht="15" hidden="false" customHeight="false" outlineLevel="0" collapsed="false">
      <c r="A75" s="0" t="n">
        <v>37</v>
      </c>
      <c r="B75" s="16" t="s">
        <v>45</v>
      </c>
      <c r="C75" s="17" t="s">
        <v>46</v>
      </c>
      <c r="D75" s="17" t="s">
        <v>47</v>
      </c>
      <c r="E75" s="18" t="n">
        <v>1789</v>
      </c>
      <c r="F75" s="17" t="s">
        <v>48</v>
      </c>
      <c r="G75" s="17" t="s">
        <v>48</v>
      </c>
      <c r="H75" s="17" t="n">
        <v>4</v>
      </c>
      <c r="I75" s="17" t="s">
        <v>52</v>
      </c>
      <c r="J75" s="19" t="s">
        <v>163</v>
      </c>
      <c r="K75" s="20"/>
      <c r="L75" s="20" t="n">
        <v>22</v>
      </c>
      <c r="M75" s="21"/>
      <c r="N75" s="22" t="n">
        <v>1.1</v>
      </c>
      <c r="O75" s="23" t="s">
        <v>57</v>
      </c>
      <c r="P75" s="24"/>
      <c r="Q75" s="25"/>
      <c r="R75" s="25"/>
      <c r="S75" s="25"/>
      <c r="T75" s="25" t="n">
        <v>0</v>
      </c>
      <c r="U75" s="25"/>
      <c r="V75" s="25" t="n">
        <v>0</v>
      </c>
      <c r="W75" s="25"/>
      <c r="X75" s="25" t="n">
        <v>0</v>
      </c>
      <c r="Y75" s="25"/>
      <c r="Z75" s="25" t="n">
        <v>0</v>
      </c>
      <c r="AA75" s="25"/>
      <c r="AB75" s="25" t="n">
        <v>0</v>
      </c>
      <c r="AC75" s="25"/>
      <c r="AD75" s="25" t="n">
        <v>0</v>
      </c>
      <c r="AE75" s="25"/>
      <c r="AF75" s="25" t="n">
        <v>0</v>
      </c>
      <c r="AG75" s="25" t="n">
        <v>4464</v>
      </c>
      <c r="AH75" s="25" t="n">
        <v>4910</v>
      </c>
      <c r="AI75" s="25" t="n">
        <v>487</v>
      </c>
      <c r="AJ75" s="25" t="n">
        <v>536</v>
      </c>
      <c r="AK75" s="25" t="n">
        <v>1470</v>
      </c>
      <c r="AL75" s="25" t="n">
        <v>1617</v>
      </c>
      <c r="AM75" s="25" t="n">
        <v>283</v>
      </c>
      <c r="AN75" s="25" t="n">
        <v>311</v>
      </c>
      <c r="AO75" s="25"/>
      <c r="AP75" s="25" t="n">
        <v>0</v>
      </c>
      <c r="AQ75" s="25"/>
      <c r="AR75" s="25" t="n">
        <v>0</v>
      </c>
      <c r="AS75" s="25" t="n">
        <v>724</v>
      </c>
      <c r="AT75" s="25" t="n">
        <v>796</v>
      </c>
      <c r="AU75" s="25" t="n">
        <v>240</v>
      </c>
      <c r="AV75" s="25" t="n">
        <v>264</v>
      </c>
      <c r="AW75" s="25" t="n">
        <v>641</v>
      </c>
      <c r="AX75" s="25" t="n">
        <v>705</v>
      </c>
      <c r="AY75" s="25" t="n">
        <v>902</v>
      </c>
      <c r="AZ75" s="25" t="n">
        <v>992</v>
      </c>
      <c r="BA75" s="25" t="n">
        <v>558</v>
      </c>
      <c r="BB75" s="25" t="n">
        <v>614</v>
      </c>
      <c r="BC75" s="26" t="n">
        <v>9769</v>
      </c>
      <c r="BD75" s="26" t="n">
        <v>10745</v>
      </c>
      <c r="BE75" s="27" t="n">
        <v>10745</v>
      </c>
      <c r="BF75" s="25" t="n">
        <v>0</v>
      </c>
      <c r="BG75" s="28" t="n">
        <v>9769</v>
      </c>
      <c r="BH75" s="29" t="n">
        <v>0</v>
      </c>
      <c r="BI75" s="30" t="n">
        <v>10745.9</v>
      </c>
      <c r="BJ75" s="31" t="n">
        <v>-0.900000000001455</v>
      </c>
      <c r="BK75" s="32" t="s">
        <v>55</v>
      </c>
      <c r="BL75" s="32"/>
    </row>
    <row r="76" customFormat="false" ht="15" hidden="false" customHeight="false" outlineLevel="0" collapsed="false">
      <c r="A76" s="0" t="n">
        <v>38</v>
      </c>
      <c r="B76" s="16" t="s">
        <v>45</v>
      </c>
      <c r="C76" s="17" t="s">
        <v>46</v>
      </c>
      <c r="D76" s="17" t="s">
        <v>47</v>
      </c>
      <c r="E76" s="18" t="n">
        <v>1789</v>
      </c>
      <c r="F76" s="17" t="s">
        <v>48</v>
      </c>
      <c r="G76" s="17" t="s">
        <v>48</v>
      </c>
      <c r="H76" s="17" t="n">
        <v>4</v>
      </c>
      <c r="I76" s="17"/>
      <c r="J76" s="19" t="s">
        <v>164</v>
      </c>
      <c r="K76" s="20"/>
      <c r="L76" s="20"/>
      <c r="M76" s="21"/>
      <c r="N76" s="22" t="n">
        <v>0</v>
      </c>
      <c r="O76" s="23"/>
      <c r="P76" s="24" t="s">
        <v>165</v>
      </c>
      <c r="Q76" s="25"/>
      <c r="R76" s="25" t="n">
        <v>1102</v>
      </c>
      <c r="S76" s="25"/>
      <c r="T76" s="25" t="n">
        <v>511</v>
      </c>
      <c r="U76" s="25"/>
      <c r="V76" s="25" t="n">
        <v>0</v>
      </c>
      <c r="W76" s="25"/>
      <c r="X76" s="25" t="n">
        <v>0</v>
      </c>
      <c r="Y76" s="25"/>
      <c r="Z76" s="25" t="n">
        <v>0</v>
      </c>
      <c r="AA76" s="25"/>
      <c r="AB76" s="25" t="n">
        <v>0</v>
      </c>
      <c r="AC76" s="25"/>
      <c r="AD76" s="25" t="n">
        <v>0</v>
      </c>
      <c r="AE76" s="25"/>
      <c r="AF76" s="25" t="n">
        <v>0</v>
      </c>
      <c r="AG76" s="25"/>
      <c r="AH76" s="25" t="n">
        <v>799</v>
      </c>
      <c r="AI76" s="25"/>
      <c r="AJ76" s="25" t="n">
        <v>265</v>
      </c>
      <c r="AK76" s="25"/>
      <c r="AL76" s="25" t="n">
        <v>0</v>
      </c>
      <c r="AM76" s="25"/>
      <c r="AN76" s="25" t="n">
        <v>110</v>
      </c>
      <c r="AO76" s="25"/>
      <c r="AP76" s="25" t="n">
        <v>0</v>
      </c>
      <c r="AQ76" s="25"/>
      <c r="AR76" s="25" t="n">
        <v>0</v>
      </c>
      <c r="AS76" s="25"/>
      <c r="AT76" s="25" t="n">
        <v>0</v>
      </c>
      <c r="AU76" s="25"/>
      <c r="AV76" s="25" t="n">
        <v>0</v>
      </c>
      <c r="AW76" s="25"/>
      <c r="AX76" s="25" t="n">
        <v>0</v>
      </c>
      <c r="AY76" s="25"/>
      <c r="AZ76" s="25" t="n">
        <v>0</v>
      </c>
      <c r="BA76" s="25"/>
      <c r="BB76" s="25" t="n">
        <v>110</v>
      </c>
      <c r="BC76" s="26"/>
      <c r="BD76" s="26" t="n">
        <v>1795</v>
      </c>
      <c r="BE76" s="27" t="n">
        <v>1795</v>
      </c>
      <c r="BF76" s="25" t="n">
        <v>0</v>
      </c>
      <c r="BG76" s="28" t="n">
        <v>0</v>
      </c>
      <c r="BH76" s="29" t="n">
        <v>0</v>
      </c>
      <c r="BI76" s="30" t="n">
        <v>0</v>
      </c>
      <c r="BJ76" s="31" t="n">
        <v>1795</v>
      </c>
      <c r="BK76" s="32" t="s">
        <v>62</v>
      </c>
      <c r="BL76" s="32"/>
    </row>
    <row r="77" customFormat="false" ht="15" hidden="false" customHeight="false" outlineLevel="0" collapsed="false">
      <c r="A77" s="0" t="n">
        <v>39</v>
      </c>
      <c r="B77" s="16" t="s">
        <v>45</v>
      </c>
      <c r="C77" s="17" t="s">
        <v>46</v>
      </c>
      <c r="D77" s="17" t="s">
        <v>47</v>
      </c>
      <c r="E77" s="18" t="n">
        <v>1789</v>
      </c>
      <c r="F77" s="17" t="s">
        <v>48</v>
      </c>
      <c r="G77" s="17" t="s">
        <v>48</v>
      </c>
      <c r="H77" s="17" t="n">
        <v>4</v>
      </c>
      <c r="I77" s="17" t="s">
        <v>78</v>
      </c>
      <c r="J77" s="19" t="s">
        <v>166</v>
      </c>
      <c r="K77" s="20"/>
      <c r="L77" s="20"/>
      <c r="M77" s="21"/>
      <c r="N77" s="22" t="n">
        <v>0</v>
      </c>
      <c r="O77" s="23"/>
      <c r="P77" s="24"/>
      <c r="Q77" s="25"/>
      <c r="R77" s="25"/>
      <c r="S77" s="25"/>
      <c r="T77" s="25" t="n">
        <v>0</v>
      </c>
      <c r="U77" s="25"/>
      <c r="V77" s="25" t="n">
        <v>0</v>
      </c>
      <c r="W77" s="25"/>
      <c r="X77" s="25" t="n">
        <v>0</v>
      </c>
      <c r="Y77" s="25"/>
      <c r="Z77" s="25" t="n">
        <v>0</v>
      </c>
      <c r="AA77" s="25"/>
      <c r="AB77" s="25" t="n">
        <v>0</v>
      </c>
      <c r="AC77" s="25"/>
      <c r="AD77" s="25" t="n">
        <v>0</v>
      </c>
      <c r="AE77" s="25"/>
      <c r="AF77" s="25" t="n">
        <v>0</v>
      </c>
      <c r="AG77" s="25"/>
      <c r="AH77" s="25" t="n">
        <v>270</v>
      </c>
      <c r="AI77" s="25"/>
      <c r="AJ77" s="25" t="n">
        <v>640</v>
      </c>
      <c r="AK77" s="25"/>
      <c r="AL77" s="25" t="n">
        <v>0</v>
      </c>
      <c r="AM77" s="25"/>
      <c r="AN77" s="25" t="n">
        <v>0</v>
      </c>
      <c r="AO77" s="25"/>
      <c r="AP77" s="25" t="n">
        <v>0</v>
      </c>
      <c r="AQ77" s="25"/>
      <c r="AR77" s="25" t="n">
        <v>0</v>
      </c>
      <c r="AS77" s="25"/>
      <c r="AT77" s="25" t="n">
        <v>300</v>
      </c>
      <c r="AU77" s="25"/>
      <c r="AV77" s="25" t="n">
        <v>0</v>
      </c>
      <c r="AW77" s="25"/>
      <c r="AX77" s="25" t="n">
        <v>0</v>
      </c>
      <c r="AY77" s="25"/>
      <c r="AZ77" s="25" t="n">
        <v>0</v>
      </c>
      <c r="BA77" s="25"/>
      <c r="BB77" s="25" t="n">
        <v>0</v>
      </c>
      <c r="BC77" s="26"/>
      <c r="BD77" s="26" t="n">
        <v>1210</v>
      </c>
      <c r="BE77" s="27" t="n">
        <v>1210</v>
      </c>
      <c r="BF77" s="25" t="n">
        <v>0</v>
      </c>
      <c r="BG77" s="28" t="n">
        <v>0</v>
      </c>
      <c r="BH77" s="29" t="n">
        <v>0</v>
      </c>
      <c r="BI77" s="30" t="n">
        <v>0</v>
      </c>
      <c r="BJ77" s="31" t="n">
        <v>1210</v>
      </c>
      <c r="BK77" s="32" t="s">
        <v>62</v>
      </c>
      <c r="BL77" s="32"/>
    </row>
    <row r="78" customFormat="false" ht="15" hidden="false" customHeight="false" outlineLevel="0" collapsed="false">
      <c r="A78" s="0" t="n">
        <v>40</v>
      </c>
      <c r="B78" s="16" t="s">
        <v>45</v>
      </c>
      <c r="C78" s="17" t="s">
        <v>46</v>
      </c>
      <c r="D78" s="17" t="s">
        <v>47</v>
      </c>
      <c r="E78" s="18" t="n">
        <v>1789</v>
      </c>
      <c r="F78" s="17" t="s">
        <v>48</v>
      </c>
      <c r="G78" s="17" t="s">
        <v>48</v>
      </c>
      <c r="H78" s="17" t="n">
        <v>4</v>
      </c>
      <c r="I78" s="17" t="s">
        <v>78</v>
      </c>
      <c r="J78" s="19" t="s">
        <v>167</v>
      </c>
      <c r="K78" s="20" t="n">
        <v>20</v>
      </c>
      <c r="L78" s="20"/>
      <c r="M78" s="21"/>
      <c r="N78" s="22" t="n">
        <v>20</v>
      </c>
      <c r="O78" s="23" t="s">
        <v>51</v>
      </c>
      <c r="P78" s="24" t="s">
        <v>168</v>
      </c>
      <c r="Q78" s="25" t="n">
        <v>1618.21</v>
      </c>
      <c r="R78" s="25" t="n">
        <v>34883</v>
      </c>
      <c r="S78" s="25" t="n">
        <v>121.9</v>
      </c>
      <c r="T78" s="25" t="n">
        <v>2438</v>
      </c>
      <c r="U78" s="25"/>
      <c r="V78" s="25" t="n">
        <v>0</v>
      </c>
      <c r="W78" s="25"/>
      <c r="X78" s="25" t="n">
        <v>0</v>
      </c>
      <c r="Y78" s="25"/>
      <c r="Z78" s="25" t="n">
        <v>0</v>
      </c>
      <c r="AA78" s="25"/>
      <c r="AB78" s="25" t="n">
        <v>0</v>
      </c>
      <c r="AC78" s="25"/>
      <c r="AD78" s="25" t="n">
        <v>0</v>
      </c>
      <c r="AE78" s="25"/>
      <c r="AF78" s="25" t="n">
        <v>0</v>
      </c>
      <c r="AG78" s="25" t="n">
        <v>3977.81</v>
      </c>
      <c r="AH78" s="25" t="n">
        <v>79556</v>
      </c>
      <c r="AI78" s="25" t="n">
        <v>5697.06</v>
      </c>
      <c r="AJ78" s="25" t="n">
        <v>113941</v>
      </c>
      <c r="AK78" s="25" t="n">
        <v>10989.02</v>
      </c>
      <c r="AL78" s="33" t="n">
        <v>219980</v>
      </c>
      <c r="AM78" s="25" t="n">
        <v>620.1</v>
      </c>
      <c r="AN78" s="25" t="n">
        <v>12402</v>
      </c>
      <c r="AO78" s="25"/>
      <c r="AP78" s="25" t="n">
        <v>0</v>
      </c>
      <c r="AQ78" s="25"/>
      <c r="AR78" s="25" t="n">
        <v>0</v>
      </c>
      <c r="AS78" s="25" t="n">
        <v>3308</v>
      </c>
      <c r="AT78" s="25" t="n">
        <v>66160</v>
      </c>
      <c r="AU78" s="25" t="n">
        <v>434.4</v>
      </c>
      <c r="AV78" s="25" t="n">
        <v>8688</v>
      </c>
      <c r="AW78" s="25" t="n">
        <v>1135</v>
      </c>
      <c r="AX78" s="25" t="n">
        <v>22700</v>
      </c>
      <c r="AY78" s="25" t="n">
        <v>1230</v>
      </c>
      <c r="AZ78" s="25" t="n">
        <v>24600</v>
      </c>
      <c r="BA78" s="25" t="n">
        <v>159</v>
      </c>
      <c r="BB78" s="25" t="n">
        <v>3180</v>
      </c>
      <c r="BC78" s="26" t="n">
        <v>27672.29</v>
      </c>
      <c r="BD78" s="26" t="n">
        <v>553645</v>
      </c>
      <c r="BE78" s="27" t="n">
        <v>553645</v>
      </c>
      <c r="BF78" s="25" t="n">
        <v>0</v>
      </c>
      <c r="BG78" s="28" t="n">
        <v>27672.29</v>
      </c>
      <c r="BH78" s="29" t="n">
        <v>0</v>
      </c>
      <c r="BI78" s="30" t="n">
        <v>553445.8</v>
      </c>
      <c r="BJ78" s="31" t="n">
        <v>199.199999999953</v>
      </c>
      <c r="BK78" s="32" t="s">
        <v>55</v>
      </c>
      <c r="BL78" s="32"/>
    </row>
    <row r="79" customFormat="false" ht="16.65" hidden="false" customHeight="false" outlineLevel="0" collapsed="false">
      <c r="A79" s="0" t="n">
        <v>41</v>
      </c>
      <c r="B79" s="16" t="s">
        <v>45</v>
      </c>
      <c r="C79" s="17" t="s">
        <v>46</v>
      </c>
      <c r="D79" s="17" t="s">
        <v>47</v>
      </c>
      <c r="E79" s="18" t="n">
        <v>1789</v>
      </c>
      <c r="F79" s="17" t="s">
        <v>48</v>
      </c>
      <c r="G79" s="17" t="s">
        <v>48</v>
      </c>
      <c r="H79" s="17" t="n">
        <v>4</v>
      </c>
      <c r="I79" s="17" t="s">
        <v>78</v>
      </c>
      <c r="J79" s="19" t="s">
        <v>169</v>
      </c>
      <c r="K79" s="20" t="n">
        <v>25</v>
      </c>
      <c r="L79" s="20"/>
      <c r="M79" s="21"/>
      <c r="N79" s="22" t="n">
        <v>25</v>
      </c>
      <c r="O79" s="23" t="s">
        <v>51</v>
      </c>
      <c r="P79" s="24" t="s">
        <v>170</v>
      </c>
      <c r="Q79" s="25" t="n">
        <v>88.68</v>
      </c>
      <c r="R79" s="25" t="n">
        <v>1967</v>
      </c>
      <c r="S79" s="25" t="n">
        <v>23.91</v>
      </c>
      <c r="T79" s="25" t="n">
        <v>597</v>
      </c>
      <c r="U79" s="25"/>
      <c r="V79" s="25" t="n">
        <v>0</v>
      </c>
      <c r="W79" s="25"/>
      <c r="X79" s="25" t="n">
        <v>0</v>
      </c>
      <c r="Y79" s="25"/>
      <c r="Z79" s="25" t="n">
        <v>0</v>
      </c>
      <c r="AA79" s="25"/>
      <c r="AB79" s="25" t="n">
        <v>0</v>
      </c>
      <c r="AC79" s="25"/>
      <c r="AD79" s="25" t="n">
        <v>0</v>
      </c>
      <c r="AE79" s="25"/>
      <c r="AF79" s="25" t="n">
        <v>0</v>
      </c>
      <c r="AG79" s="25" t="n">
        <v>68.69</v>
      </c>
      <c r="AH79" s="33" t="n">
        <v>2717</v>
      </c>
      <c r="AI79" s="25" t="n">
        <v>345.45</v>
      </c>
      <c r="AJ79" s="25" t="n">
        <v>8636</v>
      </c>
      <c r="AK79" s="25" t="n">
        <v>176.76</v>
      </c>
      <c r="AL79" s="25" t="n">
        <v>4419</v>
      </c>
      <c r="AM79" s="25" t="n">
        <v>4.56</v>
      </c>
      <c r="AN79" s="25" t="n">
        <v>114</v>
      </c>
      <c r="AO79" s="25"/>
      <c r="AP79" s="25" t="n">
        <v>0</v>
      </c>
      <c r="AQ79" s="25"/>
      <c r="AR79" s="25" t="n">
        <v>0</v>
      </c>
      <c r="AS79" s="25" t="n">
        <v>39.95</v>
      </c>
      <c r="AT79" s="25" t="n">
        <v>999</v>
      </c>
      <c r="AU79" s="25" t="n">
        <v>21.6</v>
      </c>
      <c r="AV79" s="25" t="n">
        <v>540</v>
      </c>
      <c r="AW79" s="25" t="n">
        <v>34</v>
      </c>
      <c r="AX79" s="25" t="n">
        <v>850</v>
      </c>
      <c r="AY79" s="25" t="n">
        <v>27.04</v>
      </c>
      <c r="AZ79" s="25" t="n">
        <v>676</v>
      </c>
      <c r="BA79" s="25" t="n">
        <v>28.4</v>
      </c>
      <c r="BB79" s="25" t="n">
        <v>710</v>
      </c>
      <c r="BC79" s="26" t="n">
        <v>770.36</v>
      </c>
      <c r="BD79" s="26" t="n">
        <v>20258</v>
      </c>
      <c r="BE79" s="27" t="n">
        <v>20258</v>
      </c>
      <c r="BF79" s="25" t="n">
        <v>0</v>
      </c>
      <c r="BG79" s="28" t="n">
        <v>770.36</v>
      </c>
      <c r="BH79" s="29" t="n">
        <v>0</v>
      </c>
      <c r="BI79" s="30" t="n">
        <v>19259</v>
      </c>
      <c r="BJ79" s="31" t="n">
        <v>999</v>
      </c>
      <c r="BK79" s="32" t="s">
        <v>55</v>
      </c>
      <c r="BL79" s="32"/>
    </row>
    <row r="80" customFormat="false" ht="15" hidden="false" customHeight="false" outlineLevel="0" collapsed="false">
      <c r="A80" s="0" t="n">
        <v>42</v>
      </c>
      <c r="B80" s="16" t="s">
        <v>45</v>
      </c>
      <c r="C80" s="17" t="s">
        <v>46</v>
      </c>
      <c r="D80" s="17" t="s">
        <v>47</v>
      </c>
      <c r="E80" s="18" t="n">
        <v>1789</v>
      </c>
      <c r="F80" s="17" t="s">
        <v>48</v>
      </c>
      <c r="G80" s="17" t="s">
        <v>48</v>
      </c>
      <c r="H80" s="17" t="n">
        <v>4</v>
      </c>
      <c r="I80" s="17" t="s">
        <v>78</v>
      </c>
      <c r="J80" s="19" t="s">
        <v>171</v>
      </c>
      <c r="K80" s="20" t="n">
        <v>12</v>
      </c>
      <c r="L80" s="20"/>
      <c r="M80" s="21"/>
      <c r="N80" s="22" t="n">
        <v>12</v>
      </c>
      <c r="O80" s="23" t="s">
        <v>144</v>
      </c>
      <c r="P80" s="24" t="s">
        <v>73</v>
      </c>
      <c r="Q80" s="25" t="n">
        <v>18</v>
      </c>
      <c r="R80" s="25" t="n">
        <v>216</v>
      </c>
      <c r="S80" s="25" t="n">
        <v>30</v>
      </c>
      <c r="T80" s="25" t="n">
        <v>360</v>
      </c>
      <c r="U80" s="25"/>
      <c r="V80" s="25" t="n">
        <v>0</v>
      </c>
      <c r="W80" s="25"/>
      <c r="X80" s="25" t="n">
        <v>0</v>
      </c>
      <c r="Y80" s="25"/>
      <c r="Z80" s="25" t="n">
        <v>0</v>
      </c>
      <c r="AA80" s="25"/>
      <c r="AB80" s="25" t="n">
        <v>0</v>
      </c>
      <c r="AC80" s="25"/>
      <c r="AD80" s="25" t="n">
        <v>0</v>
      </c>
      <c r="AE80" s="25"/>
      <c r="AF80" s="25" t="n">
        <v>0</v>
      </c>
      <c r="AG80" s="25" t="n">
        <v>761</v>
      </c>
      <c r="AH80" s="25" t="n">
        <v>9132</v>
      </c>
      <c r="AI80" s="25"/>
      <c r="AJ80" s="25" t="n">
        <v>0</v>
      </c>
      <c r="AK80" s="25" t="n">
        <v>20</v>
      </c>
      <c r="AL80" s="25" t="n">
        <v>240</v>
      </c>
      <c r="AM80" s="25"/>
      <c r="AN80" s="25" t="n">
        <v>0</v>
      </c>
      <c r="AO80" s="25"/>
      <c r="AP80" s="25" t="n">
        <v>0</v>
      </c>
      <c r="AQ80" s="25"/>
      <c r="AR80" s="25" t="n">
        <v>0</v>
      </c>
      <c r="AS80" s="25" t="n">
        <v>196.5</v>
      </c>
      <c r="AT80" s="25" t="n">
        <v>2358</v>
      </c>
      <c r="AU80" s="25"/>
      <c r="AV80" s="25" t="n">
        <v>0</v>
      </c>
      <c r="AW80" s="25"/>
      <c r="AX80" s="25" t="n">
        <v>0</v>
      </c>
      <c r="AY80" s="25"/>
      <c r="AZ80" s="25" t="n">
        <v>0</v>
      </c>
      <c r="BA80" s="25" t="n">
        <v>354</v>
      </c>
      <c r="BB80" s="25" t="n">
        <v>4248</v>
      </c>
      <c r="BC80" s="26" t="n">
        <v>1361.5</v>
      </c>
      <c r="BD80" s="26" t="n">
        <v>16338</v>
      </c>
      <c r="BE80" s="27" t="n">
        <v>16338</v>
      </c>
      <c r="BF80" s="25" t="n">
        <v>0</v>
      </c>
      <c r="BG80" s="28" t="n">
        <v>1361.5</v>
      </c>
      <c r="BH80" s="29" t="n">
        <v>0</v>
      </c>
      <c r="BI80" s="30" t="n">
        <v>16338</v>
      </c>
      <c r="BJ80" s="31" t="n">
        <v>0</v>
      </c>
      <c r="BK80" s="32"/>
      <c r="BL80" s="32"/>
    </row>
    <row r="81" customFormat="false" ht="15" hidden="false" customHeight="false" outlineLevel="0" collapsed="false">
      <c r="A81" s="0" t="n">
        <v>43</v>
      </c>
      <c r="B81" s="16" t="s">
        <v>45</v>
      </c>
      <c r="C81" s="17" t="s">
        <v>46</v>
      </c>
      <c r="D81" s="17" t="s">
        <v>47</v>
      </c>
      <c r="E81" s="18" t="n">
        <v>1789</v>
      </c>
      <c r="F81" s="17" t="s">
        <v>48</v>
      </c>
      <c r="G81" s="17" t="s">
        <v>48</v>
      </c>
      <c r="H81" s="17" t="n">
        <v>4</v>
      </c>
      <c r="I81" s="17" t="s">
        <v>76</v>
      </c>
      <c r="J81" s="19" t="s">
        <v>172</v>
      </c>
      <c r="K81" s="20"/>
      <c r="L81" s="20"/>
      <c r="M81" s="21"/>
      <c r="N81" s="22" t="n">
        <v>0</v>
      </c>
      <c r="O81" s="23"/>
      <c r="P81" s="24" t="s">
        <v>94</v>
      </c>
      <c r="Q81" s="25"/>
      <c r="R81" s="25" t="n">
        <v>150</v>
      </c>
      <c r="S81" s="25"/>
      <c r="T81" s="25" t="n">
        <v>1005</v>
      </c>
      <c r="U81" s="25"/>
      <c r="V81" s="25" t="n">
        <v>0</v>
      </c>
      <c r="W81" s="25"/>
      <c r="X81" s="25" t="n">
        <v>0</v>
      </c>
      <c r="Y81" s="25"/>
      <c r="Z81" s="25" t="n">
        <v>0</v>
      </c>
      <c r="AA81" s="25"/>
      <c r="AB81" s="25" t="n">
        <v>0</v>
      </c>
      <c r="AC81" s="25"/>
      <c r="AD81" s="25" t="n">
        <v>0</v>
      </c>
      <c r="AE81" s="25"/>
      <c r="AF81" s="25" t="n">
        <v>0</v>
      </c>
      <c r="AG81" s="25"/>
      <c r="AH81" s="25" t="n">
        <v>1400</v>
      </c>
      <c r="AI81" s="25"/>
      <c r="AJ81" s="25" t="n">
        <v>0</v>
      </c>
      <c r="AK81" s="25"/>
      <c r="AL81" s="25" t="n">
        <v>0</v>
      </c>
      <c r="AM81" s="25"/>
      <c r="AN81" s="25" t="n">
        <v>0</v>
      </c>
      <c r="AO81" s="25"/>
      <c r="AP81" s="25" t="n">
        <v>0</v>
      </c>
      <c r="AQ81" s="25"/>
      <c r="AR81" s="25" t="n">
        <v>0</v>
      </c>
      <c r="AS81" s="25"/>
      <c r="AT81" s="25" t="n">
        <v>0</v>
      </c>
      <c r="AU81" s="25"/>
      <c r="AV81" s="25" t="n">
        <v>0</v>
      </c>
      <c r="AW81" s="25"/>
      <c r="AX81" s="25" t="n">
        <v>0</v>
      </c>
      <c r="AY81" s="25"/>
      <c r="AZ81" s="25" t="n">
        <v>0</v>
      </c>
      <c r="BA81" s="25"/>
      <c r="BB81" s="25" t="n">
        <v>0</v>
      </c>
      <c r="BC81" s="26"/>
      <c r="BD81" s="26" t="n">
        <v>2405</v>
      </c>
      <c r="BE81" s="27" t="n">
        <v>2405</v>
      </c>
      <c r="BF81" s="25" t="n">
        <v>0</v>
      </c>
      <c r="BG81" s="28" t="n">
        <v>0</v>
      </c>
      <c r="BH81" s="29" t="n">
        <v>0</v>
      </c>
      <c r="BI81" s="30" t="n">
        <v>0</v>
      </c>
      <c r="BJ81" s="31" t="n">
        <v>2405</v>
      </c>
      <c r="BK81" s="32" t="s">
        <v>62</v>
      </c>
      <c r="BL81" s="32"/>
    </row>
    <row r="82" customFormat="false" ht="15" hidden="false" customHeight="false" outlineLevel="0" collapsed="false">
      <c r="A82" s="0" t="n">
        <v>1</v>
      </c>
      <c r="B82" s="16" t="s">
        <v>45</v>
      </c>
      <c r="C82" s="17" t="s">
        <v>46</v>
      </c>
      <c r="D82" s="17" t="s">
        <v>47</v>
      </c>
      <c r="E82" s="18" t="n">
        <v>1789</v>
      </c>
      <c r="F82" s="17" t="s">
        <v>48</v>
      </c>
      <c r="G82" s="17" t="s">
        <v>48</v>
      </c>
      <c r="H82" s="17" t="n">
        <v>5</v>
      </c>
      <c r="I82" s="17" t="s">
        <v>173</v>
      </c>
      <c r="J82" s="19" t="s">
        <v>174</v>
      </c>
      <c r="K82" s="20" t="n">
        <v>80</v>
      </c>
      <c r="L82" s="20"/>
      <c r="M82" s="21"/>
      <c r="N82" s="22" t="n">
        <v>80</v>
      </c>
      <c r="O82" s="23" t="s">
        <v>57</v>
      </c>
      <c r="P82" s="24" t="s">
        <v>94</v>
      </c>
      <c r="Q82" s="25" t="n">
        <v>78</v>
      </c>
      <c r="R82" s="25" t="n">
        <v>6240</v>
      </c>
      <c r="S82" s="25"/>
      <c r="T82" s="25" t="n">
        <v>0</v>
      </c>
      <c r="U82" s="25"/>
      <c r="V82" s="25" t="n">
        <v>0</v>
      </c>
      <c r="W82" s="25"/>
      <c r="X82" s="25" t="n">
        <v>0</v>
      </c>
      <c r="Y82" s="25"/>
      <c r="Z82" s="25" t="n">
        <v>0</v>
      </c>
      <c r="AA82" s="25"/>
      <c r="AB82" s="25" t="n">
        <v>0</v>
      </c>
      <c r="AC82" s="25"/>
      <c r="AD82" s="25" t="n">
        <v>0</v>
      </c>
      <c r="AE82" s="25"/>
      <c r="AF82" s="25" t="n">
        <v>0</v>
      </c>
      <c r="AG82" s="25"/>
      <c r="AH82" s="25" t="n">
        <v>0</v>
      </c>
      <c r="AI82" s="25"/>
      <c r="AJ82" s="25" t="n">
        <v>0</v>
      </c>
      <c r="AK82" s="25"/>
      <c r="AL82" s="25" t="n">
        <v>0</v>
      </c>
      <c r="AM82" s="25"/>
      <c r="AN82" s="25" t="n">
        <v>0</v>
      </c>
      <c r="AO82" s="25"/>
      <c r="AP82" s="25" t="n">
        <v>0</v>
      </c>
      <c r="AQ82" s="25"/>
      <c r="AR82" s="25" t="n">
        <v>0</v>
      </c>
      <c r="AS82" s="25"/>
      <c r="AT82" s="25" t="n">
        <v>0</v>
      </c>
      <c r="AU82" s="25"/>
      <c r="AV82" s="25" t="n">
        <v>0</v>
      </c>
      <c r="AW82" s="25"/>
      <c r="AX82" s="25" t="n">
        <v>0</v>
      </c>
      <c r="AY82" s="25"/>
      <c r="AZ82" s="25" t="n">
        <v>0</v>
      </c>
      <c r="BA82" s="25"/>
      <c r="BB82" s="25" t="n">
        <v>0</v>
      </c>
      <c r="BC82" s="26"/>
      <c r="BD82" s="26"/>
      <c r="BE82" s="27" t="n">
        <v>0</v>
      </c>
      <c r="BF82" s="25" t="n">
        <v>0</v>
      </c>
      <c r="BG82" s="28" t="n">
        <v>0</v>
      </c>
      <c r="BH82" s="29" t="n">
        <v>0</v>
      </c>
      <c r="BI82" s="30" t="n">
        <v>0</v>
      </c>
      <c r="BJ82" s="31" t="n">
        <v>0</v>
      </c>
      <c r="BK82" s="32"/>
      <c r="BL82" s="32"/>
    </row>
    <row r="83" customFormat="false" ht="15" hidden="false" customHeight="false" outlineLevel="0" collapsed="false">
      <c r="A83" s="0" t="n">
        <v>2</v>
      </c>
      <c r="B83" s="16" t="s">
        <v>45</v>
      </c>
      <c r="C83" s="17" t="s">
        <v>46</v>
      </c>
      <c r="D83" s="17" t="s">
        <v>47</v>
      </c>
      <c r="E83" s="18" t="n">
        <v>1789</v>
      </c>
      <c r="F83" s="17" t="s">
        <v>48</v>
      </c>
      <c r="G83" s="17" t="s">
        <v>48</v>
      </c>
      <c r="H83" s="17" t="n">
        <v>5</v>
      </c>
      <c r="I83" s="17" t="s">
        <v>173</v>
      </c>
      <c r="J83" s="19" t="s">
        <v>174</v>
      </c>
      <c r="K83" s="20"/>
      <c r="L83" s="20" t="n">
        <v>35</v>
      </c>
      <c r="M83" s="21"/>
      <c r="N83" s="22" t="n">
        <v>1.75</v>
      </c>
      <c r="O83" s="23" t="s">
        <v>122</v>
      </c>
      <c r="P83" s="24"/>
      <c r="Q83" s="25"/>
      <c r="R83" s="25"/>
      <c r="S83" s="25" t="n">
        <v>1000</v>
      </c>
      <c r="T83" s="25" t="n">
        <v>1750</v>
      </c>
      <c r="U83" s="25"/>
      <c r="V83" s="25" t="n">
        <v>0</v>
      </c>
      <c r="W83" s="25"/>
      <c r="X83" s="25" t="n">
        <v>0</v>
      </c>
      <c r="Y83" s="25"/>
      <c r="Z83" s="25" t="n">
        <v>0</v>
      </c>
      <c r="AA83" s="25"/>
      <c r="AB83" s="25" t="n">
        <v>0</v>
      </c>
      <c r="AC83" s="25"/>
      <c r="AD83" s="25" t="n">
        <v>0</v>
      </c>
      <c r="AE83" s="25"/>
      <c r="AF83" s="25" t="n">
        <v>0</v>
      </c>
      <c r="AG83" s="25"/>
      <c r="AH83" s="25" t="n">
        <v>0</v>
      </c>
      <c r="AI83" s="25"/>
      <c r="AJ83" s="25" t="n">
        <v>0</v>
      </c>
      <c r="AK83" s="25"/>
      <c r="AL83" s="25" t="n">
        <v>0</v>
      </c>
      <c r="AM83" s="25"/>
      <c r="AN83" s="25" t="n">
        <v>0</v>
      </c>
      <c r="AO83" s="25"/>
      <c r="AP83" s="25" t="n">
        <v>0</v>
      </c>
      <c r="AQ83" s="25"/>
      <c r="AR83" s="25" t="n">
        <v>0</v>
      </c>
      <c r="AS83" s="25"/>
      <c r="AT83" s="25" t="n">
        <v>0</v>
      </c>
      <c r="AU83" s="25"/>
      <c r="AV83" s="25" t="n">
        <v>0</v>
      </c>
      <c r="AW83" s="25"/>
      <c r="AX83" s="25" t="n">
        <v>0</v>
      </c>
      <c r="AY83" s="25"/>
      <c r="AZ83" s="25" t="n">
        <v>0</v>
      </c>
      <c r="BA83" s="25"/>
      <c r="BB83" s="25" t="n">
        <v>8800</v>
      </c>
      <c r="BC83" s="26"/>
      <c r="BD83" s="26" t="n">
        <v>10550</v>
      </c>
      <c r="BE83" s="27" t="n">
        <v>10550</v>
      </c>
      <c r="BF83" s="25" t="n">
        <v>0</v>
      </c>
      <c r="BG83" s="28" t="n">
        <v>1000</v>
      </c>
      <c r="BH83" s="29" t="n">
        <v>-1000</v>
      </c>
      <c r="BI83" s="30" t="n">
        <v>1750</v>
      </c>
      <c r="BJ83" s="31" t="n">
        <v>8800</v>
      </c>
      <c r="BK83" s="32" t="s">
        <v>55</v>
      </c>
      <c r="BL83" s="32"/>
    </row>
    <row r="84" customFormat="false" ht="15" hidden="false" customHeight="false" outlineLevel="0" collapsed="false">
      <c r="A84" s="0" t="n">
        <v>3</v>
      </c>
      <c r="B84" s="16" t="s">
        <v>45</v>
      </c>
      <c r="C84" s="17" t="s">
        <v>46</v>
      </c>
      <c r="D84" s="17" t="s">
        <v>47</v>
      </c>
      <c r="E84" s="18" t="n">
        <v>1789</v>
      </c>
      <c r="F84" s="17" t="s">
        <v>48</v>
      </c>
      <c r="G84" s="17" t="s">
        <v>48</v>
      </c>
      <c r="H84" s="17" t="n">
        <v>5</v>
      </c>
      <c r="I84" s="17" t="s">
        <v>49</v>
      </c>
      <c r="J84" s="19" t="s">
        <v>175</v>
      </c>
      <c r="K84" s="20"/>
      <c r="L84" s="20" t="n">
        <v>18</v>
      </c>
      <c r="M84" s="21"/>
      <c r="N84" s="22" t="n">
        <v>0.9</v>
      </c>
      <c r="O84" s="23" t="s">
        <v>57</v>
      </c>
      <c r="P84" s="24"/>
      <c r="Q84" s="25"/>
      <c r="R84" s="25"/>
      <c r="S84" s="25" t="n">
        <v>350</v>
      </c>
      <c r="T84" s="25" t="n">
        <v>315</v>
      </c>
      <c r="U84" s="25"/>
      <c r="V84" s="25" t="n">
        <v>0</v>
      </c>
      <c r="W84" s="25"/>
      <c r="X84" s="25" t="n">
        <v>0</v>
      </c>
      <c r="Y84" s="25"/>
      <c r="Z84" s="25" t="n">
        <v>0</v>
      </c>
      <c r="AA84" s="25"/>
      <c r="AB84" s="25" t="n">
        <v>0</v>
      </c>
      <c r="AC84" s="25"/>
      <c r="AD84" s="25" t="n">
        <v>0</v>
      </c>
      <c r="AE84" s="25"/>
      <c r="AF84" s="25" t="n">
        <v>0</v>
      </c>
      <c r="AG84" s="25"/>
      <c r="AH84" s="25" t="n">
        <v>0</v>
      </c>
      <c r="AI84" s="25"/>
      <c r="AJ84" s="25" t="n">
        <v>0</v>
      </c>
      <c r="AK84" s="25"/>
      <c r="AL84" s="25" t="n">
        <v>0</v>
      </c>
      <c r="AM84" s="25"/>
      <c r="AN84" s="25" t="n">
        <v>0</v>
      </c>
      <c r="AO84" s="25"/>
      <c r="AP84" s="25" t="n">
        <v>0</v>
      </c>
      <c r="AQ84" s="25"/>
      <c r="AR84" s="25" t="n">
        <v>0</v>
      </c>
      <c r="AS84" s="25"/>
      <c r="AT84" s="25" t="n">
        <v>0</v>
      </c>
      <c r="AU84" s="25"/>
      <c r="AV84" s="25" t="n">
        <v>0</v>
      </c>
      <c r="AW84" s="25"/>
      <c r="AX84" s="25" t="n">
        <v>0</v>
      </c>
      <c r="AY84" s="25"/>
      <c r="AZ84" s="25" t="n">
        <v>0</v>
      </c>
      <c r="BA84" s="25"/>
      <c r="BB84" s="25" t="n">
        <v>0</v>
      </c>
      <c r="BC84" s="26" t="n">
        <v>350</v>
      </c>
      <c r="BD84" s="26" t="n">
        <v>315</v>
      </c>
      <c r="BE84" s="27" t="n">
        <v>315</v>
      </c>
      <c r="BF84" s="25" t="n">
        <v>0</v>
      </c>
      <c r="BG84" s="28" t="n">
        <v>350</v>
      </c>
      <c r="BH84" s="29" t="n">
        <v>0</v>
      </c>
      <c r="BI84" s="30" t="n">
        <v>315</v>
      </c>
      <c r="BJ84" s="31" t="n">
        <v>0</v>
      </c>
      <c r="BK84" s="32"/>
      <c r="BL84" s="32"/>
    </row>
    <row r="85" customFormat="false" ht="15" hidden="false" customHeight="false" outlineLevel="0" collapsed="false">
      <c r="A85" s="0" t="n">
        <v>4</v>
      </c>
      <c r="B85" s="16" t="s">
        <v>45</v>
      </c>
      <c r="C85" s="17" t="s">
        <v>46</v>
      </c>
      <c r="D85" s="17" t="s">
        <v>47</v>
      </c>
      <c r="E85" s="18" t="n">
        <v>1789</v>
      </c>
      <c r="F85" s="17" t="s">
        <v>48</v>
      </c>
      <c r="G85" s="17" t="s">
        <v>48</v>
      </c>
      <c r="H85" s="17" t="n">
        <v>5</v>
      </c>
      <c r="I85" s="17" t="s">
        <v>78</v>
      </c>
      <c r="J85" s="19" t="s">
        <v>176</v>
      </c>
      <c r="K85" s="20" t="n">
        <v>2</v>
      </c>
      <c r="L85" s="20"/>
      <c r="M85" s="21"/>
      <c r="N85" s="22" t="n">
        <v>2</v>
      </c>
      <c r="O85" s="23" t="s">
        <v>57</v>
      </c>
      <c r="P85" s="24"/>
      <c r="Q85" s="25"/>
      <c r="R85" s="25"/>
      <c r="S85" s="25" t="n">
        <v>112</v>
      </c>
      <c r="T85" s="25" t="n">
        <v>224</v>
      </c>
      <c r="U85" s="25"/>
      <c r="V85" s="25" t="n">
        <v>0</v>
      </c>
      <c r="W85" s="25"/>
      <c r="X85" s="25" t="n">
        <v>0</v>
      </c>
      <c r="Y85" s="25"/>
      <c r="Z85" s="25" t="n">
        <v>0</v>
      </c>
      <c r="AA85" s="25"/>
      <c r="AB85" s="25" t="n">
        <v>0</v>
      </c>
      <c r="AC85" s="25"/>
      <c r="AD85" s="25" t="n">
        <v>0</v>
      </c>
      <c r="AE85" s="25"/>
      <c r="AF85" s="25" t="n">
        <v>0</v>
      </c>
      <c r="AG85" s="25" t="n">
        <v>4862</v>
      </c>
      <c r="AH85" s="25" t="n">
        <v>9724</v>
      </c>
      <c r="AI85" s="25" t="n">
        <v>42396</v>
      </c>
      <c r="AJ85" s="25" t="n">
        <v>84792</v>
      </c>
      <c r="AK85" s="25" t="n">
        <v>54178</v>
      </c>
      <c r="AL85" s="25" t="n">
        <v>108356</v>
      </c>
      <c r="AM85" s="25"/>
      <c r="AN85" s="25" t="n">
        <v>0</v>
      </c>
      <c r="AO85" s="25"/>
      <c r="AP85" s="25" t="n">
        <v>0</v>
      </c>
      <c r="AQ85" s="25"/>
      <c r="AR85" s="25" t="n">
        <v>0</v>
      </c>
      <c r="AS85" s="25"/>
      <c r="AT85" s="25" t="n">
        <v>0</v>
      </c>
      <c r="AU85" s="25"/>
      <c r="AV85" s="25" t="n">
        <v>0</v>
      </c>
      <c r="AW85" s="25"/>
      <c r="AX85" s="25" t="n">
        <v>0</v>
      </c>
      <c r="AY85" s="25"/>
      <c r="AZ85" s="25" t="n">
        <v>0</v>
      </c>
      <c r="BA85" s="25" t="n">
        <v>180</v>
      </c>
      <c r="BB85" s="25" t="n">
        <v>360</v>
      </c>
      <c r="BC85" s="26" t="n">
        <v>101728</v>
      </c>
      <c r="BD85" s="26" t="n">
        <v>203456</v>
      </c>
      <c r="BE85" s="27" t="n">
        <v>203456</v>
      </c>
      <c r="BF85" s="25" t="n">
        <v>0</v>
      </c>
      <c r="BG85" s="28" t="n">
        <v>101728</v>
      </c>
      <c r="BH85" s="29" t="n">
        <v>0</v>
      </c>
      <c r="BI85" s="30" t="n">
        <v>203456</v>
      </c>
      <c r="BJ85" s="31" t="n">
        <v>0</v>
      </c>
      <c r="BK85" s="32"/>
      <c r="BL85" s="32"/>
    </row>
    <row r="86" customFormat="false" ht="15" hidden="false" customHeight="false" outlineLevel="0" collapsed="false">
      <c r="A86" s="0" t="n">
        <v>5</v>
      </c>
      <c r="B86" s="16" t="s">
        <v>45</v>
      </c>
      <c r="C86" s="17" t="s">
        <v>46</v>
      </c>
      <c r="D86" s="17" t="s">
        <v>47</v>
      </c>
      <c r="E86" s="18" t="n">
        <v>1789</v>
      </c>
      <c r="F86" s="17" t="s">
        <v>48</v>
      </c>
      <c r="G86" s="17" t="s">
        <v>48</v>
      </c>
      <c r="H86" s="17" t="n">
        <v>5</v>
      </c>
      <c r="I86" s="17" t="s">
        <v>78</v>
      </c>
      <c r="J86" s="19" t="s">
        <v>177</v>
      </c>
      <c r="K86" s="20"/>
      <c r="L86" s="20" t="n">
        <v>12</v>
      </c>
      <c r="M86" s="21"/>
      <c r="N86" s="22" t="n">
        <v>0.6</v>
      </c>
      <c r="O86" s="23" t="s">
        <v>57</v>
      </c>
      <c r="P86" s="24"/>
      <c r="Q86" s="25"/>
      <c r="R86" s="25"/>
      <c r="S86" s="25"/>
      <c r="T86" s="25" t="n">
        <v>0</v>
      </c>
      <c r="U86" s="25"/>
      <c r="V86" s="25" t="n">
        <v>0</v>
      </c>
      <c r="W86" s="25"/>
      <c r="X86" s="25" t="n">
        <v>0</v>
      </c>
      <c r="Y86" s="25"/>
      <c r="Z86" s="25" t="n">
        <v>0</v>
      </c>
      <c r="AA86" s="25"/>
      <c r="AB86" s="25" t="n">
        <v>0</v>
      </c>
      <c r="AC86" s="25"/>
      <c r="AD86" s="25" t="n">
        <v>0</v>
      </c>
      <c r="AE86" s="25"/>
      <c r="AF86" s="25" t="n">
        <v>0</v>
      </c>
      <c r="AG86" s="25"/>
      <c r="AH86" s="25" t="n">
        <v>0</v>
      </c>
      <c r="AI86" s="25"/>
      <c r="AJ86" s="25" t="n">
        <v>0</v>
      </c>
      <c r="AK86" s="25"/>
      <c r="AL86" s="25" t="n">
        <v>0</v>
      </c>
      <c r="AM86" s="25" t="n">
        <v>2100</v>
      </c>
      <c r="AN86" s="25" t="n">
        <v>1260</v>
      </c>
      <c r="AO86" s="25"/>
      <c r="AP86" s="25" t="n">
        <v>0</v>
      </c>
      <c r="AQ86" s="25"/>
      <c r="AR86" s="25" t="n">
        <v>0</v>
      </c>
      <c r="AS86" s="25"/>
      <c r="AT86" s="25" t="n">
        <v>0</v>
      </c>
      <c r="AU86" s="25"/>
      <c r="AV86" s="25" t="n">
        <v>0</v>
      </c>
      <c r="AW86" s="25"/>
      <c r="AX86" s="25" t="n">
        <v>0</v>
      </c>
      <c r="AY86" s="25"/>
      <c r="AZ86" s="25" t="n">
        <v>0</v>
      </c>
      <c r="BA86" s="25"/>
      <c r="BB86" s="25" t="n">
        <v>0</v>
      </c>
      <c r="BC86" s="26" t="n">
        <v>2100</v>
      </c>
      <c r="BD86" s="26" t="n">
        <v>1260</v>
      </c>
      <c r="BE86" s="27" t="n">
        <v>1260</v>
      </c>
      <c r="BF86" s="25" t="n">
        <v>0</v>
      </c>
      <c r="BG86" s="28" t="n">
        <v>2100</v>
      </c>
      <c r="BH86" s="29" t="n">
        <v>0</v>
      </c>
      <c r="BI86" s="30" t="n">
        <v>1260</v>
      </c>
      <c r="BJ86" s="31" t="n">
        <v>0</v>
      </c>
      <c r="BK86" s="32"/>
      <c r="BL86" s="32"/>
    </row>
    <row r="87" customFormat="false" ht="15" hidden="false" customHeight="false" outlineLevel="0" collapsed="false">
      <c r="A87" s="0" t="n">
        <v>6</v>
      </c>
      <c r="B87" s="16" t="s">
        <v>45</v>
      </c>
      <c r="C87" s="17" t="s">
        <v>46</v>
      </c>
      <c r="D87" s="17" t="s">
        <v>47</v>
      </c>
      <c r="E87" s="18" t="n">
        <v>1789</v>
      </c>
      <c r="F87" s="17" t="s">
        <v>48</v>
      </c>
      <c r="G87" s="17" t="s">
        <v>48</v>
      </c>
      <c r="H87" s="17" t="n">
        <v>5</v>
      </c>
      <c r="I87" s="17" t="s">
        <v>78</v>
      </c>
      <c r="J87" s="19" t="s">
        <v>178</v>
      </c>
      <c r="K87" s="20"/>
      <c r="L87" s="20" t="n">
        <v>24</v>
      </c>
      <c r="M87" s="21"/>
      <c r="N87" s="22" t="n">
        <v>1.2</v>
      </c>
      <c r="O87" s="23" t="s">
        <v>57</v>
      </c>
      <c r="P87" s="24"/>
      <c r="Q87" s="25"/>
      <c r="R87" s="25"/>
      <c r="S87" s="25"/>
      <c r="T87" s="25" t="n">
        <v>0</v>
      </c>
      <c r="U87" s="25"/>
      <c r="V87" s="25" t="n">
        <v>0</v>
      </c>
      <c r="W87" s="25"/>
      <c r="X87" s="25" t="n">
        <v>0</v>
      </c>
      <c r="Y87" s="25"/>
      <c r="Z87" s="25" t="n">
        <v>0</v>
      </c>
      <c r="AA87" s="25"/>
      <c r="AB87" s="25" t="n">
        <v>0</v>
      </c>
      <c r="AC87" s="25"/>
      <c r="AD87" s="25" t="n">
        <v>0</v>
      </c>
      <c r="AE87" s="25"/>
      <c r="AF87" s="25" t="n">
        <v>0</v>
      </c>
      <c r="AG87" s="25" t="n">
        <v>1525</v>
      </c>
      <c r="AH87" s="25" t="n">
        <v>1830</v>
      </c>
      <c r="AI87" s="25"/>
      <c r="AJ87" s="25" t="n">
        <v>0</v>
      </c>
      <c r="AK87" s="25"/>
      <c r="AL87" s="25" t="n">
        <v>0</v>
      </c>
      <c r="AM87" s="25"/>
      <c r="AN87" s="25" t="n">
        <v>0</v>
      </c>
      <c r="AO87" s="25"/>
      <c r="AP87" s="25" t="n">
        <v>0</v>
      </c>
      <c r="AQ87" s="25"/>
      <c r="AR87" s="25" t="n">
        <v>0</v>
      </c>
      <c r="AS87" s="25"/>
      <c r="AT87" s="25" t="n">
        <v>0</v>
      </c>
      <c r="AU87" s="25"/>
      <c r="AV87" s="25" t="n">
        <v>0</v>
      </c>
      <c r="AW87" s="25"/>
      <c r="AX87" s="25" t="n">
        <v>0</v>
      </c>
      <c r="AY87" s="25"/>
      <c r="AZ87" s="25" t="n">
        <v>0</v>
      </c>
      <c r="BA87" s="25"/>
      <c r="BB87" s="25" t="n">
        <v>0</v>
      </c>
      <c r="BC87" s="26" t="n">
        <v>1525</v>
      </c>
      <c r="BD87" s="26" t="n">
        <v>1830</v>
      </c>
      <c r="BE87" s="27" t="n">
        <v>1830</v>
      </c>
      <c r="BF87" s="25" t="n">
        <v>0</v>
      </c>
      <c r="BG87" s="28" t="n">
        <v>1525</v>
      </c>
      <c r="BH87" s="29" t="n">
        <v>0</v>
      </c>
      <c r="BI87" s="30" t="n">
        <v>1830</v>
      </c>
      <c r="BJ87" s="31" t="n">
        <v>0</v>
      </c>
      <c r="BK87" s="32"/>
      <c r="BL87" s="32"/>
    </row>
    <row r="88" customFormat="false" ht="15" hidden="false" customHeight="false" outlineLevel="0" collapsed="false">
      <c r="A88" s="0" t="n">
        <v>7</v>
      </c>
      <c r="B88" s="16" t="s">
        <v>45</v>
      </c>
      <c r="C88" s="17" t="s">
        <v>46</v>
      </c>
      <c r="D88" s="17" t="s">
        <v>47</v>
      </c>
      <c r="E88" s="18" t="n">
        <v>1789</v>
      </c>
      <c r="F88" s="17" t="s">
        <v>48</v>
      </c>
      <c r="G88" s="17" t="s">
        <v>48</v>
      </c>
      <c r="H88" s="17" t="n">
        <v>5</v>
      </c>
      <c r="I88" s="17" t="s">
        <v>78</v>
      </c>
      <c r="J88" s="19" t="s">
        <v>179</v>
      </c>
      <c r="K88" s="20" t="n">
        <v>15</v>
      </c>
      <c r="L88" s="20"/>
      <c r="M88" s="21"/>
      <c r="N88" s="22" t="n">
        <v>15</v>
      </c>
      <c r="O88" s="23" t="s">
        <v>51</v>
      </c>
      <c r="P88" s="24"/>
      <c r="Q88" s="25"/>
      <c r="R88" s="25"/>
      <c r="S88" s="25" t="n">
        <v>1267</v>
      </c>
      <c r="T88" s="25" t="n">
        <v>19005</v>
      </c>
      <c r="U88" s="25"/>
      <c r="V88" s="25" t="n">
        <v>0</v>
      </c>
      <c r="W88" s="25"/>
      <c r="X88" s="25" t="n">
        <v>0</v>
      </c>
      <c r="Y88" s="25"/>
      <c r="Z88" s="25" t="n">
        <v>0</v>
      </c>
      <c r="AA88" s="25"/>
      <c r="AB88" s="25" t="n">
        <v>0</v>
      </c>
      <c r="AC88" s="25"/>
      <c r="AD88" s="25" t="n">
        <v>0</v>
      </c>
      <c r="AE88" s="25"/>
      <c r="AF88" s="25" t="n">
        <v>0</v>
      </c>
      <c r="AG88" s="25"/>
      <c r="AH88" s="25" t="n">
        <v>0</v>
      </c>
      <c r="AI88" s="25"/>
      <c r="AJ88" s="25" t="n">
        <v>0</v>
      </c>
      <c r="AK88" s="25"/>
      <c r="AL88" s="25" t="n">
        <v>0</v>
      </c>
      <c r="AM88" s="25"/>
      <c r="AN88" s="25" t="n">
        <v>0</v>
      </c>
      <c r="AO88" s="25"/>
      <c r="AP88" s="25" t="n">
        <v>0</v>
      </c>
      <c r="AQ88" s="25"/>
      <c r="AR88" s="25" t="n">
        <v>0</v>
      </c>
      <c r="AS88" s="25"/>
      <c r="AT88" s="25" t="n">
        <v>0</v>
      </c>
      <c r="AU88" s="25"/>
      <c r="AV88" s="25" t="n">
        <v>0</v>
      </c>
      <c r="AW88" s="25"/>
      <c r="AX88" s="25" t="n">
        <v>0</v>
      </c>
      <c r="AY88" s="25"/>
      <c r="AZ88" s="25" t="n">
        <v>0</v>
      </c>
      <c r="BA88" s="25"/>
      <c r="BB88" s="25" t="n">
        <v>0</v>
      </c>
      <c r="BC88" s="26" t="n">
        <v>1267</v>
      </c>
      <c r="BD88" s="26" t="n">
        <v>19005</v>
      </c>
      <c r="BE88" s="27" t="n">
        <v>19005</v>
      </c>
      <c r="BF88" s="25" t="n">
        <v>0</v>
      </c>
      <c r="BG88" s="28" t="n">
        <v>1267</v>
      </c>
      <c r="BH88" s="29" t="n">
        <v>0</v>
      </c>
      <c r="BI88" s="30" t="n">
        <v>19005</v>
      </c>
      <c r="BJ88" s="31" t="n">
        <v>0</v>
      </c>
      <c r="BK88" s="32"/>
      <c r="BL88" s="32"/>
    </row>
    <row r="89" customFormat="false" ht="15" hidden="false" customHeight="false" outlineLevel="0" collapsed="false">
      <c r="A89" s="0" t="n">
        <v>8</v>
      </c>
      <c r="B89" s="16" t="s">
        <v>45</v>
      </c>
      <c r="C89" s="17" t="s">
        <v>46</v>
      </c>
      <c r="D89" s="17" t="s">
        <v>47</v>
      </c>
      <c r="E89" s="18" t="n">
        <v>1789</v>
      </c>
      <c r="F89" s="17" t="s">
        <v>48</v>
      </c>
      <c r="G89" s="17" t="s">
        <v>48</v>
      </c>
      <c r="H89" s="17" t="n">
        <v>5</v>
      </c>
      <c r="I89" s="17" t="s">
        <v>49</v>
      </c>
      <c r="J89" s="19" t="s">
        <v>180</v>
      </c>
      <c r="K89" s="20" t="n">
        <v>30</v>
      </c>
      <c r="L89" s="20"/>
      <c r="M89" s="21"/>
      <c r="N89" s="22" t="n">
        <v>30</v>
      </c>
      <c r="O89" s="23" t="s">
        <v>51</v>
      </c>
      <c r="P89" s="24"/>
      <c r="Q89" s="25"/>
      <c r="R89" s="25"/>
      <c r="S89" s="25"/>
      <c r="T89" s="25" t="n">
        <v>0</v>
      </c>
      <c r="U89" s="25"/>
      <c r="V89" s="25" t="n">
        <v>0</v>
      </c>
      <c r="W89" s="25"/>
      <c r="X89" s="25" t="n">
        <v>0</v>
      </c>
      <c r="Y89" s="25"/>
      <c r="Z89" s="25" t="n">
        <v>0</v>
      </c>
      <c r="AA89" s="25"/>
      <c r="AB89" s="25" t="n">
        <v>0</v>
      </c>
      <c r="AC89" s="25"/>
      <c r="AD89" s="25" t="n">
        <v>0</v>
      </c>
      <c r="AE89" s="25"/>
      <c r="AF89" s="25" t="n">
        <v>0</v>
      </c>
      <c r="AG89" s="25"/>
      <c r="AH89" s="25" t="n">
        <v>0</v>
      </c>
      <c r="AI89" s="25" t="n">
        <v>3810</v>
      </c>
      <c r="AJ89" s="25" t="n">
        <v>114300</v>
      </c>
      <c r="AK89" s="25" t="n">
        <v>4</v>
      </c>
      <c r="AL89" s="25" t="n">
        <v>120</v>
      </c>
      <c r="AM89" s="25"/>
      <c r="AN89" s="25" t="n">
        <v>0</v>
      </c>
      <c r="AO89" s="25"/>
      <c r="AP89" s="25" t="n">
        <v>0</v>
      </c>
      <c r="AQ89" s="25"/>
      <c r="AR89" s="25" t="n">
        <v>0</v>
      </c>
      <c r="AS89" s="25" t="n">
        <v>52</v>
      </c>
      <c r="AT89" s="25" t="n">
        <v>1560</v>
      </c>
      <c r="AU89" s="25"/>
      <c r="AV89" s="25" t="n">
        <v>0</v>
      </c>
      <c r="AW89" s="25" t="n">
        <v>105</v>
      </c>
      <c r="AX89" s="25" t="n">
        <v>3150</v>
      </c>
      <c r="AY89" s="25" t="n">
        <v>86</v>
      </c>
      <c r="AZ89" s="25" t="n">
        <v>2580</v>
      </c>
      <c r="BA89" s="25" t="n">
        <v>7</v>
      </c>
      <c r="BB89" s="25" t="n">
        <v>210</v>
      </c>
      <c r="BC89" s="26" t="n">
        <v>4064</v>
      </c>
      <c r="BD89" s="26" t="n">
        <v>121920</v>
      </c>
      <c r="BE89" s="27" t="n">
        <v>121920</v>
      </c>
      <c r="BF89" s="25" t="n">
        <v>0</v>
      </c>
      <c r="BG89" s="28" t="n">
        <v>4064</v>
      </c>
      <c r="BH89" s="29" t="n">
        <v>0</v>
      </c>
      <c r="BI89" s="30" t="n">
        <v>121920</v>
      </c>
      <c r="BJ89" s="31" t="n">
        <v>0</v>
      </c>
      <c r="BK89" s="32"/>
      <c r="BL89" s="32"/>
    </row>
    <row r="90" customFormat="false" ht="15" hidden="false" customHeight="false" outlineLevel="0" collapsed="false">
      <c r="A90" s="0" t="n">
        <v>9</v>
      </c>
      <c r="B90" s="16" t="s">
        <v>45</v>
      </c>
      <c r="C90" s="17" t="s">
        <v>46</v>
      </c>
      <c r="D90" s="17" t="s">
        <v>47</v>
      </c>
      <c r="E90" s="18" t="n">
        <v>1789</v>
      </c>
      <c r="F90" s="17" t="s">
        <v>48</v>
      </c>
      <c r="G90" s="17" t="s">
        <v>48</v>
      </c>
      <c r="H90" s="17" t="n">
        <v>5</v>
      </c>
      <c r="I90" s="17" t="s">
        <v>49</v>
      </c>
      <c r="J90" s="19" t="s">
        <v>181</v>
      </c>
      <c r="K90" s="20"/>
      <c r="L90" s="20"/>
      <c r="M90" s="21"/>
      <c r="N90" s="22" t="n">
        <v>0</v>
      </c>
      <c r="O90" s="23"/>
      <c r="P90" s="24"/>
      <c r="Q90" s="25"/>
      <c r="R90" s="25"/>
      <c r="S90" s="25"/>
      <c r="T90" s="25" t="n">
        <v>2550</v>
      </c>
      <c r="U90" s="25"/>
      <c r="V90" s="25" t="n">
        <v>0</v>
      </c>
      <c r="W90" s="25"/>
      <c r="X90" s="25" t="n">
        <v>0</v>
      </c>
      <c r="Y90" s="25"/>
      <c r="Z90" s="25" t="n">
        <v>0</v>
      </c>
      <c r="AA90" s="25"/>
      <c r="AB90" s="25" t="n">
        <v>0</v>
      </c>
      <c r="AC90" s="25"/>
      <c r="AD90" s="25" t="n">
        <v>0</v>
      </c>
      <c r="AE90" s="25"/>
      <c r="AF90" s="25" t="n">
        <v>0</v>
      </c>
      <c r="AG90" s="25"/>
      <c r="AH90" s="25" t="n">
        <v>0</v>
      </c>
      <c r="AI90" s="25"/>
      <c r="AJ90" s="25" t="n">
        <v>0</v>
      </c>
      <c r="AK90" s="25"/>
      <c r="AL90" s="25" t="n">
        <v>0</v>
      </c>
      <c r="AM90" s="25"/>
      <c r="AN90" s="25" t="n">
        <v>0</v>
      </c>
      <c r="AO90" s="25"/>
      <c r="AP90" s="25" t="n">
        <v>0</v>
      </c>
      <c r="AQ90" s="25"/>
      <c r="AR90" s="25" t="n">
        <v>0</v>
      </c>
      <c r="AS90" s="25"/>
      <c r="AT90" s="25" t="n">
        <v>0</v>
      </c>
      <c r="AU90" s="25"/>
      <c r="AV90" s="25" t="n">
        <v>0</v>
      </c>
      <c r="AW90" s="25"/>
      <c r="AX90" s="25" t="n">
        <v>0</v>
      </c>
      <c r="AY90" s="25"/>
      <c r="AZ90" s="25" t="n">
        <v>0</v>
      </c>
      <c r="BA90" s="25"/>
      <c r="BB90" s="25" t="n">
        <v>0</v>
      </c>
      <c r="BC90" s="26"/>
      <c r="BD90" s="26" t="n">
        <v>2550</v>
      </c>
      <c r="BE90" s="27" t="n">
        <v>2550</v>
      </c>
      <c r="BF90" s="25" t="n">
        <v>0</v>
      </c>
      <c r="BG90" s="28" t="n">
        <v>0</v>
      </c>
      <c r="BH90" s="29" t="n">
        <v>0</v>
      </c>
      <c r="BI90" s="30" t="n">
        <v>0</v>
      </c>
      <c r="BJ90" s="31" t="n">
        <v>2550</v>
      </c>
      <c r="BK90" s="32" t="s">
        <v>62</v>
      </c>
      <c r="BL90" s="32"/>
    </row>
    <row r="91" customFormat="false" ht="15" hidden="false" customHeight="false" outlineLevel="0" collapsed="false">
      <c r="A91" s="0" t="n">
        <v>10</v>
      </c>
      <c r="B91" s="16" t="s">
        <v>45</v>
      </c>
      <c r="C91" s="17" t="s">
        <v>46</v>
      </c>
      <c r="D91" s="17" t="s">
        <v>47</v>
      </c>
      <c r="E91" s="18" t="n">
        <v>1789</v>
      </c>
      <c r="F91" s="17" t="s">
        <v>48</v>
      </c>
      <c r="G91" s="17" t="s">
        <v>48</v>
      </c>
      <c r="H91" s="17" t="n">
        <v>5</v>
      </c>
      <c r="I91" s="17" t="s">
        <v>78</v>
      </c>
      <c r="J91" s="19" t="s">
        <v>182</v>
      </c>
      <c r="K91" s="20"/>
      <c r="L91" s="20"/>
      <c r="M91" s="21"/>
      <c r="N91" s="22" t="n">
        <v>0</v>
      </c>
      <c r="O91" s="23"/>
      <c r="P91" s="24"/>
      <c r="Q91" s="25"/>
      <c r="R91" s="25"/>
      <c r="S91" s="25"/>
      <c r="T91" s="25" t="n">
        <v>10312</v>
      </c>
      <c r="U91" s="25"/>
      <c r="V91" s="25" t="n">
        <v>0</v>
      </c>
      <c r="W91" s="25"/>
      <c r="X91" s="25" t="n">
        <v>0</v>
      </c>
      <c r="Y91" s="25"/>
      <c r="Z91" s="25" t="n">
        <v>0</v>
      </c>
      <c r="AA91" s="25"/>
      <c r="AB91" s="25" t="n">
        <v>0</v>
      </c>
      <c r="AC91" s="25"/>
      <c r="AD91" s="25" t="n">
        <v>0</v>
      </c>
      <c r="AE91" s="25"/>
      <c r="AF91" s="25" t="n">
        <v>0</v>
      </c>
      <c r="AG91" s="25"/>
      <c r="AH91" s="25" t="n">
        <v>0</v>
      </c>
      <c r="AI91" s="25"/>
      <c r="AJ91" s="25" t="n">
        <v>0</v>
      </c>
      <c r="AK91" s="25"/>
      <c r="AL91" s="25" t="n">
        <v>150</v>
      </c>
      <c r="AM91" s="25"/>
      <c r="AN91" s="25" t="n">
        <v>0</v>
      </c>
      <c r="AO91" s="25"/>
      <c r="AP91" s="25" t="n">
        <v>0</v>
      </c>
      <c r="AQ91" s="25"/>
      <c r="AR91" s="25" t="n">
        <v>0</v>
      </c>
      <c r="AS91" s="25"/>
      <c r="AT91" s="25" t="n">
        <v>0</v>
      </c>
      <c r="AU91" s="25"/>
      <c r="AV91" s="25" t="n">
        <v>0</v>
      </c>
      <c r="AW91" s="25"/>
      <c r="AX91" s="25" t="n">
        <v>0</v>
      </c>
      <c r="AY91" s="25"/>
      <c r="AZ91" s="25" t="n">
        <v>0</v>
      </c>
      <c r="BA91" s="25"/>
      <c r="BB91" s="25" t="n">
        <v>0</v>
      </c>
      <c r="BC91" s="26"/>
      <c r="BD91" s="26" t="n">
        <v>10562</v>
      </c>
      <c r="BE91" s="27" t="n">
        <v>10462</v>
      </c>
      <c r="BF91" s="25" t="n">
        <v>100</v>
      </c>
      <c r="BG91" s="28" t="n">
        <v>0</v>
      </c>
      <c r="BH91" s="29" t="n">
        <v>0</v>
      </c>
      <c r="BI91" s="30" t="n">
        <v>0</v>
      </c>
      <c r="BJ91" s="31" t="n">
        <v>10562</v>
      </c>
      <c r="BK91" s="32" t="s">
        <v>62</v>
      </c>
      <c r="BL91" s="32"/>
    </row>
    <row r="92" customFormat="false" ht="15" hidden="false" customHeight="false" outlineLevel="0" collapsed="false">
      <c r="A92" s="0" t="n">
        <v>11</v>
      </c>
      <c r="B92" s="16" t="s">
        <v>45</v>
      </c>
      <c r="C92" s="17" t="s">
        <v>46</v>
      </c>
      <c r="D92" s="17" t="s">
        <v>47</v>
      </c>
      <c r="E92" s="18" t="n">
        <v>1789</v>
      </c>
      <c r="F92" s="17" t="s">
        <v>48</v>
      </c>
      <c r="G92" s="17" t="s">
        <v>48</v>
      </c>
      <c r="H92" s="17" t="n">
        <v>5</v>
      </c>
      <c r="I92" s="17" t="s">
        <v>52</v>
      </c>
      <c r="J92" s="19" t="s">
        <v>183</v>
      </c>
      <c r="K92" s="20" t="n">
        <v>80</v>
      </c>
      <c r="L92" s="20"/>
      <c r="M92" s="21"/>
      <c r="N92" s="22" t="n">
        <v>80</v>
      </c>
      <c r="O92" s="23" t="s">
        <v>51</v>
      </c>
      <c r="P92" s="24" t="s">
        <v>184</v>
      </c>
      <c r="Q92" s="25" t="n">
        <v>64.22</v>
      </c>
      <c r="R92" s="25" t="n">
        <v>5137</v>
      </c>
      <c r="S92" s="25" t="n">
        <v>41.54</v>
      </c>
      <c r="T92" s="25" t="n">
        <v>3323</v>
      </c>
      <c r="U92" s="25"/>
      <c r="V92" s="25" t="n">
        <v>0</v>
      </c>
      <c r="W92" s="25"/>
      <c r="X92" s="25" t="n">
        <v>0</v>
      </c>
      <c r="Y92" s="25"/>
      <c r="Z92" s="25" t="n">
        <v>0</v>
      </c>
      <c r="AA92" s="25"/>
      <c r="AB92" s="25" t="n">
        <v>0</v>
      </c>
      <c r="AC92" s="25"/>
      <c r="AD92" s="25" t="n">
        <v>0</v>
      </c>
      <c r="AE92" s="25"/>
      <c r="AF92" s="25" t="n">
        <v>0</v>
      </c>
      <c r="AG92" s="25" t="n">
        <v>119.55</v>
      </c>
      <c r="AH92" s="25" t="n">
        <v>9564</v>
      </c>
      <c r="AI92" s="25" t="n">
        <v>29.87</v>
      </c>
      <c r="AJ92" s="25" t="n">
        <v>2390</v>
      </c>
      <c r="AK92" s="25" t="n">
        <v>62.79</v>
      </c>
      <c r="AL92" s="25" t="n">
        <v>5023</v>
      </c>
      <c r="AM92" s="25" t="n">
        <v>6.67</v>
      </c>
      <c r="AN92" s="25" t="n">
        <v>534</v>
      </c>
      <c r="AO92" s="25"/>
      <c r="AP92" s="25" t="n">
        <v>0</v>
      </c>
      <c r="AQ92" s="25"/>
      <c r="AR92" s="25" t="n">
        <v>0</v>
      </c>
      <c r="AS92" s="25" t="n">
        <v>139.48</v>
      </c>
      <c r="AT92" s="25" t="n">
        <v>11158</v>
      </c>
      <c r="AU92" s="25" t="n">
        <v>24.98</v>
      </c>
      <c r="AV92" s="25" t="n">
        <v>1998</v>
      </c>
      <c r="AW92" s="25" t="n">
        <v>83.3</v>
      </c>
      <c r="AX92" s="25" t="n">
        <v>6664</v>
      </c>
      <c r="AY92" s="25" t="n">
        <v>55.63</v>
      </c>
      <c r="AZ92" s="25" t="n">
        <v>4450</v>
      </c>
      <c r="BA92" s="25" t="n">
        <v>21.63</v>
      </c>
      <c r="BB92" s="25" t="n">
        <v>1730</v>
      </c>
      <c r="BC92" s="26" t="n">
        <v>585.44</v>
      </c>
      <c r="BD92" s="26" t="n">
        <v>46834</v>
      </c>
      <c r="BE92" s="27" t="n">
        <v>46834</v>
      </c>
      <c r="BF92" s="25" t="n">
        <v>0</v>
      </c>
      <c r="BG92" s="28" t="n">
        <v>585.44</v>
      </c>
      <c r="BH92" s="29" t="n">
        <v>0</v>
      </c>
      <c r="BI92" s="30" t="n">
        <v>46835.2</v>
      </c>
      <c r="BJ92" s="31" t="n">
        <v>-1.19999999999709</v>
      </c>
      <c r="BK92" s="32" t="s">
        <v>55</v>
      </c>
      <c r="BL92" s="32"/>
    </row>
    <row r="93" customFormat="false" ht="15" hidden="false" customHeight="false" outlineLevel="0" collapsed="false">
      <c r="A93" s="0" t="n">
        <v>12</v>
      </c>
      <c r="B93" s="16" t="s">
        <v>45</v>
      </c>
      <c r="C93" s="17" t="s">
        <v>46</v>
      </c>
      <c r="D93" s="17" t="s">
        <v>47</v>
      </c>
      <c r="E93" s="18" t="n">
        <v>1789</v>
      </c>
      <c r="F93" s="17" t="s">
        <v>48</v>
      </c>
      <c r="G93" s="17" t="s">
        <v>48</v>
      </c>
      <c r="H93" s="17" t="n">
        <v>5</v>
      </c>
      <c r="I93" s="17" t="s">
        <v>78</v>
      </c>
      <c r="J93" s="19" t="s">
        <v>185</v>
      </c>
      <c r="K93" s="20" t="n">
        <v>50</v>
      </c>
      <c r="L93" s="20"/>
      <c r="M93" s="21"/>
      <c r="N93" s="22" t="n">
        <v>50</v>
      </c>
      <c r="O93" s="23" t="s">
        <v>51</v>
      </c>
      <c r="P93" s="24" t="s">
        <v>107</v>
      </c>
      <c r="Q93" s="25" t="n">
        <v>8</v>
      </c>
      <c r="R93" s="25" t="n">
        <v>400</v>
      </c>
      <c r="S93" s="25"/>
      <c r="T93" s="25" t="n">
        <v>0</v>
      </c>
      <c r="U93" s="25"/>
      <c r="V93" s="25" t="n">
        <v>0</v>
      </c>
      <c r="W93" s="25"/>
      <c r="X93" s="25" t="n">
        <v>0</v>
      </c>
      <c r="Y93" s="25"/>
      <c r="Z93" s="25" t="n">
        <v>0</v>
      </c>
      <c r="AA93" s="25"/>
      <c r="AB93" s="25" t="n">
        <v>0</v>
      </c>
      <c r="AC93" s="25"/>
      <c r="AD93" s="25" t="n">
        <v>0</v>
      </c>
      <c r="AE93" s="25"/>
      <c r="AF93" s="25" t="n">
        <v>0</v>
      </c>
      <c r="AG93" s="25" t="n">
        <v>19.5</v>
      </c>
      <c r="AH93" s="25" t="n">
        <v>975</v>
      </c>
      <c r="AI93" s="25"/>
      <c r="AJ93" s="25" t="n">
        <v>0</v>
      </c>
      <c r="AK93" s="25"/>
      <c r="AL93" s="25" t="n">
        <v>0</v>
      </c>
      <c r="AM93" s="25"/>
      <c r="AN93" s="25" t="n">
        <v>0</v>
      </c>
      <c r="AO93" s="25"/>
      <c r="AP93" s="25" t="n">
        <v>0</v>
      </c>
      <c r="AQ93" s="25"/>
      <c r="AR93" s="25" t="n">
        <v>0</v>
      </c>
      <c r="AS93" s="25"/>
      <c r="AT93" s="25" t="n">
        <v>0</v>
      </c>
      <c r="AU93" s="25"/>
      <c r="AV93" s="25" t="n">
        <v>0</v>
      </c>
      <c r="AW93" s="25"/>
      <c r="AX93" s="25" t="n">
        <v>0</v>
      </c>
      <c r="AY93" s="25"/>
      <c r="AZ93" s="25" t="n">
        <v>0</v>
      </c>
      <c r="BA93" s="25"/>
      <c r="BB93" s="25" t="n">
        <v>0</v>
      </c>
      <c r="BC93" s="26" t="n">
        <v>19.5</v>
      </c>
      <c r="BD93" s="26" t="n">
        <v>975</v>
      </c>
      <c r="BE93" s="27" t="n">
        <v>975</v>
      </c>
      <c r="BF93" s="25" t="n">
        <v>0</v>
      </c>
      <c r="BG93" s="28" t="n">
        <v>19.5</v>
      </c>
      <c r="BH93" s="29" t="n">
        <v>0</v>
      </c>
      <c r="BI93" s="30" t="n">
        <v>975</v>
      </c>
      <c r="BJ93" s="31" t="n">
        <v>0</v>
      </c>
      <c r="BK93" s="32"/>
      <c r="BL93" s="32"/>
    </row>
    <row r="94" customFormat="false" ht="15" hidden="false" customHeight="false" outlineLevel="0" collapsed="false">
      <c r="A94" s="0" t="n">
        <v>13</v>
      </c>
      <c r="B94" s="16" t="s">
        <v>45</v>
      </c>
      <c r="C94" s="17" t="s">
        <v>46</v>
      </c>
      <c r="D94" s="17" t="s">
        <v>47</v>
      </c>
      <c r="E94" s="18" t="n">
        <v>1789</v>
      </c>
      <c r="F94" s="17" t="s">
        <v>48</v>
      </c>
      <c r="G94" s="17" t="s">
        <v>48</v>
      </c>
      <c r="H94" s="17" t="n">
        <v>5</v>
      </c>
      <c r="I94" s="17" t="s">
        <v>89</v>
      </c>
      <c r="J94" s="19" t="s">
        <v>186</v>
      </c>
      <c r="K94" s="20" t="n">
        <v>45</v>
      </c>
      <c r="L94" s="20"/>
      <c r="M94" s="21"/>
      <c r="N94" s="22" t="n">
        <v>45</v>
      </c>
      <c r="O94" s="23" t="s">
        <v>51</v>
      </c>
      <c r="P94" s="24" t="s">
        <v>110</v>
      </c>
      <c r="Q94" s="25" t="n">
        <v>73.94</v>
      </c>
      <c r="R94" s="25" t="n">
        <v>3327</v>
      </c>
      <c r="S94" s="25"/>
      <c r="T94" s="25" t="n">
        <v>0</v>
      </c>
      <c r="U94" s="25"/>
      <c r="V94" s="25" t="n">
        <v>0</v>
      </c>
      <c r="W94" s="25"/>
      <c r="X94" s="25" t="n">
        <v>0</v>
      </c>
      <c r="Y94" s="25"/>
      <c r="Z94" s="25" t="n">
        <v>0</v>
      </c>
      <c r="AA94" s="25"/>
      <c r="AB94" s="25" t="n">
        <v>0</v>
      </c>
      <c r="AC94" s="25"/>
      <c r="AD94" s="25" t="n">
        <v>0</v>
      </c>
      <c r="AE94" s="25"/>
      <c r="AF94" s="25" t="n">
        <v>0</v>
      </c>
      <c r="AG94" s="25"/>
      <c r="AH94" s="25" t="n">
        <v>0</v>
      </c>
      <c r="AI94" s="25"/>
      <c r="AJ94" s="25" t="n">
        <v>0</v>
      </c>
      <c r="AK94" s="25"/>
      <c r="AL94" s="25" t="n">
        <v>0</v>
      </c>
      <c r="AM94" s="25"/>
      <c r="AN94" s="25" t="n">
        <v>0</v>
      </c>
      <c r="AO94" s="25"/>
      <c r="AP94" s="25" t="n">
        <v>0</v>
      </c>
      <c r="AQ94" s="25"/>
      <c r="AR94" s="25" t="n">
        <v>0</v>
      </c>
      <c r="AS94" s="25"/>
      <c r="AT94" s="25" t="n">
        <v>0</v>
      </c>
      <c r="AU94" s="25"/>
      <c r="AV94" s="25" t="n">
        <v>0</v>
      </c>
      <c r="AW94" s="25"/>
      <c r="AX94" s="25" t="n">
        <v>0</v>
      </c>
      <c r="AY94" s="25"/>
      <c r="AZ94" s="25" t="n">
        <v>0</v>
      </c>
      <c r="BA94" s="25"/>
      <c r="BB94" s="25" t="n">
        <v>0</v>
      </c>
      <c r="BC94" s="26"/>
      <c r="BD94" s="26"/>
      <c r="BE94" s="27" t="n">
        <v>0</v>
      </c>
      <c r="BF94" s="25" t="n">
        <v>0</v>
      </c>
      <c r="BG94" s="28" t="n">
        <v>0</v>
      </c>
      <c r="BH94" s="29" t="n">
        <v>0</v>
      </c>
      <c r="BI94" s="30" t="n">
        <v>0</v>
      </c>
      <c r="BJ94" s="31" t="n">
        <v>0</v>
      </c>
      <c r="BK94" s="32"/>
      <c r="BL94" s="32"/>
    </row>
    <row r="95" customFormat="false" ht="15" hidden="false" customHeight="false" outlineLevel="0" collapsed="false">
      <c r="A95" s="0" t="n">
        <v>14</v>
      </c>
      <c r="B95" s="16" t="s">
        <v>45</v>
      </c>
      <c r="C95" s="17" t="s">
        <v>46</v>
      </c>
      <c r="D95" s="17" t="s">
        <v>47</v>
      </c>
      <c r="E95" s="18" t="n">
        <v>1789</v>
      </c>
      <c r="F95" s="17" t="s">
        <v>48</v>
      </c>
      <c r="G95" s="17" t="s">
        <v>48</v>
      </c>
      <c r="H95" s="17" t="n">
        <v>5</v>
      </c>
      <c r="I95" s="17" t="s">
        <v>78</v>
      </c>
      <c r="J95" s="19" t="s">
        <v>187</v>
      </c>
      <c r="K95" s="20" t="n">
        <v>45</v>
      </c>
      <c r="L95" s="20"/>
      <c r="M95" s="21"/>
      <c r="N95" s="22" t="n">
        <v>45</v>
      </c>
      <c r="O95" s="23" t="s">
        <v>51</v>
      </c>
      <c r="P95" s="24" t="s">
        <v>73</v>
      </c>
      <c r="Q95" s="25" t="n">
        <v>25</v>
      </c>
      <c r="R95" s="25" t="n">
        <v>1125</v>
      </c>
      <c r="S95" s="25"/>
      <c r="T95" s="25" t="n">
        <v>0</v>
      </c>
      <c r="U95" s="25"/>
      <c r="V95" s="25" t="n">
        <v>0</v>
      </c>
      <c r="W95" s="25"/>
      <c r="X95" s="25" t="n">
        <v>0</v>
      </c>
      <c r="Y95" s="25"/>
      <c r="Z95" s="25" t="n">
        <v>0</v>
      </c>
      <c r="AA95" s="25"/>
      <c r="AB95" s="25" t="n">
        <v>0</v>
      </c>
      <c r="AC95" s="25"/>
      <c r="AD95" s="25" t="n">
        <v>0</v>
      </c>
      <c r="AE95" s="25"/>
      <c r="AF95" s="25" t="n">
        <v>0</v>
      </c>
      <c r="AG95" s="25" t="n">
        <v>19.8</v>
      </c>
      <c r="AH95" s="25" t="n">
        <v>890</v>
      </c>
      <c r="AI95" s="25"/>
      <c r="AJ95" s="25" t="n">
        <v>0</v>
      </c>
      <c r="AK95" s="25"/>
      <c r="AL95" s="25" t="n">
        <v>0</v>
      </c>
      <c r="AM95" s="25"/>
      <c r="AN95" s="25" t="n">
        <v>0</v>
      </c>
      <c r="AO95" s="25"/>
      <c r="AP95" s="25" t="n">
        <v>0</v>
      </c>
      <c r="AQ95" s="25"/>
      <c r="AR95" s="25" t="n">
        <v>0</v>
      </c>
      <c r="AS95" s="25"/>
      <c r="AT95" s="25" t="n">
        <v>0</v>
      </c>
      <c r="AU95" s="25"/>
      <c r="AV95" s="25" t="n">
        <v>0</v>
      </c>
      <c r="AW95" s="25"/>
      <c r="AX95" s="25" t="n">
        <v>0</v>
      </c>
      <c r="AY95" s="25"/>
      <c r="AZ95" s="25" t="n">
        <v>0</v>
      </c>
      <c r="BA95" s="25"/>
      <c r="BB95" s="25" t="n">
        <v>0</v>
      </c>
      <c r="BC95" s="26" t="n">
        <v>19.8</v>
      </c>
      <c r="BD95" s="26" t="n">
        <v>890</v>
      </c>
      <c r="BE95" s="27" t="n">
        <v>890</v>
      </c>
      <c r="BF95" s="25" t="n">
        <v>0</v>
      </c>
      <c r="BG95" s="28" t="n">
        <v>19.8</v>
      </c>
      <c r="BH95" s="29" t="n">
        <v>0</v>
      </c>
      <c r="BI95" s="30" t="n">
        <v>891</v>
      </c>
      <c r="BJ95" s="31" t="n">
        <v>-1</v>
      </c>
      <c r="BK95" s="32" t="s">
        <v>55</v>
      </c>
      <c r="BL95" s="32"/>
    </row>
    <row r="96" customFormat="false" ht="15" hidden="false" customHeight="false" outlineLevel="0" collapsed="false">
      <c r="A96" s="0" t="n">
        <v>15</v>
      </c>
      <c r="B96" s="16" t="s">
        <v>45</v>
      </c>
      <c r="C96" s="17" t="s">
        <v>46</v>
      </c>
      <c r="D96" s="17" t="s">
        <v>47</v>
      </c>
      <c r="E96" s="18" t="n">
        <v>1789</v>
      </c>
      <c r="F96" s="17" t="s">
        <v>48</v>
      </c>
      <c r="G96" s="17" t="s">
        <v>48</v>
      </c>
      <c r="H96" s="17" t="n">
        <v>5</v>
      </c>
      <c r="I96" s="17" t="s">
        <v>78</v>
      </c>
      <c r="J96" s="19" t="s">
        <v>188</v>
      </c>
      <c r="K96" s="20" t="n">
        <v>25</v>
      </c>
      <c r="L96" s="20"/>
      <c r="M96" s="21"/>
      <c r="N96" s="22" t="n">
        <v>25</v>
      </c>
      <c r="O96" s="23" t="s">
        <v>51</v>
      </c>
      <c r="P96" s="24" t="s">
        <v>110</v>
      </c>
      <c r="Q96" s="25" t="n">
        <v>28.08</v>
      </c>
      <c r="R96" s="25" t="n">
        <v>702</v>
      </c>
      <c r="S96" s="25"/>
      <c r="T96" s="25" t="n">
        <v>0</v>
      </c>
      <c r="U96" s="25"/>
      <c r="V96" s="25" t="n">
        <v>0</v>
      </c>
      <c r="W96" s="25"/>
      <c r="X96" s="25" t="n">
        <v>0</v>
      </c>
      <c r="Y96" s="25"/>
      <c r="Z96" s="25" t="n">
        <v>0</v>
      </c>
      <c r="AA96" s="25"/>
      <c r="AB96" s="25" t="n">
        <v>0</v>
      </c>
      <c r="AC96" s="25"/>
      <c r="AD96" s="25" t="n">
        <v>0</v>
      </c>
      <c r="AE96" s="25"/>
      <c r="AF96" s="25" t="n">
        <v>0</v>
      </c>
      <c r="AG96" s="25" t="n">
        <v>759.02</v>
      </c>
      <c r="AH96" s="25" t="n">
        <v>18975</v>
      </c>
      <c r="AI96" s="25" t="n">
        <v>1832</v>
      </c>
      <c r="AJ96" s="25" t="n">
        <v>45800</v>
      </c>
      <c r="AK96" s="25" t="n">
        <v>219.9</v>
      </c>
      <c r="AL96" s="25" t="n">
        <v>5497</v>
      </c>
      <c r="AM96" s="25" t="n">
        <v>9</v>
      </c>
      <c r="AN96" s="25" t="n">
        <v>225</v>
      </c>
      <c r="AO96" s="25"/>
      <c r="AP96" s="25" t="n">
        <v>0</v>
      </c>
      <c r="AQ96" s="25"/>
      <c r="AR96" s="25" t="n">
        <v>0</v>
      </c>
      <c r="AS96" s="25" t="n">
        <v>112.89</v>
      </c>
      <c r="AT96" s="25" t="n">
        <v>2822</v>
      </c>
      <c r="AU96" s="25" t="n">
        <v>10</v>
      </c>
      <c r="AV96" s="25" t="n">
        <v>250</v>
      </c>
      <c r="AW96" s="25" t="n">
        <v>182.15</v>
      </c>
      <c r="AX96" s="25" t="n">
        <v>4554</v>
      </c>
      <c r="AY96" s="25" t="n">
        <v>15</v>
      </c>
      <c r="AZ96" s="25" t="n">
        <v>375</v>
      </c>
      <c r="BA96" s="25" t="n">
        <v>12</v>
      </c>
      <c r="BB96" s="25" t="n">
        <v>300</v>
      </c>
      <c r="BC96" s="26" t="n">
        <v>3151.96</v>
      </c>
      <c r="BD96" s="26" t="n">
        <v>78798</v>
      </c>
      <c r="BE96" s="27" t="n">
        <v>78798</v>
      </c>
      <c r="BF96" s="25" t="n">
        <v>0</v>
      </c>
      <c r="BG96" s="28" t="n">
        <v>3151.96</v>
      </c>
      <c r="BH96" s="29" t="n">
        <v>0</v>
      </c>
      <c r="BI96" s="30" t="n">
        <v>78799</v>
      </c>
      <c r="BJ96" s="31" t="n">
        <v>-1</v>
      </c>
      <c r="BK96" s="32" t="s">
        <v>55</v>
      </c>
      <c r="BL96" s="32"/>
    </row>
    <row r="97" customFormat="false" ht="15" hidden="false" customHeight="false" outlineLevel="0" collapsed="false">
      <c r="A97" s="0" t="n">
        <v>16</v>
      </c>
      <c r="B97" s="16" t="s">
        <v>45</v>
      </c>
      <c r="C97" s="17" t="s">
        <v>46</v>
      </c>
      <c r="D97" s="17" t="s">
        <v>47</v>
      </c>
      <c r="E97" s="18" t="n">
        <v>1789</v>
      </c>
      <c r="F97" s="17" t="s">
        <v>48</v>
      </c>
      <c r="G97" s="17" t="s">
        <v>48</v>
      </c>
      <c r="H97" s="17" t="n">
        <v>5</v>
      </c>
      <c r="I97" s="17" t="s">
        <v>49</v>
      </c>
      <c r="J97" s="19" t="s">
        <v>189</v>
      </c>
      <c r="K97" s="20"/>
      <c r="L97" s="20"/>
      <c r="M97" s="21"/>
      <c r="N97" s="22" t="n">
        <v>0</v>
      </c>
      <c r="O97" s="23"/>
      <c r="P97" s="24"/>
      <c r="Q97" s="25"/>
      <c r="R97" s="25"/>
      <c r="S97" s="25"/>
      <c r="T97" s="25" t="n">
        <v>0</v>
      </c>
      <c r="U97" s="25"/>
      <c r="V97" s="25" t="n">
        <v>0</v>
      </c>
      <c r="W97" s="25"/>
      <c r="X97" s="25" t="n">
        <v>0</v>
      </c>
      <c r="Y97" s="25"/>
      <c r="Z97" s="25" t="n">
        <v>0</v>
      </c>
      <c r="AA97" s="25"/>
      <c r="AB97" s="25" t="n">
        <v>0</v>
      </c>
      <c r="AC97" s="25"/>
      <c r="AD97" s="25" t="n">
        <v>0</v>
      </c>
      <c r="AE97" s="25"/>
      <c r="AF97" s="25" t="n">
        <v>0</v>
      </c>
      <c r="AG97" s="25"/>
      <c r="AH97" s="25" t="n">
        <v>0</v>
      </c>
      <c r="AI97" s="25"/>
      <c r="AJ97" s="25" t="n">
        <v>0</v>
      </c>
      <c r="AK97" s="25"/>
      <c r="AL97" s="25" t="n">
        <v>0</v>
      </c>
      <c r="AM97" s="25"/>
      <c r="AN97" s="25" t="n">
        <v>0</v>
      </c>
      <c r="AO97" s="25"/>
      <c r="AP97" s="25" t="n">
        <v>0</v>
      </c>
      <c r="AQ97" s="25"/>
      <c r="AR97" s="25" t="n">
        <v>0</v>
      </c>
      <c r="AS97" s="25"/>
      <c r="AT97" s="25" t="n">
        <v>0</v>
      </c>
      <c r="AU97" s="25"/>
      <c r="AV97" s="25" t="n">
        <v>0</v>
      </c>
      <c r="AW97" s="25"/>
      <c r="AX97" s="25" t="n">
        <v>0</v>
      </c>
      <c r="AY97" s="25"/>
      <c r="AZ97" s="25" t="n">
        <v>0</v>
      </c>
      <c r="BA97" s="25"/>
      <c r="BB97" s="25" t="n">
        <v>450</v>
      </c>
      <c r="BC97" s="26"/>
      <c r="BD97" s="26" t="n">
        <v>450</v>
      </c>
      <c r="BE97" s="27" t="n">
        <v>450</v>
      </c>
      <c r="BF97" s="25" t="n">
        <v>0</v>
      </c>
      <c r="BG97" s="28" t="n">
        <v>0</v>
      </c>
      <c r="BH97" s="29" t="n">
        <v>0</v>
      </c>
      <c r="BI97" s="30" t="n">
        <v>0</v>
      </c>
      <c r="BJ97" s="31" t="n">
        <v>450</v>
      </c>
      <c r="BK97" s="32" t="s">
        <v>62</v>
      </c>
      <c r="BL97" s="32"/>
    </row>
    <row r="98" customFormat="false" ht="15" hidden="false" customHeight="false" outlineLevel="0" collapsed="false">
      <c r="A98" s="0" t="n">
        <v>17</v>
      </c>
      <c r="B98" s="16" t="s">
        <v>45</v>
      </c>
      <c r="C98" s="17" t="s">
        <v>46</v>
      </c>
      <c r="D98" s="17" t="s">
        <v>47</v>
      </c>
      <c r="E98" s="18" t="n">
        <v>1789</v>
      </c>
      <c r="F98" s="17" t="s">
        <v>48</v>
      </c>
      <c r="G98" s="17" t="s">
        <v>48</v>
      </c>
      <c r="H98" s="17" t="n">
        <v>5</v>
      </c>
      <c r="I98" s="17" t="s">
        <v>78</v>
      </c>
      <c r="J98" s="19" t="s">
        <v>190</v>
      </c>
      <c r="K98" s="20"/>
      <c r="L98" s="20"/>
      <c r="M98" s="21"/>
      <c r="N98" s="22" t="n">
        <v>0</v>
      </c>
      <c r="O98" s="23"/>
      <c r="P98" s="24"/>
      <c r="Q98" s="25"/>
      <c r="R98" s="25"/>
      <c r="S98" s="25"/>
      <c r="T98" s="25" t="n">
        <v>132</v>
      </c>
      <c r="U98" s="25"/>
      <c r="V98" s="25" t="n">
        <v>0</v>
      </c>
      <c r="W98" s="25"/>
      <c r="X98" s="25" t="n">
        <v>0</v>
      </c>
      <c r="Y98" s="25"/>
      <c r="Z98" s="25" t="n">
        <v>0</v>
      </c>
      <c r="AA98" s="25"/>
      <c r="AB98" s="25" t="n">
        <v>0</v>
      </c>
      <c r="AC98" s="25"/>
      <c r="AD98" s="25" t="n">
        <v>0</v>
      </c>
      <c r="AE98" s="25"/>
      <c r="AF98" s="25" t="n">
        <v>0</v>
      </c>
      <c r="AG98" s="25"/>
      <c r="AH98" s="25" t="n">
        <v>0</v>
      </c>
      <c r="AI98" s="25"/>
      <c r="AJ98" s="25" t="n">
        <v>0</v>
      </c>
      <c r="AK98" s="25"/>
      <c r="AL98" s="25" t="n">
        <v>0</v>
      </c>
      <c r="AM98" s="25"/>
      <c r="AN98" s="25" t="n">
        <v>720</v>
      </c>
      <c r="AO98" s="25"/>
      <c r="AP98" s="25" t="n">
        <v>0</v>
      </c>
      <c r="AQ98" s="25"/>
      <c r="AR98" s="25" t="n">
        <v>0</v>
      </c>
      <c r="AS98" s="25"/>
      <c r="AT98" s="25" t="n">
        <v>0</v>
      </c>
      <c r="AU98" s="25"/>
      <c r="AV98" s="25" t="n">
        <v>0</v>
      </c>
      <c r="AW98" s="25"/>
      <c r="AX98" s="25" t="n">
        <v>0</v>
      </c>
      <c r="AY98" s="25"/>
      <c r="AZ98" s="25" t="n">
        <v>175</v>
      </c>
      <c r="BA98" s="25"/>
      <c r="BB98" s="25" t="n">
        <v>324</v>
      </c>
      <c r="BC98" s="26"/>
      <c r="BD98" s="26" t="n">
        <v>1351</v>
      </c>
      <c r="BE98" s="27" t="n">
        <v>1351</v>
      </c>
      <c r="BF98" s="25" t="n">
        <v>0</v>
      </c>
      <c r="BG98" s="28" t="n">
        <v>0</v>
      </c>
      <c r="BH98" s="29" t="n">
        <v>0</v>
      </c>
      <c r="BI98" s="30" t="n">
        <v>0</v>
      </c>
      <c r="BJ98" s="31" t="n">
        <v>1351</v>
      </c>
      <c r="BK98" s="32" t="s">
        <v>62</v>
      </c>
      <c r="BL98" s="32"/>
    </row>
    <row r="99" customFormat="false" ht="15" hidden="false" customHeight="false" outlineLevel="0" collapsed="false">
      <c r="A99" s="0" t="n">
        <v>18</v>
      </c>
      <c r="B99" s="16" t="s">
        <v>45</v>
      </c>
      <c r="C99" s="17" t="s">
        <v>46</v>
      </c>
      <c r="D99" s="17" t="s">
        <v>47</v>
      </c>
      <c r="E99" s="18" t="n">
        <v>1789</v>
      </c>
      <c r="F99" s="17" t="s">
        <v>48</v>
      </c>
      <c r="G99" s="17" t="s">
        <v>48</v>
      </c>
      <c r="H99" s="17" t="n">
        <v>5</v>
      </c>
      <c r="I99" s="17" t="s">
        <v>78</v>
      </c>
      <c r="J99" s="19" t="s">
        <v>191</v>
      </c>
      <c r="K99" s="20" t="n">
        <v>12</v>
      </c>
      <c r="L99" s="20"/>
      <c r="M99" s="21"/>
      <c r="N99" s="22" t="n">
        <v>12</v>
      </c>
      <c r="O99" s="23" t="s">
        <v>51</v>
      </c>
      <c r="P99" s="24" t="s">
        <v>94</v>
      </c>
      <c r="Q99" s="25" t="n">
        <v>910</v>
      </c>
      <c r="R99" s="25" t="n">
        <v>10920</v>
      </c>
      <c r="S99" s="25" t="n">
        <v>4613</v>
      </c>
      <c r="T99" s="25" t="n">
        <v>55356</v>
      </c>
      <c r="U99" s="25"/>
      <c r="V99" s="25" t="n">
        <v>0</v>
      </c>
      <c r="W99" s="25"/>
      <c r="X99" s="25" t="n">
        <v>0</v>
      </c>
      <c r="Y99" s="25"/>
      <c r="Z99" s="25" t="n">
        <v>0</v>
      </c>
      <c r="AA99" s="25"/>
      <c r="AB99" s="25" t="n">
        <v>0</v>
      </c>
      <c r="AC99" s="25"/>
      <c r="AD99" s="25" t="n">
        <v>0</v>
      </c>
      <c r="AE99" s="25"/>
      <c r="AF99" s="25" t="n">
        <v>0</v>
      </c>
      <c r="AG99" s="25"/>
      <c r="AH99" s="25" t="n">
        <v>0</v>
      </c>
      <c r="AI99" s="25"/>
      <c r="AJ99" s="25" t="n">
        <v>0</v>
      </c>
      <c r="AK99" s="25"/>
      <c r="AL99" s="25" t="n">
        <v>0</v>
      </c>
      <c r="AM99" s="25"/>
      <c r="AN99" s="25" t="n">
        <v>0</v>
      </c>
      <c r="AO99" s="25"/>
      <c r="AP99" s="25" t="n">
        <v>0</v>
      </c>
      <c r="AQ99" s="25"/>
      <c r="AR99" s="25" t="n">
        <v>0</v>
      </c>
      <c r="AS99" s="25"/>
      <c r="AT99" s="25" t="n">
        <v>0</v>
      </c>
      <c r="AU99" s="25"/>
      <c r="AV99" s="25" t="n">
        <v>0</v>
      </c>
      <c r="AW99" s="25"/>
      <c r="AX99" s="25" t="n">
        <v>0</v>
      </c>
      <c r="AY99" s="25"/>
      <c r="AZ99" s="25" t="n">
        <v>0</v>
      </c>
      <c r="BA99" s="25"/>
      <c r="BB99" s="25" t="n">
        <v>0</v>
      </c>
      <c r="BC99" s="26" t="n">
        <v>4613</v>
      </c>
      <c r="BD99" s="26" t="n">
        <v>55356</v>
      </c>
      <c r="BE99" s="27" t="n">
        <v>55356</v>
      </c>
      <c r="BF99" s="25" t="n">
        <v>0</v>
      </c>
      <c r="BG99" s="28" t="n">
        <v>4613</v>
      </c>
      <c r="BH99" s="29" t="n">
        <v>0</v>
      </c>
      <c r="BI99" s="30" t="n">
        <v>55356</v>
      </c>
      <c r="BJ99" s="31" t="n">
        <v>0</v>
      </c>
      <c r="BK99" s="32"/>
      <c r="BL99" s="32"/>
    </row>
    <row r="100" customFormat="false" ht="15" hidden="false" customHeight="false" outlineLevel="0" collapsed="false">
      <c r="A100" s="0" t="n">
        <v>19</v>
      </c>
      <c r="B100" s="16" t="s">
        <v>45</v>
      </c>
      <c r="C100" s="17" t="s">
        <v>46</v>
      </c>
      <c r="D100" s="17" t="s">
        <v>47</v>
      </c>
      <c r="E100" s="18" t="n">
        <v>1789</v>
      </c>
      <c r="F100" s="17" t="s">
        <v>48</v>
      </c>
      <c r="G100" s="17" t="s">
        <v>48</v>
      </c>
      <c r="H100" s="17" t="n">
        <v>5</v>
      </c>
      <c r="I100" s="17" t="s">
        <v>78</v>
      </c>
      <c r="J100" s="19" t="s">
        <v>192</v>
      </c>
      <c r="K100" s="20" t="n">
        <v>7</v>
      </c>
      <c r="L100" s="20"/>
      <c r="M100" s="21"/>
      <c r="N100" s="22" t="n">
        <v>7</v>
      </c>
      <c r="O100" s="23" t="s">
        <v>72</v>
      </c>
      <c r="P100" s="24" t="s">
        <v>193</v>
      </c>
      <c r="Q100" s="25" t="n">
        <v>593</v>
      </c>
      <c r="R100" s="25" t="n">
        <v>4151</v>
      </c>
      <c r="S100" s="25" t="n">
        <v>276</v>
      </c>
      <c r="T100" s="25" t="n">
        <v>1932</v>
      </c>
      <c r="U100" s="25"/>
      <c r="V100" s="25" t="n">
        <v>0</v>
      </c>
      <c r="W100" s="25"/>
      <c r="X100" s="25" t="n">
        <v>0</v>
      </c>
      <c r="Y100" s="25"/>
      <c r="Z100" s="25" t="n">
        <v>0</v>
      </c>
      <c r="AA100" s="25"/>
      <c r="AB100" s="25" t="n">
        <v>0</v>
      </c>
      <c r="AC100" s="25"/>
      <c r="AD100" s="25" t="n">
        <v>0</v>
      </c>
      <c r="AE100" s="25"/>
      <c r="AF100" s="25" t="n">
        <v>0</v>
      </c>
      <c r="AG100" s="25" t="n">
        <v>627.5</v>
      </c>
      <c r="AH100" s="25" t="n">
        <v>4393</v>
      </c>
      <c r="AI100" s="25" t="n">
        <v>96.5</v>
      </c>
      <c r="AJ100" s="25" t="n">
        <v>675</v>
      </c>
      <c r="AK100" s="25" t="n">
        <v>211.5</v>
      </c>
      <c r="AL100" s="25" t="n">
        <v>1480</v>
      </c>
      <c r="AM100" s="25" t="n">
        <v>64</v>
      </c>
      <c r="AN100" s="25" t="n">
        <v>448</v>
      </c>
      <c r="AO100" s="25"/>
      <c r="AP100" s="25" t="n">
        <v>0</v>
      </c>
      <c r="AQ100" s="25"/>
      <c r="AR100" s="25" t="n">
        <v>0</v>
      </c>
      <c r="AS100" s="25" t="n">
        <v>839</v>
      </c>
      <c r="AT100" s="25" t="n">
        <v>5873</v>
      </c>
      <c r="AU100" s="25"/>
      <c r="AV100" s="25" t="n">
        <v>0</v>
      </c>
      <c r="AW100" s="25" t="n">
        <v>512</v>
      </c>
      <c r="AX100" s="25" t="n">
        <v>3584</v>
      </c>
      <c r="AY100" s="25" t="n">
        <v>296</v>
      </c>
      <c r="AZ100" s="25" t="n">
        <v>2072</v>
      </c>
      <c r="BA100" s="25"/>
      <c r="BB100" s="25" t="n">
        <v>0</v>
      </c>
      <c r="BC100" s="26" t="n">
        <v>2922.5</v>
      </c>
      <c r="BD100" s="26" t="n">
        <v>20457</v>
      </c>
      <c r="BE100" s="27" t="n">
        <v>20457</v>
      </c>
      <c r="BF100" s="25" t="n">
        <v>0</v>
      </c>
      <c r="BG100" s="28" t="n">
        <v>2922.5</v>
      </c>
      <c r="BH100" s="29" t="n">
        <v>0</v>
      </c>
      <c r="BI100" s="30" t="n">
        <v>20457.5</v>
      </c>
      <c r="BJ100" s="31" t="n">
        <v>-0.5</v>
      </c>
      <c r="BK100" s="32" t="s">
        <v>55</v>
      </c>
      <c r="BL100" s="32"/>
    </row>
    <row r="101" customFormat="false" ht="15" hidden="false" customHeight="false" outlineLevel="0" collapsed="false">
      <c r="A101" s="0" t="n">
        <v>20</v>
      </c>
      <c r="B101" s="16" t="s">
        <v>45</v>
      </c>
      <c r="C101" s="17" t="s">
        <v>46</v>
      </c>
      <c r="D101" s="17" t="s">
        <v>47</v>
      </c>
      <c r="E101" s="18" t="n">
        <v>1789</v>
      </c>
      <c r="F101" s="17" t="s">
        <v>48</v>
      </c>
      <c r="G101" s="17" t="s">
        <v>48</v>
      </c>
      <c r="H101" s="17" t="n">
        <v>5</v>
      </c>
      <c r="I101" s="17" t="s">
        <v>78</v>
      </c>
      <c r="J101" s="19" t="s">
        <v>194</v>
      </c>
      <c r="K101" s="20" t="n">
        <v>26</v>
      </c>
      <c r="L101" s="20"/>
      <c r="M101" s="21"/>
      <c r="N101" s="22" t="n">
        <v>26</v>
      </c>
      <c r="O101" s="23" t="s">
        <v>51</v>
      </c>
      <c r="P101" s="24" t="s">
        <v>73</v>
      </c>
      <c r="Q101" s="25" t="n">
        <v>9.2</v>
      </c>
      <c r="R101" s="25" t="n">
        <v>239</v>
      </c>
      <c r="S101" s="25" t="n">
        <v>9.2</v>
      </c>
      <c r="T101" s="25" t="n">
        <v>239</v>
      </c>
      <c r="U101" s="25"/>
      <c r="V101" s="25" t="n">
        <v>0</v>
      </c>
      <c r="W101" s="25"/>
      <c r="X101" s="25" t="n">
        <v>0</v>
      </c>
      <c r="Y101" s="25"/>
      <c r="Z101" s="25" t="n">
        <v>0</v>
      </c>
      <c r="AA101" s="25"/>
      <c r="AB101" s="25" t="n">
        <v>0</v>
      </c>
      <c r="AC101" s="25"/>
      <c r="AD101" s="25" t="n">
        <v>0</v>
      </c>
      <c r="AE101" s="25"/>
      <c r="AF101" s="25" t="n">
        <v>0</v>
      </c>
      <c r="AG101" s="25" t="n">
        <v>1084.45</v>
      </c>
      <c r="AH101" s="25" t="n">
        <v>28195</v>
      </c>
      <c r="AI101" s="25" t="n">
        <v>937.25</v>
      </c>
      <c r="AJ101" s="25" t="n">
        <v>24368</v>
      </c>
      <c r="AK101" s="25" t="n">
        <v>710.7</v>
      </c>
      <c r="AL101" s="25" t="n">
        <v>18478</v>
      </c>
      <c r="AM101" s="25" t="n">
        <v>32.2</v>
      </c>
      <c r="AN101" s="25" t="n">
        <v>837</v>
      </c>
      <c r="AO101" s="25"/>
      <c r="AP101" s="25" t="n">
        <v>0</v>
      </c>
      <c r="AQ101" s="25"/>
      <c r="AR101" s="25" t="n">
        <v>0</v>
      </c>
      <c r="AS101" s="25" t="n">
        <v>179.95</v>
      </c>
      <c r="AT101" s="33" t="n">
        <v>7679</v>
      </c>
      <c r="AU101" s="25" t="n">
        <v>26.45</v>
      </c>
      <c r="AV101" s="25" t="n">
        <v>688</v>
      </c>
      <c r="AW101" s="25" t="n">
        <v>377.2</v>
      </c>
      <c r="AX101" s="33" t="n">
        <v>9797</v>
      </c>
      <c r="AY101" s="25" t="n">
        <v>41.4</v>
      </c>
      <c r="AZ101" s="25" t="n">
        <v>1076</v>
      </c>
      <c r="BA101" s="25"/>
      <c r="BB101" s="25" t="n">
        <v>0</v>
      </c>
      <c r="BC101" s="26" t="n">
        <v>3398.8</v>
      </c>
      <c r="BD101" s="26" t="n">
        <v>91357</v>
      </c>
      <c r="BE101" s="27" t="n">
        <v>91357</v>
      </c>
      <c r="BF101" s="25" t="n">
        <v>0</v>
      </c>
      <c r="BG101" s="28" t="n">
        <v>3398.8</v>
      </c>
      <c r="BH101" s="29" t="n">
        <v>0</v>
      </c>
      <c r="BI101" s="30" t="n">
        <v>88368.8</v>
      </c>
      <c r="BJ101" s="31" t="n">
        <v>2988.2</v>
      </c>
      <c r="BK101" s="32" t="s">
        <v>55</v>
      </c>
      <c r="BL101" s="32"/>
    </row>
    <row r="102" customFormat="false" ht="15" hidden="false" customHeight="false" outlineLevel="0" collapsed="false">
      <c r="A102" s="0" t="n">
        <v>21</v>
      </c>
      <c r="B102" s="16" t="s">
        <v>45</v>
      </c>
      <c r="C102" s="17" t="s">
        <v>46</v>
      </c>
      <c r="D102" s="17" t="s">
        <v>47</v>
      </c>
      <c r="E102" s="18" t="n">
        <v>1789</v>
      </c>
      <c r="F102" s="17" t="s">
        <v>48</v>
      </c>
      <c r="G102" s="17" t="s">
        <v>48</v>
      </c>
      <c r="H102" s="17" t="n">
        <v>5</v>
      </c>
      <c r="I102" s="17" t="s">
        <v>156</v>
      </c>
      <c r="J102" s="19" t="s">
        <v>195</v>
      </c>
      <c r="K102" s="20"/>
      <c r="L102" s="20"/>
      <c r="M102" s="21"/>
      <c r="N102" s="22" t="n">
        <v>0</v>
      </c>
      <c r="O102" s="23"/>
      <c r="P102" s="24"/>
      <c r="Q102" s="25"/>
      <c r="R102" s="25"/>
      <c r="S102" s="25"/>
      <c r="T102" s="25" t="n">
        <v>2610</v>
      </c>
      <c r="U102" s="25"/>
      <c r="V102" s="25" t="n">
        <v>0</v>
      </c>
      <c r="W102" s="25"/>
      <c r="X102" s="25" t="n">
        <v>0</v>
      </c>
      <c r="Y102" s="25"/>
      <c r="Z102" s="25" t="n">
        <v>0</v>
      </c>
      <c r="AA102" s="25"/>
      <c r="AB102" s="25" t="n">
        <v>0</v>
      </c>
      <c r="AC102" s="25"/>
      <c r="AD102" s="25" t="n">
        <v>0</v>
      </c>
      <c r="AE102" s="25"/>
      <c r="AF102" s="25" t="n">
        <v>0</v>
      </c>
      <c r="AG102" s="25"/>
      <c r="AH102" s="25" t="n">
        <v>600</v>
      </c>
      <c r="AI102" s="25"/>
      <c r="AJ102" s="25" t="n">
        <v>0</v>
      </c>
      <c r="AK102" s="25"/>
      <c r="AL102" s="25" t="n">
        <v>0</v>
      </c>
      <c r="AM102" s="25"/>
      <c r="AN102" s="25" t="n">
        <v>0</v>
      </c>
      <c r="AO102" s="25"/>
      <c r="AP102" s="25" t="n">
        <v>0</v>
      </c>
      <c r="AQ102" s="25"/>
      <c r="AR102" s="25" t="n">
        <v>0</v>
      </c>
      <c r="AS102" s="25"/>
      <c r="AT102" s="25" t="n">
        <v>0</v>
      </c>
      <c r="AU102" s="25"/>
      <c r="AV102" s="25" t="n">
        <v>0</v>
      </c>
      <c r="AW102" s="25"/>
      <c r="AX102" s="25" t="n">
        <v>0</v>
      </c>
      <c r="AY102" s="25"/>
      <c r="AZ102" s="25" t="n">
        <v>0</v>
      </c>
      <c r="BA102" s="25"/>
      <c r="BB102" s="25" t="n">
        <v>0</v>
      </c>
      <c r="BC102" s="26"/>
      <c r="BD102" s="26" t="n">
        <v>3210</v>
      </c>
      <c r="BE102" s="27" t="n">
        <v>3210</v>
      </c>
      <c r="BF102" s="25" t="n">
        <v>0</v>
      </c>
      <c r="BG102" s="28" t="n">
        <v>0</v>
      </c>
      <c r="BH102" s="29" t="n">
        <v>0</v>
      </c>
      <c r="BI102" s="30" t="n">
        <v>0</v>
      </c>
      <c r="BJ102" s="31" t="n">
        <v>3210</v>
      </c>
      <c r="BK102" s="32" t="s">
        <v>62</v>
      </c>
      <c r="BL102" s="32"/>
    </row>
    <row r="103" customFormat="false" ht="15" hidden="false" customHeight="false" outlineLevel="0" collapsed="false">
      <c r="A103" s="0" t="n">
        <v>22</v>
      </c>
      <c r="B103" s="16" t="s">
        <v>45</v>
      </c>
      <c r="C103" s="17" t="s">
        <v>46</v>
      </c>
      <c r="D103" s="17" t="s">
        <v>47</v>
      </c>
      <c r="E103" s="18" t="n">
        <v>1789</v>
      </c>
      <c r="F103" s="17" t="s">
        <v>48</v>
      </c>
      <c r="G103" s="17" t="s">
        <v>48</v>
      </c>
      <c r="H103" s="17" t="n">
        <v>5</v>
      </c>
      <c r="I103" s="17" t="s">
        <v>78</v>
      </c>
      <c r="J103" s="19" t="s">
        <v>196</v>
      </c>
      <c r="K103" s="20"/>
      <c r="L103" s="20"/>
      <c r="M103" s="21"/>
      <c r="N103" s="22" t="n">
        <v>0</v>
      </c>
      <c r="O103" s="23"/>
      <c r="P103" s="24"/>
      <c r="Q103" s="25"/>
      <c r="R103" s="25"/>
      <c r="S103" s="25"/>
      <c r="T103" s="25" t="n">
        <v>3889</v>
      </c>
      <c r="U103" s="25"/>
      <c r="V103" s="25" t="n">
        <v>0</v>
      </c>
      <c r="W103" s="25"/>
      <c r="X103" s="25" t="n">
        <v>0</v>
      </c>
      <c r="Y103" s="25"/>
      <c r="Z103" s="25" t="n">
        <v>0</v>
      </c>
      <c r="AA103" s="25"/>
      <c r="AB103" s="25" t="n">
        <v>0</v>
      </c>
      <c r="AC103" s="25"/>
      <c r="AD103" s="25" t="n">
        <v>0</v>
      </c>
      <c r="AE103" s="25"/>
      <c r="AF103" s="25" t="n">
        <v>0</v>
      </c>
      <c r="AG103" s="25"/>
      <c r="AH103" s="25" t="n">
        <v>0</v>
      </c>
      <c r="AI103" s="25"/>
      <c r="AJ103" s="25" t="n">
        <v>0</v>
      </c>
      <c r="AK103" s="25"/>
      <c r="AL103" s="25" t="n">
        <v>0</v>
      </c>
      <c r="AM103" s="25"/>
      <c r="AN103" s="25" t="n">
        <v>0</v>
      </c>
      <c r="AO103" s="25"/>
      <c r="AP103" s="25" t="n">
        <v>0</v>
      </c>
      <c r="AQ103" s="25"/>
      <c r="AR103" s="25" t="n">
        <v>0</v>
      </c>
      <c r="AS103" s="25"/>
      <c r="AT103" s="25" t="n">
        <v>0</v>
      </c>
      <c r="AU103" s="25"/>
      <c r="AV103" s="25" t="n">
        <v>0</v>
      </c>
      <c r="AW103" s="25"/>
      <c r="AX103" s="25" t="n">
        <v>0</v>
      </c>
      <c r="AY103" s="25"/>
      <c r="AZ103" s="25" t="n">
        <v>0</v>
      </c>
      <c r="BA103" s="25"/>
      <c r="BB103" s="25" t="n">
        <v>0</v>
      </c>
      <c r="BC103" s="26"/>
      <c r="BD103" s="26" t="n">
        <v>3889</v>
      </c>
      <c r="BE103" s="27" t="n">
        <v>3889</v>
      </c>
      <c r="BF103" s="25" t="n">
        <v>0</v>
      </c>
      <c r="BG103" s="28" t="n">
        <v>0</v>
      </c>
      <c r="BH103" s="29" t="n">
        <v>0</v>
      </c>
      <c r="BI103" s="30" t="n">
        <v>0</v>
      </c>
      <c r="BJ103" s="31" t="n">
        <v>3889</v>
      </c>
      <c r="BK103" s="32" t="s">
        <v>62</v>
      </c>
      <c r="BL103" s="32"/>
    </row>
    <row r="104" customFormat="false" ht="15" hidden="false" customHeight="false" outlineLevel="0" collapsed="false">
      <c r="A104" s="0" t="n">
        <v>23</v>
      </c>
      <c r="B104" s="16" t="s">
        <v>45</v>
      </c>
      <c r="C104" s="17" t="s">
        <v>46</v>
      </c>
      <c r="D104" s="17" t="s">
        <v>47</v>
      </c>
      <c r="E104" s="18" t="n">
        <v>1789</v>
      </c>
      <c r="F104" s="17" t="s">
        <v>48</v>
      </c>
      <c r="G104" s="17" t="s">
        <v>48</v>
      </c>
      <c r="H104" s="17" t="n">
        <v>5</v>
      </c>
      <c r="I104" s="17" t="s">
        <v>78</v>
      </c>
      <c r="J104" s="19" t="s">
        <v>197</v>
      </c>
      <c r="K104" s="20"/>
      <c r="L104" s="20" t="n">
        <v>24</v>
      </c>
      <c r="M104" s="21"/>
      <c r="N104" s="22" t="n">
        <v>1.2</v>
      </c>
      <c r="O104" s="23" t="s">
        <v>160</v>
      </c>
      <c r="P104" s="24" t="s">
        <v>168</v>
      </c>
      <c r="Q104" s="25" t="n">
        <v>3308</v>
      </c>
      <c r="R104" s="33" t="n">
        <v>3948</v>
      </c>
      <c r="S104" s="25" t="n">
        <v>6972</v>
      </c>
      <c r="T104" s="33" t="n">
        <v>6977</v>
      </c>
      <c r="U104" s="25"/>
      <c r="V104" s="25" t="n">
        <v>0</v>
      </c>
      <c r="W104" s="25"/>
      <c r="X104" s="25" t="n">
        <v>0</v>
      </c>
      <c r="Y104" s="25"/>
      <c r="Z104" s="25" t="n">
        <v>0</v>
      </c>
      <c r="AA104" s="25"/>
      <c r="AB104" s="25" t="n">
        <v>0</v>
      </c>
      <c r="AC104" s="25"/>
      <c r="AD104" s="25" t="n">
        <v>0</v>
      </c>
      <c r="AE104" s="25"/>
      <c r="AF104" s="25" t="n">
        <v>0</v>
      </c>
      <c r="AG104" s="25" t="n">
        <v>4442</v>
      </c>
      <c r="AH104" s="33" t="n">
        <v>4132</v>
      </c>
      <c r="AI104" s="25" t="n">
        <v>864</v>
      </c>
      <c r="AJ104" s="33" t="n">
        <v>1035</v>
      </c>
      <c r="AK104" s="25" t="n">
        <v>732</v>
      </c>
      <c r="AL104" s="33" t="n">
        <v>876</v>
      </c>
      <c r="AM104" s="25" t="n">
        <v>180</v>
      </c>
      <c r="AN104" s="33" t="n">
        <v>210</v>
      </c>
      <c r="AO104" s="25"/>
      <c r="AP104" s="25" t="n">
        <v>0</v>
      </c>
      <c r="AQ104" s="25"/>
      <c r="AR104" s="25" t="n">
        <v>0</v>
      </c>
      <c r="AS104" s="25" t="n">
        <v>1777</v>
      </c>
      <c r="AT104" s="33" t="n">
        <v>2073</v>
      </c>
      <c r="AU104" s="25" t="n">
        <v>58</v>
      </c>
      <c r="AV104" s="25" t="n">
        <v>69</v>
      </c>
      <c r="AW104" s="25" t="n">
        <v>417</v>
      </c>
      <c r="AX104" s="25" t="n">
        <v>501</v>
      </c>
      <c r="AY104" s="25" t="n">
        <v>170</v>
      </c>
      <c r="AZ104" s="25" t="n">
        <v>204</v>
      </c>
      <c r="BA104" s="25" t="n">
        <v>487</v>
      </c>
      <c r="BB104" s="25" t="n">
        <v>585</v>
      </c>
      <c r="BC104" s="26" t="n">
        <v>16099</v>
      </c>
      <c r="BD104" s="26" t="n">
        <v>16662</v>
      </c>
      <c r="BE104" s="27" t="n">
        <v>16662</v>
      </c>
      <c r="BF104" s="25" t="n">
        <v>0</v>
      </c>
      <c r="BG104" s="28" t="n">
        <v>16099</v>
      </c>
      <c r="BH104" s="29" t="n">
        <v>0</v>
      </c>
      <c r="BI104" s="30" t="n">
        <v>19318.8</v>
      </c>
      <c r="BJ104" s="31" t="n">
        <v>-2656.8</v>
      </c>
      <c r="BK104" s="32" t="s">
        <v>55</v>
      </c>
      <c r="BL104" s="32"/>
    </row>
    <row r="105" customFormat="false" ht="15" hidden="false" customHeight="false" outlineLevel="0" collapsed="false">
      <c r="A105" s="0" t="n">
        <v>24</v>
      </c>
      <c r="B105" s="16" t="s">
        <v>45</v>
      </c>
      <c r="C105" s="17" t="s">
        <v>46</v>
      </c>
      <c r="D105" s="17" t="s">
        <v>47</v>
      </c>
      <c r="E105" s="18" t="n">
        <v>1789</v>
      </c>
      <c r="F105" s="17" t="s">
        <v>48</v>
      </c>
      <c r="G105" s="17" t="s">
        <v>48</v>
      </c>
      <c r="H105" s="17" t="n">
        <v>5</v>
      </c>
      <c r="I105" s="17" t="s">
        <v>78</v>
      </c>
      <c r="J105" s="19" t="s">
        <v>198</v>
      </c>
      <c r="K105" s="20"/>
      <c r="L105" s="20"/>
      <c r="M105" s="21"/>
      <c r="N105" s="22" t="n">
        <v>0</v>
      </c>
      <c r="O105" s="23" t="s">
        <v>160</v>
      </c>
      <c r="P105" s="24"/>
      <c r="Q105" s="25"/>
      <c r="R105" s="25"/>
      <c r="S105" s="25" t="n">
        <v>250</v>
      </c>
      <c r="T105" s="25" t="n">
        <v>350</v>
      </c>
      <c r="U105" s="25"/>
      <c r="V105" s="25" t="n">
        <v>0</v>
      </c>
      <c r="W105" s="25"/>
      <c r="X105" s="25" t="n">
        <v>0</v>
      </c>
      <c r="Y105" s="25"/>
      <c r="Z105" s="25" t="n">
        <v>0</v>
      </c>
      <c r="AA105" s="25"/>
      <c r="AB105" s="25" t="n">
        <v>0</v>
      </c>
      <c r="AC105" s="25"/>
      <c r="AD105" s="25" t="n">
        <v>0</v>
      </c>
      <c r="AE105" s="25"/>
      <c r="AF105" s="25" t="n">
        <v>0</v>
      </c>
      <c r="AG105" s="25" t="n">
        <v>500</v>
      </c>
      <c r="AH105" s="25" t="n">
        <v>700</v>
      </c>
      <c r="AI105" s="25"/>
      <c r="AJ105" s="25" t="n">
        <v>0</v>
      </c>
      <c r="AK105" s="25"/>
      <c r="AL105" s="25" t="n">
        <v>0</v>
      </c>
      <c r="AM105" s="25"/>
      <c r="AN105" s="25" t="n">
        <v>0</v>
      </c>
      <c r="AO105" s="25"/>
      <c r="AP105" s="25" t="n">
        <v>0</v>
      </c>
      <c r="AQ105" s="25"/>
      <c r="AR105" s="25" t="n">
        <v>0</v>
      </c>
      <c r="AS105" s="25"/>
      <c r="AT105" s="25" t="n">
        <v>0</v>
      </c>
      <c r="AU105" s="25"/>
      <c r="AV105" s="25" t="n">
        <v>0</v>
      </c>
      <c r="AW105" s="25"/>
      <c r="AX105" s="25" t="n">
        <v>0</v>
      </c>
      <c r="AY105" s="25"/>
      <c r="AZ105" s="25" t="n">
        <v>0</v>
      </c>
      <c r="BA105" s="25"/>
      <c r="BB105" s="25" t="n">
        <v>0</v>
      </c>
      <c r="BC105" s="26" t="n">
        <v>750</v>
      </c>
      <c r="BD105" s="26" t="n">
        <v>1050</v>
      </c>
      <c r="BE105" s="27" t="n">
        <v>1050</v>
      </c>
      <c r="BF105" s="25" t="n">
        <v>0</v>
      </c>
      <c r="BG105" s="28" t="n">
        <v>750</v>
      </c>
      <c r="BH105" s="29" t="n">
        <v>0</v>
      </c>
      <c r="BI105" s="30" t="n">
        <v>0</v>
      </c>
      <c r="BJ105" s="31" t="n">
        <v>1050</v>
      </c>
      <c r="BK105" s="32" t="s">
        <v>67</v>
      </c>
      <c r="BL105" s="32" t="s">
        <v>199</v>
      </c>
    </row>
    <row r="106" customFormat="false" ht="15" hidden="false" customHeight="false" outlineLevel="0" collapsed="false">
      <c r="A106" s="0" t="n">
        <v>25</v>
      </c>
      <c r="B106" s="16" t="s">
        <v>45</v>
      </c>
      <c r="C106" s="17" t="s">
        <v>46</v>
      </c>
      <c r="D106" s="17" t="s">
        <v>47</v>
      </c>
      <c r="E106" s="18" t="n">
        <v>1789</v>
      </c>
      <c r="F106" s="17" t="s">
        <v>48</v>
      </c>
      <c r="G106" s="17" t="s">
        <v>48</v>
      </c>
      <c r="H106" s="17" t="n">
        <v>5</v>
      </c>
      <c r="I106" s="17"/>
      <c r="J106" s="19" t="s">
        <v>200</v>
      </c>
      <c r="K106" s="20"/>
      <c r="L106" s="20"/>
      <c r="M106" s="21"/>
      <c r="N106" s="22" t="n">
        <v>0</v>
      </c>
      <c r="O106" s="23"/>
      <c r="P106" s="24"/>
      <c r="Q106" s="25"/>
      <c r="R106" s="25"/>
      <c r="S106" s="25"/>
      <c r="T106" s="25" t="n">
        <v>0</v>
      </c>
      <c r="U106" s="25"/>
      <c r="V106" s="25" t="n">
        <v>0</v>
      </c>
      <c r="W106" s="25"/>
      <c r="X106" s="25" t="n">
        <v>0</v>
      </c>
      <c r="Y106" s="25"/>
      <c r="Z106" s="25" t="n">
        <v>0</v>
      </c>
      <c r="AA106" s="25"/>
      <c r="AB106" s="25" t="n">
        <v>0</v>
      </c>
      <c r="AC106" s="25"/>
      <c r="AD106" s="25" t="n">
        <v>0</v>
      </c>
      <c r="AE106" s="25"/>
      <c r="AF106" s="25" t="n">
        <v>0</v>
      </c>
      <c r="AG106" s="25"/>
      <c r="AH106" s="25" t="n">
        <v>0</v>
      </c>
      <c r="AI106" s="25"/>
      <c r="AJ106" s="25" t="n">
        <v>0</v>
      </c>
      <c r="AK106" s="25"/>
      <c r="AL106" s="25" t="n">
        <v>0</v>
      </c>
      <c r="AM106" s="25"/>
      <c r="AN106" s="25" t="n">
        <v>0</v>
      </c>
      <c r="AO106" s="25"/>
      <c r="AP106" s="25" t="n">
        <v>0</v>
      </c>
      <c r="AQ106" s="25"/>
      <c r="AR106" s="25" t="n">
        <v>0</v>
      </c>
      <c r="AS106" s="25"/>
      <c r="AT106" s="25" t="n">
        <v>0</v>
      </c>
      <c r="AU106" s="25"/>
      <c r="AV106" s="25" t="n">
        <v>0</v>
      </c>
      <c r="AW106" s="25"/>
      <c r="AX106" s="25" t="n">
        <v>0</v>
      </c>
      <c r="AY106" s="25"/>
      <c r="AZ106" s="25" t="n">
        <v>0</v>
      </c>
      <c r="BA106" s="25"/>
      <c r="BB106" s="25" t="n">
        <v>0</v>
      </c>
      <c r="BC106" s="26"/>
      <c r="BD106" s="26"/>
      <c r="BE106" s="27" t="n">
        <v>0</v>
      </c>
      <c r="BF106" s="25" t="n">
        <v>0</v>
      </c>
      <c r="BG106" s="28" t="n">
        <v>0</v>
      </c>
      <c r="BH106" s="29" t="n">
        <v>0</v>
      </c>
      <c r="BI106" s="30" t="n">
        <v>0</v>
      </c>
      <c r="BJ106" s="31" t="n">
        <v>0</v>
      </c>
      <c r="BK106" s="32"/>
      <c r="BL106" s="32"/>
    </row>
    <row r="107" customFormat="false" ht="15" hidden="false" customHeight="false" outlineLevel="0" collapsed="false">
      <c r="A107" s="0" t="n">
        <v>26</v>
      </c>
      <c r="B107" s="16" t="s">
        <v>45</v>
      </c>
      <c r="C107" s="17" t="s">
        <v>46</v>
      </c>
      <c r="D107" s="17" t="s">
        <v>47</v>
      </c>
      <c r="E107" s="18" t="n">
        <v>1789</v>
      </c>
      <c r="F107" s="17" t="s">
        <v>48</v>
      </c>
      <c r="G107" s="17" t="s">
        <v>48</v>
      </c>
      <c r="H107" s="17" t="n">
        <v>5</v>
      </c>
      <c r="I107" s="17"/>
      <c r="J107" s="19" t="s">
        <v>201</v>
      </c>
      <c r="K107" s="20"/>
      <c r="L107" s="20"/>
      <c r="M107" s="21"/>
      <c r="N107" s="22" t="n">
        <v>0</v>
      </c>
      <c r="O107" s="23"/>
      <c r="P107" s="24"/>
      <c r="Q107" s="25"/>
      <c r="R107" s="25"/>
      <c r="S107" s="25"/>
      <c r="T107" s="25" t="n">
        <v>1792</v>
      </c>
      <c r="U107" s="25"/>
      <c r="V107" s="25" t="n">
        <v>0</v>
      </c>
      <c r="W107" s="25"/>
      <c r="X107" s="25" t="n">
        <v>0</v>
      </c>
      <c r="Y107" s="25"/>
      <c r="Z107" s="25" t="n">
        <v>0</v>
      </c>
      <c r="AA107" s="25"/>
      <c r="AB107" s="25" t="n">
        <v>0</v>
      </c>
      <c r="AC107" s="25"/>
      <c r="AD107" s="25" t="n">
        <v>0</v>
      </c>
      <c r="AE107" s="25"/>
      <c r="AF107" s="25" t="n">
        <v>0</v>
      </c>
      <c r="AG107" s="25"/>
      <c r="AH107" s="25" t="n">
        <v>1473</v>
      </c>
      <c r="AI107" s="25"/>
      <c r="AJ107" s="25" t="n">
        <v>0</v>
      </c>
      <c r="AK107" s="25"/>
      <c r="AL107" s="25" t="n">
        <v>0</v>
      </c>
      <c r="AM107" s="25"/>
      <c r="AN107" s="25" t="n">
        <v>0</v>
      </c>
      <c r="AO107" s="25"/>
      <c r="AP107" s="25" t="n">
        <v>0</v>
      </c>
      <c r="AQ107" s="25"/>
      <c r="AR107" s="25" t="n">
        <v>0</v>
      </c>
      <c r="AS107" s="25"/>
      <c r="AT107" s="25" t="n">
        <v>0</v>
      </c>
      <c r="AU107" s="25"/>
      <c r="AV107" s="25" t="n">
        <v>0</v>
      </c>
      <c r="AW107" s="25"/>
      <c r="AX107" s="25" t="n">
        <v>0</v>
      </c>
      <c r="AY107" s="25"/>
      <c r="AZ107" s="25" t="n">
        <v>0</v>
      </c>
      <c r="BA107" s="25"/>
      <c r="BB107" s="25" t="n">
        <v>0</v>
      </c>
      <c r="BC107" s="26"/>
      <c r="BD107" s="26" t="n">
        <v>3265</v>
      </c>
      <c r="BE107" s="27" t="n">
        <v>3265</v>
      </c>
      <c r="BF107" s="25" t="n">
        <v>0</v>
      </c>
      <c r="BG107" s="28" t="n">
        <v>0</v>
      </c>
      <c r="BH107" s="29" t="n">
        <v>0</v>
      </c>
      <c r="BI107" s="30" t="n">
        <v>0</v>
      </c>
      <c r="BJ107" s="31" t="n">
        <v>3265</v>
      </c>
      <c r="BK107" s="32" t="s">
        <v>62</v>
      </c>
      <c r="BL107" s="32"/>
    </row>
    <row r="108" customFormat="false" ht="15" hidden="false" customHeight="false" outlineLevel="0" collapsed="false">
      <c r="A108" s="0" t="n">
        <v>27</v>
      </c>
      <c r="B108" s="16" t="s">
        <v>45</v>
      </c>
      <c r="C108" s="17" t="s">
        <v>46</v>
      </c>
      <c r="D108" s="17" t="s">
        <v>47</v>
      </c>
      <c r="E108" s="18" t="n">
        <v>1789</v>
      </c>
      <c r="F108" s="17" t="s">
        <v>48</v>
      </c>
      <c r="G108" s="17" t="s">
        <v>48</v>
      </c>
      <c r="H108" s="17" t="n">
        <v>5</v>
      </c>
      <c r="I108" s="17" t="s">
        <v>78</v>
      </c>
      <c r="J108" s="19" t="s">
        <v>202</v>
      </c>
      <c r="K108" s="20"/>
      <c r="L108" s="20"/>
      <c r="M108" s="21"/>
      <c r="N108" s="22" t="n">
        <v>0</v>
      </c>
      <c r="O108" s="23"/>
      <c r="P108" s="24" t="s">
        <v>94</v>
      </c>
      <c r="Q108" s="25" t="n">
        <v>202</v>
      </c>
      <c r="R108" s="25" t="n">
        <v>0</v>
      </c>
      <c r="S108" s="25"/>
      <c r="T108" s="25" t="n">
        <v>2048</v>
      </c>
      <c r="U108" s="25"/>
      <c r="V108" s="25" t="n">
        <v>0</v>
      </c>
      <c r="W108" s="25"/>
      <c r="X108" s="25" t="n">
        <v>0</v>
      </c>
      <c r="Y108" s="25"/>
      <c r="Z108" s="25" t="n">
        <v>0</v>
      </c>
      <c r="AA108" s="25"/>
      <c r="AB108" s="25" t="n">
        <v>0</v>
      </c>
      <c r="AC108" s="25"/>
      <c r="AD108" s="25" t="n">
        <v>0</v>
      </c>
      <c r="AE108" s="25"/>
      <c r="AF108" s="25" t="n">
        <v>0</v>
      </c>
      <c r="AG108" s="25"/>
      <c r="AH108" s="25" t="n">
        <v>1095</v>
      </c>
      <c r="AI108" s="25"/>
      <c r="AJ108" s="25" t="n">
        <v>0</v>
      </c>
      <c r="AK108" s="25"/>
      <c r="AL108" s="25" t="n">
        <v>0</v>
      </c>
      <c r="AM108" s="25"/>
      <c r="AN108" s="25" t="n">
        <v>0</v>
      </c>
      <c r="AO108" s="25"/>
      <c r="AP108" s="25" t="n">
        <v>0</v>
      </c>
      <c r="AQ108" s="25"/>
      <c r="AR108" s="25" t="n">
        <v>0</v>
      </c>
      <c r="AS108" s="25"/>
      <c r="AT108" s="25" t="n">
        <v>0</v>
      </c>
      <c r="AU108" s="25"/>
      <c r="AV108" s="25" t="n">
        <v>0</v>
      </c>
      <c r="AW108" s="25"/>
      <c r="AX108" s="25" t="n">
        <v>0</v>
      </c>
      <c r="AY108" s="25"/>
      <c r="AZ108" s="25" t="n">
        <v>0</v>
      </c>
      <c r="BA108" s="25"/>
      <c r="BB108" s="25" t="n">
        <v>0</v>
      </c>
      <c r="BC108" s="26"/>
      <c r="BD108" s="26" t="n">
        <v>3143</v>
      </c>
      <c r="BE108" s="27" t="n">
        <v>3143</v>
      </c>
      <c r="BF108" s="25" t="n">
        <v>0</v>
      </c>
      <c r="BG108" s="28" t="n">
        <v>0</v>
      </c>
      <c r="BH108" s="29" t="n">
        <v>0</v>
      </c>
      <c r="BI108" s="30" t="n">
        <v>0</v>
      </c>
      <c r="BJ108" s="31" t="n">
        <v>3143</v>
      </c>
      <c r="BK108" s="32" t="s">
        <v>62</v>
      </c>
      <c r="BL108" s="32"/>
    </row>
    <row r="109" customFormat="false" ht="15" hidden="false" customHeight="false" outlineLevel="0" collapsed="false">
      <c r="A109" s="0" t="n">
        <v>28</v>
      </c>
      <c r="B109" s="16" t="s">
        <v>45</v>
      </c>
      <c r="C109" s="17" t="s">
        <v>46</v>
      </c>
      <c r="D109" s="17" t="s">
        <v>47</v>
      </c>
      <c r="E109" s="18" t="n">
        <v>1789</v>
      </c>
      <c r="F109" s="17" t="s">
        <v>48</v>
      </c>
      <c r="G109" s="17" t="s">
        <v>48</v>
      </c>
      <c r="H109" s="17" t="n">
        <v>5</v>
      </c>
      <c r="I109" s="17" t="s">
        <v>58</v>
      </c>
      <c r="J109" s="19" t="s">
        <v>203</v>
      </c>
      <c r="K109" s="20"/>
      <c r="L109" s="20"/>
      <c r="M109" s="21"/>
      <c r="N109" s="22" t="n">
        <v>0</v>
      </c>
      <c r="O109" s="23" t="s">
        <v>66</v>
      </c>
      <c r="P109" s="24" t="s">
        <v>94</v>
      </c>
      <c r="Q109" s="25" t="n">
        <v>6</v>
      </c>
      <c r="R109" s="25" t="n">
        <v>274</v>
      </c>
      <c r="S109" s="25"/>
      <c r="T109" s="25" t="n">
        <v>0</v>
      </c>
      <c r="U109" s="25"/>
      <c r="V109" s="25" t="n">
        <v>0</v>
      </c>
      <c r="W109" s="25"/>
      <c r="X109" s="25" t="n">
        <v>0</v>
      </c>
      <c r="Y109" s="25"/>
      <c r="Z109" s="25" t="n">
        <v>0</v>
      </c>
      <c r="AA109" s="25"/>
      <c r="AB109" s="25" t="n">
        <v>0</v>
      </c>
      <c r="AC109" s="25"/>
      <c r="AD109" s="25" t="n">
        <v>0</v>
      </c>
      <c r="AE109" s="25"/>
      <c r="AF109" s="25" t="n">
        <v>0</v>
      </c>
      <c r="AG109" s="25" t="n">
        <v>6</v>
      </c>
      <c r="AH109" s="25" t="n">
        <v>500</v>
      </c>
      <c r="AI109" s="25"/>
      <c r="AJ109" s="25" t="n">
        <v>0</v>
      </c>
      <c r="AK109" s="25"/>
      <c r="AL109" s="25" t="n">
        <v>0</v>
      </c>
      <c r="AM109" s="25"/>
      <c r="AN109" s="25" t="n">
        <v>0</v>
      </c>
      <c r="AO109" s="25"/>
      <c r="AP109" s="25" t="n">
        <v>0</v>
      </c>
      <c r="AQ109" s="25"/>
      <c r="AR109" s="25" t="n">
        <v>0</v>
      </c>
      <c r="AS109" s="25"/>
      <c r="AT109" s="25" t="n">
        <v>0</v>
      </c>
      <c r="AU109" s="25"/>
      <c r="AV109" s="25" t="n">
        <v>0</v>
      </c>
      <c r="AW109" s="25"/>
      <c r="AX109" s="25" t="n">
        <v>0</v>
      </c>
      <c r="AY109" s="25"/>
      <c r="AZ109" s="25" t="n">
        <v>0</v>
      </c>
      <c r="BA109" s="25"/>
      <c r="BB109" s="25" t="n">
        <v>0</v>
      </c>
      <c r="BC109" s="26" t="n">
        <v>6</v>
      </c>
      <c r="BD109" s="26" t="n">
        <v>500</v>
      </c>
      <c r="BE109" s="27" t="n">
        <v>500</v>
      </c>
      <c r="BF109" s="25" t="n">
        <v>0</v>
      </c>
      <c r="BG109" s="28" t="n">
        <v>6</v>
      </c>
      <c r="BH109" s="29" t="n">
        <v>0</v>
      </c>
      <c r="BI109" s="30" t="n">
        <v>0</v>
      </c>
      <c r="BJ109" s="31" t="n">
        <v>500</v>
      </c>
      <c r="BK109" s="32" t="s">
        <v>67</v>
      </c>
      <c r="BL109" s="32" t="s">
        <v>74</v>
      </c>
    </row>
    <row r="110" customFormat="false" ht="15" hidden="false" customHeight="false" outlineLevel="0" collapsed="false">
      <c r="A110" s="0" t="n">
        <v>29</v>
      </c>
      <c r="B110" s="16" t="s">
        <v>45</v>
      </c>
      <c r="C110" s="17" t="s">
        <v>46</v>
      </c>
      <c r="D110" s="17" t="s">
        <v>47</v>
      </c>
      <c r="E110" s="18" t="n">
        <v>1789</v>
      </c>
      <c r="F110" s="17" t="s">
        <v>48</v>
      </c>
      <c r="G110" s="17" t="s">
        <v>48</v>
      </c>
      <c r="H110" s="17" t="n">
        <v>5</v>
      </c>
      <c r="I110" s="17" t="s">
        <v>58</v>
      </c>
      <c r="J110" s="19" t="s">
        <v>204</v>
      </c>
      <c r="K110" s="20" t="n">
        <v>30</v>
      </c>
      <c r="L110" s="20"/>
      <c r="M110" s="21"/>
      <c r="N110" s="22" t="n">
        <v>30</v>
      </c>
      <c r="O110" s="23" t="s">
        <v>51</v>
      </c>
      <c r="P110" s="24" t="s">
        <v>110</v>
      </c>
      <c r="Q110" s="25" t="n">
        <v>2</v>
      </c>
      <c r="R110" s="25" t="n">
        <v>60</v>
      </c>
      <c r="S110" s="25"/>
      <c r="T110" s="25" t="n">
        <v>0</v>
      </c>
      <c r="U110" s="25"/>
      <c r="V110" s="25" t="n">
        <v>0</v>
      </c>
      <c r="W110" s="25"/>
      <c r="X110" s="25" t="n">
        <v>0</v>
      </c>
      <c r="Y110" s="25"/>
      <c r="Z110" s="25" t="n">
        <v>0</v>
      </c>
      <c r="AA110" s="25"/>
      <c r="AB110" s="25" t="n">
        <v>0</v>
      </c>
      <c r="AC110" s="25"/>
      <c r="AD110" s="25" t="n">
        <v>0</v>
      </c>
      <c r="AE110" s="25"/>
      <c r="AF110" s="25" t="n">
        <v>0</v>
      </c>
      <c r="AG110" s="25" t="n">
        <v>2.53</v>
      </c>
      <c r="AH110" s="25" t="n">
        <v>75</v>
      </c>
      <c r="AI110" s="25" t="n">
        <v>2143.33</v>
      </c>
      <c r="AJ110" s="25" t="n">
        <v>64300</v>
      </c>
      <c r="AK110" s="25" t="n">
        <v>200</v>
      </c>
      <c r="AL110" s="25" t="n">
        <v>6000</v>
      </c>
      <c r="AM110" s="25"/>
      <c r="AN110" s="25" t="n">
        <v>0</v>
      </c>
      <c r="AO110" s="25"/>
      <c r="AP110" s="25" t="n">
        <v>0</v>
      </c>
      <c r="AQ110" s="25"/>
      <c r="AR110" s="25" t="n">
        <v>0</v>
      </c>
      <c r="AS110" s="25"/>
      <c r="AT110" s="25" t="n">
        <v>0</v>
      </c>
      <c r="AU110" s="25"/>
      <c r="AV110" s="25" t="n">
        <v>0</v>
      </c>
      <c r="AW110" s="25" t="n">
        <v>419</v>
      </c>
      <c r="AX110" s="25" t="n">
        <v>12570</v>
      </c>
      <c r="AY110" s="25"/>
      <c r="AZ110" s="25" t="n">
        <v>0</v>
      </c>
      <c r="BA110" s="25"/>
      <c r="BB110" s="25" t="n">
        <v>0</v>
      </c>
      <c r="BC110" s="26" t="n">
        <v>2764.86</v>
      </c>
      <c r="BD110" s="26" t="n">
        <v>82945</v>
      </c>
      <c r="BE110" s="27" t="n">
        <v>82945</v>
      </c>
      <c r="BF110" s="25" t="n">
        <v>0</v>
      </c>
      <c r="BG110" s="28" t="n">
        <v>2764.86</v>
      </c>
      <c r="BH110" s="29" t="n">
        <v>0</v>
      </c>
      <c r="BI110" s="30" t="n">
        <v>82945.8</v>
      </c>
      <c r="BJ110" s="31" t="n">
        <v>-0.80000000000291</v>
      </c>
      <c r="BK110" s="32" t="s">
        <v>55</v>
      </c>
      <c r="BL110" s="32"/>
    </row>
    <row r="111" customFormat="false" ht="15" hidden="false" customHeight="false" outlineLevel="0" collapsed="false">
      <c r="A111" s="0" t="n">
        <v>30</v>
      </c>
      <c r="B111" s="16" t="s">
        <v>45</v>
      </c>
      <c r="C111" s="17" t="s">
        <v>46</v>
      </c>
      <c r="D111" s="17" t="s">
        <v>47</v>
      </c>
      <c r="E111" s="18" t="n">
        <v>1789</v>
      </c>
      <c r="F111" s="17" t="s">
        <v>48</v>
      </c>
      <c r="G111" s="17" t="s">
        <v>48</v>
      </c>
      <c r="H111" s="17" t="n">
        <v>5</v>
      </c>
      <c r="I111" s="17" t="s">
        <v>76</v>
      </c>
      <c r="J111" s="19" t="s">
        <v>205</v>
      </c>
      <c r="K111" s="20"/>
      <c r="L111" s="20"/>
      <c r="M111" s="21"/>
      <c r="N111" s="22" t="n">
        <v>0</v>
      </c>
      <c r="O111" s="23"/>
      <c r="P111" s="24"/>
      <c r="Q111" s="25"/>
      <c r="R111" s="25"/>
      <c r="S111" s="25"/>
      <c r="T111" s="25" t="n">
        <v>0</v>
      </c>
      <c r="U111" s="25"/>
      <c r="V111" s="25" t="n">
        <v>0</v>
      </c>
      <c r="W111" s="25"/>
      <c r="X111" s="25" t="n">
        <v>0</v>
      </c>
      <c r="Y111" s="25"/>
      <c r="Z111" s="25" t="n">
        <v>0</v>
      </c>
      <c r="AA111" s="25"/>
      <c r="AB111" s="25" t="n">
        <v>0</v>
      </c>
      <c r="AC111" s="25"/>
      <c r="AD111" s="25" t="n">
        <v>0</v>
      </c>
      <c r="AE111" s="25"/>
      <c r="AF111" s="25" t="n">
        <v>0</v>
      </c>
      <c r="AG111" s="25"/>
      <c r="AH111" s="25" t="n">
        <v>0</v>
      </c>
      <c r="AI111" s="25"/>
      <c r="AJ111" s="25" t="n">
        <v>0</v>
      </c>
      <c r="AK111" s="25"/>
      <c r="AL111" s="25" t="n">
        <v>0</v>
      </c>
      <c r="AM111" s="25"/>
      <c r="AN111" s="25" t="n">
        <v>0</v>
      </c>
      <c r="AO111" s="25"/>
      <c r="AP111" s="25" t="n">
        <v>0</v>
      </c>
      <c r="AQ111" s="25"/>
      <c r="AR111" s="25" t="n">
        <v>0</v>
      </c>
      <c r="AS111" s="25"/>
      <c r="AT111" s="25" t="n">
        <v>0</v>
      </c>
      <c r="AU111" s="25"/>
      <c r="AV111" s="25" t="n">
        <v>0</v>
      </c>
      <c r="AW111" s="25"/>
      <c r="AX111" s="25" t="n">
        <v>0</v>
      </c>
      <c r="AY111" s="25"/>
      <c r="AZ111" s="25" t="n">
        <v>0</v>
      </c>
      <c r="BA111" s="25"/>
      <c r="BB111" s="25" t="n">
        <v>330</v>
      </c>
      <c r="BC111" s="26"/>
      <c r="BD111" s="26" t="n">
        <v>330</v>
      </c>
      <c r="BE111" s="27" t="n">
        <v>330</v>
      </c>
      <c r="BF111" s="25" t="n">
        <v>0</v>
      </c>
      <c r="BG111" s="28" t="n">
        <v>0</v>
      </c>
      <c r="BH111" s="29" t="n">
        <v>0</v>
      </c>
      <c r="BI111" s="30" t="n">
        <v>0</v>
      </c>
      <c r="BJ111" s="31" t="n">
        <v>330</v>
      </c>
      <c r="BK111" s="32" t="s">
        <v>62</v>
      </c>
      <c r="BL111" s="32"/>
    </row>
    <row r="112" customFormat="false" ht="15" hidden="false" customHeight="false" outlineLevel="0" collapsed="false">
      <c r="A112" s="0" t="n">
        <v>31</v>
      </c>
      <c r="B112" s="16" t="s">
        <v>45</v>
      </c>
      <c r="C112" s="17" t="s">
        <v>46</v>
      </c>
      <c r="D112" s="17" t="s">
        <v>47</v>
      </c>
      <c r="E112" s="18" t="n">
        <v>1789</v>
      </c>
      <c r="F112" s="17" t="s">
        <v>48</v>
      </c>
      <c r="G112" s="17" t="s">
        <v>48</v>
      </c>
      <c r="H112" s="17" t="n">
        <v>5</v>
      </c>
      <c r="I112" s="17" t="s">
        <v>78</v>
      </c>
      <c r="J112" s="19" t="s">
        <v>206</v>
      </c>
      <c r="K112" s="20"/>
      <c r="L112" s="20"/>
      <c r="M112" s="21"/>
      <c r="N112" s="22" t="n">
        <v>0</v>
      </c>
      <c r="O112" s="23" t="s">
        <v>66</v>
      </c>
      <c r="P112" s="24"/>
      <c r="Q112" s="25"/>
      <c r="R112" s="25"/>
      <c r="S112" s="25" t="n">
        <v>1</v>
      </c>
      <c r="T112" s="25" t="n">
        <v>1110</v>
      </c>
      <c r="U112" s="25"/>
      <c r="V112" s="25" t="n">
        <v>0</v>
      </c>
      <c r="W112" s="25"/>
      <c r="X112" s="25" t="n">
        <v>0</v>
      </c>
      <c r="Y112" s="25"/>
      <c r="Z112" s="25" t="n">
        <v>0</v>
      </c>
      <c r="AA112" s="25"/>
      <c r="AB112" s="25" t="n">
        <v>0</v>
      </c>
      <c r="AC112" s="25"/>
      <c r="AD112" s="25" t="n">
        <v>0</v>
      </c>
      <c r="AE112" s="25"/>
      <c r="AF112" s="25" t="n">
        <v>0</v>
      </c>
      <c r="AG112" s="25"/>
      <c r="AH112" s="25" t="n">
        <v>0</v>
      </c>
      <c r="AI112" s="25"/>
      <c r="AJ112" s="25" t="n">
        <v>0</v>
      </c>
      <c r="AK112" s="25"/>
      <c r="AL112" s="25" t="n">
        <v>0</v>
      </c>
      <c r="AM112" s="25"/>
      <c r="AN112" s="25" t="n">
        <v>0</v>
      </c>
      <c r="AO112" s="25"/>
      <c r="AP112" s="25" t="n">
        <v>0</v>
      </c>
      <c r="AQ112" s="25"/>
      <c r="AR112" s="25" t="n">
        <v>0</v>
      </c>
      <c r="AS112" s="25"/>
      <c r="AT112" s="25" t="n">
        <v>0</v>
      </c>
      <c r="AU112" s="25"/>
      <c r="AV112" s="25" t="n">
        <v>0</v>
      </c>
      <c r="AW112" s="25"/>
      <c r="AX112" s="25" t="n">
        <v>0</v>
      </c>
      <c r="AY112" s="25"/>
      <c r="AZ112" s="25" t="n">
        <v>0</v>
      </c>
      <c r="BA112" s="25"/>
      <c r="BB112" s="25" t="n">
        <v>0</v>
      </c>
      <c r="BC112" s="26" t="n">
        <v>1</v>
      </c>
      <c r="BD112" s="26" t="n">
        <v>1110</v>
      </c>
      <c r="BE112" s="27" t="n">
        <v>1110</v>
      </c>
      <c r="BF112" s="25" t="n">
        <v>0</v>
      </c>
      <c r="BG112" s="28" t="n">
        <v>1</v>
      </c>
      <c r="BH112" s="29" t="n">
        <v>0</v>
      </c>
      <c r="BI112" s="30" t="n">
        <v>0</v>
      </c>
      <c r="BJ112" s="31" t="n">
        <v>1110</v>
      </c>
      <c r="BK112" s="32" t="s">
        <v>67</v>
      </c>
      <c r="BL112" s="32"/>
    </row>
    <row r="113" customFormat="false" ht="15" hidden="false" customHeight="false" outlineLevel="0" collapsed="false">
      <c r="A113" s="0" t="n">
        <v>32</v>
      </c>
      <c r="B113" s="16" t="s">
        <v>45</v>
      </c>
      <c r="C113" s="17" t="s">
        <v>46</v>
      </c>
      <c r="D113" s="17" t="s">
        <v>47</v>
      </c>
      <c r="E113" s="18" t="n">
        <v>1789</v>
      </c>
      <c r="F113" s="17" t="s">
        <v>48</v>
      </c>
      <c r="G113" s="17" t="s">
        <v>48</v>
      </c>
      <c r="H113" s="17" t="n">
        <v>5</v>
      </c>
      <c r="I113" s="17" t="s">
        <v>58</v>
      </c>
      <c r="J113" s="19" t="s">
        <v>207</v>
      </c>
      <c r="K113" s="20"/>
      <c r="L113" s="20"/>
      <c r="M113" s="21"/>
      <c r="N113" s="22" t="n">
        <v>0</v>
      </c>
      <c r="O113" s="23" t="s">
        <v>66</v>
      </c>
      <c r="P113" s="24"/>
      <c r="Q113" s="25"/>
      <c r="R113" s="25"/>
      <c r="S113" s="25"/>
      <c r="T113" s="25" t="n">
        <v>0</v>
      </c>
      <c r="U113" s="25"/>
      <c r="V113" s="25" t="n">
        <v>0</v>
      </c>
      <c r="W113" s="25"/>
      <c r="X113" s="25" t="n">
        <v>0</v>
      </c>
      <c r="Y113" s="25"/>
      <c r="Z113" s="25" t="n">
        <v>0</v>
      </c>
      <c r="AA113" s="25"/>
      <c r="AB113" s="25" t="n">
        <v>0</v>
      </c>
      <c r="AC113" s="25"/>
      <c r="AD113" s="25" t="n">
        <v>0</v>
      </c>
      <c r="AE113" s="25"/>
      <c r="AF113" s="25" t="n">
        <v>0</v>
      </c>
      <c r="AG113" s="25"/>
      <c r="AH113" s="25" t="n">
        <v>0</v>
      </c>
      <c r="AI113" s="25"/>
      <c r="AJ113" s="25" t="n">
        <v>0</v>
      </c>
      <c r="AK113" s="25"/>
      <c r="AL113" s="25" t="n">
        <v>0</v>
      </c>
      <c r="AM113" s="25"/>
      <c r="AN113" s="25" t="n">
        <v>0</v>
      </c>
      <c r="AO113" s="25"/>
      <c r="AP113" s="25" t="n">
        <v>0</v>
      </c>
      <c r="AQ113" s="25"/>
      <c r="AR113" s="25" t="n">
        <v>0</v>
      </c>
      <c r="AS113" s="25" t="n">
        <v>592</v>
      </c>
      <c r="AT113" s="25" t="n">
        <v>2368</v>
      </c>
      <c r="AU113" s="25"/>
      <c r="AV113" s="25" t="n">
        <v>0</v>
      </c>
      <c r="AW113" s="25"/>
      <c r="AX113" s="25" t="n">
        <v>0</v>
      </c>
      <c r="AY113" s="25"/>
      <c r="AZ113" s="25" t="n">
        <v>0</v>
      </c>
      <c r="BA113" s="25"/>
      <c r="BB113" s="25" t="n">
        <v>0</v>
      </c>
      <c r="BC113" s="26" t="n">
        <v>592</v>
      </c>
      <c r="BD113" s="26" t="n">
        <v>2368</v>
      </c>
      <c r="BE113" s="27" t="n">
        <v>2368</v>
      </c>
      <c r="BF113" s="25" t="n">
        <v>0</v>
      </c>
      <c r="BG113" s="28" t="n">
        <v>592</v>
      </c>
      <c r="BH113" s="29" t="n">
        <v>0</v>
      </c>
      <c r="BI113" s="30" t="n">
        <v>0</v>
      </c>
      <c r="BJ113" s="31" t="n">
        <v>2368</v>
      </c>
      <c r="BK113" s="32" t="s">
        <v>67</v>
      </c>
      <c r="BL113" s="32"/>
    </row>
    <row r="114" customFormat="false" ht="15" hidden="false" customHeight="false" outlineLevel="0" collapsed="false">
      <c r="A114" s="0" t="n">
        <v>33</v>
      </c>
      <c r="B114" s="16" t="s">
        <v>45</v>
      </c>
      <c r="C114" s="17" t="s">
        <v>46</v>
      </c>
      <c r="D114" s="17" t="s">
        <v>47</v>
      </c>
      <c r="E114" s="18" t="n">
        <v>1789</v>
      </c>
      <c r="F114" s="17" t="s">
        <v>48</v>
      </c>
      <c r="G114" s="17" t="s">
        <v>48</v>
      </c>
      <c r="H114" s="17" t="n">
        <v>5</v>
      </c>
      <c r="I114" s="17" t="s">
        <v>76</v>
      </c>
      <c r="J114" s="19" t="s">
        <v>208</v>
      </c>
      <c r="K114" s="20" t="n">
        <v>56</v>
      </c>
      <c r="L114" s="20"/>
      <c r="M114" s="21"/>
      <c r="N114" s="22" t="n">
        <v>56</v>
      </c>
      <c r="O114" s="35" t="s">
        <v>101</v>
      </c>
      <c r="P114" s="24"/>
      <c r="Q114" s="25"/>
      <c r="R114" s="25"/>
      <c r="S114" s="25" t="n">
        <v>180</v>
      </c>
      <c r="T114" s="25" t="n">
        <v>10080</v>
      </c>
      <c r="U114" s="25"/>
      <c r="V114" s="25" t="n">
        <v>0</v>
      </c>
      <c r="W114" s="25"/>
      <c r="X114" s="25" t="n">
        <v>0</v>
      </c>
      <c r="Y114" s="25"/>
      <c r="Z114" s="25" t="n">
        <v>0</v>
      </c>
      <c r="AA114" s="25"/>
      <c r="AB114" s="25" t="n">
        <v>0</v>
      </c>
      <c r="AC114" s="25"/>
      <c r="AD114" s="25" t="n">
        <v>0</v>
      </c>
      <c r="AE114" s="25"/>
      <c r="AF114" s="25" t="n">
        <v>0</v>
      </c>
      <c r="AG114" s="25"/>
      <c r="AH114" s="25" t="n">
        <v>0</v>
      </c>
      <c r="AI114" s="25"/>
      <c r="AJ114" s="25" t="n">
        <v>0</v>
      </c>
      <c r="AK114" s="25"/>
      <c r="AL114" s="25" t="n">
        <v>0</v>
      </c>
      <c r="AM114" s="25"/>
      <c r="AN114" s="25" t="n">
        <v>0</v>
      </c>
      <c r="AO114" s="25"/>
      <c r="AP114" s="25" t="n">
        <v>0</v>
      </c>
      <c r="AQ114" s="25"/>
      <c r="AR114" s="25" t="n">
        <v>0</v>
      </c>
      <c r="AS114" s="25"/>
      <c r="AT114" s="25" t="n">
        <v>0</v>
      </c>
      <c r="AU114" s="25"/>
      <c r="AV114" s="25" t="n">
        <v>0</v>
      </c>
      <c r="AW114" s="25"/>
      <c r="AX114" s="25" t="n">
        <v>0</v>
      </c>
      <c r="AY114" s="25"/>
      <c r="AZ114" s="25" t="n">
        <v>0</v>
      </c>
      <c r="BA114" s="25"/>
      <c r="BB114" s="25" t="n">
        <v>0</v>
      </c>
      <c r="BC114" s="26" t="n">
        <v>180</v>
      </c>
      <c r="BD114" s="26" t="n">
        <v>10080</v>
      </c>
      <c r="BE114" s="27" t="n">
        <v>10080</v>
      </c>
      <c r="BF114" s="25" t="n">
        <v>0</v>
      </c>
      <c r="BG114" s="28" t="n">
        <v>180</v>
      </c>
      <c r="BH114" s="29" t="n">
        <v>0</v>
      </c>
      <c r="BI114" s="30" t="n">
        <v>10080</v>
      </c>
      <c r="BJ114" s="31" t="n">
        <v>0</v>
      </c>
      <c r="BK114" s="32"/>
      <c r="BL114" s="32"/>
    </row>
    <row r="115" customFormat="false" ht="15" hidden="false" customHeight="false" outlineLevel="0" collapsed="false">
      <c r="A115" s="0" t="n">
        <v>34</v>
      </c>
      <c r="B115" s="16" t="s">
        <v>45</v>
      </c>
      <c r="C115" s="17" t="s">
        <v>46</v>
      </c>
      <c r="D115" s="17" t="s">
        <v>47</v>
      </c>
      <c r="E115" s="18" t="n">
        <v>1789</v>
      </c>
      <c r="F115" s="17" t="s">
        <v>48</v>
      </c>
      <c r="G115" s="17" t="s">
        <v>48</v>
      </c>
      <c r="H115" s="17" t="n">
        <v>5</v>
      </c>
      <c r="I115" s="17" t="s">
        <v>78</v>
      </c>
      <c r="J115" s="19" t="s">
        <v>209</v>
      </c>
      <c r="K115" s="20"/>
      <c r="L115" s="20"/>
      <c r="M115" s="21"/>
      <c r="N115" s="22" t="n">
        <v>0</v>
      </c>
      <c r="O115" s="23"/>
      <c r="P115" s="24"/>
      <c r="Q115" s="25"/>
      <c r="R115" s="25"/>
      <c r="S115" s="25"/>
      <c r="T115" s="25" t="n">
        <v>0</v>
      </c>
      <c r="U115" s="25"/>
      <c r="V115" s="25" t="n">
        <v>0</v>
      </c>
      <c r="W115" s="25"/>
      <c r="X115" s="25" t="n">
        <v>0</v>
      </c>
      <c r="Y115" s="25"/>
      <c r="Z115" s="25" t="n">
        <v>0</v>
      </c>
      <c r="AA115" s="25"/>
      <c r="AB115" s="25" t="n">
        <v>0</v>
      </c>
      <c r="AC115" s="25"/>
      <c r="AD115" s="25" t="n">
        <v>0</v>
      </c>
      <c r="AE115" s="25"/>
      <c r="AF115" s="25" t="n">
        <v>0</v>
      </c>
      <c r="AG115" s="25"/>
      <c r="AH115" s="25" t="n">
        <v>0</v>
      </c>
      <c r="AI115" s="25"/>
      <c r="AJ115" s="25" t="n">
        <v>0</v>
      </c>
      <c r="AK115" s="25"/>
      <c r="AL115" s="25" t="n">
        <v>0</v>
      </c>
      <c r="AM115" s="25"/>
      <c r="AN115" s="25" t="n">
        <v>0</v>
      </c>
      <c r="AO115" s="25"/>
      <c r="AP115" s="25" t="n">
        <v>0</v>
      </c>
      <c r="AQ115" s="25"/>
      <c r="AR115" s="25" t="n">
        <v>0</v>
      </c>
      <c r="AS115" s="25"/>
      <c r="AT115" s="25" t="n">
        <v>0</v>
      </c>
      <c r="AU115" s="25"/>
      <c r="AV115" s="25" t="n">
        <v>0</v>
      </c>
      <c r="AW115" s="25"/>
      <c r="AX115" s="25" t="n">
        <v>0</v>
      </c>
      <c r="AY115" s="25"/>
      <c r="AZ115" s="25" t="n">
        <v>0</v>
      </c>
      <c r="BA115" s="25"/>
      <c r="BB115" s="25" t="n">
        <v>1300</v>
      </c>
      <c r="BC115" s="26"/>
      <c r="BD115" s="26" t="n">
        <v>1300</v>
      </c>
      <c r="BE115" s="27" t="n">
        <v>1300</v>
      </c>
      <c r="BF115" s="25" t="n">
        <v>0</v>
      </c>
      <c r="BG115" s="28" t="n">
        <v>0</v>
      </c>
      <c r="BH115" s="29" t="n">
        <v>0</v>
      </c>
      <c r="BI115" s="30" t="n">
        <v>0</v>
      </c>
      <c r="BJ115" s="31" t="n">
        <v>1300</v>
      </c>
      <c r="BK115" s="32" t="s">
        <v>62</v>
      </c>
      <c r="BL115" s="32"/>
    </row>
    <row r="116" customFormat="false" ht="15" hidden="false" customHeight="false" outlineLevel="0" collapsed="false">
      <c r="A116" s="0" t="n">
        <v>1</v>
      </c>
      <c r="B116" s="16" t="s">
        <v>45</v>
      </c>
      <c r="C116" s="17" t="s">
        <v>46</v>
      </c>
      <c r="D116" s="17" t="s">
        <v>47</v>
      </c>
      <c r="E116" s="18" t="n">
        <v>1789</v>
      </c>
      <c r="F116" s="17" t="s">
        <v>48</v>
      </c>
      <c r="G116" s="17" t="s">
        <v>48</v>
      </c>
      <c r="H116" s="17" t="n">
        <v>6</v>
      </c>
      <c r="I116" s="34" t="s">
        <v>101</v>
      </c>
      <c r="J116" s="19" t="s">
        <v>210</v>
      </c>
      <c r="K116" s="20" t="n">
        <v>4</v>
      </c>
      <c r="L116" s="20"/>
      <c r="M116" s="21"/>
      <c r="N116" s="22" t="n">
        <v>4</v>
      </c>
      <c r="O116" s="23" t="s">
        <v>93</v>
      </c>
      <c r="P116" s="24"/>
      <c r="Q116" s="25"/>
      <c r="R116" s="25"/>
      <c r="S116" s="25" t="n">
        <v>808</v>
      </c>
      <c r="T116" s="25" t="n">
        <v>3232</v>
      </c>
      <c r="U116" s="25"/>
      <c r="V116" s="25" t="n">
        <v>0</v>
      </c>
      <c r="W116" s="25"/>
      <c r="X116" s="25" t="n">
        <v>0</v>
      </c>
      <c r="Y116" s="25"/>
      <c r="Z116" s="25" t="n">
        <v>0</v>
      </c>
      <c r="AA116" s="25"/>
      <c r="AB116" s="25" t="n">
        <v>0</v>
      </c>
      <c r="AC116" s="25"/>
      <c r="AD116" s="25" t="n">
        <v>0</v>
      </c>
      <c r="AE116" s="25"/>
      <c r="AF116" s="25" t="n">
        <v>0</v>
      </c>
      <c r="AG116" s="25"/>
      <c r="AH116" s="25" t="n">
        <v>0</v>
      </c>
      <c r="AI116" s="25"/>
      <c r="AJ116" s="25" t="n">
        <v>0</v>
      </c>
      <c r="AK116" s="25"/>
      <c r="AL116" s="25" t="n">
        <v>0</v>
      </c>
      <c r="AM116" s="25"/>
      <c r="AN116" s="25" t="n">
        <v>0</v>
      </c>
      <c r="AO116" s="25"/>
      <c r="AP116" s="25" t="n">
        <v>0</v>
      </c>
      <c r="AQ116" s="25"/>
      <c r="AR116" s="25" t="n">
        <v>0</v>
      </c>
      <c r="AS116" s="25"/>
      <c r="AT116" s="25" t="n">
        <v>0</v>
      </c>
      <c r="AU116" s="25"/>
      <c r="AV116" s="25" t="n">
        <v>0</v>
      </c>
      <c r="AW116" s="25"/>
      <c r="AX116" s="25" t="n">
        <v>0</v>
      </c>
      <c r="AY116" s="25"/>
      <c r="AZ116" s="25" t="n">
        <v>0</v>
      </c>
      <c r="BA116" s="25"/>
      <c r="BB116" s="25" t="n">
        <v>0</v>
      </c>
      <c r="BC116" s="26" t="n">
        <v>808</v>
      </c>
      <c r="BD116" s="26" t="n">
        <v>3232</v>
      </c>
      <c r="BE116" s="27" t="n">
        <v>3232</v>
      </c>
      <c r="BF116" s="25" t="n">
        <v>0</v>
      </c>
      <c r="BG116" s="28" t="n">
        <v>808</v>
      </c>
      <c r="BH116" s="29" t="n">
        <v>0</v>
      </c>
      <c r="BI116" s="30" t="n">
        <v>3232</v>
      </c>
      <c r="BJ116" s="31" t="n">
        <v>0</v>
      </c>
      <c r="BK116" s="32"/>
      <c r="BL116" s="32"/>
    </row>
    <row r="117" customFormat="false" ht="15" hidden="false" customHeight="false" outlineLevel="0" collapsed="false">
      <c r="A117" s="0" t="n">
        <v>2</v>
      </c>
      <c r="B117" s="16" t="s">
        <v>45</v>
      </c>
      <c r="C117" s="17" t="s">
        <v>46</v>
      </c>
      <c r="D117" s="17" t="s">
        <v>47</v>
      </c>
      <c r="E117" s="18" t="n">
        <v>1789</v>
      </c>
      <c r="F117" s="17" t="s">
        <v>48</v>
      </c>
      <c r="G117" s="17" t="s">
        <v>48</v>
      </c>
      <c r="H117" s="17" t="n">
        <v>6</v>
      </c>
      <c r="I117" s="17" t="s">
        <v>78</v>
      </c>
      <c r="J117" s="19" t="s">
        <v>211</v>
      </c>
      <c r="K117" s="20"/>
      <c r="L117" s="20"/>
      <c r="M117" s="21"/>
      <c r="N117" s="22" t="n">
        <v>0</v>
      </c>
      <c r="O117" s="23"/>
      <c r="P117" s="24"/>
      <c r="Q117" s="25"/>
      <c r="R117" s="25"/>
      <c r="S117" s="25"/>
      <c r="T117" s="25" t="n">
        <v>1500</v>
      </c>
      <c r="U117" s="25"/>
      <c r="V117" s="25" t="n">
        <v>0</v>
      </c>
      <c r="W117" s="25"/>
      <c r="X117" s="25" t="n">
        <v>0</v>
      </c>
      <c r="Y117" s="25"/>
      <c r="Z117" s="25" t="n">
        <v>0</v>
      </c>
      <c r="AA117" s="25"/>
      <c r="AB117" s="25" t="n">
        <v>0</v>
      </c>
      <c r="AC117" s="25"/>
      <c r="AD117" s="25" t="n">
        <v>0</v>
      </c>
      <c r="AE117" s="25"/>
      <c r="AF117" s="25" t="n">
        <v>0</v>
      </c>
      <c r="AG117" s="25"/>
      <c r="AH117" s="25" t="n">
        <v>0</v>
      </c>
      <c r="AI117" s="25"/>
      <c r="AJ117" s="25" t="n">
        <v>0</v>
      </c>
      <c r="AK117" s="25"/>
      <c r="AL117" s="25" t="n">
        <v>0</v>
      </c>
      <c r="AM117" s="25"/>
      <c r="AN117" s="25" t="n">
        <v>0</v>
      </c>
      <c r="AO117" s="25"/>
      <c r="AP117" s="25" t="n">
        <v>0</v>
      </c>
      <c r="AQ117" s="25"/>
      <c r="AR117" s="25" t="n">
        <v>0</v>
      </c>
      <c r="AS117" s="25"/>
      <c r="AT117" s="25" t="n">
        <v>0</v>
      </c>
      <c r="AU117" s="25"/>
      <c r="AV117" s="25" t="n">
        <v>0</v>
      </c>
      <c r="AW117" s="25"/>
      <c r="AX117" s="25" t="n">
        <v>0</v>
      </c>
      <c r="AY117" s="25"/>
      <c r="AZ117" s="25" t="n">
        <v>0</v>
      </c>
      <c r="BA117" s="25"/>
      <c r="BB117" s="25" t="n">
        <v>0</v>
      </c>
      <c r="BC117" s="26"/>
      <c r="BD117" s="26" t="n">
        <v>1500</v>
      </c>
      <c r="BE117" s="27" t="n">
        <v>1500</v>
      </c>
      <c r="BF117" s="25" t="n">
        <v>0</v>
      </c>
      <c r="BG117" s="28" t="n">
        <v>0</v>
      </c>
      <c r="BH117" s="29" t="n">
        <v>0</v>
      </c>
      <c r="BI117" s="30" t="n">
        <v>0</v>
      </c>
      <c r="BJ117" s="31" t="n">
        <v>1500</v>
      </c>
      <c r="BK117" s="32" t="s">
        <v>62</v>
      </c>
      <c r="BL117" s="32"/>
    </row>
    <row r="118" customFormat="false" ht="15" hidden="false" customHeight="false" outlineLevel="0" collapsed="false">
      <c r="A118" s="0" t="n">
        <v>3</v>
      </c>
      <c r="B118" s="16" t="s">
        <v>45</v>
      </c>
      <c r="C118" s="17" t="s">
        <v>46</v>
      </c>
      <c r="D118" s="17" t="s">
        <v>47</v>
      </c>
      <c r="E118" s="18" t="n">
        <v>1789</v>
      </c>
      <c r="F118" s="17" t="s">
        <v>48</v>
      </c>
      <c r="G118" s="17" t="s">
        <v>48</v>
      </c>
      <c r="H118" s="17" t="n">
        <v>6</v>
      </c>
      <c r="I118" s="17" t="s">
        <v>78</v>
      </c>
      <c r="J118" s="19" t="s">
        <v>212</v>
      </c>
      <c r="K118" s="20"/>
      <c r="L118" s="20"/>
      <c r="M118" s="21"/>
      <c r="N118" s="22" t="n">
        <v>0</v>
      </c>
      <c r="O118" s="23"/>
      <c r="P118" s="24"/>
      <c r="Q118" s="25"/>
      <c r="R118" s="25"/>
      <c r="S118" s="25"/>
      <c r="T118" s="25" t="n">
        <v>240</v>
      </c>
      <c r="U118" s="25"/>
      <c r="V118" s="25" t="n">
        <v>0</v>
      </c>
      <c r="W118" s="25"/>
      <c r="X118" s="25" t="n">
        <v>0</v>
      </c>
      <c r="Y118" s="25"/>
      <c r="Z118" s="25" t="n">
        <v>0</v>
      </c>
      <c r="AA118" s="25"/>
      <c r="AB118" s="25" t="n">
        <v>0</v>
      </c>
      <c r="AC118" s="25"/>
      <c r="AD118" s="25" t="n">
        <v>0</v>
      </c>
      <c r="AE118" s="25"/>
      <c r="AF118" s="25" t="n">
        <v>0</v>
      </c>
      <c r="AG118" s="25"/>
      <c r="AH118" s="25" t="n">
        <v>360</v>
      </c>
      <c r="AI118" s="25"/>
      <c r="AJ118" s="25" t="n">
        <v>0</v>
      </c>
      <c r="AK118" s="25"/>
      <c r="AL118" s="25" t="n">
        <v>0</v>
      </c>
      <c r="AM118" s="25"/>
      <c r="AN118" s="25" t="n">
        <v>0</v>
      </c>
      <c r="AO118" s="25"/>
      <c r="AP118" s="25" t="n">
        <v>0</v>
      </c>
      <c r="AQ118" s="25"/>
      <c r="AR118" s="25" t="n">
        <v>0</v>
      </c>
      <c r="AS118" s="25"/>
      <c r="AT118" s="25" t="n">
        <v>200</v>
      </c>
      <c r="AU118" s="25"/>
      <c r="AV118" s="25" t="n">
        <v>0</v>
      </c>
      <c r="AW118" s="25"/>
      <c r="AX118" s="25" t="n">
        <v>0</v>
      </c>
      <c r="AY118" s="25"/>
      <c r="AZ118" s="25" t="n">
        <v>0</v>
      </c>
      <c r="BA118" s="25"/>
      <c r="BB118" s="25" t="n">
        <v>615</v>
      </c>
      <c r="BC118" s="26"/>
      <c r="BD118" s="26" t="n">
        <v>1415</v>
      </c>
      <c r="BE118" s="27" t="n">
        <v>1415</v>
      </c>
      <c r="BF118" s="25" t="n">
        <v>0</v>
      </c>
      <c r="BG118" s="28" t="n">
        <v>0</v>
      </c>
      <c r="BH118" s="29" t="n">
        <v>0</v>
      </c>
      <c r="BI118" s="30" t="n">
        <v>0</v>
      </c>
      <c r="BJ118" s="31" t="n">
        <v>1415</v>
      </c>
      <c r="BK118" s="32" t="s">
        <v>62</v>
      </c>
      <c r="BL118" s="32"/>
    </row>
    <row r="119" customFormat="false" ht="15" hidden="false" customHeight="false" outlineLevel="0" collapsed="false">
      <c r="A119" s="0" t="n">
        <v>4</v>
      </c>
      <c r="B119" s="16" t="s">
        <v>45</v>
      </c>
      <c r="C119" s="17" t="s">
        <v>46</v>
      </c>
      <c r="D119" s="17" t="s">
        <v>47</v>
      </c>
      <c r="E119" s="18" t="n">
        <v>1789</v>
      </c>
      <c r="F119" s="17" t="s">
        <v>48</v>
      </c>
      <c r="G119" s="17" t="s">
        <v>48</v>
      </c>
      <c r="H119" s="17" t="n">
        <v>6</v>
      </c>
      <c r="I119" s="17" t="s">
        <v>76</v>
      </c>
      <c r="J119" s="19" t="s">
        <v>213</v>
      </c>
      <c r="K119" s="20"/>
      <c r="L119" s="20"/>
      <c r="M119" s="21"/>
      <c r="N119" s="22" t="n">
        <v>0</v>
      </c>
      <c r="O119" s="23"/>
      <c r="P119" s="24"/>
      <c r="Q119" s="25"/>
      <c r="R119" s="25"/>
      <c r="S119" s="25"/>
      <c r="T119" s="25" t="n">
        <v>0</v>
      </c>
      <c r="U119" s="25"/>
      <c r="V119" s="25" t="n">
        <v>0</v>
      </c>
      <c r="W119" s="25"/>
      <c r="X119" s="25" t="n">
        <v>0</v>
      </c>
      <c r="Y119" s="25"/>
      <c r="Z119" s="25" t="n">
        <v>0</v>
      </c>
      <c r="AA119" s="25"/>
      <c r="AB119" s="25" t="n">
        <v>0</v>
      </c>
      <c r="AC119" s="25"/>
      <c r="AD119" s="25" t="n">
        <v>0</v>
      </c>
      <c r="AE119" s="25"/>
      <c r="AF119" s="25" t="n">
        <v>0</v>
      </c>
      <c r="AG119" s="25"/>
      <c r="AH119" s="25" t="n">
        <v>1007</v>
      </c>
      <c r="AI119" s="25"/>
      <c r="AJ119" s="25" t="n">
        <v>0</v>
      </c>
      <c r="AK119" s="25"/>
      <c r="AL119" s="25" t="n">
        <v>0</v>
      </c>
      <c r="AM119" s="25"/>
      <c r="AN119" s="25" t="n">
        <v>0</v>
      </c>
      <c r="AO119" s="25"/>
      <c r="AP119" s="25" t="n">
        <v>0</v>
      </c>
      <c r="AQ119" s="25"/>
      <c r="AR119" s="25" t="n">
        <v>0</v>
      </c>
      <c r="AS119" s="25"/>
      <c r="AT119" s="25" t="n">
        <v>0</v>
      </c>
      <c r="AU119" s="25"/>
      <c r="AV119" s="25" t="n">
        <v>0</v>
      </c>
      <c r="AW119" s="25"/>
      <c r="AX119" s="25" t="n">
        <v>0</v>
      </c>
      <c r="AY119" s="25"/>
      <c r="AZ119" s="25" t="n">
        <v>0</v>
      </c>
      <c r="BA119" s="25"/>
      <c r="BB119" s="25" t="n">
        <v>0</v>
      </c>
      <c r="BC119" s="26"/>
      <c r="BD119" s="26" t="n">
        <v>1007</v>
      </c>
      <c r="BE119" s="27" t="n">
        <v>1007</v>
      </c>
      <c r="BF119" s="25" t="n">
        <v>0</v>
      </c>
      <c r="BG119" s="28" t="n">
        <v>0</v>
      </c>
      <c r="BH119" s="29" t="n">
        <v>0</v>
      </c>
      <c r="BI119" s="30" t="n">
        <v>0</v>
      </c>
      <c r="BJ119" s="31" t="n">
        <v>1007</v>
      </c>
      <c r="BK119" s="32" t="s">
        <v>62</v>
      </c>
      <c r="BL119" s="32"/>
    </row>
    <row r="120" customFormat="false" ht="15" hidden="false" customHeight="false" outlineLevel="0" collapsed="false">
      <c r="A120" s="0" t="n">
        <v>5</v>
      </c>
      <c r="B120" s="16" t="s">
        <v>45</v>
      </c>
      <c r="C120" s="17" t="s">
        <v>46</v>
      </c>
      <c r="D120" s="17" t="s">
        <v>47</v>
      </c>
      <c r="E120" s="18" t="n">
        <v>1789</v>
      </c>
      <c r="F120" s="17" t="s">
        <v>48</v>
      </c>
      <c r="G120" s="17" t="s">
        <v>48</v>
      </c>
      <c r="H120" s="17" t="n">
        <v>6</v>
      </c>
      <c r="I120" s="17" t="s">
        <v>78</v>
      </c>
      <c r="J120" s="19" t="s">
        <v>214</v>
      </c>
      <c r="K120" s="20"/>
      <c r="L120" s="20"/>
      <c r="M120" s="21"/>
      <c r="N120" s="22" t="n">
        <v>0</v>
      </c>
      <c r="O120" s="23"/>
      <c r="P120" s="24" t="s">
        <v>73</v>
      </c>
      <c r="Q120" s="25"/>
      <c r="R120" s="25" t="n">
        <v>4732</v>
      </c>
      <c r="S120" s="25"/>
      <c r="T120" s="25" t="n">
        <v>0</v>
      </c>
      <c r="U120" s="25"/>
      <c r="V120" s="25" t="n">
        <v>0</v>
      </c>
      <c r="W120" s="25"/>
      <c r="X120" s="25" t="n">
        <v>0</v>
      </c>
      <c r="Y120" s="25"/>
      <c r="Z120" s="25" t="n">
        <v>0</v>
      </c>
      <c r="AA120" s="25"/>
      <c r="AB120" s="25" t="n">
        <v>0</v>
      </c>
      <c r="AC120" s="25"/>
      <c r="AD120" s="25" t="n">
        <v>0</v>
      </c>
      <c r="AE120" s="25"/>
      <c r="AF120" s="25" t="n">
        <v>0</v>
      </c>
      <c r="AG120" s="25"/>
      <c r="AH120" s="25" t="n">
        <v>0</v>
      </c>
      <c r="AI120" s="25"/>
      <c r="AJ120" s="25" t="n">
        <v>0</v>
      </c>
      <c r="AK120" s="25"/>
      <c r="AL120" s="25" t="n">
        <v>0</v>
      </c>
      <c r="AM120" s="25"/>
      <c r="AN120" s="25" t="n">
        <v>0</v>
      </c>
      <c r="AO120" s="25"/>
      <c r="AP120" s="25" t="n">
        <v>0</v>
      </c>
      <c r="AQ120" s="25"/>
      <c r="AR120" s="25" t="n">
        <v>0</v>
      </c>
      <c r="AS120" s="25"/>
      <c r="AT120" s="25" t="n">
        <v>0</v>
      </c>
      <c r="AU120" s="25"/>
      <c r="AV120" s="25" t="n">
        <v>0</v>
      </c>
      <c r="AW120" s="25"/>
      <c r="AX120" s="25" t="n">
        <v>0</v>
      </c>
      <c r="AY120" s="25"/>
      <c r="AZ120" s="25" t="n">
        <v>0</v>
      </c>
      <c r="BA120" s="25"/>
      <c r="BB120" s="25" t="n">
        <v>0</v>
      </c>
      <c r="BC120" s="26"/>
      <c r="BD120" s="26"/>
      <c r="BE120" s="27" t="n">
        <v>0</v>
      </c>
      <c r="BF120" s="25" t="n">
        <v>0</v>
      </c>
      <c r="BG120" s="28" t="n">
        <v>0</v>
      </c>
      <c r="BH120" s="29" t="n">
        <v>0</v>
      </c>
      <c r="BI120" s="30" t="n">
        <v>0</v>
      </c>
      <c r="BJ120" s="31" t="n">
        <v>0</v>
      </c>
      <c r="BK120" s="32"/>
      <c r="BL120" s="32"/>
    </row>
    <row r="121" customFormat="false" ht="15" hidden="false" customHeight="false" outlineLevel="0" collapsed="false">
      <c r="A121" s="0" t="n">
        <v>6</v>
      </c>
      <c r="B121" s="16" t="s">
        <v>45</v>
      </c>
      <c r="C121" s="17" t="s">
        <v>46</v>
      </c>
      <c r="D121" s="17" t="s">
        <v>47</v>
      </c>
      <c r="E121" s="18" t="n">
        <v>1789</v>
      </c>
      <c r="F121" s="17" t="s">
        <v>48</v>
      </c>
      <c r="G121" s="17" t="s">
        <v>48</v>
      </c>
      <c r="H121" s="17" t="n">
        <v>6</v>
      </c>
      <c r="I121" s="17" t="s">
        <v>78</v>
      </c>
      <c r="J121" s="19" t="s">
        <v>215</v>
      </c>
      <c r="K121" s="20"/>
      <c r="L121" s="20"/>
      <c r="M121" s="21"/>
      <c r="N121" s="22" t="n">
        <v>0</v>
      </c>
      <c r="O121" s="23"/>
      <c r="P121" s="24"/>
      <c r="Q121" s="25"/>
      <c r="R121" s="25"/>
      <c r="S121" s="25"/>
      <c r="T121" s="25" t="n">
        <v>360</v>
      </c>
      <c r="U121" s="25"/>
      <c r="V121" s="25" t="n">
        <v>0</v>
      </c>
      <c r="W121" s="25"/>
      <c r="X121" s="25" t="n">
        <v>0</v>
      </c>
      <c r="Y121" s="25"/>
      <c r="Z121" s="25" t="n">
        <v>0</v>
      </c>
      <c r="AA121" s="25"/>
      <c r="AB121" s="25" t="n">
        <v>0</v>
      </c>
      <c r="AC121" s="25"/>
      <c r="AD121" s="25" t="n">
        <v>0</v>
      </c>
      <c r="AE121" s="25"/>
      <c r="AF121" s="25" t="n">
        <v>0</v>
      </c>
      <c r="AG121" s="25"/>
      <c r="AH121" s="25" t="n">
        <v>1000</v>
      </c>
      <c r="AI121" s="25"/>
      <c r="AJ121" s="25" t="n">
        <v>0</v>
      </c>
      <c r="AK121" s="25"/>
      <c r="AL121" s="25" t="n">
        <v>0</v>
      </c>
      <c r="AM121" s="25"/>
      <c r="AN121" s="25" t="n">
        <v>0</v>
      </c>
      <c r="AO121" s="25"/>
      <c r="AP121" s="25" t="n">
        <v>0</v>
      </c>
      <c r="AQ121" s="25"/>
      <c r="AR121" s="25" t="n">
        <v>0</v>
      </c>
      <c r="AS121" s="25"/>
      <c r="AT121" s="25" t="n">
        <v>0</v>
      </c>
      <c r="AU121" s="25"/>
      <c r="AV121" s="25" t="n">
        <v>0</v>
      </c>
      <c r="AW121" s="25"/>
      <c r="AX121" s="25" t="n">
        <v>0</v>
      </c>
      <c r="AY121" s="25"/>
      <c r="AZ121" s="25" t="n">
        <v>0</v>
      </c>
      <c r="BA121" s="25"/>
      <c r="BB121" s="25" t="n">
        <v>0</v>
      </c>
      <c r="BC121" s="26"/>
      <c r="BD121" s="26" t="n">
        <v>1360</v>
      </c>
      <c r="BE121" s="27" t="n">
        <v>1360</v>
      </c>
      <c r="BF121" s="25" t="n">
        <v>0</v>
      </c>
      <c r="BG121" s="28" t="n">
        <v>0</v>
      </c>
      <c r="BH121" s="29" t="n">
        <v>0</v>
      </c>
      <c r="BI121" s="30" t="n">
        <v>0</v>
      </c>
      <c r="BJ121" s="31" t="n">
        <v>1360</v>
      </c>
      <c r="BK121" s="32" t="s">
        <v>62</v>
      </c>
      <c r="BL121" s="32"/>
    </row>
    <row r="122" customFormat="false" ht="15" hidden="false" customHeight="false" outlineLevel="0" collapsed="false">
      <c r="A122" s="0" t="n">
        <v>7</v>
      </c>
      <c r="B122" s="16" t="s">
        <v>45</v>
      </c>
      <c r="C122" s="17" t="s">
        <v>46</v>
      </c>
      <c r="D122" s="17" t="s">
        <v>47</v>
      </c>
      <c r="E122" s="18" t="n">
        <v>1789</v>
      </c>
      <c r="F122" s="17" t="s">
        <v>48</v>
      </c>
      <c r="G122" s="17" t="s">
        <v>48</v>
      </c>
      <c r="H122" s="17" t="n">
        <v>6</v>
      </c>
      <c r="I122" s="17" t="s">
        <v>49</v>
      </c>
      <c r="J122" s="19" t="s">
        <v>215</v>
      </c>
      <c r="K122" s="20"/>
      <c r="L122" s="20"/>
      <c r="M122" s="21"/>
      <c r="N122" s="22" t="n">
        <v>0</v>
      </c>
      <c r="O122" s="23"/>
      <c r="P122" s="24"/>
      <c r="Q122" s="25"/>
      <c r="R122" s="25"/>
      <c r="S122" s="25"/>
      <c r="T122" s="25" t="n">
        <v>5401</v>
      </c>
      <c r="U122" s="25"/>
      <c r="V122" s="25" t="n">
        <v>0</v>
      </c>
      <c r="W122" s="25"/>
      <c r="X122" s="25" t="n">
        <v>0</v>
      </c>
      <c r="Y122" s="25"/>
      <c r="Z122" s="25" t="n">
        <v>0</v>
      </c>
      <c r="AA122" s="25"/>
      <c r="AB122" s="25" t="n">
        <v>0</v>
      </c>
      <c r="AC122" s="25"/>
      <c r="AD122" s="25" t="n">
        <v>0</v>
      </c>
      <c r="AE122" s="25"/>
      <c r="AF122" s="25" t="n">
        <v>0</v>
      </c>
      <c r="AG122" s="25"/>
      <c r="AH122" s="25" t="n">
        <v>0</v>
      </c>
      <c r="AI122" s="25"/>
      <c r="AJ122" s="25" t="n">
        <v>0</v>
      </c>
      <c r="AK122" s="25"/>
      <c r="AL122" s="25" t="n">
        <v>0</v>
      </c>
      <c r="AM122" s="25"/>
      <c r="AN122" s="25" t="n">
        <v>0</v>
      </c>
      <c r="AO122" s="25"/>
      <c r="AP122" s="25" t="n">
        <v>0</v>
      </c>
      <c r="AQ122" s="25"/>
      <c r="AR122" s="25" t="n">
        <v>0</v>
      </c>
      <c r="AS122" s="25"/>
      <c r="AT122" s="25" t="n">
        <v>0</v>
      </c>
      <c r="AU122" s="25"/>
      <c r="AV122" s="25" t="n">
        <v>0</v>
      </c>
      <c r="AW122" s="25"/>
      <c r="AX122" s="25" t="n">
        <v>0</v>
      </c>
      <c r="AY122" s="25"/>
      <c r="AZ122" s="25" t="n">
        <v>0</v>
      </c>
      <c r="BA122" s="25"/>
      <c r="BB122" s="25" t="n">
        <v>0</v>
      </c>
      <c r="BC122" s="26"/>
      <c r="BD122" s="26" t="n">
        <v>5401</v>
      </c>
      <c r="BE122" s="27" t="n">
        <v>5401</v>
      </c>
      <c r="BF122" s="25" t="n">
        <v>0</v>
      </c>
      <c r="BG122" s="28" t="n">
        <v>0</v>
      </c>
      <c r="BH122" s="29" t="n">
        <v>0</v>
      </c>
      <c r="BI122" s="30" t="n">
        <v>0</v>
      </c>
      <c r="BJ122" s="31" t="n">
        <v>5401</v>
      </c>
      <c r="BK122" s="32" t="s">
        <v>62</v>
      </c>
      <c r="BL122" s="32"/>
    </row>
    <row r="123" customFormat="false" ht="15" hidden="false" customHeight="false" outlineLevel="0" collapsed="false">
      <c r="A123" s="0" t="n">
        <v>8</v>
      </c>
      <c r="B123" s="16" t="s">
        <v>45</v>
      </c>
      <c r="C123" s="17" t="s">
        <v>46</v>
      </c>
      <c r="D123" s="17" t="s">
        <v>47</v>
      </c>
      <c r="E123" s="18" t="n">
        <v>1789</v>
      </c>
      <c r="F123" s="17" t="s">
        <v>48</v>
      </c>
      <c r="G123" s="17" t="s">
        <v>48</v>
      </c>
      <c r="H123" s="17" t="n">
        <v>6</v>
      </c>
      <c r="I123" s="17"/>
      <c r="J123" s="19" t="s">
        <v>216</v>
      </c>
      <c r="K123" s="20"/>
      <c r="L123" s="20"/>
      <c r="M123" s="21"/>
      <c r="N123" s="22" t="n">
        <v>0</v>
      </c>
      <c r="O123" s="23"/>
      <c r="P123" s="24"/>
      <c r="Q123" s="25"/>
      <c r="R123" s="25"/>
      <c r="S123" s="25"/>
      <c r="T123" s="25" t="n">
        <v>830</v>
      </c>
      <c r="U123" s="25"/>
      <c r="V123" s="25" t="n">
        <v>0</v>
      </c>
      <c r="W123" s="25"/>
      <c r="X123" s="25" t="n">
        <v>0</v>
      </c>
      <c r="Y123" s="25"/>
      <c r="Z123" s="25" t="n">
        <v>0</v>
      </c>
      <c r="AA123" s="25"/>
      <c r="AB123" s="25" t="n">
        <v>0</v>
      </c>
      <c r="AC123" s="25"/>
      <c r="AD123" s="25" t="n">
        <v>0</v>
      </c>
      <c r="AE123" s="25"/>
      <c r="AF123" s="25" t="n">
        <v>0</v>
      </c>
      <c r="AG123" s="25"/>
      <c r="AH123" s="25" t="n">
        <v>0</v>
      </c>
      <c r="AI123" s="25"/>
      <c r="AJ123" s="25" t="n">
        <v>0</v>
      </c>
      <c r="AK123" s="25"/>
      <c r="AL123" s="25" t="n">
        <v>0</v>
      </c>
      <c r="AM123" s="25"/>
      <c r="AN123" s="25" t="n">
        <v>0</v>
      </c>
      <c r="AO123" s="25"/>
      <c r="AP123" s="25" t="n">
        <v>0</v>
      </c>
      <c r="AQ123" s="25"/>
      <c r="AR123" s="25" t="n">
        <v>0</v>
      </c>
      <c r="AS123" s="25"/>
      <c r="AT123" s="25" t="n">
        <v>0</v>
      </c>
      <c r="AU123" s="25"/>
      <c r="AV123" s="25" t="n">
        <v>0</v>
      </c>
      <c r="AW123" s="25"/>
      <c r="AX123" s="25" t="n">
        <v>0</v>
      </c>
      <c r="AY123" s="25"/>
      <c r="AZ123" s="25" t="n">
        <v>0</v>
      </c>
      <c r="BA123" s="25"/>
      <c r="BB123" s="25" t="n">
        <v>0</v>
      </c>
      <c r="BC123" s="26"/>
      <c r="BD123" s="26" t="n">
        <v>830</v>
      </c>
      <c r="BE123" s="27" t="n">
        <v>830</v>
      </c>
      <c r="BF123" s="25" t="n">
        <v>0</v>
      </c>
      <c r="BG123" s="28" t="n">
        <v>0</v>
      </c>
      <c r="BH123" s="29" t="n">
        <v>0</v>
      </c>
      <c r="BI123" s="30" t="n">
        <v>0</v>
      </c>
      <c r="BJ123" s="31" t="n">
        <v>830</v>
      </c>
      <c r="BK123" s="32" t="s">
        <v>62</v>
      </c>
      <c r="BL123" s="32"/>
    </row>
    <row r="124" customFormat="false" ht="15" hidden="false" customHeight="false" outlineLevel="0" collapsed="false">
      <c r="A124" s="0" t="n">
        <v>9</v>
      </c>
      <c r="B124" s="16" t="s">
        <v>45</v>
      </c>
      <c r="C124" s="17" t="s">
        <v>46</v>
      </c>
      <c r="D124" s="17" t="s">
        <v>47</v>
      </c>
      <c r="E124" s="18" t="n">
        <v>1789</v>
      </c>
      <c r="F124" s="17" t="s">
        <v>48</v>
      </c>
      <c r="G124" s="17" t="s">
        <v>48</v>
      </c>
      <c r="H124" s="17" t="n">
        <v>6</v>
      </c>
      <c r="I124" s="17" t="s">
        <v>217</v>
      </c>
      <c r="J124" s="19" t="s">
        <v>218</v>
      </c>
      <c r="K124" s="20" t="n">
        <v>17</v>
      </c>
      <c r="L124" s="20"/>
      <c r="M124" s="21"/>
      <c r="N124" s="22" t="n">
        <v>17</v>
      </c>
      <c r="O124" s="23" t="s">
        <v>51</v>
      </c>
      <c r="P124" s="24"/>
      <c r="Q124" s="25"/>
      <c r="R124" s="25"/>
      <c r="S124" s="25"/>
      <c r="T124" s="25" t="n">
        <v>0</v>
      </c>
      <c r="U124" s="25"/>
      <c r="V124" s="25" t="n">
        <v>0</v>
      </c>
      <c r="W124" s="25"/>
      <c r="X124" s="25" t="n">
        <v>0</v>
      </c>
      <c r="Y124" s="25"/>
      <c r="Z124" s="25" t="n">
        <v>0</v>
      </c>
      <c r="AA124" s="25"/>
      <c r="AB124" s="25" t="n">
        <v>0</v>
      </c>
      <c r="AC124" s="25"/>
      <c r="AD124" s="25" t="n">
        <v>0</v>
      </c>
      <c r="AE124" s="25"/>
      <c r="AF124" s="25" t="n">
        <v>0</v>
      </c>
      <c r="AG124" s="25" t="n">
        <v>50</v>
      </c>
      <c r="AH124" s="25" t="n">
        <v>850</v>
      </c>
      <c r="AI124" s="25"/>
      <c r="AJ124" s="25" t="n">
        <v>0</v>
      </c>
      <c r="AK124" s="25"/>
      <c r="AL124" s="25" t="n">
        <v>0</v>
      </c>
      <c r="AM124" s="25"/>
      <c r="AN124" s="25" t="n">
        <v>0</v>
      </c>
      <c r="AO124" s="25"/>
      <c r="AP124" s="25" t="n">
        <v>0</v>
      </c>
      <c r="AQ124" s="25"/>
      <c r="AR124" s="25" t="n">
        <v>0</v>
      </c>
      <c r="AS124" s="25"/>
      <c r="AT124" s="25" t="n">
        <v>0</v>
      </c>
      <c r="AU124" s="25"/>
      <c r="AV124" s="25" t="n">
        <v>0</v>
      </c>
      <c r="AW124" s="25"/>
      <c r="AX124" s="25" t="n">
        <v>0</v>
      </c>
      <c r="AY124" s="25"/>
      <c r="AZ124" s="25" t="n">
        <v>0</v>
      </c>
      <c r="BA124" s="25"/>
      <c r="BB124" s="25" t="n">
        <v>0</v>
      </c>
      <c r="BC124" s="26" t="n">
        <v>50</v>
      </c>
      <c r="BD124" s="26" t="n">
        <v>850</v>
      </c>
      <c r="BE124" s="27" t="n">
        <v>850</v>
      </c>
      <c r="BF124" s="25" t="n">
        <v>0</v>
      </c>
      <c r="BG124" s="28" t="n">
        <v>50</v>
      </c>
      <c r="BH124" s="29" t="n">
        <v>0</v>
      </c>
      <c r="BI124" s="30" t="n">
        <v>850</v>
      </c>
      <c r="BJ124" s="31" t="n">
        <v>0</v>
      </c>
      <c r="BK124" s="32"/>
      <c r="BL124" s="32"/>
    </row>
    <row r="125" customFormat="false" ht="15" hidden="false" customHeight="false" outlineLevel="0" collapsed="false">
      <c r="A125" s="0" t="n">
        <v>10</v>
      </c>
      <c r="B125" s="16" t="s">
        <v>45</v>
      </c>
      <c r="C125" s="17" t="s">
        <v>46</v>
      </c>
      <c r="D125" s="17" t="s">
        <v>47</v>
      </c>
      <c r="E125" s="18" t="n">
        <v>1789</v>
      </c>
      <c r="F125" s="17" t="s">
        <v>48</v>
      </c>
      <c r="G125" s="17" t="s">
        <v>48</v>
      </c>
      <c r="H125" s="17" t="n">
        <v>6</v>
      </c>
      <c r="I125" s="17" t="s">
        <v>217</v>
      </c>
      <c r="J125" s="19" t="s">
        <v>219</v>
      </c>
      <c r="K125" s="20" t="n">
        <v>8</v>
      </c>
      <c r="L125" s="20"/>
      <c r="M125" s="21"/>
      <c r="N125" s="22" t="n">
        <v>8</v>
      </c>
      <c r="O125" s="23" t="s">
        <v>220</v>
      </c>
      <c r="P125" s="24" t="s">
        <v>94</v>
      </c>
      <c r="Q125" s="25" t="n">
        <v>80</v>
      </c>
      <c r="R125" s="25" t="n">
        <v>640</v>
      </c>
      <c r="S125" s="25" t="n">
        <v>2540</v>
      </c>
      <c r="T125" s="25" t="n">
        <v>20320</v>
      </c>
      <c r="U125" s="25"/>
      <c r="V125" s="25" t="n">
        <v>0</v>
      </c>
      <c r="W125" s="25"/>
      <c r="X125" s="25" t="n">
        <v>0</v>
      </c>
      <c r="Y125" s="25"/>
      <c r="Z125" s="25" t="n">
        <v>0</v>
      </c>
      <c r="AA125" s="25"/>
      <c r="AB125" s="25" t="n">
        <v>0</v>
      </c>
      <c r="AC125" s="25"/>
      <c r="AD125" s="25" t="n">
        <v>0</v>
      </c>
      <c r="AE125" s="25"/>
      <c r="AF125" s="25" t="n">
        <v>0</v>
      </c>
      <c r="AG125" s="25" t="n">
        <v>1873</v>
      </c>
      <c r="AH125" s="25" t="n">
        <v>14984</v>
      </c>
      <c r="AI125" s="25" t="n">
        <v>14398</v>
      </c>
      <c r="AJ125" s="25" t="n">
        <v>115184</v>
      </c>
      <c r="AK125" s="25" t="n">
        <v>13914</v>
      </c>
      <c r="AL125" s="25" t="n">
        <v>111312</v>
      </c>
      <c r="AM125" s="25"/>
      <c r="AN125" s="25" t="n">
        <v>0</v>
      </c>
      <c r="AO125" s="25"/>
      <c r="AP125" s="25" t="n">
        <v>0</v>
      </c>
      <c r="AQ125" s="25"/>
      <c r="AR125" s="25" t="n">
        <v>0</v>
      </c>
      <c r="AS125" s="25" t="n">
        <v>3298</v>
      </c>
      <c r="AT125" s="25" t="n">
        <v>26384</v>
      </c>
      <c r="AU125" s="25" t="n">
        <v>1300</v>
      </c>
      <c r="AV125" s="25" t="n">
        <v>10400</v>
      </c>
      <c r="AW125" s="25" t="n">
        <v>90</v>
      </c>
      <c r="AX125" s="25" t="n">
        <v>720</v>
      </c>
      <c r="AY125" s="25" t="n">
        <v>952</v>
      </c>
      <c r="AZ125" s="25" t="n">
        <v>7616</v>
      </c>
      <c r="BA125" s="25" t="n">
        <v>944</v>
      </c>
      <c r="BB125" s="25" t="n">
        <v>7552</v>
      </c>
      <c r="BC125" s="26" t="n">
        <v>39309</v>
      </c>
      <c r="BD125" s="26" t="n">
        <v>314472</v>
      </c>
      <c r="BE125" s="27" t="n">
        <v>314472</v>
      </c>
      <c r="BF125" s="25" t="n">
        <v>0</v>
      </c>
      <c r="BG125" s="28" t="n">
        <v>39309</v>
      </c>
      <c r="BH125" s="29" t="n">
        <v>0</v>
      </c>
      <c r="BI125" s="30" t="n">
        <v>314472</v>
      </c>
      <c r="BJ125" s="31" t="n">
        <v>0</v>
      </c>
      <c r="BK125" s="32"/>
      <c r="BL125" s="32"/>
    </row>
    <row r="126" customFormat="false" ht="15" hidden="false" customHeight="false" outlineLevel="0" collapsed="false">
      <c r="A126" s="0" t="n">
        <v>11</v>
      </c>
      <c r="B126" s="16" t="s">
        <v>45</v>
      </c>
      <c r="C126" s="17" t="s">
        <v>46</v>
      </c>
      <c r="D126" s="17" t="s">
        <v>47</v>
      </c>
      <c r="E126" s="18" t="n">
        <v>1789</v>
      </c>
      <c r="F126" s="17" t="s">
        <v>48</v>
      </c>
      <c r="G126" s="17" t="s">
        <v>48</v>
      </c>
      <c r="H126" s="17" t="n">
        <v>6</v>
      </c>
      <c r="I126" s="17" t="s">
        <v>217</v>
      </c>
      <c r="J126" s="19" t="s">
        <v>221</v>
      </c>
      <c r="K126" s="20" t="n">
        <v>4</v>
      </c>
      <c r="L126" s="20" t="n">
        <v>10</v>
      </c>
      <c r="M126" s="21"/>
      <c r="N126" s="22" t="n">
        <v>4.5</v>
      </c>
      <c r="O126" s="23" t="s">
        <v>220</v>
      </c>
      <c r="P126" s="24"/>
      <c r="Q126" s="25"/>
      <c r="R126" s="25"/>
      <c r="S126" s="25"/>
      <c r="T126" s="25" t="n">
        <v>0</v>
      </c>
      <c r="U126" s="25"/>
      <c r="V126" s="25" t="n">
        <v>0</v>
      </c>
      <c r="W126" s="25"/>
      <c r="X126" s="25" t="n">
        <v>0</v>
      </c>
      <c r="Y126" s="25"/>
      <c r="Z126" s="25" t="n">
        <v>0</v>
      </c>
      <c r="AA126" s="25"/>
      <c r="AB126" s="25" t="n">
        <v>0</v>
      </c>
      <c r="AC126" s="25"/>
      <c r="AD126" s="25" t="n">
        <v>0</v>
      </c>
      <c r="AE126" s="25"/>
      <c r="AF126" s="25" t="n">
        <v>0</v>
      </c>
      <c r="AG126" s="25" t="n">
        <v>106</v>
      </c>
      <c r="AH126" s="25" t="n">
        <v>477</v>
      </c>
      <c r="AI126" s="25" t="n">
        <v>1270</v>
      </c>
      <c r="AJ126" s="25" t="n">
        <v>5715</v>
      </c>
      <c r="AK126" s="25" t="n">
        <v>208</v>
      </c>
      <c r="AL126" s="25" t="n">
        <v>936</v>
      </c>
      <c r="AM126" s="25"/>
      <c r="AN126" s="25" t="n">
        <v>0</v>
      </c>
      <c r="AO126" s="25"/>
      <c r="AP126" s="25" t="n">
        <v>0</v>
      </c>
      <c r="AQ126" s="25"/>
      <c r="AR126" s="25" t="n">
        <v>0</v>
      </c>
      <c r="AS126" s="25" t="n">
        <v>584</v>
      </c>
      <c r="AT126" s="33" t="n">
        <v>2366</v>
      </c>
      <c r="AU126" s="25"/>
      <c r="AV126" s="25" t="n">
        <v>0</v>
      </c>
      <c r="AW126" s="25"/>
      <c r="AX126" s="25" t="n">
        <v>0</v>
      </c>
      <c r="AY126" s="25"/>
      <c r="AZ126" s="25" t="n">
        <v>0</v>
      </c>
      <c r="BA126" s="25"/>
      <c r="BB126" s="25" t="n">
        <v>0</v>
      </c>
      <c r="BC126" s="26" t="n">
        <v>2168</v>
      </c>
      <c r="BD126" s="26" t="n">
        <v>9494</v>
      </c>
      <c r="BE126" s="27" t="n">
        <v>9494</v>
      </c>
      <c r="BF126" s="25" t="n">
        <v>0</v>
      </c>
      <c r="BG126" s="28" t="n">
        <v>2168</v>
      </c>
      <c r="BH126" s="29" t="n">
        <v>0</v>
      </c>
      <c r="BI126" s="30" t="n">
        <v>9756</v>
      </c>
      <c r="BJ126" s="31" t="n">
        <v>-262</v>
      </c>
      <c r="BK126" s="32" t="s">
        <v>55</v>
      </c>
      <c r="BL126" s="32"/>
    </row>
    <row r="127" customFormat="false" ht="15" hidden="false" customHeight="false" outlineLevel="0" collapsed="false">
      <c r="A127" s="0" t="n">
        <v>12</v>
      </c>
      <c r="B127" s="16" t="s">
        <v>45</v>
      </c>
      <c r="C127" s="17" t="s">
        <v>46</v>
      </c>
      <c r="D127" s="17" t="s">
        <v>47</v>
      </c>
      <c r="E127" s="18" t="n">
        <v>1789</v>
      </c>
      <c r="F127" s="17" t="s">
        <v>48</v>
      </c>
      <c r="G127" s="17" t="s">
        <v>48</v>
      </c>
      <c r="H127" s="17" t="n">
        <v>6</v>
      </c>
      <c r="I127" s="17" t="s">
        <v>217</v>
      </c>
      <c r="J127" s="19" t="s">
        <v>222</v>
      </c>
      <c r="K127" s="20" t="n">
        <v>14</v>
      </c>
      <c r="L127" s="20"/>
      <c r="M127" s="21"/>
      <c r="N127" s="22" t="n">
        <v>14</v>
      </c>
      <c r="O127" s="23" t="s">
        <v>220</v>
      </c>
      <c r="P127" s="24" t="s">
        <v>94</v>
      </c>
      <c r="Q127" s="25" t="n">
        <v>12</v>
      </c>
      <c r="R127" s="25" t="n">
        <v>168</v>
      </c>
      <c r="S127" s="25"/>
      <c r="T127" s="25" t="n">
        <v>0</v>
      </c>
      <c r="U127" s="25"/>
      <c r="V127" s="25" t="n">
        <v>0</v>
      </c>
      <c r="W127" s="25"/>
      <c r="X127" s="25" t="n">
        <v>0</v>
      </c>
      <c r="Y127" s="25"/>
      <c r="Z127" s="25" t="n">
        <v>0</v>
      </c>
      <c r="AA127" s="25"/>
      <c r="AB127" s="25" t="n">
        <v>0</v>
      </c>
      <c r="AC127" s="25"/>
      <c r="AD127" s="25" t="n">
        <v>0</v>
      </c>
      <c r="AE127" s="25"/>
      <c r="AF127" s="25" t="n">
        <v>0</v>
      </c>
      <c r="AG127" s="25" t="n">
        <v>605</v>
      </c>
      <c r="AH127" s="25" t="n">
        <v>8470</v>
      </c>
      <c r="AI127" s="25"/>
      <c r="AJ127" s="25" t="n">
        <v>0</v>
      </c>
      <c r="AK127" s="25" t="n">
        <v>48</v>
      </c>
      <c r="AL127" s="25" t="n">
        <v>672</v>
      </c>
      <c r="AM127" s="25"/>
      <c r="AN127" s="25" t="n">
        <v>0</v>
      </c>
      <c r="AO127" s="25"/>
      <c r="AP127" s="25" t="n">
        <v>0</v>
      </c>
      <c r="AQ127" s="25"/>
      <c r="AR127" s="25" t="n">
        <v>0</v>
      </c>
      <c r="AS127" s="25" t="n">
        <v>54</v>
      </c>
      <c r="AT127" s="25" t="n">
        <v>756</v>
      </c>
      <c r="AU127" s="25"/>
      <c r="AV127" s="25" t="n">
        <v>0</v>
      </c>
      <c r="AW127" s="25"/>
      <c r="AX127" s="25" t="n">
        <v>0</v>
      </c>
      <c r="AY127" s="25" t="n">
        <v>1770</v>
      </c>
      <c r="AZ127" s="25" t="n">
        <v>24780</v>
      </c>
      <c r="BA127" s="25"/>
      <c r="BB127" s="25" t="n">
        <v>0</v>
      </c>
      <c r="BC127" s="26" t="n">
        <v>2477</v>
      </c>
      <c r="BD127" s="26" t="n">
        <v>34678</v>
      </c>
      <c r="BE127" s="27" t="n">
        <v>34678</v>
      </c>
      <c r="BF127" s="25" t="n">
        <v>0</v>
      </c>
      <c r="BG127" s="28" t="n">
        <v>2477</v>
      </c>
      <c r="BH127" s="29" t="n">
        <v>0</v>
      </c>
      <c r="BI127" s="30" t="n">
        <v>34678</v>
      </c>
      <c r="BJ127" s="31" t="n">
        <v>0</v>
      </c>
      <c r="BK127" s="32"/>
      <c r="BL127" s="32"/>
    </row>
    <row r="128" customFormat="false" ht="15" hidden="false" customHeight="false" outlineLevel="0" collapsed="false">
      <c r="A128" s="0" t="n">
        <v>13</v>
      </c>
      <c r="B128" s="16" t="s">
        <v>45</v>
      </c>
      <c r="C128" s="17" t="s">
        <v>46</v>
      </c>
      <c r="D128" s="17" t="s">
        <v>47</v>
      </c>
      <c r="E128" s="18" t="n">
        <v>1789</v>
      </c>
      <c r="F128" s="17" t="s">
        <v>48</v>
      </c>
      <c r="G128" s="17" t="s">
        <v>48</v>
      </c>
      <c r="H128" s="17" t="n">
        <v>6</v>
      </c>
      <c r="I128" s="17" t="s">
        <v>217</v>
      </c>
      <c r="J128" s="19" t="s">
        <v>223</v>
      </c>
      <c r="K128" s="20" t="n">
        <v>8</v>
      </c>
      <c r="L128" s="20"/>
      <c r="M128" s="21"/>
      <c r="N128" s="22" t="n">
        <v>8</v>
      </c>
      <c r="O128" s="23" t="s">
        <v>220</v>
      </c>
      <c r="P128" s="24"/>
      <c r="Q128" s="25"/>
      <c r="R128" s="25"/>
      <c r="S128" s="25"/>
      <c r="T128" s="25" t="n">
        <v>0</v>
      </c>
      <c r="U128" s="25"/>
      <c r="V128" s="25" t="n">
        <v>0</v>
      </c>
      <c r="W128" s="25"/>
      <c r="X128" s="25" t="n">
        <v>0</v>
      </c>
      <c r="Y128" s="25"/>
      <c r="Z128" s="25" t="n">
        <v>0</v>
      </c>
      <c r="AA128" s="25"/>
      <c r="AB128" s="25" t="n">
        <v>0</v>
      </c>
      <c r="AC128" s="25"/>
      <c r="AD128" s="25" t="n">
        <v>0</v>
      </c>
      <c r="AE128" s="25"/>
      <c r="AF128" s="25" t="n">
        <v>0</v>
      </c>
      <c r="AG128" s="25" t="n">
        <v>2798</v>
      </c>
      <c r="AH128" s="25" t="n">
        <v>22384</v>
      </c>
      <c r="AI128" s="25" t="n">
        <v>1604</v>
      </c>
      <c r="AJ128" s="25" t="n">
        <v>12832</v>
      </c>
      <c r="AK128" s="25" t="n">
        <v>2223</v>
      </c>
      <c r="AL128" s="25" t="n">
        <v>17784</v>
      </c>
      <c r="AM128" s="25"/>
      <c r="AN128" s="25" t="n">
        <v>0</v>
      </c>
      <c r="AO128" s="25"/>
      <c r="AP128" s="25" t="n">
        <v>0</v>
      </c>
      <c r="AQ128" s="25"/>
      <c r="AR128" s="25" t="n">
        <v>0</v>
      </c>
      <c r="AS128" s="25" t="n">
        <v>112</v>
      </c>
      <c r="AT128" s="25" t="n">
        <v>896</v>
      </c>
      <c r="AU128" s="25"/>
      <c r="AV128" s="25" t="n">
        <v>0</v>
      </c>
      <c r="AW128" s="25"/>
      <c r="AX128" s="25" t="n">
        <v>0</v>
      </c>
      <c r="AY128" s="25" t="n">
        <v>440</v>
      </c>
      <c r="AZ128" s="25" t="n">
        <v>3520</v>
      </c>
      <c r="BA128" s="25" t="n">
        <v>262</v>
      </c>
      <c r="BB128" s="25" t="n">
        <v>2096</v>
      </c>
      <c r="BC128" s="26" t="n">
        <v>7439</v>
      </c>
      <c r="BD128" s="26" t="n">
        <v>59512</v>
      </c>
      <c r="BE128" s="27" t="n">
        <v>59512</v>
      </c>
      <c r="BF128" s="25" t="n">
        <v>0</v>
      </c>
      <c r="BG128" s="28" t="n">
        <v>7439</v>
      </c>
      <c r="BH128" s="29" t="n">
        <v>0</v>
      </c>
      <c r="BI128" s="30" t="n">
        <v>59512</v>
      </c>
      <c r="BJ128" s="31" t="n">
        <v>0</v>
      </c>
      <c r="BK128" s="32"/>
      <c r="BL128" s="32"/>
    </row>
    <row r="129" customFormat="false" ht="15" hidden="false" customHeight="false" outlineLevel="0" collapsed="false">
      <c r="A129" s="0" t="n">
        <v>14</v>
      </c>
      <c r="B129" s="16" t="s">
        <v>45</v>
      </c>
      <c r="C129" s="17" t="s">
        <v>46</v>
      </c>
      <c r="D129" s="17" t="s">
        <v>47</v>
      </c>
      <c r="E129" s="18" t="n">
        <v>1789</v>
      </c>
      <c r="F129" s="17" t="s">
        <v>48</v>
      </c>
      <c r="G129" s="17" t="s">
        <v>48</v>
      </c>
      <c r="H129" s="17" t="n">
        <v>6</v>
      </c>
      <c r="I129" s="17" t="s">
        <v>217</v>
      </c>
      <c r="J129" s="19" t="s">
        <v>224</v>
      </c>
      <c r="K129" s="20" t="n">
        <v>15</v>
      </c>
      <c r="L129" s="20"/>
      <c r="M129" s="21"/>
      <c r="N129" s="22" t="n">
        <v>15</v>
      </c>
      <c r="O129" s="23" t="s">
        <v>220</v>
      </c>
      <c r="P129" s="24"/>
      <c r="Q129" s="25"/>
      <c r="R129" s="25"/>
      <c r="S129" s="25"/>
      <c r="T129" s="25" t="n">
        <v>0</v>
      </c>
      <c r="U129" s="25"/>
      <c r="V129" s="25" t="n">
        <v>0</v>
      </c>
      <c r="W129" s="25"/>
      <c r="X129" s="25" t="n">
        <v>0</v>
      </c>
      <c r="Y129" s="25"/>
      <c r="Z129" s="25" t="n">
        <v>0</v>
      </c>
      <c r="AA129" s="25"/>
      <c r="AB129" s="25" t="n">
        <v>0</v>
      </c>
      <c r="AC129" s="25"/>
      <c r="AD129" s="25" t="n">
        <v>0</v>
      </c>
      <c r="AE129" s="25"/>
      <c r="AF129" s="25" t="n">
        <v>0</v>
      </c>
      <c r="AG129" s="25"/>
      <c r="AH129" s="25" t="n">
        <v>0</v>
      </c>
      <c r="AI129" s="25"/>
      <c r="AJ129" s="25" t="n">
        <v>0</v>
      </c>
      <c r="AK129" s="25"/>
      <c r="AL129" s="25" t="n">
        <v>0</v>
      </c>
      <c r="AM129" s="25"/>
      <c r="AN129" s="25" t="n">
        <v>0</v>
      </c>
      <c r="AO129" s="25"/>
      <c r="AP129" s="25" t="n">
        <v>0</v>
      </c>
      <c r="AQ129" s="25"/>
      <c r="AR129" s="25" t="n">
        <v>0</v>
      </c>
      <c r="AS129" s="25"/>
      <c r="AT129" s="25" t="n">
        <v>0</v>
      </c>
      <c r="AU129" s="25"/>
      <c r="AV129" s="25" t="n">
        <v>0</v>
      </c>
      <c r="AW129" s="25"/>
      <c r="AX129" s="25" t="n">
        <v>0</v>
      </c>
      <c r="AY129" s="25"/>
      <c r="AZ129" s="25" t="n">
        <v>0</v>
      </c>
      <c r="BA129" s="25" t="n">
        <v>48</v>
      </c>
      <c r="BB129" s="25" t="n">
        <v>720</v>
      </c>
      <c r="BC129" s="26" t="n">
        <v>48</v>
      </c>
      <c r="BD129" s="26" t="n">
        <v>720</v>
      </c>
      <c r="BE129" s="27" t="n">
        <v>720</v>
      </c>
      <c r="BF129" s="25" t="n">
        <v>0</v>
      </c>
      <c r="BG129" s="28" t="n">
        <v>48</v>
      </c>
      <c r="BH129" s="29" t="n">
        <v>0</v>
      </c>
      <c r="BI129" s="30" t="n">
        <v>720</v>
      </c>
      <c r="BJ129" s="31" t="n">
        <v>0</v>
      </c>
      <c r="BK129" s="32"/>
      <c r="BL129" s="32"/>
    </row>
    <row r="130" customFormat="false" ht="15" hidden="false" customHeight="false" outlineLevel="0" collapsed="false">
      <c r="A130" s="0" t="n">
        <v>15</v>
      </c>
      <c r="B130" s="16" t="s">
        <v>45</v>
      </c>
      <c r="C130" s="17" t="s">
        <v>46</v>
      </c>
      <c r="D130" s="17" t="s">
        <v>47</v>
      </c>
      <c r="E130" s="18" t="n">
        <v>1789</v>
      </c>
      <c r="F130" s="17" t="s">
        <v>48</v>
      </c>
      <c r="G130" s="17" t="s">
        <v>48</v>
      </c>
      <c r="H130" s="17" t="n">
        <v>6</v>
      </c>
      <c r="I130" s="17" t="s">
        <v>217</v>
      </c>
      <c r="J130" s="19" t="s">
        <v>225</v>
      </c>
      <c r="K130" s="20" t="n">
        <v>12</v>
      </c>
      <c r="L130" s="20"/>
      <c r="M130" s="21"/>
      <c r="N130" s="22" t="n">
        <v>12</v>
      </c>
      <c r="O130" s="23" t="s">
        <v>220</v>
      </c>
      <c r="P130" s="24" t="s">
        <v>94</v>
      </c>
      <c r="Q130" s="25" t="n">
        <v>14</v>
      </c>
      <c r="R130" s="25" t="n">
        <v>168</v>
      </c>
      <c r="S130" s="25"/>
      <c r="T130" s="25" t="n">
        <v>0</v>
      </c>
      <c r="U130" s="25"/>
      <c r="V130" s="25" t="n">
        <v>0</v>
      </c>
      <c r="W130" s="25"/>
      <c r="X130" s="25" t="n">
        <v>0</v>
      </c>
      <c r="Y130" s="25"/>
      <c r="Z130" s="25" t="n">
        <v>0</v>
      </c>
      <c r="AA130" s="25"/>
      <c r="AB130" s="25" t="n">
        <v>0</v>
      </c>
      <c r="AC130" s="25"/>
      <c r="AD130" s="25" t="n">
        <v>0</v>
      </c>
      <c r="AE130" s="25"/>
      <c r="AF130" s="25" t="n">
        <v>0</v>
      </c>
      <c r="AG130" s="25" t="n">
        <v>590</v>
      </c>
      <c r="AH130" s="25" t="n">
        <v>7080</v>
      </c>
      <c r="AI130" s="25" t="n">
        <v>262</v>
      </c>
      <c r="AJ130" s="25" t="n">
        <v>3144</v>
      </c>
      <c r="AK130" s="25" t="n">
        <v>440</v>
      </c>
      <c r="AL130" s="25" t="n">
        <v>5280</v>
      </c>
      <c r="AM130" s="25"/>
      <c r="AN130" s="25" t="n">
        <v>0</v>
      </c>
      <c r="AO130" s="25"/>
      <c r="AP130" s="25" t="n">
        <v>0</v>
      </c>
      <c r="AQ130" s="25"/>
      <c r="AR130" s="25" t="n">
        <v>0</v>
      </c>
      <c r="AS130" s="25" t="n">
        <v>96</v>
      </c>
      <c r="AT130" s="25" t="n">
        <v>1152</v>
      </c>
      <c r="AU130" s="25"/>
      <c r="AV130" s="25" t="n">
        <v>0</v>
      </c>
      <c r="AW130" s="25"/>
      <c r="AX130" s="25" t="n">
        <v>0</v>
      </c>
      <c r="AY130" s="25" t="n">
        <v>11576</v>
      </c>
      <c r="AZ130" s="25" t="n">
        <v>138912</v>
      </c>
      <c r="BA130" s="25"/>
      <c r="BB130" s="25" t="n">
        <v>0</v>
      </c>
      <c r="BC130" s="26" t="n">
        <v>12964</v>
      </c>
      <c r="BD130" s="26" t="n">
        <v>155568</v>
      </c>
      <c r="BE130" s="27" t="n">
        <v>155568</v>
      </c>
      <c r="BF130" s="25" t="n">
        <v>0</v>
      </c>
      <c r="BG130" s="28" t="n">
        <v>12964</v>
      </c>
      <c r="BH130" s="29" t="n">
        <v>0</v>
      </c>
      <c r="BI130" s="30" t="n">
        <v>155568</v>
      </c>
      <c r="BJ130" s="31" t="n">
        <v>0</v>
      </c>
      <c r="BK130" s="32"/>
      <c r="BL130" s="32"/>
    </row>
    <row r="131" customFormat="false" ht="15" hidden="false" customHeight="false" outlineLevel="0" collapsed="false">
      <c r="A131" s="0" t="n">
        <v>16</v>
      </c>
      <c r="B131" s="16" t="s">
        <v>45</v>
      </c>
      <c r="C131" s="17" t="s">
        <v>46</v>
      </c>
      <c r="D131" s="17" t="s">
        <v>47</v>
      </c>
      <c r="E131" s="18" t="n">
        <v>1789</v>
      </c>
      <c r="F131" s="17" t="s">
        <v>48</v>
      </c>
      <c r="G131" s="17" t="s">
        <v>48</v>
      </c>
      <c r="H131" s="17" t="n">
        <v>6</v>
      </c>
      <c r="I131" s="17" t="s">
        <v>217</v>
      </c>
      <c r="J131" s="19" t="s">
        <v>226</v>
      </c>
      <c r="K131" s="20" t="n">
        <v>7</v>
      </c>
      <c r="L131" s="20"/>
      <c r="M131" s="21"/>
      <c r="N131" s="22" t="n">
        <v>7</v>
      </c>
      <c r="O131" s="23" t="s">
        <v>220</v>
      </c>
      <c r="P131" s="24"/>
      <c r="Q131" s="25"/>
      <c r="R131" s="25"/>
      <c r="S131" s="25" t="n">
        <v>64</v>
      </c>
      <c r="T131" s="25" t="n">
        <v>448</v>
      </c>
      <c r="U131" s="25"/>
      <c r="V131" s="25" t="n">
        <v>0</v>
      </c>
      <c r="W131" s="25"/>
      <c r="X131" s="25" t="n">
        <v>0</v>
      </c>
      <c r="Y131" s="25"/>
      <c r="Z131" s="25" t="n">
        <v>0</v>
      </c>
      <c r="AA131" s="25"/>
      <c r="AB131" s="25" t="n">
        <v>0</v>
      </c>
      <c r="AC131" s="25"/>
      <c r="AD131" s="25" t="n">
        <v>0</v>
      </c>
      <c r="AE131" s="25"/>
      <c r="AF131" s="25" t="n">
        <v>0</v>
      </c>
      <c r="AG131" s="25"/>
      <c r="AH131" s="25" t="n">
        <v>0</v>
      </c>
      <c r="AI131" s="25"/>
      <c r="AJ131" s="25" t="n">
        <v>0</v>
      </c>
      <c r="AK131" s="25"/>
      <c r="AL131" s="25" t="n">
        <v>0</v>
      </c>
      <c r="AM131" s="25"/>
      <c r="AN131" s="25" t="n">
        <v>0</v>
      </c>
      <c r="AO131" s="25"/>
      <c r="AP131" s="25" t="n">
        <v>0</v>
      </c>
      <c r="AQ131" s="25"/>
      <c r="AR131" s="25" t="n">
        <v>0</v>
      </c>
      <c r="AS131" s="25"/>
      <c r="AT131" s="25" t="n">
        <v>0</v>
      </c>
      <c r="AU131" s="25"/>
      <c r="AV131" s="25" t="n">
        <v>0</v>
      </c>
      <c r="AW131" s="25"/>
      <c r="AX131" s="25" t="n">
        <v>0</v>
      </c>
      <c r="AY131" s="25"/>
      <c r="AZ131" s="25" t="n">
        <v>0</v>
      </c>
      <c r="BA131" s="25" t="n">
        <v>24</v>
      </c>
      <c r="BB131" s="25" t="n">
        <v>168</v>
      </c>
      <c r="BC131" s="26" t="n">
        <v>88</v>
      </c>
      <c r="BD131" s="26" t="n">
        <v>616</v>
      </c>
      <c r="BE131" s="27" t="n">
        <v>616</v>
      </c>
      <c r="BF131" s="25" t="n">
        <v>0</v>
      </c>
      <c r="BG131" s="28" t="n">
        <v>88</v>
      </c>
      <c r="BH131" s="29" t="n">
        <v>0</v>
      </c>
      <c r="BI131" s="30" t="n">
        <v>616</v>
      </c>
      <c r="BJ131" s="31" t="n">
        <v>0</v>
      </c>
      <c r="BK131" s="32"/>
      <c r="BL131" s="32"/>
    </row>
    <row r="132" customFormat="false" ht="15" hidden="false" customHeight="false" outlineLevel="0" collapsed="false">
      <c r="A132" s="0" t="n">
        <v>17</v>
      </c>
      <c r="B132" s="16" t="s">
        <v>45</v>
      </c>
      <c r="C132" s="17" t="s">
        <v>46</v>
      </c>
      <c r="D132" s="17" t="s">
        <v>47</v>
      </c>
      <c r="E132" s="18" t="n">
        <v>1789</v>
      </c>
      <c r="F132" s="17" t="s">
        <v>48</v>
      </c>
      <c r="G132" s="17" t="s">
        <v>48</v>
      </c>
      <c r="H132" s="17" t="n">
        <v>6</v>
      </c>
      <c r="I132" s="17" t="s">
        <v>217</v>
      </c>
      <c r="J132" s="19" t="s">
        <v>227</v>
      </c>
      <c r="K132" s="20" t="n">
        <v>8</v>
      </c>
      <c r="L132" s="20"/>
      <c r="M132" s="21"/>
      <c r="N132" s="22" t="n">
        <v>8</v>
      </c>
      <c r="O132" s="23" t="s">
        <v>220</v>
      </c>
      <c r="P132" s="24"/>
      <c r="Q132" s="25"/>
      <c r="R132" s="25"/>
      <c r="S132" s="25" t="n">
        <v>24</v>
      </c>
      <c r="T132" s="25" t="n">
        <v>192</v>
      </c>
      <c r="U132" s="25"/>
      <c r="V132" s="25" t="n">
        <v>0</v>
      </c>
      <c r="W132" s="25"/>
      <c r="X132" s="25" t="n">
        <v>0</v>
      </c>
      <c r="Y132" s="25"/>
      <c r="Z132" s="25" t="n">
        <v>0</v>
      </c>
      <c r="AA132" s="25"/>
      <c r="AB132" s="25" t="n">
        <v>0</v>
      </c>
      <c r="AC132" s="25"/>
      <c r="AD132" s="25" t="n">
        <v>0</v>
      </c>
      <c r="AE132" s="25"/>
      <c r="AF132" s="25" t="n">
        <v>0</v>
      </c>
      <c r="AG132" s="25" t="n">
        <v>18</v>
      </c>
      <c r="AH132" s="25" t="n">
        <v>144</v>
      </c>
      <c r="AI132" s="25"/>
      <c r="AJ132" s="25" t="n">
        <v>0</v>
      </c>
      <c r="AK132" s="25"/>
      <c r="AL132" s="25" t="n">
        <v>0</v>
      </c>
      <c r="AM132" s="25"/>
      <c r="AN132" s="25" t="n">
        <v>0</v>
      </c>
      <c r="AO132" s="25"/>
      <c r="AP132" s="25" t="n">
        <v>0</v>
      </c>
      <c r="AQ132" s="25"/>
      <c r="AR132" s="25" t="n">
        <v>0</v>
      </c>
      <c r="AS132" s="25"/>
      <c r="AT132" s="25" t="n">
        <v>0</v>
      </c>
      <c r="AU132" s="25"/>
      <c r="AV132" s="25" t="n">
        <v>0</v>
      </c>
      <c r="AW132" s="25"/>
      <c r="AX132" s="25" t="n">
        <v>0</v>
      </c>
      <c r="AY132" s="25"/>
      <c r="AZ132" s="25" t="n">
        <v>0</v>
      </c>
      <c r="BA132" s="25" t="n">
        <v>31</v>
      </c>
      <c r="BB132" s="25" t="n">
        <v>248</v>
      </c>
      <c r="BC132" s="26" t="n">
        <v>73</v>
      </c>
      <c r="BD132" s="26" t="n">
        <v>584</v>
      </c>
      <c r="BE132" s="27" t="n">
        <v>584</v>
      </c>
      <c r="BF132" s="25" t="n">
        <v>0</v>
      </c>
      <c r="BG132" s="28" t="n">
        <v>73</v>
      </c>
      <c r="BH132" s="29" t="n">
        <v>0</v>
      </c>
      <c r="BI132" s="30" t="n">
        <v>584</v>
      </c>
      <c r="BJ132" s="31" t="n">
        <v>0</v>
      </c>
      <c r="BK132" s="32"/>
      <c r="BL132" s="32"/>
    </row>
    <row r="133" customFormat="false" ht="15" hidden="false" customHeight="false" outlineLevel="0" collapsed="false">
      <c r="A133" s="0" t="n">
        <v>18</v>
      </c>
      <c r="B133" s="16" t="s">
        <v>45</v>
      </c>
      <c r="C133" s="17" t="s">
        <v>46</v>
      </c>
      <c r="D133" s="17" t="s">
        <v>47</v>
      </c>
      <c r="E133" s="18" t="n">
        <v>1789</v>
      </c>
      <c r="F133" s="17" t="s">
        <v>48</v>
      </c>
      <c r="G133" s="17" t="s">
        <v>48</v>
      </c>
      <c r="H133" s="17" t="n">
        <v>6</v>
      </c>
      <c r="I133" s="17" t="s">
        <v>217</v>
      </c>
      <c r="J133" s="19" t="s">
        <v>228</v>
      </c>
      <c r="K133" s="20" t="n">
        <v>16</v>
      </c>
      <c r="L133" s="20"/>
      <c r="M133" s="21"/>
      <c r="N133" s="22" t="n">
        <v>16</v>
      </c>
      <c r="O133" s="23" t="s">
        <v>220</v>
      </c>
      <c r="P133" s="24" t="s">
        <v>229</v>
      </c>
      <c r="Q133" s="25" t="n">
        <v>133</v>
      </c>
      <c r="R133" s="33" t="n">
        <v>2148</v>
      </c>
      <c r="S133" s="25" t="n">
        <v>12</v>
      </c>
      <c r="T133" s="25" t="n">
        <v>192</v>
      </c>
      <c r="U133" s="25"/>
      <c r="V133" s="25" t="n">
        <v>0</v>
      </c>
      <c r="W133" s="25"/>
      <c r="X133" s="25" t="n">
        <v>0</v>
      </c>
      <c r="Y133" s="25"/>
      <c r="Z133" s="25" t="n">
        <v>0</v>
      </c>
      <c r="AA133" s="25"/>
      <c r="AB133" s="25" t="n">
        <v>0</v>
      </c>
      <c r="AC133" s="25"/>
      <c r="AD133" s="25" t="n">
        <v>0</v>
      </c>
      <c r="AE133" s="25"/>
      <c r="AF133" s="25" t="n">
        <v>0</v>
      </c>
      <c r="AG133" s="25" t="n">
        <v>25</v>
      </c>
      <c r="AH133" s="25" t="n">
        <v>400</v>
      </c>
      <c r="AI133" s="25"/>
      <c r="AJ133" s="25" t="n">
        <v>0</v>
      </c>
      <c r="AK133" s="25" t="n">
        <v>21</v>
      </c>
      <c r="AL133" s="25" t="n">
        <v>336</v>
      </c>
      <c r="AM133" s="25"/>
      <c r="AN133" s="25" t="n">
        <v>0</v>
      </c>
      <c r="AO133" s="25"/>
      <c r="AP133" s="25" t="n">
        <v>0</v>
      </c>
      <c r="AQ133" s="25"/>
      <c r="AR133" s="25" t="n">
        <v>0</v>
      </c>
      <c r="AS133" s="25"/>
      <c r="AT133" s="25" t="n">
        <v>0</v>
      </c>
      <c r="AU133" s="25"/>
      <c r="AV133" s="25" t="n">
        <v>0</v>
      </c>
      <c r="AW133" s="25"/>
      <c r="AX133" s="25" t="n">
        <v>0</v>
      </c>
      <c r="AY133" s="25"/>
      <c r="AZ133" s="25" t="n">
        <v>0</v>
      </c>
      <c r="BA133" s="25" t="n">
        <v>25</v>
      </c>
      <c r="BB133" s="25" t="n">
        <v>400</v>
      </c>
      <c r="BC133" s="26" t="n">
        <v>83</v>
      </c>
      <c r="BD133" s="26" t="n">
        <v>1328</v>
      </c>
      <c r="BE133" s="27" t="n">
        <v>1328</v>
      </c>
      <c r="BF133" s="25" t="n">
        <v>0</v>
      </c>
      <c r="BG133" s="28" t="n">
        <v>83</v>
      </c>
      <c r="BH133" s="29" t="n">
        <v>0</v>
      </c>
      <c r="BI133" s="30" t="n">
        <v>1328</v>
      </c>
      <c r="BJ133" s="31" t="n">
        <v>0</v>
      </c>
      <c r="BK133" s="32"/>
      <c r="BL133" s="32"/>
    </row>
    <row r="134" customFormat="false" ht="15" hidden="false" customHeight="false" outlineLevel="0" collapsed="false">
      <c r="A134" s="0" t="n">
        <v>19</v>
      </c>
      <c r="B134" s="16" t="s">
        <v>45</v>
      </c>
      <c r="C134" s="17" t="s">
        <v>46</v>
      </c>
      <c r="D134" s="17" t="s">
        <v>47</v>
      </c>
      <c r="E134" s="18" t="n">
        <v>1789</v>
      </c>
      <c r="F134" s="17" t="s">
        <v>48</v>
      </c>
      <c r="G134" s="17" t="s">
        <v>48</v>
      </c>
      <c r="H134" s="17" t="n">
        <v>6</v>
      </c>
      <c r="I134" s="17" t="s">
        <v>217</v>
      </c>
      <c r="J134" s="19" t="s">
        <v>230</v>
      </c>
      <c r="K134" s="20" t="n">
        <v>7</v>
      </c>
      <c r="L134" s="20"/>
      <c r="M134" s="21"/>
      <c r="N134" s="22" t="n">
        <v>7</v>
      </c>
      <c r="O134" s="23" t="s">
        <v>220</v>
      </c>
      <c r="P134" s="24"/>
      <c r="Q134" s="25"/>
      <c r="R134" s="25"/>
      <c r="S134" s="25"/>
      <c r="T134" s="25" t="n">
        <v>0</v>
      </c>
      <c r="U134" s="25"/>
      <c r="V134" s="25" t="n">
        <v>0</v>
      </c>
      <c r="W134" s="25"/>
      <c r="X134" s="25" t="n">
        <v>0</v>
      </c>
      <c r="Y134" s="25"/>
      <c r="Z134" s="25" t="n">
        <v>0</v>
      </c>
      <c r="AA134" s="25"/>
      <c r="AB134" s="25" t="n">
        <v>0</v>
      </c>
      <c r="AC134" s="25"/>
      <c r="AD134" s="25" t="n">
        <v>0</v>
      </c>
      <c r="AE134" s="25"/>
      <c r="AF134" s="25" t="n">
        <v>0</v>
      </c>
      <c r="AG134" s="25" t="n">
        <v>170</v>
      </c>
      <c r="AH134" s="25" t="n">
        <v>1190</v>
      </c>
      <c r="AI134" s="25" t="n">
        <v>60</v>
      </c>
      <c r="AJ134" s="25" t="n">
        <v>420</v>
      </c>
      <c r="AK134" s="25" t="n">
        <v>50</v>
      </c>
      <c r="AL134" s="25" t="n">
        <v>350</v>
      </c>
      <c r="AM134" s="25"/>
      <c r="AN134" s="25" t="n">
        <v>0</v>
      </c>
      <c r="AO134" s="25"/>
      <c r="AP134" s="25" t="n">
        <v>0</v>
      </c>
      <c r="AQ134" s="25"/>
      <c r="AR134" s="25" t="n">
        <v>0</v>
      </c>
      <c r="AS134" s="25" t="n">
        <v>1898</v>
      </c>
      <c r="AT134" s="25" t="n">
        <v>13286</v>
      </c>
      <c r="AU134" s="25" t="n">
        <v>300</v>
      </c>
      <c r="AV134" s="25" t="n">
        <v>2100</v>
      </c>
      <c r="AW134" s="25" t="n">
        <v>90</v>
      </c>
      <c r="AX134" s="25" t="n">
        <v>630</v>
      </c>
      <c r="AY134" s="25" t="n">
        <v>952</v>
      </c>
      <c r="AZ134" s="25" t="n">
        <v>6664</v>
      </c>
      <c r="BA134" s="25" t="n">
        <v>846</v>
      </c>
      <c r="BB134" s="25" t="n">
        <v>5922</v>
      </c>
      <c r="BC134" s="26" t="n">
        <v>4366</v>
      </c>
      <c r="BD134" s="26" t="n">
        <v>30562</v>
      </c>
      <c r="BE134" s="27" t="n">
        <v>30562</v>
      </c>
      <c r="BF134" s="25" t="n">
        <v>0</v>
      </c>
      <c r="BG134" s="28" t="n">
        <v>4366</v>
      </c>
      <c r="BH134" s="29" t="n">
        <v>0</v>
      </c>
      <c r="BI134" s="30" t="n">
        <v>30562</v>
      </c>
      <c r="BJ134" s="31" t="n">
        <v>0</v>
      </c>
      <c r="BK134" s="32"/>
      <c r="BL134" s="32"/>
    </row>
    <row r="135" customFormat="false" ht="15" hidden="false" customHeight="false" outlineLevel="0" collapsed="false">
      <c r="A135" s="0" t="n">
        <v>20</v>
      </c>
      <c r="B135" s="16" t="s">
        <v>45</v>
      </c>
      <c r="C135" s="17" t="s">
        <v>46</v>
      </c>
      <c r="D135" s="17" t="s">
        <v>47</v>
      </c>
      <c r="E135" s="18" t="n">
        <v>1789</v>
      </c>
      <c r="F135" s="17" t="s">
        <v>48</v>
      </c>
      <c r="G135" s="17" t="s">
        <v>48</v>
      </c>
      <c r="H135" s="17" t="n">
        <v>6</v>
      </c>
      <c r="I135" s="17" t="s">
        <v>217</v>
      </c>
      <c r="J135" s="19" t="s">
        <v>231</v>
      </c>
      <c r="K135" s="20" t="n">
        <v>14</v>
      </c>
      <c r="L135" s="20"/>
      <c r="M135" s="21"/>
      <c r="N135" s="22" t="n">
        <v>14</v>
      </c>
      <c r="O135" s="23" t="s">
        <v>220</v>
      </c>
      <c r="P135" s="24"/>
      <c r="Q135" s="25"/>
      <c r="R135" s="25"/>
      <c r="S135" s="25"/>
      <c r="T135" s="25" t="n">
        <v>0</v>
      </c>
      <c r="U135" s="25"/>
      <c r="V135" s="25" t="n">
        <v>0</v>
      </c>
      <c r="W135" s="25"/>
      <c r="X135" s="25" t="n">
        <v>0</v>
      </c>
      <c r="Y135" s="25"/>
      <c r="Z135" s="25" t="n">
        <v>0</v>
      </c>
      <c r="AA135" s="25"/>
      <c r="AB135" s="25" t="n">
        <v>0</v>
      </c>
      <c r="AC135" s="25"/>
      <c r="AD135" s="25" t="n">
        <v>0</v>
      </c>
      <c r="AE135" s="25"/>
      <c r="AF135" s="25" t="n">
        <v>0</v>
      </c>
      <c r="AG135" s="25"/>
      <c r="AH135" s="25" t="n">
        <v>0</v>
      </c>
      <c r="AI135" s="25"/>
      <c r="AJ135" s="25" t="n">
        <v>0</v>
      </c>
      <c r="AK135" s="25" t="n">
        <v>200</v>
      </c>
      <c r="AL135" s="25" t="n">
        <v>2800</v>
      </c>
      <c r="AM135" s="25"/>
      <c r="AN135" s="25" t="n">
        <v>0</v>
      </c>
      <c r="AO135" s="25"/>
      <c r="AP135" s="25" t="n">
        <v>0</v>
      </c>
      <c r="AQ135" s="25"/>
      <c r="AR135" s="25" t="n">
        <v>0</v>
      </c>
      <c r="AS135" s="25"/>
      <c r="AT135" s="25" t="n">
        <v>0</v>
      </c>
      <c r="AU135" s="25"/>
      <c r="AV135" s="25" t="n">
        <v>0</v>
      </c>
      <c r="AW135" s="25"/>
      <c r="AX135" s="25" t="n">
        <v>0</v>
      </c>
      <c r="AY135" s="25"/>
      <c r="AZ135" s="25" t="n">
        <v>0</v>
      </c>
      <c r="BA135" s="25"/>
      <c r="BB135" s="25" t="n">
        <v>0</v>
      </c>
      <c r="BC135" s="26" t="n">
        <v>200</v>
      </c>
      <c r="BD135" s="26" t="n">
        <v>2800</v>
      </c>
      <c r="BE135" s="27" t="n">
        <v>2800</v>
      </c>
      <c r="BF135" s="25" t="n">
        <v>0</v>
      </c>
      <c r="BG135" s="28" t="n">
        <v>200</v>
      </c>
      <c r="BH135" s="29" t="n">
        <v>0</v>
      </c>
      <c r="BI135" s="30" t="n">
        <v>2800</v>
      </c>
      <c r="BJ135" s="31" t="n">
        <v>0</v>
      </c>
      <c r="BK135" s="32"/>
      <c r="BL135" s="32"/>
    </row>
    <row r="136" customFormat="false" ht="15" hidden="false" customHeight="false" outlineLevel="0" collapsed="false">
      <c r="A136" s="0" t="n">
        <v>21</v>
      </c>
      <c r="B136" s="16" t="s">
        <v>45</v>
      </c>
      <c r="C136" s="17" t="s">
        <v>46</v>
      </c>
      <c r="D136" s="17" t="s">
        <v>47</v>
      </c>
      <c r="E136" s="18" t="n">
        <v>1789</v>
      </c>
      <c r="F136" s="17" t="s">
        <v>48</v>
      </c>
      <c r="G136" s="17" t="s">
        <v>48</v>
      </c>
      <c r="H136" s="17" t="n">
        <v>6</v>
      </c>
      <c r="I136" s="17" t="s">
        <v>217</v>
      </c>
      <c r="J136" s="19" t="s">
        <v>232</v>
      </c>
      <c r="K136" s="20"/>
      <c r="L136" s="20"/>
      <c r="M136" s="21"/>
      <c r="N136" s="22" t="n">
        <v>0</v>
      </c>
      <c r="O136" s="23" t="s">
        <v>233</v>
      </c>
      <c r="P136" s="24"/>
      <c r="Q136" s="25"/>
      <c r="R136" s="25"/>
      <c r="S136" s="25" t="n">
        <v>290</v>
      </c>
      <c r="T136" s="25" t="n">
        <v>2320</v>
      </c>
      <c r="U136" s="25"/>
      <c r="V136" s="25" t="n">
        <v>0</v>
      </c>
      <c r="W136" s="25"/>
      <c r="X136" s="25" t="n">
        <v>0</v>
      </c>
      <c r="Y136" s="25"/>
      <c r="Z136" s="25" t="n">
        <v>0</v>
      </c>
      <c r="AA136" s="25"/>
      <c r="AB136" s="25" t="n">
        <v>0</v>
      </c>
      <c r="AC136" s="25"/>
      <c r="AD136" s="25" t="n">
        <v>0</v>
      </c>
      <c r="AE136" s="25"/>
      <c r="AF136" s="25" t="n">
        <v>0</v>
      </c>
      <c r="AG136" s="25"/>
      <c r="AH136" s="25" t="n">
        <v>0</v>
      </c>
      <c r="AI136" s="25"/>
      <c r="AJ136" s="25" t="n">
        <v>0</v>
      </c>
      <c r="AK136" s="25"/>
      <c r="AL136" s="25" t="n">
        <v>0</v>
      </c>
      <c r="AM136" s="25"/>
      <c r="AN136" s="25" t="n">
        <v>0</v>
      </c>
      <c r="AO136" s="25"/>
      <c r="AP136" s="25" t="n">
        <v>0</v>
      </c>
      <c r="AQ136" s="25"/>
      <c r="AR136" s="25" t="n">
        <v>0</v>
      </c>
      <c r="AS136" s="25"/>
      <c r="AT136" s="25" t="n">
        <v>0</v>
      </c>
      <c r="AU136" s="25"/>
      <c r="AV136" s="25" t="n">
        <v>0</v>
      </c>
      <c r="AW136" s="25"/>
      <c r="AX136" s="25" t="n">
        <v>0</v>
      </c>
      <c r="AY136" s="25"/>
      <c r="AZ136" s="25" t="n">
        <v>0</v>
      </c>
      <c r="BA136" s="25"/>
      <c r="BB136" s="25" t="n">
        <v>0</v>
      </c>
      <c r="BC136" s="26" t="n">
        <v>290</v>
      </c>
      <c r="BD136" s="26" t="n">
        <v>2320</v>
      </c>
      <c r="BE136" s="27" t="n">
        <v>2320</v>
      </c>
      <c r="BF136" s="25" t="n">
        <v>0</v>
      </c>
      <c r="BG136" s="28" t="n">
        <v>290</v>
      </c>
      <c r="BH136" s="29" t="n">
        <v>0</v>
      </c>
      <c r="BI136" s="30" t="n">
        <v>0</v>
      </c>
      <c r="BJ136" s="31" t="n">
        <v>2320</v>
      </c>
      <c r="BK136" s="32" t="s">
        <v>67</v>
      </c>
      <c r="BL136" s="32"/>
    </row>
    <row r="137" customFormat="false" ht="15" hidden="false" customHeight="false" outlineLevel="0" collapsed="false">
      <c r="A137" s="0" t="n">
        <v>22</v>
      </c>
      <c r="B137" s="16" t="s">
        <v>45</v>
      </c>
      <c r="C137" s="17" t="s">
        <v>46</v>
      </c>
      <c r="D137" s="17" t="s">
        <v>47</v>
      </c>
      <c r="E137" s="18" t="n">
        <v>1789</v>
      </c>
      <c r="F137" s="17" t="s">
        <v>48</v>
      </c>
      <c r="G137" s="17" t="s">
        <v>48</v>
      </c>
      <c r="H137" s="17" t="n">
        <v>6</v>
      </c>
      <c r="I137" s="17" t="s">
        <v>76</v>
      </c>
      <c r="J137" s="19" t="s">
        <v>232</v>
      </c>
      <c r="K137" s="20"/>
      <c r="L137" s="20"/>
      <c r="M137" s="21"/>
      <c r="N137" s="22" t="n">
        <v>0</v>
      </c>
      <c r="O137" s="23" t="s">
        <v>57</v>
      </c>
      <c r="P137" s="24"/>
      <c r="Q137" s="25"/>
      <c r="R137" s="25"/>
      <c r="S137" s="25" t="n">
        <v>480</v>
      </c>
      <c r="T137" s="25" t="n">
        <v>960</v>
      </c>
      <c r="U137" s="25"/>
      <c r="V137" s="25" t="n">
        <v>0</v>
      </c>
      <c r="W137" s="25"/>
      <c r="X137" s="25" t="n">
        <v>0</v>
      </c>
      <c r="Y137" s="25"/>
      <c r="Z137" s="25" t="n">
        <v>0</v>
      </c>
      <c r="AA137" s="25"/>
      <c r="AB137" s="25" t="n">
        <v>0</v>
      </c>
      <c r="AC137" s="25"/>
      <c r="AD137" s="25" t="n">
        <v>0</v>
      </c>
      <c r="AE137" s="25"/>
      <c r="AF137" s="25" t="n">
        <v>0</v>
      </c>
      <c r="AG137" s="25"/>
      <c r="AH137" s="25" t="n">
        <v>0</v>
      </c>
      <c r="AI137" s="25"/>
      <c r="AJ137" s="25" t="n">
        <v>0</v>
      </c>
      <c r="AK137" s="25"/>
      <c r="AL137" s="25" t="n">
        <v>0</v>
      </c>
      <c r="AM137" s="25"/>
      <c r="AN137" s="25" t="n">
        <v>0</v>
      </c>
      <c r="AO137" s="25"/>
      <c r="AP137" s="25" t="n">
        <v>0</v>
      </c>
      <c r="AQ137" s="25"/>
      <c r="AR137" s="25" t="n">
        <v>0</v>
      </c>
      <c r="AS137" s="25"/>
      <c r="AT137" s="25" t="n">
        <v>0</v>
      </c>
      <c r="AU137" s="25"/>
      <c r="AV137" s="25" t="n">
        <v>0</v>
      </c>
      <c r="AW137" s="25"/>
      <c r="AX137" s="25" t="n">
        <v>0</v>
      </c>
      <c r="AY137" s="25"/>
      <c r="AZ137" s="25" t="n">
        <v>0</v>
      </c>
      <c r="BA137" s="25"/>
      <c r="BB137" s="25" t="n">
        <v>0</v>
      </c>
      <c r="BC137" s="26" t="n">
        <v>480</v>
      </c>
      <c r="BD137" s="26" t="n">
        <v>960</v>
      </c>
      <c r="BE137" s="27" t="n">
        <v>960</v>
      </c>
      <c r="BF137" s="25" t="n">
        <v>0</v>
      </c>
      <c r="BG137" s="28" t="n">
        <v>480</v>
      </c>
      <c r="BH137" s="29" t="n">
        <v>0</v>
      </c>
      <c r="BI137" s="30" t="n">
        <v>0</v>
      </c>
      <c r="BJ137" s="31" t="n">
        <v>960</v>
      </c>
      <c r="BK137" s="32" t="s">
        <v>67</v>
      </c>
      <c r="BL137" s="32"/>
    </row>
    <row r="138" customFormat="false" ht="15" hidden="false" customHeight="false" outlineLevel="0" collapsed="false">
      <c r="A138" s="0" t="n">
        <v>23</v>
      </c>
      <c r="B138" s="16" t="s">
        <v>45</v>
      </c>
      <c r="C138" s="17" t="s">
        <v>46</v>
      </c>
      <c r="D138" s="17" t="s">
        <v>47</v>
      </c>
      <c r="E138" s="18" t="n">
        <v>1789</v>
      </c>
      <c r="F138" s="17" t="s">
        <v>48</v>
      </c>
      <c r="G138" s="17" t="s">
        <v>48</v>
      </c>
      <c r="H138" s="17" t="n">
        <v>6</v>
      </c>
      <c r="I138" s="17" t="s">
        <v>78</v>
      </c>
      <c r="J138" s="19" t="s">
        <v>234</v>
      </c>
      <c r="K138" s="20" t="n">
        <v>10</v>
      </c>
      <c r="L138" s="20"/>
      <c r="M138" s="21"/>
      <c r="N138" s="22" t="n">
        <v>10</v>
      </c>
      <c r="O138" s="23" t="s">
        <v>113</v>
      </c>
      <c r="P138" s="24"/>
      <c r="Q138" s="25"/>
      <c r="R138" s="25"/>
      <c r="S138" s="25" t="n">
        <v>58</v>
      </c>
      <c r="T138" s="25" t="n">
        <v>580</v>
      </c>
      <c r="U138" s="25"/>
      <c r="V138" s="25" t="n">
        <v>0</v>
      </c>
      <c r="W138" s="25"/>
      <c r="X138" s="25" t="n">
        <v>0</v>
      </c>
      <c r="Y138" s="25"/>
      <c r="Z138" s="25" t="n">
        <v>0</v>
      </c>
      <c r="AA138" s="25"/>
      <c r="AB138" s="25" t="n">
        <v>0</v>
      </c>
      <c r="AC138" s="25"/>
      <c r="AD138" s="25" t="n">
        <v>0</v>
      </c>
      <c r="AE138" s="25"/>
      <c r="AF138" s="25" t="n">
        <v>0</v>
      </c>
      <c r="AG138" s="25"/>
      <c r="AH138" s="25" t="n">
        <v>0</v>
      </c>
      <c r="AI138" s="25"/>
      <c r="AJ138" s="25" t="n">
        <v>0</v>
      </c>
      <c r="AK138" s="25"/>
      <c r="AL138" s="25" t="n">
        <v>0</v>
      </c>
      <c r="AM138" s="25"/>
      <c r="AN138" s="25" t="n">
        <v>0</v>
      </c>
      <c r="AO138" s="25"/>
      <c r="AP138" s="25" t="n">
        <v>0</v>
      </c>
      <c r="AQ138" s="25"/>
      <c r="AR138" s="25" t="n">
        <v>0</v>
      </c>
      <c r="AS138" s="25"/>
      <c r="AT138" s="25" t="n">
        <v>0</v>
      </c>
      <c r="AU138" s="25"/>
      <c r="AV138" s="25" t="n">
        <v>0</v>
      </c>
      <c r="AW138" s="25" t="n">
        <v>10</v>
      </c>
      <c r="AX138" s="25" t="n">
        <v>100</v>
      </c>
      <c r="AY138" s="25"/>
      <c r="AZ138" s="25" t="n">
        <v>0</v>
      </c>
      <c r="BA138" s="25" t="n">
        <v>233</v>
      </c>
      <c r="BB138" s="25" t="n">
        <v>2330</v>
      </c>
      <c r="BC138" s="26" t="n">
        <v>301</v>
      </c>
      <c r="BD138" s="26" t="n">
        <v>3010</v>
      </c>
      <c r="BE138" s="27" t="n">
        <v>3010</v>
      </c>
      <c r="BF138" s="25" t="n">
        <v>0</v>
      </c>
      <c r="BG138" s="28" t="n">
        <v>301</v>
      </c>
      <c r="BH138" s="29" t="n">
        <v>0</v>
      </c>
      <c r="BI138" s="30" t="n">
        <v>3010</v>
      </c>
      <c r="BJ138" s="31" t="n">
        <v>0</v>
      </c>
      <c r="BK138" s="32"/>
      <c r="BL138" s="32"/>
    </row>
    <row r="139" customFormat="false" ht="15" hidden="false" customHeight="false" outlineLevel="0" collapsed="false">
      <c r="A139" s="0" t="n">
        <v>24</v>
      </c>
      <c r="B139" s="16" t="s">
        <v>45</v>
      </c>
      <c r="C139" s="17" t="s">
        <v>46</v>
      </c>
      <c r="D139" s="17" t="s">
        <v>47</v>
      </c>
      <c r="E139" s="18" t="n">
        <v>1789</v>
      </c>
      <c r="F139" s="17" t="s">
        <v>48</v>
      </c>
      <c r="G139" s="17" t="s">
        <v>48</v>
      </c>
      <c r="H139" s="17" t="n">
        <v>6</v>
      </c>
      <c r="I139" s="17" t="s">
        <v>111</v>
      </c>
      <c r="J139" s="19" t="s">
        <v>234</v>
      </c>
      <c r="K139" s="20" t="n">
        <v>10</v>
      </c>
      <c r="L139" s="20"/>
      <c r="M139" s="21"/>
      <c r="N139" s="22" t="n">
        <v>10</v>
      </c>
      <c r="O139" s="23" t="s">
        <v>113</v>
      </c>
      <c r="P139" s="24"/>
      <c r="Q139" s="25"/>
      <c r="R139" s="25"/>
      <c r="S139" s="25" t="n">
        <v>1026</v>
      </c>
      <c r="T139" s="25" t="n">
        <v>10260</v>
      </c>
      <c r="U139" s="25"/>
      <c r="V139" s="25" t="n">
        <v>0</v>
      </c>
      <c r="W139" s="25"/>
      <c r="X139" s="25" t="n">
        <v>0</v>
      </c>
      <c r="Y139" s="25"/>
      <c r="Z139" s="25" t="n">
        <v>0</v>
      </c>
      <c r="AA139" s="25"/>
      <c r="AB139" s="25" t="n">
        <v>0</v>
      </c>
      <c r="AC139" s="25"/>
      <c r="AD139" s="25" t="n">
        <v>0</v>
      </c>
      <c r="AE139" s="25"/>
      <c r="AF139" s="25" t="n">
        <v>0</v>
      </c>
      <c r="AG139" s="25" t="n">
        <v>144</v>
      </c>
      <c r="AH139" s="25" t="n">
        <v>1440</v>
      </c>
      <c r="AI139" s="25"/>
      <c r="AJ139" s="25" t="n">
        <v>0</v>
      </c>
      <c r="AK139" s="25" t="n">
        <v>20</v>
      </c>
      <c r="AL139" s="25" t="n">
        <v>200</v>
      </c>
      <c r="AM139" s="25"/>
      <c r="AN139" s="25" t="n">
        <v>0</v>
      </c>
      <c r="AO139" s="25"/>
      <c r="AP139" s="25" t="n">
        <v>0</v>
      </c>
      <c r="AQ139" s="25"/>
      <c r="AR139" s="25" t="n">
        <v>0</v>
      </c>
      <c r="AS139" s="25"/>
      <c r="AT139" s="25" t="n">
        <v>0</v>
      </c>
      <c r="AU139" s="25"/>
      <c r="AV139" s="25" t="n">
        <v>0</v>
      </c>
      <c r="AW139" s="25"/>
      <c r="AX139" s="25" t="n">
        <v>0</v>
      </c>
      <c r="AY139" s="25"/>
      <c r="AZ139" s="25" t="n">
        <v>0</v>
      </c>
      <c r="BA139" s="25" t="n">
        <v>3600</v>
      </c>
      <c r="BB139" s="25" t="n">
        <v>36000</v>
      </c>
      <c r="BC139" s="26" t="n">
        <v>4790</v>
      </c>
      <c r="BD139" s="26" t="n">
        <v>47900</v>
      </c>
      <c r="BE139" s="27" t="n">
        <v>47900</v>
      </c>
      <c r="BF139" s="25" t="n">
        <v>0</v>
      </c>
      <c r="BG139" s="28" t="n">
        <v>4790</v>
      </c>
      <c r="BH139" s="29" t="n">
        <v>0</v>
      </c>
      <c r="BI139" s="30" t="n">
        <v>47900</v>
      </c>
      <c r="BJ139" s="31" t="n">
        <v>0</v>
      </c>
      <c r="BK139" s="32"/>
      <c r="BL139" s="32"/>
    </row>
    <row r="140" customFormat="false" ht="15" hidden="false" customHeight="false" outlineLevel="0" collapsed="false">
      <c r="A140" s="0" t="n">
        <v>25</v>
      </c>
      <c r="B140" s="16" t="s">
        <v>45</v>
      </c>
      <c r="C140" s="17" t="s">
        <v>46</v>
      </c>
      <c r="D140" s="17" t="s">
        <v>47</v>
      </c>
      <c r="E140" s="18" t="n">
        <v>1789</v>
      </c>
      <c r="F140" s="17" t="s">
        <v>48</v>
      </c>
      <c r="G140" s="17" t="s">
        <v>48</v>
      </c>
      <c r="H140" s="17" t="n">
        <v>6</v>
      </c>
      <c r="I140" s="17" t="s">
        <v>78</v>
      </c>
      <c r="J140" s="19" t="s">
        <v>235</v>
      </c>
      <c r="K140" s="20"/>
      <c r="L140" s="20" t="n">
        <v>32</v>
      </c>
      <c r="M140" s="21"/>
      <c r="N140" s="22" t="n">
        <v>1.6</v>
      </c>
      <c r="O140" s="23" t="s">
        <v>57</v>
      </c>
      <c r="P140" s="24"/>
      <c r="Q140" s="25"/>
      <c r="R140" s="25"/>
      <c r="S140" s="25"/>
      <c r="T140" s="25" t="n">
        <v>0</v>
      </c>
      <c r="U140" s="25"/>
      <c r="V140" s="25" t="n">
        <v>0</v>
      </c>
      <c r="W140" s="25"/>
      <c r="X140" s="25" t="n">
        <v>0</v>
      </c>
      <c r="Y140" s="25"/>
      <c r="Z140" s="25" t="n">
        <v>0</v>
      </c>
      <c r="AA140" s="25"/>
      <c r="AB140" s="25" t="n">
        <v>0</v>
      </c>
      <c r="AC140" s="25"/>
      <c r="AD140" s="25" t="n">
        <v>0</v>
      </c>
      <c r="AE140" s="25"/>
      <c r="AF140" s="25" t="n">
        <v>0</v>
      </c>
      <c r="AG140" s="25" t="n">
        <v>1203</v>
      </c>
      <c r="AH140" s="25" t="n">
        <v>1925</v>
      </c>
      <c r="AI140" s="25"/>
      <c r="AJ140" s="25" t="n">
        <v>0</v>
      </c>
      <c r="AK140" s="25"/>
      <c r="AL140" s="25" t="n">
        <v>0</v>
      </c>
      <c r="AM140" s="25"/>
      <c r="AN140" s="25" t="n">
        <v>0</v>
      </c>
      <c r="AO140" s="25"/>
      <c r="AP140" s="25" t="n">
        <v>0</v>
      </c>
      <c r="AQ140" s="25"/>
      <c r="AR140" s="25" t="n">
        <v>0</v>
      </c>
      <c r="AS140" s="25"/>
      <c r="AT140" s="25" t="n">
        <v>0</v>
      </c>
      <c r="AU140" s="25"/>
      <c r="AV140" s="25" t="n">
        <v>0</v>
      </c>
      <c r="AW140" s="25"/>
      <c r="AX140" s="25" t="n">
        <v>0</v>
      </c>
      <c r="AY140" s="25" t="n">
        <v>208</v>
      </c>
      <c r="AZ140" s="25" t="n">
        <v>333</v>
      </c>
      <c r="BA140" s="25" t="n">
        <v>93</v>
      </c>
      <c r="BB140" s="25" t="n">
        <v>149</v>
      </c>
      <c r="BC140" s="26" t="n">
        <v>1504</v>
      </c>
      <c r="BD140" s="26" t="n">
        <v>2407</v>
      </c>
      <c r="BE140" s="27" t="n">
        <v>2407</v>
      </c>
      <c r="BF140" s="25" t="n">
        <v>0</v>
      </c>
      <c r="BG140" s="28" t="n">
        <v>1504</v>
      </c>
      <c r="BH140" s="29" t="n">
        <v>0</v>
      </c>
      <c r="BI140" s="30" t="n">
        <v>2406.4</v>
      </c>
      <c r="BJ140" s="31" t="n">
        <v>0.599999999999909</v>
      </c>
      <c r="BK140" s="32" t="s">
        <v>55</v>
      </c>
      <c r="BL140" s="32"/>
    </row>
    <row r="141" customFormat="false" ht="15" hidden="false" customHeight="false" outlineLevel="0" collapsed="false">
      <c r="A141" s="0" t="n">
        <v>26</v>
      </c>
      <c r="B141" s="16" t="s">
        <v>45</v>
      </c>
      <c r="C141" s="17" t="s">
        <v>46</v>
      </c>
      <c r="D141" s="17" t="s">
        <v>47</v>
      </c>
      <c r="E141" s="18" t="n">
        <v>1789</v>
      </c>
      <c r="F141" s="17" t="s">
        <v>48</v>
      </c>
      <c r="G141" s="17" t="s">
        <v>48</v>
      </c>
      <c r="H141" s="17" t="n">
        <v>6</v>
      </c>
      <c r="I141" s="17" t="s">
        <v>78</v>
      </c>
      <c r="J141" s="19" t="s">
        <v>236</v>
      </c>
      <c r="K141" s="20" t="n">
        <v>40</v>
      </c>
      <c r="L141" s="20"/>
      <c r="M141" s="21"/>
      <c r="N141" s="22" t="n">
        <v>40</v>
      </c>
      <c r="O141" s="23" t="s">
        <v>51</v>
      </c>
      <c r="P141" s="24" t="s">
        <v>73</v>
      </c>
      <c r="Q141" s="25" t="n">
        <v>3.7</v>
      </c>
      <c r="R141" s="25" t="n">
        <v>148</v>
      </c>
      <c r="S141" s="25" t="n">
        <v>8.05</v>
      </c>
      <c r="T141" s="25" t="n">
        <v>322</v>
      </c>
      <c r="U141" s="25"/>
      <c r="V141" s="25" t="n">
        <v>0</v>
      </c>
      <c r="W141" s="25"/>
      <c r="X141" s="25" t="n">
        <v>0</v>
      </c>
      <c r="Y141" s="25"/>
      <c r="Z141" s="25" t="n">
        <v>0</v>
      </c>
      <c r="AA141" s="25"/>
      <c r="AB141" s="25" t="n">
        <v>0</v>
      </c>
      <c r="AC141" s="25"/>
      <c r="AD141" s="25" t="n">
        <v>0</v>
      </c>
      <c r="AE141" s="25"/>
      <c r="AF141" s="25" t="n">
        <v>0</v>
      </c>
      <c r="AG141" s="25" t="n">
        <v>34.18</v>
      </c>
      <c r="AH141" s="25" t="n">
        <v>1367</v>
      </c>
      <c r="AI141" s="25"/>
      <c r="AJ141" s="25" t="n">
        <v>0</v>
      </c>
      <c r="AK141" s="25"/>
      <c r="AL141" s="25" t="n">
        <v>0</v>
      </c>
      <c r="AM141" s="25"/>
      <c r="AN141" s="25" t="n">
        <v>0</v>
      </c>
      <c r="AO141" s="25"/>
      <c r="AP141" s="25" t="n">
        <v>0</v>
      </c>
      <c r="AQ141" s="25"/>
      <c r="AR141" s="25" t="n">
        <v>0</v>
      </c>
      <c r="AS141" s="25"/>
      <c r="AT141" s="25" t="n">
        <v>0</v>
      </c>
      <c r="AU141" s="25"/>
      <c r="AV141" s="25" t="n">
        <v>0</v>
      </c>
      <c r="AW141" s="25"/>
      <c r="AX141" s="25" t="n">
        <v>0</v>
      </c>
      <c r="AY141" s="25" t="n">
        <v>4.5</v>
      </c>
      <c r="AZ141" s="25" t="n">
        <v>180</v>
      </c>
      <c r="BA141" s="25" t="n">
        <v>5.27</v>
      </c>
      <c r="BB141" s="25" t="n">
        <v>211</v>
      </c>
      <c r="BC141" s="26" t="n">
        <v>52</v>
      </c>
      <c r="BD141" s="26" t="n">
        <v>2080</v>
      </c>
      <c r="BE141" s="27" t="n">
        <v>2080</v>
      </c>
      <c r="BF141" s="25" t="n">
        <v>0</v>
      </c>
      <c r="BG141" s="28" t="n">
        <v>52</v>
      </c>
      <c r="BH141" s="29" t="n">
        <v>0</v>
      </c>
      <c r="BI141" s="30" t="n">
        <v>2080</v>
      </c>
      <c r="BJ141" s="31" t="n">
        <v>0</v>
      </c>
      <c r="BK141" s="32"/>
      <c r="BL141" s="32"/>
    </row>
    <row r="142" customFormat="false" ht="15" hidden="false" customHeight="false" outlineLevel="0" collapsed="false">
      <c r="A142" s="0" t="n">
        <v>27</v>
      </c>
      <c r="B142" s="16" t="s">
        <v>45</v>
      </c>
      <c r="C142" s="17" t="s">
        <v>46</v>
      </c>
      <c r="D142" s="17" t="s">
        <v>47</v>
      </c>
      <c r="E142" s="18" t="n">
        <v>1789</v>
      </c>
      <c r="F142" s="17" t="s">
        <v>48</v>
      </c>
      <c r="G142" s="17" t="s">
        <v>48</v>
      </c>
      <c r="H142" s="17" t="n">
        <v>6</v>
      </c>
      <c r="I142" s="17" t="s">
        <v>52</v>
      </c>
      <c r="J142" s="19" t="s">
        <v>237</v>
      </c>
      <c r="K142" s="20"/>
      <c r="L142" s="20"/>
      <c r="M142" s="21"/>
      <c r="N142" s="22" t="n">
        <v>0</v>
      </c>
      <c r="O142" s="23" t="s">
        <v>144</v>
      </c>
      <c r="P142" s="24" t="s">
        <v>94</v>
      </c>
      <c r="Q142" s="25" t="n">
        <v>16</v>
      </c>
      <c r="R142" s="25" t="n">
        <v>160</v>
      </c>
      <c r="S142" s="25"/>
      <c r="T142" s="25" t="n">
        <v>0</v>
      </c>
      <c r="U142" s="25"/>
      <c r="V142" s="25" t="n">
        <v>0</v>
      </c>
      <c r="W142" s="25"/>
      <c r="X142" s="25" t="n">
        <v>0</v>
      </c>
      <c r="Y142" s="25"/>
      <c r="Z142" s="25" t="n">
        <v>0</v>
      </c>
      <c r="AA142" s="25"/>
      <c r="AB142" s="25" t="n">
        <v>0</v>
      </c>
      <c r="AC142" s="25"/>
      <c r="AD142" s="25" t="n">
        <v>0</v>
      </c>
      <c r="AE142" s="25"/>
      <c r="AF142" s="25" t="n">
        <v>0</v>
      </c>
      <c r="AG142" s="25"/>
      <c r="AH142" s="25" t="n">
        <v>0</v>
      </c>
      <c r="AI142" s="25"/>
      <c r="AJ142" s="25" t="n">
        <v>0</v>
      </c>
      <c r="AK142" s="25"/>
      <c r="AL142" s="25" t="n">
        <v>0</v>
      </c>
      <c r="AM142" s="25"/>
      <c r="AN142" s="25" t="n">
        <v>0</v>
      </c>
      <c r="AO142" s="25"/>
      <c r="AP142" s="25" t="n">
        <v>0</v>
      </c>
      <c r="AQ142" s="25"/>
      <c r="AR142" s="25" t="n">
        <v>0</v>
      </c>
      <c r="AS142" s="25"/>
      <c r="AT142" s="25" t="n">
        <v>168</v>
      </c>
      <c r="AU142" s="25"/>
      <c r="AV142" s="25" t="n">
        <v>0</v>
      </c>
      <c r="AW142" s="25"/>
      <c r="AX142" s="25" t="n">
        <v>0</v>
      </c>
      <c r="AY142" s="25"/>
      <c r="AZ142" s="25" t="n">
        <v>0</v>
      </c>
      <c r="BA142" s="25"/>
      <c r="BB142" s="25" t="n">
        <v>1000</v>
      </c>
      <c r="BC142" s="26"/>
      <c r="BD142" s="26" t="n">
        <v>1168</v>
      </c>
      <c r="BE142" s="27" t="n">
        <v>1168</v>
      </c>
      <c r="BF142" s="25" t="n">
        <v>0</v>
      </c>
      <c r="BG142" s="28" t="n">
        <v>0</v>
      </c>
      <c r="BH142" s="29" t="n">
        <v>0</v>
      </c>
      <c r="BI142" s="30" t="n">
        <v>0</v>
      </c>
      <c r="BJ142" s="31" t="n">
        <v>1168</v>
      </c>
      <c r="BK142" s="32" t="s">
        <v>62</v>
      </c>
      <c r="BL142" s="32"/>
    </row>
    <row r="143" customFormat="false" ht="15" hidden="false" customHeight="false" outlineLevel="0" collapsed="false">
      <c r="A143" s="0" t="n">
        <v>28</v>
      </c>
      <c r="B143" s="16" t="s">
        <v>45</v>
      </c>
      <c r="C143" s="17" t="s">
        <v>46</v>
      </c>
      <c r="D143" s="17" t="s">
        <v>47</v>
      </c>
      <c r="E143" s="18" t="n">
        <v>1789</v>
      </c>
      <c r="F143" s="17" t="s">
        <v>48</v>
      </c>
      <c r="G143" s="17" t="s">
        <v>48</v>
      </c>
      <c r="H143" s="17" t="n">
        <v>6</v>
      </c>
      <c r="I143" s="17" t="s">
        <v>78</v>
      </c>
      <c r="J143" s="19" t="s">
        <v>238</v>
      </c>
      <c r="K143" s="20"/>
      <c r="L143" s="20"/>
      <c r="M143" s="21"/>
      <c r="N143" s="22" t="n">
        <v>0</v>
      </c>
      <c r="O143" s="23"/>
      <c r="P143" s="24"/>
      <c r="Q143" s="25"/>
      <c r="R143" s="25"/>
      <c r="S143" s="25"/>
      <c r="T143" s="25" t="n">
        <v>500</v>
      </c>
      <c r="U143" s="25"/>
      <c r="V143" s="25" t="n">
        <v>0</v>
      </c>
      <c r="W143" s="25"/>
      <c r="X143" s="25" t="n">
        <v>0</v>
      </c>
      <c r="Y143" s="25"/>
      <c r="Z143" s="25" t="n">
        <v>0</v>
      </c>
      <c r="AA143" s="25"/>
      <c r="AB143" s="25" t="n">
        <v>0</v>
      </c>
      <c r="AC143" s="25"/>
      <c r="AD143" s="25" t="n">
        <v>0</v>
      </c>
      <c r="AE143" s="25"/>
      <c r="AF143" s="25" t="n">
        <v>0</v>
      </c>
      <c r="AG143" s="25"/>
      <c r="AH143" s="25" t="n">
        <v>200</v>
      </c>
      <c r="AI143" s="25"/>
      <c r="AJ143" s="25" t="n">
        <v>0</v>
      </c>
      <c r="AK143" s="25"/>
      <c r="AL143" s="25" t="n">
        <v>0</v>
      </c>
      <c r="AM143" s="25"/>
      <c r="AN143" s="25" t="n">
        <v>0</v>
      </c>
      <c r="AO143" s="25"/>
      <c r="AP143" s="25" t="n">
        <v>0</v>
      </c>
      <c r="AQ143" s="25"/>
      <c r="AR143" s="25" t="n">
        <v>0</v>
      </c>
      <c r="AS143" s="25"/>
      <c r="AT143" s="25" t="n">
        <v>0</v>
      </c>
      <c r="AU143" s="25"/>
      <c r="AV143" s="25" t="n">
        <v>0</v>
      </c>
      <c r="AW143" s="25"/>
      <c r="AX143" s="25" t="n">
        <v>0</v>
      </c>
      <c r="AY143" s="25"/>
      <c r="AZ143" s="25" t="n">
        <v>0</v>
      </c>
      <c r="BA143" s="25"/>
      <c r="BB143" s="25" t="n">
        <v>0</v>
      </c>
      <c r="BC143" s="26"/>
      <c r="BD143" s="26" t="n">
        <v>700</v>
      </c>
      <c r="BE143" s="27" t="n">
        <v>700</v>
      </c>
      <c r="BF143" s="25" t="n">
        <v>0</v>
      </c>
      <c r="BG143" s="28" t="n">
        <v>0</v>
      </c>
      <c r="BH143" s="29" t="n">
        <v>0</v>
      </c>
      <c r="BI143" s="30" t="n">
        <v>0</v>
      </c>
      <c r="BJ143" s="31" t="n">
        <v>700</v>
      </c>
      <c r="BK143" s="32" t="s">
        <v>62</v>
      </c>
      <c r="BL143" s="32"/>
    </row>
    <row r="144" customFormat="false" ht="15" hidden="false" customHeight="false" outlineLevel="0" collapsed="false">
      <c r="A144" s="0" t="n">
        <v>29</v>
      </c>
      <c r="B144" s="16" t="s">
        <v>45</v>
      </c>
      <c r="C144" s="17" t="s">
        <v>46</v>
      </c>
      <c r="D144" s="17" t="s">
        <v>47</v>
      </c>
      <c r="E144" s="18" t="n">
        <v>1789</v>
      </c>
      <c r="F144" s="17" t="s">
        <v>48</v>
      </c>
      <c r="G144" s="17" t="s">
        <v>48</v>
      </c>
      <c r="H144" s="17" t="n">
        <v>6</v>
      </c>
      <c r="I144" s="17" t="s">
        <v>78</v>
      </c>
      <c r="J144" s="19" t="s">
        <v>239</v>
      </c>
      <c r="K144" s="20"/>
      <c r="L144" s="20"/>
      <c r="M144" s="21"/>
      <c r="N144" s="22" t="n">
        <v>0</v>
      </c>
      <c r="O144" s="23" t="s">
        <v>144</v>
      </c>
      <c r="P144" s="24"/>
      <c r="Q144" s="25"/>
      <c r="R144" s="25"/>
      <c r="S144" s="25"/>
      <c r="T144" s="25" t="n">
        <v>0</v>
      </c>
      <c r="U144" s="25"/>
      <c r="V144" s="25" t="n">
        <v>0</v>
      </c>
      <c r="W144" s="25"/>
      <c r="X144" s="25" t="n">
        <v>0</v>
      </c>
      <c r="Y144" s="25"/>
      <c r="Z144" s="25" t="n">
        <v>0</v>
      </c>
      <c r="AA144" s="25"/>
      <c r="AB144" s="25" t="n">
        <v>0</v>
      </c>
      <c r="AC144" s="25"/>
      <c r="AD144" s="25" t="n">
        <v>0</v>
      </c>
      <c r="AE144" s="25"/>
      <c r="AF144" s="25" t="n">
        <v>0</v>
      </c>
      <c r="AG144" s="25" t="n">
        <v>325</v>
      </c>
      <c r="AH144" s="25" t="n">
        <v>7800</v>
      </c>
      <c r="AI144" s="25"/>
      <c r="AJ144" s="25" t="n">
        <v>0</v>
      </c>
      <c r="AK144" s="25"/>
      <c r="AL144" s="25" t="n">
        <v>0</v>
      </c>
      <c r="AM144" s="25"/>
      <c r="AN144" s="25" t="n">
        <v>0</v>
      </c>
      <c r="AO144" s="25"/>
      <c r="AP144" s="25" t="n">
        <v>0</v>
      </c>
      <c r="AQ144" s="25"/>
      <c r="AR144" s="25" t="n">
        <v>0</v>
      </c>
      <c r="AS144" s="25"/>
      <c r="AT144" s="25" t="n">
        <v>0</v>
      </c>
      <c r="AU144" s="25"/>
      <c r="AV144" s="25" t="n">
        <v>0</v>
      </c>
      <c r="AW144" s="25"/>
      <c r="AX144" s="25" t="n">
        <v>0</v>
      </c>
      <c r="AY144" s="25"/>
      <c r="AZ144" s="25" t="n">
        <v>0</v>
      </c>
      <c r="BA144" s="25"/>
      <c r="BB144" s="25" t="n">
        <v>0</v>
      </c>
      <c r="BC144" s="26" t="n">
        <v>325</v>
      </c>
      <c r="BD144" s="26" t="n">
        <v>7800</v>
      </c>
      <c r="BE144" s="27" t="n">
        <v>7800</v>
      </c>
      <c r="BF144" s="25" t="n">
        <v>0</v>
      </c>
      <c r="BG144" s="28" t="n">
        <v>325</v>
      </c>
      <c r="BH144" s="29" t="n">
        <v>0</v>
      </c>
      <c r="BI144" s="30" t="n">
        <v>0</v>
      </c>
      <c r="BJ144" s="31" t="n">
        <v>7800</v>
      </c>
      <c r="BK144" s="32" t="s">
        <v>67</v>
      </c>
      <c r="BL144" s="32" t="s">
        <v>240</v>
      </c>
    </row>
    <row r="145" customFormat="false" ht="15" hidden="false" customHeight="false" outlineLevel="0" collapsed="false">
      <c r="A145" s="0" t="n">
        <v>30</v>
      </c>
      <c r="B145" s="16" t="s">
        <v>45</v>
      </c>
      <c r="C145" s="17" t="s">
        <v>46</v>
      </c>
      <c r="D145" s="17" t="s">
        <v>47</v>
      </c>
      <c r="E145" s="18" t="n">
        <v>1789</v>
      </c>
      <c r="F145" s="17" t="s">
        <v>48</v>
      </c>
      <c r="G145" s="17" t="s">
        <v>48</v>
      </c>
      <c r="H145" s="17" t="n">
        <v>6</v>
      </c>
      <c r="I145" s="17" t="s">
        <v>78</v>
      </c>
      <c r="J145" s="19" t="s">
        <v>241</v>
      </c>
      <c r="K145" s="20" t="n">
        <v>12</v>
      </c>
      <c r="L145" s="20"/>
      <c r="M145" s="21"/>
      <c r="N145" s="22" t="n">
        <v>12</v>
      </c>
      <c r="O145" s="23" t="s">
        <v>144</v>
      </c>
      <c r="P145" s="24"/>
      <c r="Q145" s="25"/>
      <c r="R145" s="25"/>
      <c r="S145" s="25"/>
      <c r="T145" s="25" t="n">
        <v>0</v>
      </c>
      <c r="U145" s="25"/>
      <c r="V145" s="25" t="n">
        <v>0</v>
      </c>
      <c r="W145" s="25"/>
      <c r="X145" s="25" t="n">
        <v>0</v>
      </c>
      <c r="Y145" s="25"/>
      <c r="Z145" s="25" t="n">
        <v>0</v>
      </c>
      <c r="AA145" s="25"/>
      <c r="AB145" s="25" t="n">
        <v>0</v>
      </c>
      <c r="AC145" s="25"/>
      <c r="AD145" s="25" t="n">
        <v>0</v>
      </c>
      <c r="AE145" s="25"/>
      <c r="AF145" s="25" t="n">
        <v>0</v>
      </c>
      <c r="AG145" s="25" t="n">
        <v>3547</v>
      </c>
      <c r="AH145" s="25" t="n">
        <v>42564</v>
      </c>
      <c r="AI145" s="25"/>
      <c r="AJ145" s="25" t="n">
        <v>0</v>
      </c>
      <c r="AK145" s="25"/>
      <c r="AL145" s="25" t="n">
        <v>0</v>
      </c>
      <c r="AM145" s="25"/>
      <c r="AN145" s="25" t="n">
        <v>0</v>
      </c>
      <c r="AO145" s="25"/>
      <c r="AP145" s="25" t="n">
        <v>0</v>
      </c>
      <c r="AQ145" s="25"/>
      <c r="AR145" s="25" t="n">
        <v>0</v>
      </c>
      <c r="AS145" s="25"/>
      <c r="AT145" s="25" t="n">
        <v>0</v>
      </c>
      <c r="AU145" s="25"/>
      <c r="AV145" s="25" t="n">
        <v>0</v>
      </c>
      <c r="AW145" s="25"/>
      <c r="AX145" s="25" t="n">
        <v>0</v>
      </c>
      <c r="AY145" s="25"/>
      <c r="AZ145" s="25" t="n">
        <v>0</v>
      </c>
      <c r="BA145" s="25"/>
      <c r="BB145" s="25" t="n">
        <v>0</v>
      </c>
      <c r="BC145" s="26" t="n">
        <v>3547</v>
      </c>
      <c r="BD145" s="26" t="n">
        <v>42564</v>
      </c>
      <c r="BE145" s="27" t="n">
        <v>42564</v>
      </c>
      <c r="BF145" s="25" t="n">
        <v>0</v>
      </c>
      <c r="BG145" s="28" t="n">
        <v>3547</v>
      </c>
      <c r="BH145" s="29" t="n">
        <v>0</v>
      </c>
      <c r="BI145" s="30" t="n">
        <v>42564</v>
      </c>
      <c r="BJ145" s="31" t="n">
        <v>0</v>
      </c>
      <c r="BK145" s="32"/>
      <c r="BL145" s="32"/>
    </row>
    <row r="146" customFormat="false" ht="15" hidden="false" customHeight="false" outlineLevel="0" collapsed="false">
      <c r="A146" s="0" t="n">
        <v>31</v>
      </c>
      <c r="B146" s="16" t="s">
        <v>45</v>
      </c>
      <c r="C146" s="17" t="s">
        <v>46</v>
      </c>
      <c r="D146" s="17" t="s">
        <v>47</v>
      </c>
      <c r="E146" s="18" t="n">
        <v>1789</v>
      </c>
      <c r="F146" s="17" t="s">
        <v>48</v>
      </c>
      <c r="G146" s="17" t="s">
        <v>48</v>
      </c>
      <c r="H146" s="17" t="n">
        <v>6</v>
      </c>
      <c r="I146" s="17" t="s">
        <v>78</v>
      </c>
      <c r="J146" s="19" t="s">
        <v>242</v>
      </c>
      <c r="K146" s="20" t="n">
        <v>72</v>
      </c>
      <c r="L146" s="20"/>
      <c r="M146" s="21"/>
      <c r="N146" s="22" t="n">
        <v>72</v>
      </c>
      <c r="O146" s="23" t="s">
        <v>144</v>
      </c>
      <c r="P146" s="24"/>
      <c r="Q146" s="25"/>
      <c r="R146" s="25"/>
      <c r="S146" s="25"/>
      <c r="T146" s="25" t="n">
        <v>0</v>
      </c>
      <c r="U146" s="25"/>
      <c r="V146" s="25" t="n">
        <v>0</v>
      </c>
      <c r="W146" s="25"/>
      <c r="X146" s="25" t="n">
        <v>0</v>
      </c>
      <c r="Y146" s="25"/>
      <c r="Z146" s="25" t="n">
        <v>0</v>
      </c>
      <c r="AA146" s="25"/>
      <c r="AB146" s="25" t="n">
        <v>0</v>
      </c>
      <c r="AC146" s="25"/>
      <c r="AD146" s="25" t="n">
        <v>0</v>
      </c>
      <c r="AE146" s="25"/>
      <c r="AF146" s="25" t="n">
        <v>0</v>
      </c>
      <c r="AG146" s="25" t="n">
        <v>767</v>
      </c>
      <c r="AH146" s="25" t="n">
        <v>55224</v>
      </c>
      <c r="AI146" s="25"/>
      <c r="AJ146" s="25" t="n">
        <v>0</v>
      </c>
      <c r="AK146" s="25"/>
      <c r="AL146" s="25" t="n">
        <v>0</v>
      </c>
      <c r="AM146" s="25"/>
      <c r="AN146" s="25" t="n">
        <v>0</v>
      </c>
      <c r="AO146" s="25"/>
      <c r="AP146" s="25" t="n">
        <v>0</v>
      </c>
      <c r="AQ146" s="25"/>
      <c r="AR146" s="25" t="n">
        <v>0</v>
      </c>
      <c r="AS146" s="25"/>
      <c r="AT146" s="25" t="n">
        <v>0</v>
      </c>
      <c r="AU146" s="25"/>
      <c r="AV146" s="25" t="n">
        <v>0</v>
      </c>
      <c r="AW146" s="25"/>
      <c r="AX146" s="25" t="n">
        <v>0</v>
      </c>
      <c r="AY146" s="25"/>
      <c r="AZ146" s="25" t="n">
        <v>0</v>
      </c>
      <c r="BA146" s="25"/>
      <c r="BB146" s="25" t="n">
        <v>0</v>
      </c>
      <c r="BC146" s="26" t="n">
        <v>767</v>
      </c>
      <c r="BD146" s="26" t="n">
        <v>55224</v>
      </c>
      <c r="BE146" s="27" t="n">
        <v>55224</v>
      </c>
      <c r="BF146" s="25" t="n">
        <v>0</v>
      </c>
      <c r="BG146" s="28" t="n">
        <v>767</v>
      </c>
      <c r="BH146" s="29" t="n">
        <v>0</v>
      </c>
      <c r="BI146" s="30" t="n">
        <v>55224</v>
      </c>
      <c r="BJ146" s="31" t="n">
        <v>0</v>
      </c>
      <c r="BK146" s="32"/>
      <c r="BL146" s="32"/>
    </row>
    <row r="147" customFormat="false" ht="15" hidden="false" customHeight="false" outlineLevel="0" collapsed="false">
      <c r="A147" s="0" t="n">
        <v>32</v>
      </c>
      <c r="B147" s="16" t="s">
        <v>45</v>
      </c>
      <c r="C147" s="17" t="s">
        <v>46</v>
      </c>
      <c r="D147" s="17" t="s">
        <v>47</v>
      </c>
      <c r="E147" s="18" t="n">
        <v>1789</v>
      </c>
      <c r="F147" s="17" t="s">
        <v>48</v>
      </c>
      <c r="G147" s="17" t="s">
        <v>48</v>
      </c>
      <c r="H147" s="17" t="n">
        <v>6</v>
      </c>
      <c r="I147" s="17" t="s">
        <v>78</v>
      </c>
      <c r="J147" s="19" t="s">
        <v>243</v>
      </c>
      <c r="K147" s="20" t="n">
        <v>26</v>
      </c>
      <c r="L147" s="20"/>
      <c r="M147" s="21"/>
      <c r="N147" s="22" t="n">
        <v>26</v>
      </c>
      <c r="O147" s="23" t="s">
        <v>144</v>
      </c>
      <c r="P147" s="24"/>
      <c r="Q147" s="25"/>
      <c r="R147" s="25"/>
      <c r="S147" s="25"/>
      <c r="T147" s="25" t="n">
        <v>0</v>
      </c>
      <c r="U147" s="25"/>
      <c r="V147" s="25" t="n">
        <v>0</v>
      </c>
      <c r="W147" s="25"/>
      <c r="X147" s="25" t="n">
        <v>0</v>
      </c>
      <c r="Y147" s="25"/>
      <c r="Z147" s="25" t="n">
        <v>0</v>
      </c>
      <c r="AA147" s="25"/>
      <c r="AB147" s="25" t="n">
        <v>0</v>
      </c>
      <c r="AC147" s="25"/>
      <c r="AD147" s="25" t="n">
        <v>0</v>
      </c>
      <c r="AE147" s="25"/>
      <c r="AF147" s="25" t="n">
        <v>0</v>
      </c>
      <c r="AG147" s="25"/>
      <c r="AH147" s="25" t="n">
        <v>0</v>
      </c>
      <c r="AI147" s="25" t="n">
        <v>60</v>
      </c>
      <c r="AJ147" s="25" t="n">
        <v>1560</v>
      </c>
      <c r="AK147" s="25"/>
      <c r="AL147" s="25" t="n">
        <v>0</v>
      </c>
      <c r="AM147" s="25"/>
      <c r="AN147" s="25" t="n">
        <v>0</v>
      </c>
      <c r="AO147" s="25"/>
      <c r="AP147" s="25" t="n">
        <v>0</v>
      </c>
      <c r="AQ147" s="25"/>
      <c r="AR147" s="25" t="n">
        <v>0</v>
      </c>
      <c r="AS147" s="25"/>
      <c r="AT147" s="25" t="n">
        <v>0</v>
      </c>
      <c r="AU147" s="25"/>
      <c r="AV147" s="25" t="n">
        <v>0</v>
      </c>
      <c r="AW147" s="25"/>
      <c r="AX147" s="25" t="n">
        <v>0</v>
      </c>
      <c r="AY147" s="25"/>
      <c r="AZ147" s="25" t="n">
        <v>0</v>
      </c>
      <c r="BA147" s="25"/>
      <c r="BB147" s="25" t="n">
        <v>0</v>
      </c>
      <c r="BC147" s="26" t="n">
        <v>60</v>
      </c>
      <c r="BD147" s="26" t="n">
        <v>1560</v>
      </c>
      <c r="BE147" s="27" t="n">
        <v>1560</v>
      </c>
      <c r="BF147" s="25" t="n">
        <v>0</v>
      </c>
      <c r="BG147" s="28" t="n">
        <v>60</v>
      </c>
      <c r="BH147" s="29" t="n">
        <v>0</v>
      </c>
      <c r="BI147" s="30" t="n">
        <v>1560</v>
      </c>
      <c r="BJ147" s="31" t="n">
        <v>0</v>
      </c>
      <c r="BK147" s="32"/>
      <c r="BL147" s="32"/>
    </row>
    <row r="148" customFormat="false" ht="15" hidden="false" customHeight="false" outlineLevel="0" collapsed="false">
      <c r="A148" s="0" t="n">
        <v>33</v>
      </c>
      <c r="B148" s="16" t="s">
        <v>45</v>
      </c>
      <c r="C148" s="17" t="s">
        <v>46</v>
      </c>
      <c r="D148" s="17" t="s">
        <v>47</v>
      </c>
      <c r="E148" s="18" t="n">
        <v>1789</v>
      </c>
      <c r="F148" s="17" t="s">
        <v>48</v>
      </c>
      <c r="G148" s="17" t="s">
        <v>48</v>
      </c>
      <c r="H148" s="17" t="n">
        <v>6</v>
      </c>
      <c r="I148" s="17" t="s">
        <v>78</v>
      </c>
      <c r="J148" s="19" t="s">
        <v>244</v>
      </c>
      <c r="K148" s="20"/>
      <c r="L148" s="20"/>
      <c r="M148" s="21"/>
      <c r="N148" s="22" t="n">
        <v>0</v>
      </c>
      <c r="O148" s="23"/>
      <c r="P148" s="24"/>
      <c r="Q148" s="25"/>
      <c r="R148" s="25"/>
      <c r="S148" s="25"/>
      <c r="T148" s="25" t="n">
        <v>2300</v>
      </c>
      <c r="U148" s="25"/>
      <c r="V148" s="25" t="n">
        <v>0</v>
      </c>
      <c r="W148" s="25"/>
      <c r="X148" s="25" t="n">
        <v>0</v>
      </c>
      <c r="Y148" s="25"/>
      <c r="Z148" s="25" t="n">
        <v>0</v>
      </c>
      <c r="AA148" s="25"/>
      <c r="AB148" s="25" t="n">
        <v>0</v>
      </c>
      <c r="AC148" s="25"/>
      <c r="AD148" s="25" t="n">
        <v>0</v>
      </c>
      <c r="AE148" s="25"/>
      <c r="AF148" s="25" t="n">
        <v>0</v>
      </c>
      <c r="AG148" s="25"/>
      <c r="AH148" s="25" t="n">
        <v>0</v>
      </c>
      <c r="AI148" s="25"/>
      <c r="AJ148" s="25" t="n">
        <v>0</v>
      </c>
      <c r="AK148" s="25"/>
      <c r="AL148" s="25" t="n">
        <v>0</v>
      </c>
      <c r="AM148" s="25"/>
      <c r="AN148" s="25" t="n">
        <v>0</v>
      </c>
      <c r="AO148" s="25"/>
      <c r="AP148" s="25" t="n">
        <v>0</v>
      </c>
      <c r="AQ148" s="25"/>
      <c r="AR148" s="25" t="n">
        <v>0</v>
      </c>
      <c r="AS148" s="25"/>
      <c r="AT148" s="25" t="n">
        <v>0</v>
      </c>
      <c r="AU148" s="25"/>
      <c r="AV148" s="25" t="n">
        <v>0</v>
      </c>
      <c r="AW148" s="25"/>
      <c r="AX148" s="25" t="n">
        <v>0</v>
      </c>
      <c r="AY148" s="25"/>
      <c r="AZ148" s="25" t="n">
        <v>0</v>
      </c>
      <c r="BA148" s="25"/>
      <c r="BB148" s="25" t="n">
        <v>0</v>
      </c>
      <c r="BC148" s="26"/>
      <c r="BD148" s="26" t="n">
        <v>2300</v>
      </c>
      <c r="BE148" s="27" t="n">
        <v>2300</v>
      </c>
      <c r="BF148" s="25" t="n">
        <v>0</v>
      </c>
      <c r="BG148" s="28" t="n">
        <v>0</v>
      </c>
      <c r="BH148" s="29" t="n">
        <v>0</v>
      </c>
      <c r="BI148" s="30" t="n">
        <v>0</v>
      </c>
      <c r="BJ148" s="31" t="n">
        <v>2300</v>
      </c>
      <c r="BK148" s="32" t="s">
        <v>62</v>
      </c>
      <c r="BL148" s="32"/>
    </row>
    <row r="149" customFormat="false" ht="15" hidden="false" customHeight="false" outlineLevel="0" collapsed="false">
      <c r="A149" s="0" t="n">
        <v>34</v>
      </c>
      <c r="B149" s="16" t="s">
        <v>45</v>
      </c>
      <c r="C149" s="17" t="s">
        <v>46</v>
      </c>
      <c r="D149" s="17" t="s">
        <v>47</v>
      </c>
      <c r="E149" s="18" t="n">
        <v>1789</v>
      </c>
      <c r="F149" s="17" t="s">
        <v>48</v>
      </c>
      <c r="G149" s="17" t="s">
        <v>48</v>
      </c>
      <c r="H149" s="17" t="n">
        <v>6</v>
      </c>
      <c r="I149" s="17" t="s">
        <v>78</v>
      </c>
      <c r="J149" s="19" t="s">
        <v>245</v>
      </c>
      <c r="K149" s="20"/>
      <c r="L149" s="20"/>
      <c r="M149" s="21"/>
      <c r="N149" s="22" t="n">
        <v>0</v>
      </c>
      <c r="O149" s="23"/>
      <c r="P149" s="24"/>
      <c r="Q149" s="25"/>
      <c r="R149" s="25"/>
      <c r="S149" s="25"/>
      <c r="T149" s="25" t="n">
        <v>0</v>
      </c>
      <c r="U149" s="25"/>
      <c r="V149" s="25" t="n">
        <v>0</v>
      </c>
      <c r="W149" s="25"/>
      <c r="X149" s="25" t="n">
        <v>0</v>
      </c>
      <c r="Y149" s="25"/>
      <c r="Z149" s="25" t="n">
        <v>0</v>
      </c>
      <c r="AA149" s="25"/>
      <c r="AB149" s="25" t="n">
        <v>0</v>
      </c>
      <c r="AC149" s="25"/>
      <c r="AD149" s="25" t="n">
        <v>0</v>
      </c>
      <c r="AE149" s="25"/>
      <c r="AF149" s="25" t="n">
        <v>0</v>
      </c>
      <c r="AG149" s="25"/>
      <c r="AH149" s="25" t="n">
        <v>0</v>
      </c>
      <c r="AI149" s="25"/>
      <c r="AJ149" s="25" t="n">
        <v>0</v>
      </c>
      <c r="AK149" s="25"/>
      <c r="AL149" s="25" t="n">
        <v>0</v>
      </c>
      <c r="AM149" s="25"/>
      <c r="AN149" s="25" t="n">
        <v>0</v>
      </c>
      <c r="AO149" s="25"/>
      <c r="AP149" s="25" t="n">
        <v>0</v>
      </c>
      <c r="AQ149" s="25"/>
      <c r="AR149" s="25" t="n">
        <v>0</v>
      </c>
      <c r="AS149" s="25"/>
      <c r="AT149" s="25" t="n">
        <v>0</v>
      </c>
      <c r="AU149" s="25"/>
      <c r="AV149" s="25" t="n">
        <v>540</v>
      </c>
      <c r="AW149" s="25"/>
      <c r="AX149" s="25" t="n">
        <v>0</v>
      </c>
      <c r="AY149" s="25"/>
      <c r="AZ149" s="25" t="n">
        <v>0</v>
      </c>
      <c r="BA149" s="25"/>
      <c r="BB149" s="25" t="n">
        <v>0</v>
      </c>
      <c r="BC149" s="26"/>
      <c r="BD149" s="26" t="n">
        <v>540</v>
      </c>
      <c r="BE149" s="27" t="n">
        <v>540</v>
      </c>
      <c r="BF149" s="25" t="n">
        <v>0</v>
      </c>
      <c r="BG149" s="28" t="n">
        <v>0</v>
      </c>
      <c r="BH149" s="29" t="n">
        <v>0</v>
      </c>
      <c r="BI149" s="30" t="n">
        <v>0</v>
      </c>
      <c r="BJ149" s="31" t="n">
        <v>540</v>
      </c>
      <c r="BK149" s="32" t="s">
        <v>62</v>
      </c>
      <c r="BL149" s="32"/>
    </row>
    <row r="150" customFormat="false" ht="15" hidden="false" customHeight="false" outlineLevel="0" collapsed="false">
      <c r="A150" s="0" t="n">
        <v>35</v>
      </c>
      <c r="B150" s="16" t="s">
        <v>45</v>
      </c>
      <c r="C150" s="17" t="s">
        <v>46</v>
      </c>
      <c r="D150" s="17" t="s">
        <v>47</v>
      </c>
      <c r="E150" s="18" t="n">
        <v>1789</v>
      </c>
      <c r="F150" s="17" t="s">
        <v>48</v>
      </c>
      <c r="G150" s="17" t="s">
        <v>48</v>
      </c>
      <c r="H150" s="17" t="n">
        <v>6</v>
      </c>
      <c r="I150" s="17" t="s">
        <v>78</v>
      </c>
      <c r="J150" s="19" t="s">
        <v>246</v>
      </c>
      <c r="K150" s="20" t="n">
        <v>15</v>
      </c>
      <c r="L150" s="20"/>
      <c r="M150" s="21"/>
      <c r="N150" s="22" t="n">
        <v>15</v>
      </c>
      <c r="O150" s="23" t="s">
        <v>51</v>
      </c>
      <c r="P150" s="24"/>
      <c r="Q150" s="25"/>
      <c r="R150" s="25"/>
      <c r="S150" s="25"/>
      <c r="T150" s="25" t="n">
        <v>0</v>
      </c>
      <c r="U150" s="25"/>
      <c r="V150" s="25" t="n">
        <v>0</v>
      </c>
      <c r="W150" s="25"/>
      <c r="X150" s="25" t="n">
        <v>0</v>
      </c>
      <c r="Y150" s="25"/>
      <c r="Z150" s="25" t="n">
        <v>0</v>
      </c>
      <c r="AA150" s="25"/>
      <c r="AB150" s="25" t="n">
        <v>0</v>
      </c>
      <c r="AC150" s="25"/>
      <c r="AD150" s="25" t="n">
        <v>0</v>
      </c>
      <c r="AE150" s="25"/>
      <c r="AF150" s="25" t="n">
        <v>0</v>
      </c>
      <c r="AG150" s="25" t="n">
        <v>189.1</v>
      </c>
      <c r="AH150" s="25" t="n">
        <v>2836</v>
      </c>
      <c r="AI150" s="25"/>
      <c r="AJ150" s="25" t="n">
        <v>0</v>
      </c>
      <c r="AK150" s="25"/>
      <c r="AL150" s="25" t="n">
        <v>0</v>
      </c>
      <c r="AM150" s="25"/>
      <c r="AN150" s="25" t="n">
        <v>0</v>
      </c>
      <c r="AO150" s="25"/>
      <c r="AP150" s="25" t="n">
        <v>0</v>
      </c>
      <c r="AQ150" s="25"/>
      <c r="AR150" s="25" t="n">
        <v>0</v>
      </c>
      <c r="AS150" s="25"/>
      <c r="AT150" s="25" t="n">
        <v>0</v>
      </c>
      <c r="AU150" s="25"/>
      <c r="AV150" s="25" t="n">
        <v>0</v>
      </c>
      <c r="AW150" s="25"/>
      <c r="AX150" s="25" t="n">
        <v>0</v>
      </c>
      <c r="AY150" s="25"/>
      <c r="AZ150" s="25" t="n">
        <v>0</v>
      </c>
      <c r="BA150" s="25"/>
      <c r="BB150" s="25" t="n">
        <v>0</v>
      </c>
      <c r="BC150" s="26" t="n">
        <v>189.1</v>
      </c>
      <c r="BD150" s="26" t="n">
        <v>2836</v>
      </c>
      <c r="BE150" s="27" t="n">
        <v>2836</v>
      </c>
      <c r="BF150" s="25" t="n">
        <v>0</v>
      </c>
      <c r="BG150" s="28" t="n">
        <v>189.1</v>
      </c>
      <c r="BH150" s="29" t="n">
        <v>0</v>
      </c>
      <c r="BI150" s="30" t="n">
        <v>2836.5</v>
      </c>
      <c r="BJ150" s="31" t="n">
        <v>-0.5</v>
      </c>
      <c r="BK150" s="32" t="s">
        <v>55</v>
      </c>
      <c r="BL150" s="32"/>
    </row>
    <row r="151" customFormat="false" ht="15" hidden="false" customHeight="false" outlineLevel="0" collapsed="false">
      <c r="A151" s="0" t="n">
        <v>36</v>
      </c>
      <c r="B151" s="16" t="s">
        <v>45</v>
      </c>
      <c r="C151" s="17" t="s">
        <v>46</v>
      </c>
      <c r="D151" s="17" t="s">
        <v>47</v>
      </c>
      <c r="E151" s="18" t="n">
        <v>1789</v>
      </c>
      <c r="F151" s="17" t="s">
        <v>48</v>
      </c>
      <c r="G151" s="17" t="s">
        <v>48</v>
      </c>
      <c r="H151" s="17" t="n">
        <v>6</v>
      </c>
      <c r="I151" s="17" t="s">
        <v>49</v>
      </c>
      <c r="J151" s="19" t="s">
        <v>247</v>
      </c>
      <c r="K151" s="20" t="n">
        <v>60</v>
      </c>
      <c r="L151" s="20"/>
      <c r="M151" s="21"/>
      <c r="N151" s="22" t="n">
        <v>60</v>
      </c>
      <c r="O151" s="23" t="s">
        <v>51</v>
      </c>
      <c r="P151" s="24"/>
      <c r="Q151" s="25"/>
      <c r="R151" s="25"/>
      <c r="S151" s="25"/>
      <c r="T151" s="25" t="n">
        <v>0</v>
      </c>
      <c r="U151" s="25"/>
      <c r="V151" s="25" t="n">
        <v>0</v>
      </c>
      <c r="W151" s="25"/>
      <c r="X151" s="25" t="n">
        <v>0</v>
      </c>
      <c r="Y151" s="25"/>
      <c r="Z151" s="25" t="n">
        <v>0</v>
      </c>
      <c r="AA151" s="25"/>
      <c r="AB151" s="25" t="n">
        <v>0</v>
      </c>
      <c r="AC151" s="25"/>
      <c r="AD151" s="25" t="n">
        <v>0</v>
      </c>
      <c r="AE151" s="25"/>
      <c r="AF151" s="25" t="n">
        <v>0</v>
      </c>
      <c r="AG151" s="25" t="n">
        <v>16.1</v>
      </c>
      <c r="AH151" s="25" t="n">
        <v>966</v>
      </c>
      <c r="AI151" s="25"/>
      <c r="AJ151" s="25" t="n">
        <v>0</v>
      </c>
      <c r="AK151" s="25"/>
      <c r="AL151" s="25" t="n">
        <v>0</v>
      </c>
      <c r="AM151" s="25"/>
      <c r="AN151" s="25" t="n">
        <v>0</v>
      </c>
      <c r="AO151" s="25"/>
      <c r="AP151" s="25" t="n">
        <v>0</v>
      </c>
      <c r="AQ151" s="25"/>
      <c r="AR151" s="25" t="n">
        <v>0</v>
      </c>
      <c r="AS151" s="25"/>
      <c r="AT151" s="25" t="n">
        <v>0</v>
      </c>
      <c r="AU151" s="25"/>
      <c r="AV151" s="25" t="n">
        <v>0</v>
      </c>
      <c r="AW151" s="25"/>
      <c r="AX151" s="25" t="n">
        <v>0</v>
      </c>
      <c r="AY151" s="25"/>
      <c r="AZ151" s="25" t="n">
        <v>0</v>
      </c>
      <c r="BA151" s="25"/>
      <c r="BB151" s="25" t="n">
        <v>0</v>
      </c>
      <c r="BC151" s="26" t="n">
        <v>16.1</v>
      </c>
      <c r="BD151" s="26" t="n">
        <v>966</v>
      </c>
      <c r="BE151" s="27" t="n">
        <v>966</v>
      </c>
      <c r="BF151" s="25" t="n">
        <v>0</v>
      </c>
      <c r="BG151" s="28" t="n">
        <v>16.1</v>
      </c>
      <c r="BH151" s="29" t="n">
        <v>0</v>
      </c>
      <c r="BI151" s="30" t="n">
        <v>966</v>
      </c>
      <c r="BJ151" s="31" t="n">
        <v>0</v>
      </c>
      <c r="BK151" s="32"/>
      <c r="BL151" s="32"/>
    </row>
    <row r="152" customFormat="false" ht="15" hidden="false" customHeight="false" outlineLevel="0" collapsed="false">
      <c r="A152" s="0" t="n">
        <v>37</v>
      </c>
      <c r="B152" s="16" t="s">
        <v>45</v>
      </c>
      <c r="C152" s="17" t="s">
        <v>46</v>
      </c>
      <c r="D152" s="17" t="s">
        <v>47</v>
      </c>
      <c r="E152" s="18" t="n">
        <v>1789</v>
      </c>
      <c r="F152" s="17" t="s">
        <v>48</v>
      </c>
      <c r="G152" s="17" t="s">
        <v>48</v>
      </c>
      <c r="H152" s="17" t="n">
        <v>6</v>
      </c>
      <c r="I152" s="17" t="s">
        <v>116</v>
      </c>
      <c r="J152" s="19" t="s">
        <v>248</v>
      </c>
      <c r="K152" s="20" t="n">
        <v>7</v>
      </c>
      <c r="L152" s="20"/>
      <c r="M152" s="21"/>
      <c r="N152" s="22" t="n">
        <v>7</v>
      </c>
      <c r="O152" s="23" t="s">
        <v>249</v>
      </c>
      <c r="P152" s="24"/>
      <c r="Q152" s="25"/>
      <c r="R152" s="25"/>
      <c r="S152" s="25"/>
      <c r="T152" s="25" t="n">
        <v>0</v>
      </c>
      <c r="U152" s="25"/>
      <c r="V152" s="25" t="n">
        <v>0</v>
      </c>
      <c r="W152" s="25"/>
      <c r="X152" s="25" t="n">
        <v>0</v>
      </c>
      <c r="Y152" s="25"/>
      <c r="Z152" s="25" t="n">
        <v>0</v>
      </c>
      <c r="AA152" s="25"/>
      <c r="AB152" s="25" t="n">
        <v>0</v>
      </c>
      <c r="AC152" s="25"/>
      <c r="AD152" s="25" t="n">
        <v>0</v>
      </c>
      <c r="AE152" s="25"/>
      <c r="AF152" s="25" t="n">
        <v>0</v>
      </c>
      <c r="AG152" s="25" t="n">
        <v>20</v>
      </c>
      <c r="AH152" s="25" t="n">
        <v>140</v>
      </c>
      <c r="AI152" s="25"/>
      <c r="AJ152" s="25" t="n">
        <v>0</v>
      </c>
      <c r="AK152" s="25"/>
      <c r="AL152" s="25" t="n">
        <v>0</v>
      </c>
      <c r="AM152" s="25"/>
      <c r="AN152" s="25" t="n">
        <v>0</v>
      </c>
      <c r="AO152" s="25"/>
      <c r="AP152" s="25" t="n">
        <v>0</v>
      </c>
      <c r="AQ152" s="25"/>
      <c r="AR152" s="25" t="n">
        <v>0</v>
      </c>
      <c r="AS152" s="25"/>
      <c r="AT152" s="25" t="n">
        <v>0</v>
      </c>
      <c r="AU152" s="25"/>
      <c r="AV152" s="25" t="n">
        <v>0</v>
      </c>
      <c r="AW152" s="25"/>
      <c r="AX152" s="25" t="n">
        <v>0</v>
      </c>
      <c r="AY152" s="25"/>
      <c r="AZ152" s="25" t="n">
        <v>0</v>
      </c>
      <c r="BA152" s="25"/>
      <c r="BB152" s="25" t="n">
        <v>0</v>
      </c>
      <c r="BC152" s="26" t="n">
        <v>20</v>
      </c>
      <c r="BD152" s="26" t="n">
        <v>140</v>
      </c>
      <c r="BE152" s="27" t="n">
        <v>140</v>
      </c>
      <c r="BF152" s="25" t="n">
        <v>0</v>
      </c>
      <c r="BG152" s="28" t="n">
        <v>20</v>
      </c>
      <c r="BH152" s="29" t="n">
        <v>0</v>
      </c>
      <c r="BI152" s="30" t="n">
        <v>140</v>
      </c>
      <c r="BJ152" s="31" t="n">
        <v>0</v>
      </c>
      <c r="BK152" s="32"/>
      <c r="BL152" s="32"/>
    </row>
    <row r="153" customFormat="false" ht="15" hidden="false" customHeight="false" outlineLevel="0" collapsed="false">
      <c r="A153" s="0" t="n">
        <v>38</v>
      </c>
      <c r="B153" s="16" t="s">
        <v>45</v>
      </c>
      <c r="C153" s="17" t="s">
        <v>46</v>
      </c>
      <c r="D153" s="17" t="s">
        <v>47</v>
      </c>
      <c r="E153" s="18" t="n">
        <v>1789</v>
      </c>
      <c r="F153" s="17" t="s">
        <v>48</v>
      </c>
      <c r="G153" s="17" t="s">
        <v>48</v>
      </c>
      <c r="H153" s="17" t="n">
        <v>6</v>
      </c>
      <c r="I153" s="17" t="s">
        <v>76</v>
      </c>
      <c r="J153" s="19" t="s">
        <v>248</v>
      </c>
      <c r="K153" s="20" t="n">
        <v>7</v>
      </c>
      <c r="L153" s="20"/>
      <c r="M153" s="21"/>
      <c r="N153" s="22" t="n">
        <v>7</v>
      </c>
      <c r="O153" s="23" t="s">
        <v>249</v>
      </c>
      <c r="P153" s="24"/>
      <c r="Q153" s="25"/>
      <c r="R153" s="25"/>
      <c r="S153" s="25"/>
      <c r="T153" s="25" t="n">
        <v>0</v>
      </c>
      <c r="U153" s="25"/>
      <c r="V153" s="25" t="n">
        <v>0</v>
      </c>
      <c r="W153" s="25"/>
      <c r="X153" s="25" t="n">
        <v>0</v>
      </c>
      <c r="Y153" s="25"/>
      <c r="Z153" s="25" t="n">
        <v>0</v>
      </c>
      <c r="AA153" s="25"/>
      <c r="AB153" s="25" t="n">
        <v>0</v>
      </c>
      <c r="AC153" s="25"/>
      <c r="AD153" s="25" t="n">
        <v>0</v>
      </c>
      <c r="AE153" s="25"/>
      <c r="AF153" s="25" t="n">
        <v>0</v>
      </c>
      <c r="AG153" s="25" t="n">
        <v>26</v>
      </c>
      <c r="AH153" s="25" t="n">
        <v>182</v>
      </c>
      <c r="AI153" s="25"/>
      <c r="AJ153" s="25" t="n">
        <v>0</v>
      </c>
      <c r="AK153" s="25"/>
      <c r="AL153" s="25" t="n">
        <v>0</v>
      </c>
      <c r="AM153" s="25"/>
      <c r="AN153" s="25" t="n">
        <v>0</v>
      </c>
      <c r="AO153" s="25"/>
      <c r="AP153" s="25" t="n">
        <v>0</v>
      </c>
      <c r="AQ153" s="25"/>
      <c r="AR153" s="25" t="n">
        <v>0</v>
      </c>
      <c r="AS153" s="25"/>
      <c r="AT153" s="25" t="n">
        <v>0</v>
      </c>
      <c r="AU153" s="25"/>
      <c r="AV153" s="25" t="n">
        <v>0</v>
      </c>
      <c r="AW153" s="25"/>
      <c r="AX153" s="25" t="n">
        <v>0</v>
      </c>
      <c r="AY153" s="25"/>
      <c r="AZ153" s="25" t="n">
        <v>0</v>
      </c>
      <c r="BA153" s="25"/>
      <c r="BB153" s="25" t="n">
        <v>0</v>
      </c>
      <c r="BC153" s="26" t="n">
        <v>26</v>
      </c>
      <c r="BD153" s="26" t="n">
        <v>182</v>
      </c>
      <c r="BE153" s="27" t="n">
        <v>182</v>
      </c>
      <c r="BF153" s="25" t="n">
        <v>0</v>
      </c>
      <c r="BG153" s="28" t="n">
        <v>26</v>
      </c>
      <c r="BH153" s="29" t="n">
        <v>0</v>
      </c>
      <c r="BI153" s="30" t="n">
        <v>182</v>
      </c>
      <c r="BJ153" s="31" t="n">
        <v>0</v>
      </c>
      <c r="BK153" s="32"/>
      <c r="BL153" s="32"/>
    </row>
    <row r="154" customFormat="false" ht="15" hidden="false" customHeight="false" outlineLevel="0" collapsed="false">
      <c r="A154" s="0" t="n">
        <v>39</v>
      </c>
      <c r="B154" s="16" t="s">
        <v>45</v>
      </c>
      <c r="C154" s="17" t="s">
        <v>46</v>
      </c>
      <c r="D154" s="17" t="s">
        <v>47</v>
      </c>
      <c r="E154" s="18" t="n">
        <v>1789</v>
      </c>
      <c r="F154" s="17" t="s">
        <v>48</v>
      </c>
      <c r="G154" s="17" t="s">
        <v>48</v>
      </c>
      <c r="H154" s="17" t="n">
        <v>6</v>
      </c>
      <c r="I154" s="17" t="s">
        <v>78</v>
      </c>
      <c r="J154" s="19" t="s">
        <v>250</v>
      </c>
      <c r="K154" s="20" t="n">
        <v>28</v>
      </c>
      <c r="L154" s="20"/>
      <c r="M154" s="21"/>
      <c r="N154" s="22" t="n">
        <v>28</v>
      </c>
      <c r="O154" s="23" t="s">
        <v>51</v>
      </c>
      <c r="P154" s="24"/>
      <c r="Q154" s="25"/>
      <c r="R154" s="25"/>
      <c r="S154" s="25" t="n">
        <v>28</v>
      </c>
      <c r="T154" s="25" t="n">
        <v>784</v>
      </c>
      <c r="U154" s="25"/>
      <c r="V154" s="25" t="n">
        <v>0</v>
      </c>
      <c r="W154" s="25"/>
      <c r="X154" s="25" t="n">
        <v>0</v>
      </c>
      <c r="Y154" s="25"/>
      <c r="Z154" s="25" t="n">
        <v>0</v>
      </c>
      <c r="AA154" s="25"/>
      <c r="AB154" s="25" t="n">
        <v>0</v>
      </c>
      <c r="AC154" s="25"/>
      <c r="AD154" s="25" t="n">
        <v>0</v>
      </c>
      <c r="AE154" s="25"/>
      <c r="AF154" s="25" t="n">
        <v>0</v>
      </c>
      <c r="AG154" s="25"/>
      <c r="AH154" s="25" t="n">
        <v>0</v>
      </c>
      <c r="AI154" s="25"/>
      <c r="AJ154" s="25" t="n">
        <v>0</v>
      </c>
      <c r="AK154" s="25"/>
      <c r="AL154" s="25" t="n">
        <v>0</v>
      </c>
      <c r="AM154" s="25"/>
      <c r="AN154" s="25" t="n">
        <v>0</v>
      </c>
      <c r="AO154" s="25"/>
      <c r="AP154" s="25" t="n">
        <v>0</v>
      </c>
      <c r="AQ154" s="25"/>
      <c r="AR154" s="25" t="n">
        <v>0</v>
      </c>
      <c r="AS154" s="25"/>
      <c r="AT154" s="25" t="n">
        <v>0</v>
      </c>
      <c r="AU154" s="25"/>
      <c r="AV154" s="25" t="n">
        <v>0</v>
      </c>
      <c r="AW154" s="25"/>
      <c r="AX154" s="25" t="n">
        <v>0</v>
      </c>
      <c r="AY154" s="25"/>
      <c r="AZ154" s="25" t="n">
        <v>0</v>
      </c>
      <c r="BA154" s="25"/>
      <c r="BB154" s="25" t="n">
        <v>0</v>
      </c>
      <c r="BC154" s="26" t="n">
        <v>28</v>
      </c>
      <c r="BD154" s="26" t="n">
        <v>784</v>
      </c>
      <c r="BE154" s="27" t="n">
        <v>784</v>
      </c>
      <c r="BF154" s="25" t="n">
        <v>0</v>
      </c>
      <c r="BG154" s="28" t="n">
        <v>28</v>
      </c>
      <c r="BH154" s="29" t="n">
        <v>0</v>
      </c>
      <c r="BI154" s="30" t="n">
        <v>784</v>
      </c>
      <c r="BJ154" s="31" t="n">
        <v>0</v>
      </c>
      <c r="BK154" s="32"/>
      <c r="BL154" s="32"/>
    </row>
    <row r="155" customFormat="false" ht="15" hidden="false" customHeight="false" outlineLevel="0" collapsed="false">
      <c r="A155" s="0" t="n">
        <v>40</v>
      </c>
      <c r="B155" s="16" t="s">
        <v>45</v>
      </c>
      <c r="C155" s="17" t="s">
        <v>46</v>
      </c>
      <c r="D155" s="17" t="s">
        <v>47</v>
      </c>
      <c r="E155" s="18" t="n">
        <v>1789</v>
      </c>
      <c r="F155" s="17" t="s">
        <v>48</v>
      </c>
      <c r="G155" s="17" t="s">
        <v>48</v>
      </c>
      <c r="H155" s="17" t="n">
        <v>6</v>
      </c>
      <c r="I155" s="17" t="s">
        <v>76</v>
      </c>
      <c r="J155" s="19" t="s">
        <v>251</v>
      </c>
      <c r="K155" s="20"/>
      <c r="L155" s="20"/>
      <c r="M155" s="21"/>
      <c r="N155" s="22" t="n">
        <v>0</v>
      </c>
      <c r="O155" s="23"/>
      <c r="P155" s="24"/>
      <c r="Q155" s="25"/>
      <c r="R155" s="25"/>
      <c r="S155" s="25"/>
      <c r="T155" s="25" t="n">
        <v>0</v>
      </c>
      <c r="U155" s="25"/>
      <c r="V155" s="25" t="n">
        <v>0</v>
      </c>
      <c r="W155" s="25"/>
      <c r="X155" s="25" t="n">
        <v>0</v>
      </c>
      <c r="Y155" s="25"/>
      <c r="Z155" s="25" t="n">
        <v>0</v>
      </c>
      <c r="AA155" s="25"/>
      <c r="AB155" s="25" t="n">
        <v>0</v>
      </c>
      <c r="AC155" s="25"/>
      <c r="AD155" s="25" t="n">
        <v>0</v>
      </c>
      <c r="AE155" s="25"/>
      <c r="AF155" s="25" t="n">
        <v>0</v>
      </c>
      <c r="AG155" s="25"/>
      <c r="AH155" s="25" t="n">
        <v>62</v>
      </c>
      <c r="AI155" s="25"/>
      <c r="AJ155" s="25" t="n">
        <v>0</v>
      </c>
      <c r="AK155" s="25"/>
      <c r="AL155" s="25" t="n">
        <v>0</v>
      </c>
      <c r="AM155" s="25"/>
      <c r="AN155" s="25" t="n">
        <v>0</v>
      </c>
      <c r="AO155" s="25"/>
      <c r="AP155" s="25" t="n">
        <v>0</v>
      </c>
      <c r="AQ155" s="25"/>
      <c r="AR155" s="25" t="n">
        <v>0</v>
      </c>
      <c r="AS155" s="25"/>
      <c r="AT155" s="25" t="n">
        <v>0</v>
      </c>
      <c r="AU155" s="25"/>
      <c r="AV155" s="25" t="n">
        <v>0</v>
      </c>
      <c r="AW155" s="25"/>
      <c r="AX155" s="25" t="n">
        <v>0</v>
      </c>
      <c r="AY155" s="25"/>
      <c r="AZ155" s="25" t="n">
        <v>0</v>
      </c>
      <c r="BA155" s="25"/>
      <c r="BB155" s="25" t="n">
        <v>0</v>
      </c>
      <c r="BC155" s="26"/>
      <c r="BD155" s="26" t="n">
        <v>62</v>
      </c>
      <c r="BE155" s="27" t="n">
        <v>62</v>
      </c>
      <c r="BF155" s="25" t="n">
        <v>0</v>
      </c>
      <c r="BG155" s="28" t="n">
        <v>0</v>
      </c>
      <c r="BH155" s="29" t="n">
        <v>0</v>
      </c>
      <c r="BI155" s="30" t="n">
        <v>0</v>
      </c>
      <c r="BJ155" s="31" t="n">
        <v>62</v>
      </c>
      <c r="BK155" s="32" t="s">
        <v>62</v>
      </c>
      <c r="BL155" s="32"/>
    </row>
    <row r="156" customFormat="false" ht="15" hidden="false" customHeight="false" outlineLevel="0" collapsed="false">
      <c r="A156" s="0" t="n">
        <v>41</v>
      </c>
      <c r="B156" s="16" t="s">
        <v>45</v>
      </c>
      <c r="C156" s="17" t="s">
        <v>46</v>
      </c>
      <c r="D156" s="17" t="s">
        <v>47</v>
      </c>
      <c r="E156" s="18" t="n">
        <v>1789</v>
      </c>
      <c r="F156" s="17" t="s">
        <v>48</v>
      </c>
      <c r="G156" s="17" t="s">
        <v>48</v>
      </c>
      <c r="H156" s="17" t="n">
        <v>6</v>
      </c>
      <c r="I156" s="17" t="s">
        <v>78</v>
      </c>
      <c r="J156" s="19" t="s">
        <v>252</v>
      </c>
      <c r="K156" s="20"/>
      <c r="L156" s="20"/>
      <c r="M156" s="21"/>
      <c r="N156" s="22" t="n">
        <v>0</v>
      </c>
      <c r="O156" s="23" t="s">
        <v>57</v>
      </c>
      <c r="P156" s="24" t="s">
        <v>110</v>
      </c>
      <c r="Q156" s="25" t="n">
        <v>100</v>
      </c>
      <c r="R156" s="25" t="n">
        <v>130</v>
      </c>
      <c r="S156" s="25"/>
      <c r="T156" s="25" t="n">
        <v>0</v>
      </c>
      <c r="U156" s="25"/>
      <c r="V156" s="25" t="n">
        <v>0</v>
      </c>
      <c r="W156" s="25"/>
      <c r="X156" s="25" t="n">
        <v>0</v>
      </c>
      <c r="Y156" s="25"/>
      <c r="Z156" s="25" t="n">
        <v>0</v>
      </c>
      <c r="AA156" s="25"/>
      <c r="AB156" s="25" t="n">
        <v>0</v>
      </c>
      <c r="AC156" s="25"/>
      <c r="AD156" s="25" t="n">
        <v>0</v>
      </c>
      <c r="AE156" s="25"/>
      <c r="AF156" s="25" t="n">
        <v>0</v>
      </c>
      <c r="AG156" s="25"/>
      <c r="AH156" s="25" t="n">
        <v>0</v>
      </c>
      <c r="AI156" s="25"/>
      <c r="AJ156" s="25" t="n">
        <v>0</v>
      </c>
      <c r="AK156" s="25"/>
      <c r="AL156" s="25" t="n">
        <v>0</v>
      </c>
      <c r="AM156" s="25"/>
      <c r="AN156" s="25" t="n">
        <v>0</v>
      </c>
      <c r="AO156" s="25"/>
      <c r="AP156" s="25" t="n">
        <v>0</v>
      </c>
      <c r="AQ156" s="25"/>
      <c r="AR156" s="25" t="n">
        <v>0</v>
      </c>
      <c r="AS156" s="25"/>
      <c r="AT156" s="25" t="n">
        <v>0</v>
      </c>
      <c r="AU156" s="25"/>
      <c r="AV156" s="25" t="n">
        <v>0</v>
      </c>
      <c r="AW156" s="25"/>
      <c r="AX156" s="25" t="n">
        <v>0</v>
      </c>
      <c r="AY156" s="25"/>
      <c r="AZ156" s="25" t="n">
        <v>0</v>
      </c>
      <c r="BA156" s="25"/>
      <c r="BB156" s="25" t="n">
        <v>0</v>
      </c>
      <c r="BC156" s="26"/>
      <c r="BD156" s="26"/>
      <c r="BE156" s="27" t="n">
        <v>0</v>
      </c>
      <c r="BF156" s="25" t="n">
        <v>0</v>
      </c>
      <c r="BG156" s="28" t="n">
        <v>0</v>
      </c>
      <c r="BH156" s="29" t="n">
        <v>0</v>
      </c>
      <c r="BI156" s="30" t="n">
        <v>0</v>
      </c>
      <c r="BJ156" s="31" t="n">
        <v>0</v>
      </c>
      <c r="BK156" s="32"/>
      <c r="BL156" s="32"/>
    </row>
    <row r="157" customFormat="false" ht="15" hidden="false" customHeight="false" outlineLevel="0" collapsed="false">
      <c r="A157" s="0" t="n">
        <v>42</v>
      </c>
      <c r="B157" s="16" t="s">
        <v>45</v>
      </c>
      <c r="C157" s="17" t="s">
        <v>46</v>
      </c>
      <c r="D157" s="17" t="s">
        <v>47</v>
      </c>
      <c r="E157" s="18" t="n">
        <v>1789</v>
      </c>
      <c r="F157" s="17" t="s">
        <v>48</v>
      </c>
      <c r="G157" s="17" t="s">
        <v>48</v>
      </c>
      <c r="H157" s="17" t="n">
        <v>6</v>
      </c>
      <c r="I157" s="17" t="s">
        <v>78</v>
      </c>
      <c r="J157" s="19" t="s">
        <v>253</v>
      </c>
      <c r="K157" s="20"/>
      <c r="L157" s="20"/>
      <c r="M157" s="21"/>
      <c r="N157" s="22" t="n">
        <v>0</v>
      </c>
      <c r="O157" s="23"/>
      <c r="P157" s="24"/>
      <c r="Q157" s="25"/>
      <c r="R157" s="25"/>
      <c r="S157" s="25"/>
      <c r="T157" s="25" t="n">
        <v>839</v>
      </c>
      <c r="U157" s="25"/>
      <c r="V157" s="25" t="n">
        <v>0</v>
      </c>
      <c r="W157" s="25"/>
      <c r="X157" s="25" t="n">
        <v>0</v>
      </c>
      <c r="Y157" s="25"/>
      <c r="Z157" s="25" t="n">
        <v>0</v>
      </c>
      <c r="AA157" s="25"/>
      <c r="AB157" s="25" t="n">
        <v>0</v>
      </c>
      <c r="AC157" s="25"/>
      <c r="AD157" s="25" t="n">
        <v>0</v>
      </c>
      <c r="AE157" s="25"/>
      <c r="AF157" s="25" t="n">
        <v>0</v>
      </c>
      <c r="AG157" s="25"/>
      <c r="AH157" s="25" t="n">
        <v>0</v>
      </c>
      <c r="AI157" s="25"/>
      <c r="AJ157" s="25" t="n">
        <v>0</v>
      </c>
      <c r="AK157" s="25"/>
      <c r="AL157" s="25" t="n">
        <v>0</v>
      </c>
      <c r="AM157" s="25"/>
      <c r="AN157" s="25" t="n">
        <v>0</v>
      </c>
      <c r="AO157" s="25"/>
      <c r="AP157" s="25" t="n">
        <v>0</v>
      </c>
      <c r="AQ157" s="25"/>
      <c r="AR157" s="25" t="n">
        <v>0</v>
      </c>
      <c r="AS157" s="25"/>
      <c r="AT157" s="25" t="n">
        <v>0</v>
      </c>
      <c r="AU157" s="25"/>
      <c r="AV157" s="25" t="n">
        <v>0</v>
      </c>
      <c r="AW157" s="25"/>
      <c r="AX157" s="25" t="n">
        <v>0</v>
      </c>
      <c r="AY157" s="25"/>
      <c r="AZ157" s="25" t="n">
        <v>0</v>
      </c>
      <c r="BA157" s="25"/>
      <c r="BB157" s="25" t="n">
        <v>0</v>
      </c>
      <c r="BC157" s="26"/>
      <c r="BD157" s="26" t="n">
        <v>839</v>
      </c>
      <c r="BE157" s="27" t="n">
        <v>839</v>
      </c>
      <c r="BF157" s="25" t="n">
        <v>0</v>
      </c>
      <c r="BG157" s="28" t="n">
        <v>0</v>
      </c>
      <c r="BH157" s="29" t="n">
        <v>0</v>
      </c>
      <c r="BI157" s="30" t="n">
        <v>0</v>
      </c>
      <c r="BJ157" s="31" t="n">
        <v>839</v>
      </c>
      <c r="BK157" s="32" t="s">
        <v>62</v>
      </c>
      <c r="BL157" s="32"/>
    </row>
    <row r="158" customFormat="false" ht="15" hidden="false" customHeight="false" outlineLevel="0" collapsed="false">
      <c r="A158" s="0" t="n">
        <v>43</v>
      </c>
      <c r="B158" s="16" t="s">
        <v>45</v>
      </c>
      <c r="C158" s="17" t="s">
        <v>46</v>
      </c>
      <c r="D158" s="17" t="s">
        <v>47</v>
      </c>
      <c r="E158" s="18" t="n">
        <v>1789</v>
      </c>
      <c r="F158" s="17" t="s">
        <v>48</v>
      </c>
      <c r="G158" s="17" t="s">
        <v>48</v>
      </c>
      <c r="H158" s="17" t="n">
        <v>6</v>
      </c>
      <c r="I158" s="17" t="s">
        <v>52</v>
      </c>
      <c r="J158" s="19" t="s">
        <v>254</v>
      </c>
      <c r="K158" s="20"/>
      <c r="L158" s="20"/>
      <c r="M158" s="21"/>
      <c r="N158" s="22" t="n">
        <v>0</v>
      </c>
      <c r="O158" s="23"/>
      <c r="P158" s="24"/>
      <c r="Q158" s="25"/>
      <c r="R158" s="25"/>
      <c r="S158" s="25"/>
      <c r="T158" s="25" t="n">
        <v>0</v>
      </c>
      <c r="U158" s="25"/>
      <c r="V158" s="25" t="n">
        <v>0</v>
      </c>
      <c r="W158" s="25"/>
      <c r="X158" s="25" t="n">
        <v>0</v>
      </c>
      <c r="Y158" s="25"/>
      <c r="Z158" s="25" t="n">
        <v>0</v>
      </c>
      <c r="AA158" s="25"/>
      <c r="AB158" s="25" t="n">
        <v>0</v>
      </c>
      <c r="AC158" s="25"/>
      <c r="AD158" s="25" t="n">
        <v>0</v>
      </c>
      <c r="AE158" s="25"/>
      <c r="AF158" s="25" t="n">
        <v>0</v>
      </c>
      <c r="AG158" s="25"/>
      <c r="AH158" s="25" t="n">
        <v>1820</v>
      </c>
      <c r="AI158" s="25"/>
      <c r="AJ158" s="25" t="n">
        <v>280</v>
      </c>
      <c r="AK158" s="25"/>
      <c r="AL158" s="25" t="n">
        <v>348</v>
      </c>
      <c r="AM158" s="25"/>
      <c r="AN158" s="25" t="n">
        <v>0</v>
      </c>
      <c r="AO158" s="25"/>
      <c r="AP158" s="25" t="n">
        <v>0</v>
      </c>
      <c r="AQ158" s="25"/>
      <c r="AR158" s="25" t="n">
        <v>0</v>
      </c>
      <c r="AS158" s="25"/>
      <c r="AT158" s="25" t="n">
        <v>198</v>
      </c>
      <c r="AU158" s="25"/>
      <c r="AV158" s="25" t="n">
        <v>0</v>
      </c>
      <c r="AW158" s="25"/>
      <c r="AX158" s="25" t="n">
        <v>274</v>
      </c>
      <c r="AY158" s="25"/>
      <c r="AZ158" s="25" t="n">
        <v>154</v>
      </c>
      <c r="BA158" s="25"/>
      <c r="BB158" s="25" t="n">
        <v>232</v>
      </c>
      <c r="BC158" s="26"/>
      <c r="BD158" s="26" t="n">
        <v>3306</v>
      </c>
      <c r="BE158" s="27" t="n">
        <v>3306</v>
      </c>
      <c r="BF158" s="25" t="n">
        <v>0</v>
      </c>
      <c r="BG158" s="28" t="n">
        <v>0</v>
      </c>
      <c r="BH158" s="29" t="n">
        <v>0</v>
      </c>
      <c r="BI158" s="30" t="n">
        <v>0</v>
      </c>
      <c r="BJ158" s="31" t="n">
        <v>3306</v>
      </c>
      <c r="BK158" s="32" t="s">
        <v>62</v>
      </c>
      <c r="BL158" s="32"/>
    </row>
    <row r="159" customFormat="false" ht="15" hidden="false" customHeight="false" outlineLevel="0" collapsed="false">
      <c r="A159" s="0" t="n">
        <v>1</v>
      </c>
      <c r="B159" s="16" t="s">
        <v>45</v>
      </c>
      <c r="C159" s="17" t="s">
        <v>46</v>
      </c>
      <c r="D159" s="17" t="s">
        <v>47</v>
      </c>
      <c r="E159" s="18" t="n">
        <v>1789</v>
      </c>
      <c r="F159" s="17" t="s">
        <v>48</v>
      </c>
      <c r="G159" s="17" t="s">
        <v>48</v>
      </c>
      <c r="H159" s="17" t="n">
        <v>7</v>
      </c>
      <c r="I159" s="17" t="s">
        <v>69</v>
      </c>
      <c r="J159" s="19" t="s">
        <v>255</v>
      </c>
      <c r="K159" s="20" t="n">
        <v>35</v>
      </c>
      <c r="L159" s="20"/>
      <c r="M159" s="21"/>
      <c r="N159" s="22" t="n">
        <v>35</v>
      </c>
      <c r="O159" s="23" t="s">
        <v>51</v>
      </c>
      <c r="P159" s="24"/>
      <c r="Q159" s="25"/>
      <c r="R159" s="25"/>
      <c r="S159" s="25" t="n">
        <v>75</v>
      </c>
      <c r="T159" s="25" t="n">
        <v>2625</v>
      </c>
      <c r="U159" s="25"/>
      <c r="V159" s="25" t="n">
        <v>0</v>
      </c>
      <c r="W159" s="25"/>
      <c r="X159" s="25" t="n">
        <v>0</v>
      </c>
      <c r="Y159" s="25"/>
      <c r="Z159" s="25" t="n">
        <v>0</v>
      </c>
      <c r="AA159" s="25"/>
      <c r="AB159" s="25" t="n">
        <v>0</v>
      </c>
      <c r="AC159" s="25"/>
      <c r="AD159" s="25" t="n">
        <v>0</v>
      </c>
      <c r="AE159" s="25"/>
      <c r="AF159" s="25" t="n">
        <v>0</v>
      </c>
      <c r="AG159" s="25"/>
      <c r="AH159" s="25" t="n">
        <v>0</v>
      </c>
      <c r="AI159" s="25"/>
      <c r="AJ159" s="25" t="n">
        <v>0</v>
      </c>
      <c r="AK159" s="25"/>
      <c r="AL159" s="25" t="n">
        <v>0</v>
      </c>
      <c r="AM159" s="25"/>
      <c r="AN159" s="25" t="n">
        <v>0</v>
      </c>
      <c r="AO159" s="25"/>
      <c r="AP159" s="25" t="n">
        <v>0</v>
      </c>
      <c r="AQ159" s="25"/>
      <c r="AR159" s="25" t="n">
        <v>0</v>
      </c>
      <c r="AS159" s="25"/>
      <c r="AT159" s="25" t="n">
        <v>0</v>
      </c>
      <c r="AU159" s="25"/>
      <c r="AV159" s="25" t="n">
        <v>0</v>
      </c>
      <c r="AW159" s="25"/>
      <c r="AX159" s="25" t="n">
        <v>0</v>
      </c>
      <c r="AY159" s="25"/>
      <c r="AZ159" s="25" t="n">
        <v>0</v>
      </c>
      <c r="BA159" s="25"/>
      <c r="BB159" s="25" t="n">
        <v>0</v>
      </c>
      <c r="BC159" s="26" t="n">
        <v>75</v>
      </c>
      <c r="BD159" s="26" t="n">
        <v>2625</v>
      </c>
      <c r="BE159" s="27" t="n">
        <v>2625</v>
      </c>
      <c r="BF159" s="25" t="n">
        <v>0</v>
      </c>
      <c r="BG159" s="28" t="n">
        <v>75</v>
      </c>
      <c r="BH159" s="29" t="n">
        <v>0</v>
      </c>
      <c r="BI159" s="30" t="n">
        <v>2625</v>
      </c>
      <c r="BJ159" s="31" t="n">
        <v>0</v>
      </c>
      <c r="BK159" s="32"/>
      <c r="BL159" s="32"/>
    </row>
    <row r="160" customFormat="false" ht="15" hidden="false" customHeight="false" outlineLevel="0" collapsed="false">
      <c r="A160" s="0" t="n">
        <v>2</v>
      </c>
      <c r="B160" s="16" t="s">
        <v>45</v>
      </c>
      <c r="C160" s="17" t="s">
        <v>46</v>
      </c>
      <c r="D160" s="17" t="s">
        <v>47</v>
      </c>
      <c r="E160" s="18" t="n">
        <v>1789</v>
      </c>
      <c r="F160" s="17" t="s">
        <v>48</v>
      </c>
      <c r="G160" s="17" t="s">
        <v>48</v>
      </c>
      <c r="H160" s="17" t="n">
        <v>7</v>
      </c>
      <c r="I160" s="17" t="s">
        <v>76</v>
      </c>
      <c r="J160" s="19" t="s">
        <v>256</v>
      </c>
      <c r="K160" s="20" t="n">
        <v>6</v>
      </c>
      <c r="L160" s="20"/>
      <c r="M160" s="21"/>
      <c r="N160" s="22" t="n">
        <v>6</v>
      </c>
      <c r="O160" s="23" t="s">
        <v>57</v>
      </c>
      <c r="P160" s="24" t="s">
        <v>94</v>
      </c>
      <c r="Q160" s="25" t="n">
        <v>95</v>
      </c>
      <c r="R160" s="25" t="n">
        <v>570</v>
      </c>
      <c r="S160" s="25"/>
      <c r="T160" s="25" t="n">
        <v>0</v>
      </c>
      <c r="U160" s="25"/>
      <c r="V160" s="25" t="n">
        <v>0</v>
      </c>
      <c r="W160" s="25"/>
      <c r="X160" s="25" t="n">
        <v>0</v>
      </c>
      <c r="Y160" s="25"/>
      <c r="Z160" s="25" t="n">
        <v>0</v>
      </c>
      <c r="AA160" s="25"/>
      <c r="AB160" s="25" t="n">
        <v>0</v>
      </c>
      <c r="AC160" s="25"/>
      <c r="AD160" s="25" t="n">
        <v>0</v>
      </c>
      <c r="AE160" s="25"/>
      <c r="AF160" s="25" t="n">
        <v>0</v>
      </c>
      <c r="AG160" s="25"/>
      <c r="AH160" s="25" t="n">
        <v>0</v>
      </c>
      <c r="AI160" s="25"/>
      <c r="AJ160" s="25" t="n">
        <v>0</v>
      </c>
      <c r="AK160" s="25"/>
      <c r="AL160" s="25" t="n">
        <v>0</v>
      </c>
      <c r="AM160" s="25"/>
      <c r="AN160" s="25" t="n">
        <v>0</v>
      </c>
      <c r="AO160" s="25"/>
      <c r="AP160" s="25" t="n">
        <v>0</v>
      </c>
      <c r="AQ160" s="25"/>
      <c r="AR160" s="25" t="n">
        <v>0</v>
      </c>
      <c r="AS160" s="25"/>
      <c r="AT160" s="25" t="n">
        <v>0</v>
      </c>
      <c r="AU160" s="25"/>
      <c r="AV160" s="25" t="n">
        <v>0</v>
      </c>
      <c r="AW160" s="25"/>
      <c r="AX160" s="25" t="n">
        <v>0</v>
      </c>
      <c r="AY160" s="25"/>
      <c r="AZ160" s="25" t="n">
        <v>0</v>
      </c>
      <c r="BA160" s="25"/>
      <c r="BB160" s="25" t="n">
        <v>0</v>
      </c>
      <c r="BC160" s="26"/>
      <c r="BD160" s="26"/>
      <c r="BE160" s="27" t="n">
        <v>0</v>
      </c>
      <c r="BF160" s="25" t="n">
        <v>0</v>
      </c>
      <c r="BG160" s="28" t="n">
        <v>0</v>
      </c>
      <c r="BH160" s="29" t="n">
        <v>0</v>
      </c>
      <c r="BI160" s="30" t="n">
        <v>0</v>
      </c>
      <c r="BJ160" s="31" t="n">
        <v>0</v>
      </c>
      <c r="BK160" s="32"/>
      <c r="BL160" s="32"/>
    </row>
    <row r="161" customFormat="false" ht="15" hidden="false" customHeight="false" outlineLevel="0" collapsed="false">
      <c r="A161" s="0" t="n">
        <v>3</v>
      </c>
      <c r="B161" s="16" t="s">
        <v>45</v>
      </c>
      <c r="C161" s="17" t="s">
        <v>46</v>
      </c>
      <c r="D161" s="17" t="s">
        <v>47</v>
      </c>
      <c r="E161" s="18" t="n">
        <v>1789</v>
      </c>
      <c r="F161" s="17" t="s">
        <v>48</v>
      </c>
      <c r="G161" s="17" t="s">
        <v>48</v>
      </c>
      <c r="H161" s="17" t="n">
        <v>7</v>
      </c>
      <c r="I161" s="17" t="s">
        <v>78</v>
      </c>
      <c r="J161" s="19" t="s">
        <v>257</v>
      </c>
      <c r="K161" s="20"/>
      <c r="L161" s="20"/>
      <c r="M161" s="21"/>
      <c r="N161" s="22" t="n">
        <v>0</v>
      </c>
      <c r="O161" s="23"/>
      <c r="P161" s="24"/>
      <c r="Q161" s="25"/>
      <c r="R161" s="25"/>
      <c r="S161" s="25"/>
      <c r="T161" s="25" t="n">
        <v>1370</v>
      </c>
      <c r="U161" s="25"/>
      <c r="V161" s="25" t="n">
        <v>0</v>
      </c>
      <c r="W161" s="25"/>
      <c r="X161" s="25" t="n">
        <v>0</v>
      </c>
      <c r="Y161" s="25"/>
      <c r="Z161" s="25" t="n">
        <v>0</v>
      </c>
      <c r="AA161" s="25"/>
      <c r="AB161" s="25" t="n">
        <v>0</v>
      </c>
      <c r="AC161" s="25"/>
      <c r="AD161" s="25" t="n">
        <v>0</v>
      </c>
      <c r="AE161" s="25"/>
      <c r="AF161" s="25" t="n">
        <v>0</v>
      </c>
      <c r="AG161" s="25"/>
      <c r="AH161" s="25" t="n">
        <v>0</v>
      </c>
      <c r="AI161" s="25"/>
      <c r="AJ161" s="25" t="n">
        <v>0</v>
      </c>
      <c r="AK161" s="25"/>
      <c r="AL161" s="25" t="n">
        <v>0</v>
      </c>
      <c r="AM161" s="25"/>
      <c r="AN161" s="25" t="n">
        <v>0</v>
      </c>
      <c r="AO161" s="25"/>
      <c r="AP161" s="25" t="n">
        <v>0</v>
      </c>
      <c r="AQ161" s="25"/>
      <c r="AR161" s="25" t="n">
        <v>0</v>
      </c>
      <c r="AS161" s="25"/>
      <c r="AT161" s="25" t="n">
        <v>0</v>
      </c>
      <c r="AU161" s="25"/>
      <c r="AV161" s="25" t="n">
        <v>0</v>
      </c>
      <c r="AW161" s="25"/>
      <c r="AX161" s="25" t="n">
        <v>0</v>
      </c>
      <c r="AY161" s="25"/>
      <c r="AZ161" s="25" t="n">
        <v>0</v>
      </c>
      <c r="BA161" s="25"/>
      <c r="BB161" s="25" t="n">
        <v>0</v>
      </c>
      <c r="BC161" s="26"/>
      <c r="BD161" s="26" t="n">
        <v>370</v>
      </c>
      <c r="BE161" s="27" t="n">
        <v>1370</v>
      </c>
      <c r="BF161" s="25" t="n">
        <v>-1000</v>
      </c>
      <c r="BG161" s="28" t="n">
        <v>0</v>
      </c>
      <c r="BH161" s="29" t="n">
        <v>0</v>
      </c>
      <c r="BI161" s="30" t="n">
        <v>0</v>
      </c>
      <c r="BJ161" s="31" t="n">
        <v>370</v>
      </c>
      <c r="BK161" s="32" t="s">
        <v>62</v>
      </c>
      <c r="BL161" s="32"/>
    </row>
    <row r="162" customFormat="false" ht="15" hidden="false" customHeight="false" outlineLevel="0" collapsed="false">
      <c r="A162" s="0" t="n">
        <v>4</v>
      </c>
      <c r="B162" s="16" t="s">
        <v>45</v>
      </c>
      <c r="C162" s="17" t="s">
        <v>46</v>
      </c>
      <c r="D162" s="17" t="s">
        <v>47</v>
      </c>
      <c r="E162" s="18" t="n">
        <v>1789</v>
      </c>
      <c r="F162" s="17" t="s">
        <v>48</v>
      </c>
      <c r="G162" s="17" t="s">
        <v>48</v>
      </c>
      <c r="H162" s="17" t="n">
        <v>7</v>
      </c>
      <c r="I162" s="17" t="s">
        <v>78</v>
      </c>
      <c r="J162" s="19" t="s">
        <v>258</v>
      </c>
      <c r="K162" s="20" t="n">
        <v>25</v>
      </c>
      <c r="L162" s="20"/>
      <c r="M162" s="21"/>
      <c r="N162" s="22" t="n">
        <v>25</v>
      </c>
      <c r="O162" s="23" t="s">
        <v>51</v>
      </c>
      <c r="P162" s="24"/>
      <c r="Q162" s="25"/>
      <c r="R162" s="25"/>
      <c r="S162" s="25" t="n">
        <v>223.75</v>
      </c>
      <c r="T162" s="25" t="n">
        <v>5594</v>
      </c>
      <c r="U162" s="25"/>
      <c r="V162" s="25" t="n">
        <v>0</v>
      </c>
      <c r="W162" s="25"/>
      <c r="X162" s="25" t="n">
        <v>0</v>
      </c>
      <c r="Y162" s="25"/>
      <c r="Z162" s="25" t="n">
        <v>0</v>
      </c>
      <c r="AA162" s="25"/>
      <c r="AB162" s="25" t="n">
        <v>0</v>
      </c>
      <c r="AC162" s="25"/>
      <c r="AD162" s="25" t="n">
        <v>0</v>
      </c>
      <c r="AE162" s="25"/>
      <c r="AF162" s="25" t="n">
        <v>0</v>
      </c>
      <c r="AG162" s="25"/>
      <c r="AH162" s="25" t="n">
        <v>0</v>
      </c>
      <c r="AI162" s="25"/>
      <c r="AJ162" s="25" t="n">
        <v>0</v>
      </c>
      <c r="AK162" s="25"/>
      <c r="AL162" s="25" t="n">
        <v>0</v>
      </c>
      <c r="AM162" s="25"/>
      <c r="AN162" s="25" t="n">
        <v>0</v>
      </c>
      <c r="AO162" s="25"/>
      <c r="AP162" s="25" t="n">
        <v>0</v>
      </c>
      <c r="AQ162" s="25"/>
      <c r="AR162" s="25" t="n">
        <v>0</v>
      </c>
      <c r="AS162" s="25"/>
      <c r="AT162" s="25" t="n">
        <v>0</v>
      </c>
      <c r="AU162" s="25"/>
      <c r="AV162" s="25" t="n">
        <v>0</v>
      </c>
      <c r="AW162" s="25"/>
      <c r="AX162" s="25" t="n">
        <v>0</v>
      </c>
      <c r="AY162" s="25"/>
      <c r="AZ162" s="25" t="n">
        <v>0</v>
      </c>
      <c r="BA162" s="25"/>
      <c r="BB162" s="25" t="n">
        <v>0</v>
      </c>
      <c r="BC162" s="26" t="n">
        <v>223.75</v>
      </c>
      <c r="BD162" s="26" t="n">
        <v>5594</v>
      </c>
      <c r="BE162" s="27" t="n">
        <v>5594</v>
      </c>
      <c r="BF162" s="25" t="n">
        <v>0</v>
      </c>
      <c r="BG162" s="28" t="n">
        <v>223.75</v>
      </c>
      <c r="BH162" s="29" t="n">
        <v>0</v>
      </c>
      <c r="BI162" s="30" t="n">
        <v>5593.75</v>
      </c>
      <c r="BJ162" s="31" t="n">
        <v>0.25</v>
      </c>
      <c r="BK162" s="32" t="s">
        <v>55</v>
      </c>
      <c r="BL162" s="32"/>
    </row>
    <row r="163" customFormat="false" ht="15" hidden="false" customHeight="false" outlineLevel="0" collapsed="false">
      <c r="A163" s="0" t="n">
        <v>5</v>
      </c>
      <c r="B163" s="16" t="s">
        <v>45</v>
      </c>
      <c r="C163" s="17" t="s">
        <v>46</v>
      </c>
      <c r="D163" s="17" t="s">
        <v>47</v>
      </c>
      <c r="E163" s="18" t="n">
        <v>1789</v>
      </c>
      <c r="F163" s="17" t="s">
        <v>48</v>
      </c>
      <c r="G163" s="17" t="s">
        <v>48</v>
      </c>
      <c r="H163" s="17" t="n">
        <v>7</v>
      </c>
      <c r="I163" s="17" t="s">
        <v>63</v>
      </c>
      <c r="J163" s="19" t="s">
        <v>259</v>
      </c>
      <c r="K163" s="20"/>
      <c r="L163" s="20"/>
      <c r="M163" s="21"/>
      <c r="N163" s="22" t="n">
        <v>0</v>
      </c>
      <c r="O163" s="23"/>
      <c r="P163" s="24"/>
      <c r="Q163" s="25"/>
      <c r="R163" s="25"/>
      <c r="S163" s="25"/>
      <c r="T163" s="25" t="n">
        <v>9971</v>
      </c>
      <c r="U163" s="25"/>
      <c r="V163" s="25" t="n">
        <v>0</v>
      </c>
      <c r="W163" s="25"/>
      <c r="X163" s="25" t="n">
        <v>0</v>
      </c>
      <c r="Y163" s="25"/>
      <c r="Z163" s="25" t="n">
        <v>0</v>
      </c>
      <c r="AA163" s="25"/>
      <c r="AB163" s="25" t="n">
        <v>0</v>
      </c>
      <c r="AC163" s="25"/>
      <c r="AD163" s="25" t="n">
        <v>0</v>
      </c>
      <c r="AE163" s="25"/>
      <c r="AF163" s="25" t="n">
        <v>0</v>
      </c>
      <c r="AG163" s="25"/>
      <c r="AH163" s="25" t="n">
        <v>0</v>
      </c>
      <c r="AI163" s="25"/>
      <c r="AJ163" s="25" t="n">
        <v>0</v>
      </c>
      <c r="AK163" s="25"/>
      <c r="AL163" s="25" t="n">
        <v>0</v>
      </c>
      <c r="AM163" s="25"/>
      <c r="AN163" s="25" t="n">
        <v>0</v>
      </c>
      <c r="AO163" s="25"/>
      <c r="AP163" s="25" t="n">
        <v>0</v>
      </c>
      <c r="AQ163" s="25"/>
      <c r="AR163" s="25" t="n">
        <v>0</v>
      </c>
      <c r="AS163" s="25"/>
      <c r="AT163" s="25" t="n">
        <v>0</v>
      </c>
      <c r="AU163" s="25"/>
      <c r="AV163" s="25" t="n">
        <v>0</v>
      </c>
      <c r="AW163" s="25"/>
      <c r="AX163" s="25" t="n">
        <v>0</v>
      </c>
      <c r="AY163" s="25"/>
      <c r="AZ163" s="25" t="n">
        <v>0</v>
      </c>
      <c r="BA163" s="25"/>
      <c r="BB163" s="25" t="n">
        <v>0</v>
      </c>
      <c r="BC163" s="26"/>
      <c r="BD163" s="26" t="n">
        <v>9971</v>
      </c>
      <c r="BE163" s="27" t="n">
        <v>9971</v>
      </c>
      <c r="BF163" s="25" t="n">
        <v>0</v>
      </c>
      <c r="BG163" s="28" t="n">
        <v>0</v>
      </c>
      <c r="BH163" s="29" t="n">
        <v>0</v>
      </c>
      <c r="BI163" s="30" t="n">
        <v>0</v>
      </c>
      <c r="BJ163" s="31" t="n">
        <v>9971</v>
      </c>
      <c r="BK163" s="32" t="s">
        <v>62</v>
      </c>
      <c r="BL163" s="32"/>
    </row>
    <row r="164" customFormat="false" ht="15" hidden="false" customHeight="false" outlineLevel="0" collapsed="false">
      <c r="A164" s="0" t="n">
        <v>6</v>
      </c>
      <c r="B164" s="16" t="s">
        <v>45</v>
      </c>
      <c r="C164" s="17" t="s">
        <v>46</v>
      </c>
      <c r="D164" s="17" t="s">
        <v>47</v>
      </c>
      <c r="E164" s="18" t="n">
        <v>1789</v>
      </c>
      <c r="F164" s="17" t="s">
        <v>48</v>
      </c>
      <c r="G164" s="17" t="s">
        <v>48</v>
      </c>
      <c r="H164" s="17" t="n">
        <v>7</v>
      </c>
      <c r="I164" s="17" t="s">
        <v>63</v>
      </c>
      <c r="J164" s="19" t="s">
        <v>260</v>
      </c>
      <c r="K164" s="20"/>
      <c r="L164" s="20"/>
      <c r="M164" s="21"/>
      <c r="N164" s="22" t="n">
        <v>0</v>
      </c>
      <c r="O164" s="23"/>
      <c r="P164" s="24"/>
      <c r="Q164" s="25"/>
      <c r="R164" s="25"/>
      <c r="S164" s="25"/>
      <c r="T164" s="25" t="n">
        <v>0</v>
      </c>
      <c r="U164" s="25"/>
      <c r="V164" s="25" t="n">
        <v>0</v>
      </c>
      <c r="W164" s="25"/>
      <c r="X164" s="25" t="n">
        <v>0</v>
      </c>
      <c r="Y164" s="25"/>
      <c r="Z164" s="25" t="n">
        <v>0</v>
      </c>
      <c r="AA164" s="25"/>
      <c r="AB164" s="25" t="n">
        <v>0</v>
      </c>
      <c r="AC164" s="25"/>
      <c r="AD164" s="25" t="n">
        <v>0</v>
      </c>
      <c r="AE164" s="25"/>
      <c r="AF164" s="25" t="n">
        <v>0</v>
      </c>
      <c r="AG164" s="25"/>
      <c r="AH164" s="25" t="n">
        <v>2170</v>
      </c>
      <c r="AI164" s="25"/>
      <c r="AJ164" s="25" t="n">
        <v>0</v>
      </c>
      <c r="AK164" s="25"/>
      <c r="AL164" s="25" t="n">
        <v>310</v>
      </c>
      <c r="AM164" s="25"/>
      <c r="AN164" s="25" t="n">
        <v>0</v>
      </c>
      <c r="AO164" s="25"/>
      <c r="AP164" s="25" t="n">
        <v>0</v>
      </c>
      <c r="AQ164" s="25"/>
      <c r="AR164" s="25" t="n">
        <v>0</v>
      </c>
      <c r="AS164" s="25"/>
      <c r="AT164" s="25" t="n">
        <v>375</v>
      </c>
      <c r="AU164" s="25"/>
      <c r="AV164" s="25" t="n">
        <v>0</v>
      </c>
      <c r="AW164" s="25"/>
      <c r="AX164" s="25" t="n">
        <v>0</v>
      </c>
      <c r="AY164" s="25"/>
      <c r="AZ164" s="25" t="n">
        <v>0</v>
      </c>
      <c r="BA164" s="25"/>
      <c r="BB164" s="25" t="n">
        <v>5400</v>
      </c>
      <c r="BC164" s="26"/>
      <c r="BD164" s="26" t="n">
        <v>8255</v>
      </c>
      <c r="BE164" s="27" t="n">
        <v>8255</v>
      </c>
      <c r="BF164" s="25" t="n">
        <v>0</v>
      </c>
      <c r="BG164" s="28" t="n">
        <v>0</v>
      </c>
      <c r="BH164" s="29" t="n">
        <v>0</v>
      </c>
      <c r="BI164" s="30" t="n">
        <v>0</v>
      </c>
      <c r="BJ164" s="31" t="n">
        <v>8255</v>
      </c>
      <c r="BK164" s="32" t="s">
        <v>62</v>
      </c>
      <c r="BL164" s="32"/>
    </row>
    <row r="165" customFormat="false" ht="15" hidden="false" customHeight="false" outlineLevel="0" collapsed="false">
      <c r="A165" s="0" t="n">
        <v>7</v>
      </c>
      <c r="B165" s="16" t="s">
        <v>45</v>
      </c>
      <c r="C165" s="17" t="s">
        <v>46</v>
      </c>
      <c r="D165" s="17" t="s">
        <v>47</v>
      </c>
      <c r="E165" s="18" t="n">
        <v>1789</v>
      </c>
      <c r="F165" s="17" t="s">
        <v>48</v>
      </c>
      <c r="G165" s="17" t="s">
        <v>48</v>
      </c>
      <c r="H165" s="17" t="n">
        <v>7</v>
      </c>
      <c r="I165" s="17" t="s">
        <v>78</v>
      </c>
      <c r="J165" s="19" t="s">
        <v>261</v>
      </c>
      <c r="K165" s="20" t="n">
        <v>12</v>
      </c>
      <c r="L165" s="20"/>
      <c r="M165" s="21"/>
      <c r="N165" s="22" t="n">
        <v>12</v>
      </c>
      <c r="O165" s="23" t="s">
        <v>51</v>
      </c>
      <c r="P165" s="24"/>
      <c r="Q165" s="25"/>
      <c r="R165" s="25"/>
      <c r="S165" s="25"/>
      <c r="T165" s="25" t="n">
        <v>0</v>
      </c>
      <c r="U165" s="25"/>
      <c r="V165" s="25" t="n">
        <v>0</v>
      </c>
      <c r="W165" s="25"/>
      <c r="X165" s="25" t="n">
        <v>0</v>
      </c>
      <c r="Y165" s="25"/>
      <c r="Z165" s="25" t="n">
        <v>0</v>
      </c>
      <c r="AA165" s="25"/>
      <c r="AB165" s="25" t="n">
        <v>0</v>
      </c>
      <c r="AC165" s="25"/>
      <c r="AD165" s="25" t="n">
        <v>0</v>
      </c>
      <c r="AE165" s="25"/>
      <c r="AF165" s="25" t="n">
        <v>0</v>
      </c>
      <c r="AG165" s="25" t="n">
        <v>20.55</v>
      </c>
      <c r="AH165" s="33" t="n">
        <v>283</v>
      </c>
      <c r="AI165" s="25"/>
      <c r="AJ165" s="25" t="n">
        <v>0</v>
      </c>
      <c r="AK165" s="25"/>
      <c r="AL165" s="25" t="n">
        <v>0</v>
      </c>
      <c r="AM165" s="25"/>
      <c r="AN165" s="25" t="n">
        <v>0</v>
      </c>
      <c r="AO165" s="25"/>
      <c r="AP165" s="25" t="n">
        <v>0</v>
      </c>
      <c r="AQ165" s="25"/>
      <c r="AR165" s="25" t="n">
        <v>0</v>
      </c>
      <c r="AS165" s="25"/>
      <c r="AT165" s="25" t="n">
        <v>0</v>
      </c>
      <c r="AU165" s="25"/>
      <c r="AV165" s="25" t="n">
        <v>0</v>
      </c>
      <c r="AW165" s="25"/>
      <c r="AX165" s="25" t="n">
        <v>0</v>
      </c>
      <c r="AY165" s="25"/>
      <c r="AZ165" s="25" t="n">
        <v>0</v>
      </c>
      <c r="BA165" s="25"/>
      <c r="BB165" s="25" t="n">
        <v>0</v>
      </c>
      <c r="BC165" s="26" t="n">
        <v>23.55</v>
      </c>
      <c r="BD165" s="26" t="n">
        <v>283</v>
      </c>
      <c r="BE165" s="27" t="n">
        <v>283</v>
      </c>
      <c r="BF165" s="25" t="n">
        <v>0</v>
      </c>
      <c r="BG165" s="28" t="n">
        <v>20.55</v>
      </c>
      <c r="BH165" s="29" t="n">
        <v>3</v>
      </c>
      <c r="BI165" s="30" t="n">
        <v>246.6</v>
      </c>
      <c r="BJ165" s="31" t="n">
        <v>36.4</v>
      </c>
      <c r="BK165" s="32" t="s">
        <v>55</v>
      </c>
      <c r="BL165" s="32"/>
    </row>
    <row r="166" customFormat="false" ht="15" hidden="false" customHeight="false" outlineLevel="0" collapsed="false">
      <c r="A166" s="0" t="n">
        <v>8</v>
      </c>
      <c r="B166" s="16" t="s">
        <v>45</v>
      </c>
      <c r="C166" s="17" t="s">
        <v>46</v>
      </c>
      <c r="D166" s="17" t="s">
        <v>47</v>
      </c>
      <c r="E166" s="18" t="n">
        <v>1789</v>
      </c>
      <c r="F166" s="17" t="s">
        <v>48</v>
      </c>
      <c r="G166" s="17" t="s">
        <v>48</v>
      </c>
      <c r="H166" s="17" t="n">
        <v>7</v>
      </c>
      <c r="I166" s="17" t="s">
        <v>52</v>
      </c>
      <c r="J166" s="19" t="s">
        <v>262</v>
      </c>
      <c r="K166" s="20" t="n">
        <v>55</v>
      </c>
      <c r="L166" s="20"/>
      <c r="M166" s="21"/>
      <c r="N166" s="22" t="n">
        <v>55</v>
      </c>
      <c r="O166" s="23" t="s">
        <v>51</v>
      </c>
      <c r="P166" s="24" t="s">
        <v>73</v>
      </c>
      <c r="Q166" s="25" t="n">
        <v>26.32</v>
      </c>
      <c r="R166" s="25" t="n">
        <v>1448</v>
      </c>
      <c r="S166" s="25" t="n">
        <v>96.7</v>
      </c>
      <c r="T166" s="25" t="n">
        <v>5318</v>
      </c>
      <c r="U166" s="25"/>
      <c r="V166" s="25" t="n">
        <v>0</v>
      </c>
      <c r="W166" s="25"/>
      <c r="X166" s="25" t="n">
        <v>0</v>
      </c>
      <c r="Y166" s="25"/>
      <c r="Z166" s="25" t="n">
        <v>0</v>
      </c>
      <c r="AA166" s="25"/>
      <c r="AB166" s="25" t="n">
        <v>0</v>
      </c>
      <c r="AC166" s="25"/>
      <c r="AD166" s="25" t="n">
        <v>0</v>
      </c>
      <c r="AE166" s="25"/>
      <c r="AF166" s="25" t="n">
        <v>0</v>
      </c>
      <c r="AG166" s="25" t="n">
        <v>72.9</v>
      </c>
      <c r="AH166" s="25" t="n">
        <v>4009</v>
      </c>
      <c r="AI166" s="25"/>
      <c r="AJ166" s="25" t="n">
        <v>0</v>
      </c>
      <c r="AK166" s="25" t="n">
        <v>2.2</v>
      </c>
      <c r="AL166" s="25" t="n">
        <v>121</v>
      </c>
      <c r="AM166" s="25"/>
      <c r="AN166" s="25" t="n">
        <v>0</v>
      </c>
      <c r="AO166" s="25"/>
      <c r="AP166" s="25" t="n">
        <v>0</v>
      </c>
      <c r="AQ166" s="25"/>
      <c r="AR166" s="25" t="n">
        <v>0</v>
      </c>
      <c r="AS166" s="25" t="n">
        <v>63.7</v>
      </c>
      <c r="AT166" s="25" t="n">
        <v>3503</v>
      </c>
      <c r="AU166" s="25"/>
      <c r="AV166" s="25" t="n">
        <v>0</v>
      </c>
      <c r="AW166" s="25"/>
      <c r="AX166" s="25" t="n">
        <v>0</v>
      </c>
      <c r="AY166" s="25" t="n">
        <v>28.3</v>
      </c>
      <c r="AZ166" s="25" t="n">
        <v>1556</v>
      </c>
      <c r="BA166" s="25"/>
      <c r="BB166" s="25" t="n">
        <v>0</v>
      </c>
      <c r="BC166" s="26" t="n">
        <v>263.8</v>
      </c>
      <c r="BD166" s="26" t="n">
        <v>14507</v>
      </c>
      <c r="BE166" s="27" t="n">
        <v>14507</v>
      </c>
      <c r="BF166" s="25" t="n">
        <v>0</v>
      </c>
      <c r="BG166" s="28" t="n">
        <v>263.8</v>
      </c>
      <c r="BH166" s="29" t="n">
        <v>0</v>
      </c>
      <c r="BI166" s="30" t="n">
        <v>14509</v>
      </c>
      <c r="BJ166" s="31" t="n">
        <v>-2</v>
      </c>
      <c r="BK166" s="32" t="s">
        <v>55</v>
      </c>
      <c r="BL166" s="32"/>
    </row>
    <row r="167" customFormat="false" ht="15" hidden="false" customHeight="false" outlineLevel="0" collapsed="false">
      <c r="A167" s="0" t="n">
        <v>9</v>
      </c>
      <c r="B167" s="16" t="s">
        <v>45</v>
      </c>
      <c r="C167" s="17" t="s">
        <v>46</v>
      </c>
      <c r="D167" s="17" t="s">
        <v>47</v>
      </c>
      <c r="E167" s="18" t="n">
        <v>1789</v>
      </c>
      <c r="F167" s="17" t="s">
        <v>48</v>
      </c>
      <c r="G167" s="17" t="s">
        <v>48</v>
      </c>
      <c r="H167" s="17" t="n">
        <v>7</v>
      </c>
      <c r="I167" s="17" t="s">
        <v>78</v>
      </c>
      <c r="J167" s="19" t="s">
        <v>263</v>
      </c>
      <c r="K167" s="20"/>
      <c r="L167" s="20" t="n">
        <v>48</v>
      </c>
      <c r="M167" s="21"/>
      <c r="N167" s="22" t="n">
        <v>2.4</v>
      </c>
      <c r="O167" s="23" t="s">
        <v>57</v>
      </c>
      <c r="P167" s="24" t="s">
        <v>94</v>
      </c>
      <c r="Q167" s="25" t="n">
        <v>172</v>
      </c>
      <c r="R167" s="25" t="n">
        <v>412</v>
      </c>
      <c r="S167" s="25"/>
      <c r="T167" s="25" t="n">
        <v>0</v>
      </c>
      <c r="U167" s="25"/>
      <c r="V167" s="25" t="n">
        <v>0</v>
      </c>
      <c r="W167" s="25"/>
      <c r="X167" s="25" t="n">
        <v>0</v>
      </c>
      <c r="Y167" s="25"/>
      <c r="Z167" s="25" t="n">
        <v>0</v>
      </c>
      <c r="AA167" s="25"/>
      <c r="AB167" s="25" t="n">
        <v>0</v>
      </c>
      <c r="AC167" s="25"/>
      <c r="AD167" s="25" t="n">
        <v>0</v>
      </c>
      <c r="AE167" s="25"/>
      <c r="AF167" s="25" t="n">
        <v>0</v>
      </c>
      <c r="AG167" s="25" t="n">
        <v>501</v>
      </c>
      <c r="AH167" s="25" t="n">
        <v>1202</v>
      </c>
      <c r="AI167" s="25" t="n">
        <v>145</v>
      </c>
      <c r="AJ167" s="25" t="n">
        <v>348</v>
      </c>
      <c r="AK167" s="25"/>
      <c r="AL167" s="25" t="n">
        <v>0</v>
      </c>
      <c r="AM167" s="25"/>
      <c r="AN167" s="25" t="n">
        <v>0</v>
      </c>
      <c r="AO167" s="25"/>
      <c r="AP167" s="25" t="n">
        <v>0</v>
      </c>
      <c r="AQ167" s="25"/>
      <c r="AR167" s="25" t="n">
        <v>0</v>
      </c>
      <c r="AS167" s="25"/>
      <c r="AT167" s="25" t="n">
        <v>0</v>
      </c>
      <c r="AU167" s="25"/>
      <c r="AV167" s="25" t="n">
        <v>0</v>
      </c>
      <c r="AW167" s="25"/>
      <c r="AX167" s="25" t="n">
        <v>0</v>
      </c>
      <c r="AY167" s="25"/>
      <c r="AZ167" s="25" t="n">
        <v>0</v>
      </c>
      <c r="BA167" s="25"/>
      <c r="BB167" s="25" t="n">
        <v>0</v>
      </c>
      <c r="BC167" s="26" t="n">
        <v>646</v>
      </c>
      <c r="BD167" s="26" t="n">
        <v>1550</v>
      </c>
      <c r="BE167" s="27" t="n">
        <v>1550</v>
      </c>
      <c r="BF167" s="25" t="n">
        <v>0</v>
      </c>
      <c r="BG167" s="28" t="n">
        <v>646</v>
      </c>
      <c r="BH167" s="29" t="n">
        <v>0</v>
      </c>
      <c r="BI167" s="30" t="n">
        <v>1550.4</v>
      </c>
      <c r="BJ167" s="31" t="n">
        <v>-0.399999999999864</v>
      </c>
      <c r="BK167" s="32" t="s">
        <v>55</v>
      </c>
      <c r="BL167" s="32"/>
    </row>
    <row r="168" customFormat="false" ht="15" hidden="false" customHeight="false" outlineLevel="0" collapsed="false">
      <c r="A168" s="0" t="n">
        <v>10</v>
      </c>
      <c r="B168" s="16" t="s">
        <v>45</v>
      </c>
      <c r="C168" s="17" t="s">
        <v>46</v>
      </c>
      <c r="D168" s="17" t="s">
        <v>47</v>
      </c>
      <c r="E168" s="18" t="n">
        <v>1789</v>
      </c>
      <c r="F168" s="17" t="s">
        <v>48</v>
      </c>
      <c r="G168" s="17" t="s">
        <v>48</v>
      </c>
      <c r="H168" s="17" t="n">
        <v>7</v>
      </c>
      <c r="I168" s="17" t="s">
        <v>78</v>
      </c>
      <c r="J168" s="19" t="s">
        <v>264</v>
      </c>
      <c r="K168" s="20" t="n">
        <v>25</v>
      </c>
      <c r="L168" s="20"/>
      <c r="M168" s="21"/>
      <c r="N168" s="22" t="n">
        <v>25</v>
      </c>
      <c r="O168" s="23" t="s">
        <v>51</v>
      </c>
      <c r="P168" s="24"/>
      <c r="Q168" s="25"/>
      <c r="R168" s="25"/>
      <c r="S168" s="25"/>
      <c r="T168" s="25" t="n">
        <v>0</v>
      </c>
      <c r="U168" s="25"/>
      <c r="V168" s="25" t="n">
        <v>0</v>
      </c>
      <c r="W168" s="25"/>
      <c r="X168" s="25" t="n">
        <v>0</v>
      </c>
      <c r="Y168" s="25"/>
      <c r="Z168" s="25" t="n">
        <v>0</v>
      </c>
      <c r="AA168" s="25"/>
      <c r="AB168" s="25" t="n">
        <v>0</v>
      </c>
      <c r="AC168" s="25"/>
      <c r="AD168" s="25" t="n">
        <v>0</v>
      </c>
      <c r="AE168" s="25"/>
      <c r="AF168" s="25" t="n">
        <v>0</v>
      </c>
      <c r="AG168" s="25" t="n">
        <v>5</v>
      </c>
      <c r="AH168" s="25" t="n">
        <v>125</v>
      </c>
      <c r="AI168" s="25"/>
      <c r="AJ168" s="25" t="n">
        <v>0</v>
      </c>
      <c r="AK168" s="25"/>
      <c r="AL168" s="25" t="n">
        <v>0</v>
      </c>
      <c r="AM168" s="25"/>
      <c r="AN168" s="25" t="n">
        <v>0</v>
      </c>
      <c r="AO168" s="25"/>
      <c r="AP168" s="25" t="n">
        <v>0</v>
      </c>
      <c r="AQ168" s="25"/>
      <c r="AR168" s="25" t="n">
        <v>0</v>
      </c>
      <c r="AS168" s="25"/>
      <c r="AT168" s="25" t="n">
        <v>0</v>
      </c>
      <c r="AU168" s="25"/>
      <c r="AV168" s="25" t="n">
        <v>0</v>
      </c>
      <c r="AW168" s="25"/>
      <c r="AX168" s="25" t="n">
        <v>0</v>
      </c>
      <c r="AY168" s="25"/>
      <c r="AZ168" s="25" t="n">
        <v>0</v>
      </c>
      <c r="BA168" s="25"/>
      <c r="BB168" s="25" t="n">
        <v>0</v>
      </c>
      <c r="BC168" s="26" t="n">
        <v>5</v>
      </c>
      <c r="BD168" s="26" t="n">
        <v>125</v>
      </c>
      <c r="BE168" s="27" t="n">
        <v>125</v>
      </c>
      <c r="BF168" s="25" t="n">
        <v>0</v>
      </c>
      <c r="BG168" s="28" t="n">
        <v>5</v>
      </c>
      <c r="BH168" s="29" t="n">
        <v>0</v>
      </c>
      <c r="BI168" s="30" t="n">
        <v>125</v>
      </c>
      <c r="BJ168" s="31" t="n">
        <v>0</v>
      </c>
      <c r="BK168" s="32"/>
      <c r="BL168" s="32"/>
    </row>
    <row r="169" customFormat="false" ht="15" hidden="false" customHeight="false" outlineLevel="0" collapsed="false">
      <c r="A169" s="0" t="n">
        <v>11</v>
      </c>
      <c r="B169" s="16" t="s">
        <v>45</v>
      </c>
      <c r="C169" s="17" t="s">
        <v>46</v>
      </c>
      <c r="D169" s="17" t="s">
        <v>47</v>
      </c>
      <c r="E169" s="18" t="n">
        <v>1789</v>
      </c>
      <c r="F169" s="17" t="s">
        <v>48</v>
      </c>
      <c r="G169" s="17" t="s">
        <v>48</v>
      </c>
      <c r="H169" s="17" t="n">
        <v>7</v>
      </c>
      <c r="I169" s="17" t="s">
        <v>78</v>
      </c>
      <c r="J169" s="19" t="s">
        <v>265</v>
      </c>
      <c r="K169" s="20"/>
      <c r="L169" s="20" t="n">
        <v>48</v>
      </c>
      <c r="M169" s="21"/>
      <c r="N169" s="22" t="n">
        <v>2.4</v>
      </c>
      <c r="O169" s="23" t="s">
        <v>57</v>
      </c>
      <c r="P169" s="24"/>
      <c r="Q169" s="25"/>
      <c r="R169" s="25"/>
      <c r="S169" s="25"/>
      <c r="T169" s="25" t="n">
        <v>0</v>
      </c>
      <c r="U169" s="25"/>
      <c r="V169" s="25" t="n">
        <v>0</v>
      </c>
      <c r="W169" s="25"/>
      <c r="X169" s="25" t="n">
        <v>0</v>
      </c>
      <c r="Y169" s="25"/>
      <c r="Z169" s="25" t="n">
        <v>0</v>
      </c>
      <c r="AA169" s="25"/>
      <c r="AB169" s="25" t="n">
        <v>0</v>
      </c>
      <c r="AC169" s="25"/>
      <c r="AD169" s="25" t="n">
        <v>0</v>
      </c>
      <c r="AE169" s="25"/>
      <c r="AF169" s="25" t="n">
        <v>0</v>
      </c>
      <c r="AG169" s="25" t="n">
        <v>50</v>
      </c>
      <c r="AH169" s="25" t="n">
        <v>120</v>
      </c>
      <c r="AI169" s="25"/>
      <c r="AJ169" s="25" t="n">
        <v>0</v>
      </c>
      <c r="AK169" s="25"/>
      <c r="AL169" s="25" t="n">
        <v>0</v>
      </c>
      <c r="AM169" s="25"/>
      <c r="AN169" s="25" t="n">
        <v>0</v>
      </c>
      <c r="AO169" s="25"/>
      <c r="AP169" s="25" t="n">
        <v>0</v>
      </c>
      <c r="AQ169" s="25"/>
      <c r="AR169" s="25" t="n">
        <v>0</v>
      </c>
      <c r="AS169" s="25"/>
      <c r="AT169" s="25" t="n">
        <v>0</v>
      </c>
      <c r="AU169" s="25"/>
      <c r="AV169" s="25" t="n">
        <v>0</v>
      </c>
      <c r="AW169" s="25"/>
      <c r="AX169" s="25" t="n">
        <v>0</v>
      </c>
      <c r="AY169" s="25"/>
      <c r="AZ169" s="25" t="n">
        <v>0</v>
      </c>
      <c r="BA169" s="25"/>
      <c r="BB169" s="25" t="n">
        <v>0</v>
      </c>
      <c r="BC169" s="26" t="n">
        <v>50</v>
      </c>
      <c r="BD169" s="26" t="n">
        <v>120</v>
      </c>
      <c r="BE169" s="27" t="n">
        <v>120</v>
      </c>
      <c r="BF169" s="25" t="n">
        <v>0</v>
      </c>
      <c r="BG169" s="28" t="n">
        <v>50</v>
      </c>
      <c r="BH169" s="29" t="n">
        <v>0</v>
      </c>
      <c r="BI169" s="30" t="n">
        <v>120</v>
      </c>
      <c r="BJ169" s="31" t="n">
        <v>0</v>
      </c>
      <c r="BK169" s="32"/>
      <c r="BL169" s="32"/>
    </row>
    <row r="170" customFormat="false" ht="15" hidden="false" customHeight="false" outlineLevel="0" collapsed="false">
      <c r="A170" s="0" t="n">
        <v>12</v>
      </c>
      <c r="B170" s="16" t="s">
        <v>45</v>
      </c>
      <c r="C170" s="17" t="s">
        <v>46</v>
      </c>
      <c r="D170" s="17" t="s">
        <v>47</v>
      </c>
      <c r="E170" s="18" t="n">
        <v>1789</v>
      </c>
      <c r="F170" s="17" t="s">
        <v>48</v>
      </c>
      <c r="G170" s="17" t="s">
        <v>48</v>
      </c>
      <c r="H170" s="17" t="n">
        <v>7</v>
      </c>
      <c r="I170" s="17" t="s">
        <v>78</v>
      </c>
      <c r="J170" s="19" t="s">
        <v>266</v>
      </c>
      <c r="K170" s="20"/>
      <c r="L170" s="20" t="n">
        <v>10</v>
      </c>
      <c r="M170" s="21"/>
      <c r="N170" s="22" t="n">
        <v>0.5</v>
      </c>
      <c r="O170" s="23" t="s">
        <v>57</v>
      </c>
      <c r="P170" s="24" t="s">
        <v>73</v>
      </c>
      <c r="Q170" s="25" t="n">
        <v>2400</v>
      </c>
      <c r="R170" s="25" t="n">
        <v>1200</v>
      </c>
      <c r="S170" s="25"/>
      <c r="T170" s="25" t="n">
        <v>0</v>
      </c>
      <c r="U170" s="25"/>
      <c r="V170" s="25" t="n">
        <v>0</v>
      </c>
      <c r="W170" s="25"/>
      <c r="X170" s="25" t="n">
        <v>0</v>
      </c>
      <c r="Y170" s="25"/>
      <c r="Z170" s="25" t="n">
        <v>0</v>
      </c>
      <c r="AA170" s="25"/>
      <c r="AB170" s="25" t="n">
        <v>0</v>
      </c>
      <c r="AC170" s="25"/>
      <c r="AD170" s="25" t="n">
        <v>0</v>
      </c>
      <c r="AE170" s="25"/>
      <c r="AF170" s="25" t="n">
        <v>0</v>
      </c>
      <c r="AG170" s="25"/>
      <c r="AH170" s="25" t="n">
        <v>0</v>
      </c>
      <c r="AI170" s="25"/>
      <c r="AJ170" s="25" t="n">
        <v>0</v>
      </c>
      <c r="AK170" s="25"/>
      <c r="AL170" s="25" t="n">
        <v>0</v>
      </c>
      <c r="AM170" s="25"/>
      <c r="AN170" s="25" t="n">
        <v>0</v>
      </c>
      <c r="AO170" s="25"/>
      <c r="AP170" s="25" t="n">
        <v>0</v>
      </c>
      <c r="AQ170" s="25"/>
      <c r="AR170" s="25" t="n">
        <v>0</v>
      </c>
      <c r="AS170" s="25"/>
      <c r="AT170" s="25" t="n">
        <v>0</v>
      </c>
      <c r="AU170" s="25"/>
      <c r="AV170" s="25" t="n">
        <v>0</v>
      </c>
      <c r="AW170" s="25"/>
      <c r="AX170" s="25" t="n">
        <v>0</v>
      </c>
      <c r="AY170" s="25"/>
      <c r="AZ170" s="25" t="n">
        <v>0</v>
      </c>
      <c r="BA170" s="25"/>
      <c r="BB170" s="25" t="n">
        <v>0</v>
      </c>
      <c r="BC170" s="26"/>
      <c r="BD170" s="26"/>
      <c r="BE170" s="27" t="n">
        <v>0</v>
      </c>
      <c r="BF170" s="25" t="n">
        <v>0</v>
      </c>
      <c r="BG170" s="28" t="n">
        <v>0</v>
      </c>
      <c r="BH170" s="29" t="n">
        <v>0</v>
      </c>
      <c r="BI170" s="30" t="n">
        <v>0</v>
      </c>
      <c r="BJ170" s="31" t="n">
        <v>0</v>
      </c>
      <c r="BK170" s="32"/>
      <c r="BL170" s="32"/>
    </row>
    <row r="171" customFormat="false" ht="15" hidden="false" customHeight="false" outlineLevel="0" collapsed="false">
      <c r="A171" s="0" t="n">
        <v>13</v>
      </c>
      <c r="B171" s="16" t="s">
        <v>45</v>
      </c>
      <c r="C171" s="17" t="s">
        <v>46</v>
      </c>
      <c r="D171" s="17" t="s">
        <v>47</v>
      </c>
      <c r="E171" s="18" t="n">
        <v>1789</v>
      </c>
      <c r="F171" s="17" t="s">
        <v>48</v>
      </c>
      <c r="G171" s="17" t="s">
        <v>48</v>
      </c>
      <c r="H171" s="17" t="n">
        <v>7</v>
      </c>
      <c r="I171" s="17" t="s">
        <v>78</v>
      </c>
      <c r="J171" s="19" t="s">
        <v>267</v>
      </c>
      <c r="K171" s="20" t="n">
        <v>60</v>
      </c>
      <c r="L171" s="20"/>
      <c r="M171" s="21"/>
      <c r="N171" s="22" t="n">
        <v>60</v>
      </c>
      <c r="O171" s="23" t="s">
        <v>51</v>
      </c>
      <c r="P171" s="24" t="s">
        <v>73</v>
      </c>
      <c r="Q171" s="25" t="n">
        <v>9.76</v>
      </c>
      <c r="R171" s="25" t="n">
        <v>586</v>
      </c>
      <c r="S171" s="25" t="n">
        <v>11.68</v>
      </c>
      <c r="T171" s="25" t="n">
        <v>701</v>
      </c>
      <c r="U171" s="25"/>
      <c r="V171" s="25" t="n">
        <v>0</v>
      </c>
      <c r="W171" s="25"/>
      <c r="X171" s="25" t="n">
        <v>0</v>
      </c>
      <c r="Y171" s="25"/>
      <c r="Z171" s="25" t="n">
        <v>0</v>
      </c>
      <c r="AA171" s="25"/>
      <c r="AB171" s="25" t="n">
        <v>0</v>
      </c>
      <c r="AC171" s="25"/>
      <c r="AD171" s="25" t="n">
        <v>0</v>
      </c>
      <c r="AE171" s="25"/>
      <c r="AF171" s="25" t="n">
        <v>0</v>
      </c>
      <c r="AG171" s="25"/>
      <c r="AH171" s="25" t="n">
        <v>0</v>
      </c>
      <c r="AI171" s="25" t="n">
        <v>4.3</v>
      </c>
      <c r="AJ171" s="25" t="n">
        <v>258</v>
      </c>
      <c r="AK171" s="25"/>
      <c r="AL171" s="25" t="n">
        <v>0</v>
      </c>
      <c r="AM171" s="25"/>
      <c r="AN171" s="25" t="n">
        <v>0</v>
      </c>
      <c r="AO171" s="25"/>
      <c r="AP171" s="25" t="n">
        <v>0</v>
      </c>
      <c r="AQ171" s="25"/>
      <c r="AR171" s="25" t="n">
        <v>0</v>
      </c>
      <c r="AS171" s="25"/>
      <c r="AT171" s="25" t="n">
        <v>0</v>
      </c>
      <c r="AU171" s="25"/>
      <c r="AV171" s="25" t="n">
        <v>0</v>
      </c>
      <c r="AW171" s="25"/>
      <c r="AX171" s="25" t="n">
        <v>0</v>
      </c>
      <c r="AY171" s="25"/>
      <c r="AZ171" s="25" t="n">
        <v>0</v>
      </c>
      <c r="BA171" s="25"/>
      <c r="BB171" s="25" t="n">
        <v>0</v>
      </c>
      <c r="BC171" s="26" t="n">
        <v>15.98</v>
      </c>
      <c r="BD171" s="26" t="n">
        <v>959</v>
      </c>
      <c r="BE171" s="27" t="n">
        <v>959</v>
      </c>
      <c r="BF171" s="25" t="n">
        <v>0</v>
      </c>
      <c r="BG171" s="28" t="n">
        <v>15.98</v>
      </c>
      <c r="BH171" s="29" t="n">
        <v>0</v>
      </c>
      <c r="BI171" s="30" t="n">
        <v>958.8</v>
      </c>
      <c r="BJ171" s="31" t="n">
        <v>0.199999999999932</v>
      </c>
      <c r="BK171" s="32" t="s">
        <v>55</v>
      </c>
      <c r="BL171" s="32"/>
    </row>
    <row r="172" customFormat="false" ht="15" hidden="false" customHeight="false" outlineLevel="0" collapsed="false">
      <c r="A172" s="0" t="n">
        <v>14</v>
      </c>
      <c r="B172" s="16" t="s">
        <v>45</v>
      </c>
      <c r="C172" s="17" t="s">
        <v>46</v>
      </c>
      <c r="D172" s="17" t="s">
        <v>47</v>
      </c>
      <c r="E172" s="18" t="n">
        <v>1789</v>
      </c>
      <c r="F172" s="17" t="s">
        <v>48</v>
      </c>
      <c r="G172" s="17" t="s">
        <v>48</v>
      </c>
      <c r="H172" s="17" t="n">
        <v>7</v>
      </c>
      <c r="I172" s="17" t="s">
        <v>76</v>
      </c>
      <c r="J172" s="19" t="s">
        <v>268</v>
      </c>
      <c r="K172" s="20"/>
      <c r="L172" s="20"/>
      <c r="M172" s="21"/>
      <c r="N172" s="22" t="n">
        <v>0</v>
      </c>
      <c r="O172" s="23"/>
      <c r="P172" s="24"/>
      <c r="Q172" s="25"/>
      <c r="R172" s="25"/>
      <c r="S172" s="25"/>
      <c r="T172" s="25" t="n">
        <v>0</v>
      </c>
      <c r="U172" s="25"/>
      <c r="V172" s="25" t="n">
        <v>0</v>
      </c>
      <c r="W172" s="25"/>
      <c r="X172" s="25" t="n">
        <v>0</v>
      </c>
      <c r="Y172" s="25"/>
      <c r="Z172" s="25" t="n">
        <v>0</v>
      </c>
      <c r="AA172" s="25"/>
      <c r="AB172" s="25" t="n">
        <v>0</v>
      </c>
      <c r="AC172" s="25"/>
      <c r="AD172" s="25" t="n">
        <v>0</v>
      </c>
      <c r="AE172" s="25"/>
      <c r="AF172" s="25" t="n">
        <v>0</v>
      </c>
      <c r="AG172" s="25"/>
      <c r="AH172" s="25" t="n">
        <v>264</v>
      </c>
      <c r="AI172" s="25"/>
      <c r="AJ172" s="25" t="n">
        <v>0</v>
      </c>
      <c r="AK172" s="25"/>
      <c r="AL172" s="25" t="n">
        <v>0</v>
      </c>
      <c r="AM172" s="25"/>
      <c r="AN172" s="25" t="n">
        <v>0</v>
      </c>
      <c r="AO172" s="25"/>
      <c r="AP172" s="25" t="n">
        <v>0</v>
      </c>
      <c r="AQ172" s="25"/>
      <c r="AR172" s="25" t="n">
        <v>0</v>
      </c>
      <c r="AS172" s="25"/>
      <c r="AT172" s="25" t="n">
        <v>0</v>
      </c>
      <c r="AU172" s="25"/>
      <c r="AV172" s="25" t="n">
        <v>0</v>
      </c>
      <c r="AW172" s="25"/>
      <c r="AX172" s="25" t="n">
        <v>0</v>
      </c>
      <c r="AY172" s="25"/>
      <c r="AZ172" s="25" t="n">
        <v>0</v>
      </c>
      <c r="BA172" s="25"/>
      <c r="BB172" s="25" t="n">
        <v>0</v>
      </c>
      <c r="BC172" s="26"/>
      <c r="BD172" s="26" t="n">
        <v>264</v>
      </c>
      <c r="BE172" s="27" t="n">
        <v>264</v>
      </c>
      <c r="BF172" s="25" t="n">
        <v>0</v>
      </c>
      <c r="BG172" s="28" t="n">
        <v>0</v>
      </c>
      <c r="BH172" s="29" t="n">
        <v>0</v>
      </c>
      <c r="BI172" s="30" t="n">
        <v>0</v>
      </c>
      <c r="BJ172" s="31" t="n">
        <v>264</v>
      </c>
      <c r="BK172" s="32" t="s">
        <v>62</v>
      </c>
      <c r="BL172" s="32"/>
    </row>
    <row r="173" customFormat="false" ht="15" hidden="false" customHeight="false" outlineLevel="0" collapsed="false">
      <c r="A173" s="0" t="n">
        <v>15</v>
      </c>
      <c r="B173" s="16" t="s">
        <v>45</v>
      </c>
      <c r="C173" s="17" t="s">
        <v>46</v>
      </c>
      <c r="D173" s="17" t="s">
        <v>47</v>
      </c>
      <c r="E173" s="18" t="n">
        <v>1789</v>
      </c>
      <c r="F173" s="17" t="s">
        <v>48</v>
      </c>
      <c r="G173" s="17" t="s">
        <v>48</v>
      </c>
      <c r="H173" s="17" t="n">
        <v>7</v>
      </c>
      <c r="I173" s="17" t="s">
        <v>78</v>
      </c>
      <c r="J173" s="19" t="s">
        <v>269</v>
      </c>
      <c r="K173" s="20" t="n">
        <v>6</v>
      </c>
      <c r="L173" s="20"/>
      <c r="M173" s="21"/>
      <c r="N173" s="22" t="n">
        <v>6</v>
      </c>
      <c r="O173" s="23" t="s">
        <v>51</v>
      </c>
      <c r="P173" s="24"/>
      <c r="Q173" s="25"/>
      <c r="R173" s="25"/>
      <c r="S173" s="25"/>
      <c r="T173" s="25" t="n">
        <v>0</v>
      </c>
      <c r="U173" s="25"/>
      <c r="V173" s="25" t="n">
        <v>0</v>
      </c>
      <c r="W173" s="25"/>
      <c r="X173" s="25" t="n">
        <v>0</v>
      </c>
      <c r="Y173" s="25"/>
      <c r="Z173" s="25" t="n">
        <v>0</v>
      </c>
      <c r="AA173" s="25"/>
      <c r="AB173" s="25" t="n">
        <v>0</v>
      </c>
      <c r="AC173" s="25"/>
      <c r="AD173" s="25" t="n">
        <v>0</v>
      </c>
      <c r="AE173" s="25"/>
      <c r="AF173" s="25" t="n">
        <v>0</v>
      </c>
      <c r="AG173" s="25"/>
      <c r="AH173" s="25" t="n">
        <v>0</v>
      </c>
      <c r="AI173" s="25" t="n">
        <v>270.55</v>
      </c>
      <c r="AJ173" s="25" t="n">
        <v>1623</v>
      </c>
      <c r="AK173" s="25" t="n">
        <v>7668.37</v>
      </c>
      <c r="AL173" s="25" t="n">
        <v>46010</v>
      </c>
      <c r="AM173" s="25"/>
      <c r="AN173" s="25" t="n">
        <v>0</v>
      </c>
      <c r="AO173" s="25"/>
      <c r="AP173" s="25" t="n">
        <v>0</v>
      </c>
      <c r="AQ173" s="25"/>
      <c r="AR173" s="25" t="n">
        <v>0</v>
      </c>
      <c r="AS173" s="25" t="n">
        <v>153.05</v>
      </c>
      <c r="AT173" s="25" t="n">
        <v>918</v>
      </c>
      <c r="AU173" s="25"/>
      <c r="AV173" s="25" t="n">
        <v>0</v>
      </c>
      <c r="AW173" s="25" t="n">
        <v>239.97</v>
      </c>
      <c r="AX173" s="25" t="n">
        <v>1440</v>
      </c>
      <c r="AY173" s="25"/>
      <c r="AZ173" s="25" t="n">
        <v>0</v>
      </c>
      <c r="BA173" s="25"/>
      <c r="BB173" s="25" t="n">
        <v>0</v>
      </c>
      <c r="BC173" s="26" t="n">
        <v>8331.94</v>
      </c>
      <c r="BD173" s="26" t="n">
        <v>49991</v>
      </c>
      <c r="BE173" s="27" t="n">
        <v>49991</v>
      </c>
      <c r="BF173" s="25" t="n">
        <v>0</v>
      </c>
      <c r="BG173" s="28" t="n">
        <v>8331.94</v>
      </c>
      <c r="BH173" s="29" t="n">
        <v>0</v>
      </c>
      <c r="BI173" s="30" t="n">
        <v>49991.64</v>
      </c>
      <c r="BJ173" s="31" t="n">
        <v>-0.639999999992142</v>
      </c>
      <c r="BK173" s="32" t="s">
        <v>55</v>
      </c>
      <c r="BL173" s="32"/>
    </row>
    <row r="174" customFormat="false" ht="15" hidden="false" customHeight="false" outlineLevel="0" collapsed="false">
      <c r="A174" s="0" t="n">
        <v>16</v>
      </c>
      <c r="B174" s="16" t="s">
        <v>45</v>
      </c>
      <c r="C174" s="17" t="s">
        <v>46</v>
      </c>
      <c r="D174" s="17" t="s">
        <v>47</v>
      </c>
      <c r="E174" s="18" t="n">
        <v>1789</v>
      </c>
      <c r="F174" s="17" t="s">
        <v>48</v>
      </c>
      <c r="G174" s="17" t="s">
        <v>48</v>
      </c>
      <c r="H174" s="17" t="n">
        <v>7</v>
      </c>
      <c r="I174" s="17" t="s">
        <v>49</v>
      </c>
      <c r="J174" s="19" t="s">
        <v>270</v>
      </c>
      <c r="K174" s="20" t="n">
        <v>30</v>
      </c>
      <c r="L174" s="20"/>
      <c r="M174" s="21"/>
      <c r="N174" s="22" t="n">
        <v>30</v>
      </c>
      <c r="O174" s="23" t="s">
        <v>51</v>
      </c>
      <c r="P174" s="24" t="s">
        <v>94</v>
      </c>
      <c r="Q174" s="25" t="n">
        <v>3286.02</v>
      </c>
      <c r="R174" s="25" t="n">
        <v>98581</v>
      </c>
      <c r="S174" s="25"/>
      <c r="T174" s="25" t="n">
        <v>0</v>
      </c>
      <c r="U174" s="25"/>
      <c r="V174" s="25" t="n">
        <v>0</v>
      </c>
      <c r="W174" s="25"/>
      <c r="X174" s="25" t="n">
        <v>0</v>
      </c>
      <c r="Y174" s="25"/>
      <c r="Z174" s="25" t="n">
        <v>0</v>
      </c>
      <c r="AA174" s="25"/>
      <c r="AB174" s="25" t="n">
        <v>0</v>
      </c>
      <c r="AC174" s="25"/>
      <c r="AD174" s="25" t="n">
        <v>0</v>
      </c>
      <c r="AE174" s="25"/>
      <c r="AF174" s="25" t="n">
        <v>0</v>
      </c>
      <c r="AG174" s="25"/>
      <c r="AH174" s="25" t="n">
        <v>0</v>
      </c>
      <c r="AI174" s="25" t="n">
        <v>9695.67</v>
      </c>
      <c r="AJ174" s="25" t="n">
        <v>290870</v>
      </c>
      <c r="AK174" s="25" t="n">
        <v>4947.76</v>
      </c>
      <c r="AL174" s="25" t="n">
        <v>148433</v>
      </c>
      <c r="AM174" s="25" t="n">
        <v>162.15</v>
      </c>
      <c r="AN174" s="25" t="n">
        <v>4864</v>
      </c>
      <c r="AO174" s="25"/>
      <c r="AP174" s="25" t="n">
        <v>0</v>
      </c>
      <c r="AQ174" s="25"/>
      <c r="AR174" s="25" t="n">
        <v>0</v>
      </c>
      <c r="AS174" s="25" t="n">
        <v>1819.19</v>
      </c>
      <c r="AT174" s="25" t="n">
        <v>54576</v>
      </c>
      <c r="AU174" s="25" t="n">
        <v>89.83</v>
      </c>
      <c r="AV174" s="25" t="n">
        <v>2695</v>
      </c>
      <c r="AW174" s="25" t="n">
        <v>1371.24</v>
      </c>
      <c r="AX174" s="25" t="n">
        <v>41137</v>
      </c>
      <c r="AY174" s="25"/>
      <c r="AZ174" s="25" t="n">
        <v>0</v>
      </c>
      <c r="BA174" s="25"/>
      <c r="BB174" s="25" t="n">
        <v>0</v>
      </c>
      <c r="BC174" s="26" t="n">
        <v>18085.84</v>
      </c>
      <c r="BD174" s="26" t="n">
        <v>542575</v>
      </c>
      <c r="BE174" s="27" t="n">
        <v>542575</v>
      </c>
      <c r="BF174" s="25" t="n">
        <v>0</v>
      </c>
      <c r="BG174" s="28" t="n">
        <v>18085.84</v>
      </c>
      <c r="BH174" s="29" t="n">
        <v>0</v>
      </c>
      <c r="BI174" s="30" t="n">
        <v>542575.2</v>
      </c>
      <c r="BJ174" s="31" t="n">
        <v>-0.199999999953434</v>
      </c>
      <c r="BK174" s="32" t="s">
        <v>55</v>
      </c>
      <c r="BL174" s="32"/>
    </row>
    <row r="175" customFormat="false" ht="15" hidden="false" customHeight="false" outlineLevel="0" collapsed="false">
      <c r="A175" s="0" t="n">
        <v>17</v>
      </c>
      <c r="B175" s="16" t="s">
        <v>45</v>
      </c>
      <c r="C175" s="17" t="s">
        <v>46</v>
      </c>
      <c r="D175" s="17" t="s">
        <v>47</v>
      </c>
      <c r="E175" s="18" t="n">
        <v>1789</v>
      </c>
      <c r="F175" s="17" t="s">
        <v>48</v>
      </c>
      <c r="G175" s="17" t="s">
        <v>48</v>
      </c>
      <c r="H175" s="17" t="n">
        <v>7</v>
      </c>
      <c r="I175" s="17" t="s">
        <v>78</v>
      </c>
      <c r="J175" s="19" t="s">
        <v>271</v>
      </c>
      <c r="K175" s="20"/>
      <c r="L175" s="20" t="n">
        <v>30</v>
      </c>
      <c r="M175" s="21"/>
      <c r="N175" s="22" t="n">
        <v>1.5</v>
      </c>
      <c r="O175" s="23" t="s">
        <v>57</v>
      </c>
      <c r="P175" s="24"/>
      <c r="Q175" s="25"/>
      <c r="R175" s="25"/>
      <c r="S175" s="25" t="n">
        <v>2431</v>
      </c>
      <c r="T175" s="25" t="n">
        <v>3646</v>
      </c>
      <c r="U175" s="25"/>
      <c r="V175" s="25" t="n">
        <v>0</v>
      </c>
      <c r="W175" s="25"/>
      <c r="X175" s="25" t="n">
        <v>0</v>
      </c>
      <c r="Y175" s="25"/>
      <c r="Z175" s="25" t="n">
        <v>0</v>
      </c>
      <c r="AA175" s="25"/>
      <c r="AB175" s="25" t="n">
        <v>0</v>
      </c>
      <c r="AC175" s="25"/>
      <c r="AD175" s="25" t="n">
        <v>0</v>
      </c>
      <c r="AE175" s="25"/>
      <c r="AF175" s="25" t="n">
        <v>0</v>
      </c>
      <c r="AG175" s="25"/>
      <c r="AH175" s="25" t="n">
        <v>0</v>
      </c>
      <c r="AI175" s="25"/>
      <c r="AJ175" s="25" t="n">
        <v>0</v>
      </c>
      <c r="AK175" s="25"/>
      <c r="AL175" s="25" t="n">
        <v>0</v>
      </c>
      <c r="AM175" s="25"/>
      <c r="AN175" s="25" t="n">
        <v>0</v>
      </c>
      <c r="AO175" s="25"/>
      <c r="AP175" s="25" t="n">
        <v>0</v>
      </c>
      <c r="AQ175" s="25"/>
      <c r="AR175" s="25" t="n">
        <v>0</v>
      </c>
      <c r="AS175" s="25"/>
      <c r="AT175" s="25" t="n">
        <v>0</v>
      </c>
      <c r="AU175" s="25"/>
      <c r="AV175" s="25" t="n">
        <v>0</v>
      </c>
      <c r="AW175" s="25"/>
      <c r="AX175" s="25" t="n">
        <v>0</v>
      </c>
      <c r="AY175" s="25"/>
      <c r="AZ175" s="25" t="n">
        <v>0</v>
      </c>
      <c r="BA175" s="25"/>
      <c r="BB175" s="25" t="n">
        <v>0</v>
      </c>
      <c r="BC175" s="26" t="n">
        <v>2431</v>
      </c>
      <c r="BD175" s="26" t="n">
        <v>3646</v>
      </c>
      <c r="BE175" s="27" t="n">
        <v>3646</v>
      </c>
      <c r="BF175" s="25" t="n">
        <v>0</v>
      </c>
      <c r="BG175" s="28" t="n">
        <v>2431</v>
      </c>
      <c r="BH175" s="29" t="n">
        <v>0</v>
      </c>
      <c r="BI175" s="30" t="n">
        <v>3646.5</v>
      </c>
      <c r="BJ175" s="31" t="n">
        <v>-0.5</v>
      </c>
      <c r="BK175" s="32" t="s">
        <v>55</v>
      </c>
      <c r="BL175" s="32"/>
    </row>
    <row r="176" customFormat="false" ht="15" hidden="false" customHeight="false" outlineLevel="0" collapsed="false">
      <c r="A176" s="0" t="n">
        <v>18</v>
      </c>
      <c r="B176" s="16" t="s">
        <v>45</v>
      </c>
      <c r="C176" s="17" t="s">
        <v>46</v>
      </c>
      <c r="D176" s="17" t="s">
        <v>47</v>
      </c>
      <c r="E176" s="18" t="n">
        <v>1789</v>
      </c>
      <c r="F176" s="17" t="s">
        <v>48</v>
      </c>
      <c r="G176" s="17" t="s">
        <v>48</v>
      </c>
      <c r="H176" s="17" t="n">
        <v>7</v>
      </c>
      <c r="I176" s="17" t="s">
        <v>78</v>
      </c>
      <c r="J176" s="19" t="s">
        <v>272</v>
      </c>
      <c r="K176" s="20"/>
      <c r="L176" s="20"/>
      <c r="M176" s="21"/>
      <c r="N176" s="22" t="n">
        <v>0</v>
      </c>
      <c r="O176" s="23"/>
      <c r="P176" s="24"/>
      <c r="Q176" s="25"/>
      <c r="R176" s="25"/>
      <c r="S176" s="25"/>
      <c r="T176" s="25" t="n">
        <v>0</v>
      </c>
      <c r="U176" s="25"/>
      <c r="V176" s="25" t="n">
        <v>0</v>
      </c>
      <c r="W176" s="25"/>
      <c r="X176" s="25" t="n">
        <v>0</v>
      </c>
      <c r="Y176" s="25"/>
      <c r="Z176" s="25" t="n">
        <v>0</v>
      </c>
      <c r="AA176" s="25"/>
      <c r="AB176" s="25" t="n">
        <v>0</v>
      </c>
      <c r="AC176" s="25"/>
      <c r="AD176" s="25" t="n">
        <v>0</v>
      </c>
      <c r="AE176" s="25"/>
      <c r="AF176" s="25" t="n">
        <v>0</v>
      </c>
      <c r="AG176" s="25"/>
      <c r="AH176" s="25" t="n">
        <v>100</v>
      </c>
      <c r="AI176" s="25"/>
      <c r="AJ176" s="25" t="n">
        <v>1340</v>
      </c>
      <c r="AK176" s="25"/>
      <c r="AL176" s="25" t="n">
        <v>320</v>
      </c>
      <c r="AM176" s="25"/>
      <c r="AN176" s="25" t="n">
        <v>0</v>
      </c>
      <c r="AO176" s="25"/>
      <c r="AP176" s="25" t="n">
        <v>0</v>
      </c>
      <c r="AQ176" s="25"/>
      <c r="AR176" s="25" t="n">
        <v>0</v>
      </c>
      <c r="AS176" s="25"/>
      <c r="AT176" s="25" t="n">
        <v>0</v>
      </c>
      <c r="AU176" s="25"/>
      <c r="AV176" s="25" t="n">
        <v>0</v>
      </c>
      <c r="AW176" s="25"/>
      <c r="AX176" s="25" t="n">
        <v>300</v>
      </c>
      <c r="AY176" s="25"/>
      <c r="AZ176" s="25" t="n">
        <v>0</v>
      </c>
      <c r="BA176" s="25"/>
      <c r="BB176" s="25" t="n">
        <v>0</v>
      </c>
      <c r="BC176" s="26"/>
      <c r="BD176" s="26" t="n">
        <v>2060</v>
      </c>
      <c r="BE176" s="27" t="n">
        <v>2060</v>
      </c>
      <c r="BF176" s="25" t="n">
        <v>0</v>
      </c>
      <c r="BG176" s="28" t="n">
        <v>0</v>
      </c>
      <c r="BH176" s="29" t="n">
        <v>0</v>
      </c>
      <c r="BI176" s="30" t="n">
        <v>0</v>
      </c>
      <c r="BJ176" s="31" t="n">
        <v>2060</v>
      </c>
      <c r="BK176" s="32" t="s">
        <v>62</v>
      </c>
      <c r="BL176" s="32"/>
    </row>
    <row r="177" customFormat="false" ht="15" hidden="false" customHeight="false" outlineLevel="0" collapsed="false">
      <c r="A177" s="0" t="n">
        <v>19</v>
      </c>
      <c r="B177" s="16" t="s">
        <v>45</v>
      </c>
      <c r="C177" s="17" t="s">
        <v>46</v>
      </c>
      <c r="D177" s="17" t="s">
        <v>47</v>
      </c>
      <c r="E177" s="18" t="n">
        <v>1789</v>
      </c>
      <c r="F177" s="17" t="s">
        <v>48</v>
      </c>
      <c r="G177" s="17" t="s">
        <v>48</v>
      </c>
      <c r="H177" s="17" t="n">
        <v>7</v>
      </c>
      <c r="I177" s="17" t="s">
        <v>273</v>
      </c>
      <c r="J177" s="19" t="s">
        <v>274</v>
      </c>
      <c r="K177" s="20" t="n">
        <v>7</v>
      </c>
      <c r="L177" s="20"/>
      <c r="M177" s="21"/>
      <c r="N177" s="22" t="n">
        <v>7</v>
      </c>
      <c r="O177" s="23" t="s">
        <v>57</v>
      </c>
      <c r="P177" s="24"/>
      <c r="Q177" s="25"/>
      <c r="R177" s="25"/>
      <c r="S177" s="25"/>
      <c r="T177" s="25" t="n">
        <v>0</v>
      </c>
      <c r="U177" s="25"/>
      <c r="V177" s="25" t="n">
        <v>0</v>
      </c>
      <c r="W177" s="25"/>
      <c r="X177" s="25" t="n">
        <v>0</v>
      </c>
      <c r="Y177" s="25"/>
      <c r="Z177" s="25" t="n">
        <v>0</v>
      </c>
      <c r="AA177" s="25"/>
      <c r="AB177" s="25" t="n">
        <v>0</v>
      </c>
      <c r="AC177" s="25"/>
      <c r="AD177" s="25" t="n">
        <v>0</v>
      </c>
      <c r="AE177" s="25"/>
      <c r="AF177" s="25" t="n">
        <v>0</v>
      </c>
      <c r="AG177" s="25"/>
      <c r="AH177" s="25" t="n">
        <v>0</v>
      </c>
      <c r="AI177" s="25"/>
      <c r="AJ177" s="25" t="n">
        <v>0</v>
      </c>
      <c r="AK177" s="25"/>
      <c r="AL177" s="25" t="n">
        <v>0</v>
      </c>
      <c r="AM177" s="25"/>
      <c r="AN177" s="25" t="n">
        <v>0</v>
      </c>
      <c r="AO177" s="25"/>
      <c r="AP177" s="25" t="n">
        <v>0</v>
      </c>
      <c r="AQ177" s="25"/>
      <c r="AR177" s="25" t="n">
        <v>0</v>
      </c>
      <c r="AS177" s="25"/>
      <c r="AT177" s="25" t="n">
        <v>0</v>
      </c>
      <c r="AU177" s="25"/>
      <c r="AV177" s="25" t="n">
        <v>0</v>
      </c>
      <c r="AW177" s="25"/>
      <c r="AX177" s="25" t="n">
        <v>0</v>
      </c>
      <c r="AY177" s="25"/>
      <c r="AZ177" s="25" t="n">
        <v>0</v>
      </c>
      <c r="BA177" s="25" t="n">
        <v>660</v>
      </c>
      <c r="BB177" s="25" t="n">
        <v>4620</v>
      </c>
      <c r="BC177" s="26" t="n">
        <v>660</v>
      </c>
      <c r="BD177" s="26" t="n">
        <v>4620</v>
      </c>
      <c r="BE177" s="27" t="n">
        <v>4620</v>
      </c>
      <c r="BF177" s="25" t="n">
        <v>0</v>
      </c>
      <c r="BG177" s="28" t="n">
        <v>660</v>
      </c>
      <c r="BH177" s="29" t="n">
        <v>0</v>
      </c>
      <c r="BI177" s="30" t="n">
        <v>4620</v>
      </c>
      <c r="BJ177" s="31" t="n">
        <v>0</v>
      </c>
      <c r="BK177" s="32"/>
      <c r="BL177" s="32"/>
    </row>
    <row r="178" customFormat="false" ht="15" hidden="false" customHeight="false" outlineLevel="0" collapsed="false">
      <c r="A178" s="0" t="n">
        <v>20</v>
      </c>
      <c r="B178" s="16" t="s">
        <v>45</v>
      </c>
      <c r="C178" s="17" t="s">
        <v>46</v>
      </c>
      <c r="D178" s="17" t="s">
        <v>47</v>
      </c>
      <c r="E178" s="18" t="n">
        <v>1789</v>
      </c>
      <c r="F178" s="17" t="s">
        <v>48</v>
      </c>
      <c r="G178" s="17" t="s">
        <v>48</v>
      </c>
      <c r="H178" s="17" t="n">
        <v>7</v>
      </c>
      <c r="I178" s="17" t="s">
        <v>116</v>
      </c>
      <c r="J178" s="19" t="s">
        <v>275</v>
      </c>
      <c r="K178" s="20"/>
      <c r="L178" s="20"/>
      <c r="M178" s="21"/>
      <c r="N178" s="22" t="n">
        <v>0</v>
      </c>
      <c r="O178" s="23" t="s">
        <v>122</v>
      </c>
      <c r="P178" s="24"/>
      <c r="Q178" s="25"/>
      <c r="R178" s="25"/>
      <c r="S178" s="25" t="n">
        <v>492</v>
      </c>
      <c r="T178" s="25" t="n">
        <v>2380</v>
      </c>
      <c r="U178" s="25"/>
      <c r="V178" s="25" t="n">
        <v>0</v>
      </c>
      <c r="W178" s="25"/>
      <c r="X178" s="25" t="n">
        <v>0</v>
      </c>
      <c r="Y178" s="25"/>
      <c r="Z178" s="25" t="n">
        <v>0</v>
      </c>
      <c r="AA178" s="25"/>
      <c r="AB178" s="25" t="n">
        <v>0</v>
      </c>
      <c r="AC178" s="25"/>
      <c r="AD178" s="25" t="n">
        <v>0</v>
      </c>
      <c r="AE178" s="25"/>
      <c r="AF178" s="25" t="n">
        <v>0</v>
      </c>
      <c r="AG178" s="25"/>
      <c r="AH178" s="25" t="n">
        <v>0</v>
      </c>
      <c r="AI178" s="25"/>
      <c r="AJ178" s="25" t="n">
        <v>0</v>
      </c>
      <c r="AK178" s="25"/>
      <c r="AL178" s="25" t="n">
        <v>0</v>
      </c>
      <c r="AM178" s="25"/>
      <c r="AN178" s="25" t="n">
        <v>0</v>
      </c>
      <c r="AO178" s="25"/>
      <c r="AP178" s="25" t="n">
        <v>0</v>
      </c>
      <c r="AQ178" s="25"/>
      <c r="AR178" s="25" t="n">
        <v>0</v>
      </c>
      <c r="AS178" s="25"/>
      <c r="AT178" s="25" t="n">
        <v>0</v>
      </c>
      <c r="AU178" s="25"/>
      <c r="AV178" s="25" t="n">
        <v>0</v>
      </c>
      <c r="AW178" s="25"/>
      <c r="AX178" s="25" t="n">
        <v>0</v>
      </c>
      <c r="AY178" s="25"/>
      <c r="AZ178" s="25" t="n">
        <v>0</v>
      </c>
      <c r="BA178" s="25"/>
      <c r="BB178" s="25" t="n">
        <v>0</v>
      </c>
      <c r="BC178" s="26" t="n">
        <v>492</v>
      </c>
      <c r="BD178" s="26" t="n">
        <v>2380</v>
      </c>
      <c r="BE178" s="27" t="n">
        <v>2380</v>
      </c>
      <c r="BF178" s="25" t="n">
        <v>0</v>
      </c>
      <c r="BG178" s="28" t="n">
        <v>492</v>
      </c>
      <c r="BH178" s="29" t="n">
        <v>0</v>
      </c>
      <c r="BI178" s="30" t="n">
        <v>0</v>
      </c>
      <c r="BJ178" s="31" t="n">
        <v>2380</v>
      </c>
      <c r="BK178" s="32" t="s">
        <v>67</v>
      </c>
      <c r="BL178" s="32"/>
    </row>
    <row r="179" customFormat="false" ht="15" hidden="false" customHeight="false" outlineLevel="0" collapsed="false">
      <c r="A179" s="0" t="n">
        <v>21</v>
      </c>
      <c r="B179" s="16" t="s">
        <v>45</v>
      </c>
      <c r="C179" s="17" t="s">
        <v>46</v>
      </c>
      <c r="D179" s="17" t="s">
        <v>47</v>
      </c>
      <c r="E179" s="18" t="n">
        <v>1789</v>
      </c>
      <c r="F179" s="17" t="s">
        <v>48</v>
      </c>
      <c r="G179" s="17" t="s">
        <v>48</v>
      </c>
      <c r="H179" s="17" t="n">
        <v>7</v>
      </c>
      <c r="I179" s="17" t="s">
        <v>116</v>
      </c>
      <c r="J179" s="19" t="s">
        <v>276</v>
      </c>
      <c r="K179" s="20"/>
      <c r="L179" s="20" t="n">
        <v>30</v>
      </c>
      <c r="M179" s="21"/>
      <c r="N179" s="22" t="n">
        <v>1.5</v>
      </c>
      <c r="O179" s="23" t="s">
        <v>122</v>
      </c>
      <c r="P179" s="24"/>
      <c r="Q179" s="25"/>
      <c r="R179" s="25"/>
      <c r="S179" s="25" t="n">
        <v>13060</v>
      </c>
      <c r="T179" s="25" t="n">
        <v>19590</v>
      </c>
      <c r="U179" s="25"/>
      <c r="V179" s="25" t="n">
        <v>0</v>
      </c>
      <c r="W179" s="25"/>
      <c r="X179" s="25" t="n">
        <v>0</v>
      </c>
      <c r="Y179" s="25"/>
      <c r="Z179" s="25" t="n">
        <v>0</v>
      </c>
      <c r="AA179" s="25"/>
      <c r="AB179" s="25" t="n">
        <v>0</v>
      </c>
      <c r="AC179" s="25"/>
      <c r="AD179" s="25" t="n">
        <v>0</v>
      </c>
      <c r="AE179" s="25"/>
      <c r="AF179" s="25" t="n">
        <v>0</v>
      </c>
      <c r="AG179" s="25"/>
      <c r="AH179" s="25" t="n">
        <v>0</v>
      </c>
      <c r="AI179" s="25"/>
      <c r="AJ179" s="25" t="n">
        <v>0</v>
      </c>
      <c r="AK179" s="25"/>
      <c r="AL179" s="25" t="n">
        <v>0</v>
      </c>
      <c r="AM179" s="25"/>
      <c r="AN179" s="25" t="n">
        <v>0</v>
      </c>
      <c r="AO179" s="25"/>
      <c r="AP179" s="25" t="n">
        <v>0</v>
      </c>
      <c r="AQ179" s="25"/>
      <c r="AR179" s="25" t="n">
        <v>0</v>
      </c>
      <c r="AS179" s="25"/>
      <c r="AT179" s="25" t="n">
        <v>0</v>
      </c>
      <c r="AU179" s="25"/>
      <c r="AV179" s="25" t="n">
        <v>0</v>
      </c>
      <c r="AW179" s="25"/>
      <c r="AX179" s="25" t="n">
        <v>0</v>
      </c>
      <c r="AY179" s="25"/>
      <c r="AZ179" s="25" t="n">
        <v>0</v>
      </c>
      <c r="BA179" s="25"/>
      <c r="BB179" s="25" t="n">
        <v>0</v>
      </c>
      <c r="BC179" s="26" t="n">
        <v>13060</v>
      </c>
      <c r="BD179" s="26" t="n">
        <v>19590</v>
      </c>
      <c r="BE179" s="27" t="n">
        <v>19590</v>
      </c>
      <c r="BF179" s="25" t="n">
        <v>0</v>
      </c>
      <c r="BG179" s="28" t="n">
        <v>13060</v>
      </c>
      <c r="BH179" s="29" t="n">
        <v>0</v>
      </c>
      <c r="BI179" s="30" t="n">
        <v>19590</v>
      </c>
      <c r="BJ179" s="31" t="n">
        <v>0</v>
      </c>
      <c r="BK179" s="32"/>
      <c r="BL179" s="32"/>
    </row>
    <row r="180" customFormat="false" ht="15" hidden="false" customHeight="false" outlineLevel="0" collapsed="false">
      <c r="A180" s="0" t="n">
        <v>22</v>
      </c>
      <c r="B180" s="16" t="s">
        <v>45</v>
      </c>
      <c r="C180" s="17" t="s">
        <v>46</v>
      </c>
      <c r="D180" s="17" t="s">
        <v>47</v>
      </c>
      <c r="E180" s="18" t="n">
        <v>1789</v>
      </c>
      <c r="F180" s="17" t="s">
        <v>48</v>
      </c>
      <c r="G180" s="17" t="s">
        <v>48</v>
      </c>
      <c r="H180" s="17" t="n">
        <v>7</v>
      </c>
      <c r="I180" s="17" t="s">
        <v>69</v>
      </c>
      <c r="J180" s="19" t="s">
        <v>277</v>
      </c>
      <c r="K180" s="20" t="n">
        <v>5</v>
      </c>
      <c r="L180" s="20"/>
      <c r="M180" s="21"/>
      <c r="N180" s="22" t="n">
        <v>5</v>
      </c>
      <c r="O180" s="23" t="s">
        <v>122</v>
      </c>
      <c r="P180" s="24" t="s">
        <v>119</v>
      </c>
      <c r="Q180" s="25" t="n">
        <v>2840</v>
      </c>
      <c r="R180" s="25" t="n">
        <v>14200</v>
      </c>
      <c r="S180" s="25" t="n">
        <v>27617</v>
      </c>
      <c r="T180" s="25" t="n">
        <v>138085</v>
      </c>
      <c r="U180" s="25"/>
      <c r="V180" s="25" t="n">
        <v>0</v>
      </c>
      <c r="W180" s="25"/>
      <c r="X180" s="25" t="n">
        <v>0</v>
      </c>
      <c r="Y180" s="25"/>
      <c r="Z180" s="25" t="n">
        <v>0</v>
      </c>
      <c r="AA180" s="25"/>
      <c r="AB180" s="25" t="n">
        <v>0</v>
      </c>
      <c r="AC180" s="25"/>
      <c r="AD180" s="25" t="n">
        <v>0</v>
      </c>
      <c r="AE180" s="25"/>
      <c r="AF180" s="25" t="n">
        <v>0</v>
      </c>
      <c r="AG180" s="25" t="n">
        <v>70</v>
      </c>
      <c r="AH180" s="25" t="n">
        <v>350</v>
      </c>
      <c r="AI180" s="25"/>
      <c r="AJ180" s="25" t="n">
        <v>0</v>
      </c>
      <c r="AK180" s="25"/>
      <c r="AL180" s="25" t="n">
        <v>0</v>
      </c>
      <c r="AM180" s="25" t="n">
        <v>310</v>
      </c>
      <c r="AN180" s="25" t="n">
        <v>1550</v>
      </c>
      <c r="AO180" s="25"/>
      <c r="AP180" s="25" t="n">
        <v>0</v>
      </c>
      <c r="AQ180" s="25"/>
      <c r="AR180" s="25" t="n">
        <v>0</v>
      </c>
      <c r="AS180" s="25"/>
      <c r="AT180" s="25" t="n">
        <v>0</v>
      </c>
      <c r="AU180" s="25"/>
      <c r="AV180" s="25" t="n">
        <v>0</v>
      </c>
      <c r="AW180" s="25"/>
      <c r="AX180" s="25" t="n">
        <v>0</v>
      </c>
      <c r="AY180" s="25"/>
      <c r="AZ180" s="25" t="n">
        <v>0</v>
      </c>
      <c r="BA180" s="25" t="n">
        <v>396</v>
      </c>
      <c r="BB180" s="25" t="n">
        <v>1980</v>
      </c>
      <c r="BC180" s="26" t="n">
        <v>28393</v>
      </c>
      <c r="BD180" s="26" t="n">
        <v>141965</v>
      </c>
      <c r="BE180" s="27" t="n">
        <v>141965</v>
      </c>
      <c r="BF180" s="25" t="n">
        <v>0</v>
      </c>
      <c r="BG180" s="28" t="n">
        <v>28393</v>
      </c>
      <c r="BH180" s="29" t="n">
        <v>0</v>
      </c>
      <c r="BI180" s="30" t="n">
        <v>141965</v>
      </c>
      <c r="BJ180" s="31" t="n">
        <v>0</v>
      </c>
      <c r="BK180" s="32"/>
      <c r="BL180" s="32"/>
    </row>
    <row r="181" customFormat="false" ht="15" hidden="false" customHeight="false" outlineLevel="0" collapsed="false">
      <c r="A181" s="0" t="n">
        <v>23</v>
      </c>
      <c r="B181" s="16" t="s">
        <v>45</v>
      </c>
      <c r="C181" s="17" t="s">
        <v>46</v>
      </c>
      <c r="D181" s="17" t="s">
        <v>47</v>
      </c>
      <c r="E181" s="18" t="n">
        <v>1789</v>
      </c>
      <c r="F181" s="17" t="s">
        <v>48</v>
      </c>
      <c r="G181" s="17" t="s">
        <v>48</v>
      </c>
      <c r="H181" s="17" t="n">
        <v>7</v>
      </c>
      <c r="I181" s="17" t="s">
        <v>116</v>
      </c>
      <c r="J181" s="19" t="s">
        <v>277</v>
      </c>
      <c r="K181" s="20" t="n">
        <v>4</v>
      </c>
      <c r="L181" s="20"/>
      <c r="M181" s="21"/>
      <c r="N181" s="22" t="n">
        <v>4</v>
      </c>
      <c r="O181" s="23" t="s">
        <v>122</v>
      </c>
      <c r="P181" s="24" t="s">
        <v>94</v>
      </c>
      <c r="Q181" s="25" t="n">
        <v>160</v>
      </c>
      <c r="R181" s="25" t="n">
        <v>640</v>
      </c>
      <c r="S181" s="25" t="n">
        <v>240</v>
      </c>
      <c r="T181" s="25" t="n">
        <v>960</v>
      </c>
      <c r="U181" s="25"/>
      <c r="V181" s="25" t="n">
        <v>0</v>
      </c>
      <c r="W181" s="25"/>
      <c r="X181" s="25" t="n">
        <v>0</v>
      </c>
      <c r="Y181" s="25"/>
      <c r="Z181" s="25" t="n">
        <v>0</v>
      </c>
      <c r="AA181" s="25"/>
      <c r="AB181" s="25" t="n">
        <v>0</v>
      </c>
      <c r="AC181" s="25"/>
      <c r="AD181" s="25" t="n">
        <v>0</v>
      </c>
      <c r="AE181" s="25"/>
      <c r="AF181" s="25" t="n">
        <v>0</v>
      </c>
      <c r="AG181" s="25"/>
      <c r="AH181" s="25" t="n">
        <v>0</v>
      </c>
      <c r="AI181" s="25"/>
      <c r="AJ181" s="25" t="n">
        <v>0</v>
      </c>
      <c r="AK181" s="25"/>
      <c r="AL181" s="25" t="n">
        <v>0</v>
      </c>
      <c r="AM181" s="25"/>
      <c r="AN181" s="25" t="n">
        <v>0</v>
      </c>
      <c r="AO181" s="25"/>
      <c r="AP181" s="25" t="n">
        <v>0</v>
      </c>
      <c r="AQ181" s="25"/>
      <c r="AR181" s="25" t="n">
        <v>0</v>
      </c>
      <c r="AS181" s="25"/>
      <c r="AT181" s="25" t="n">
        <v>0</v>
      </c>
      <c r="AU181" s="25"/>
      <c r="AV181" s="25" t="n">
        <v>0</v>
      </c>
      <c r="AW181" s="25"/>
      <c r="AX181" s="25" t="n">
        <v>0</v>
      </c>
      <c r="AY181" s="25"/>
      <c r="AZ181" s="25" t="n">
        <v>0</v>
      </c>
      <c r="BA181" s="25"/>
      <c r="BB181" s="25" t="n">
        <v>0</v>
      </c>
      <c r="BC181" s="26" t="n">
        <v>240</v>
      </c>
      <c r="BD181" s="26" t="n">
        <v>960</v>
      </c>
      <c r="BE181" s="27" t="n">
        <v>960</v>
      </c>
      <c r="BF181" s="25" t="n">
        <v>0</v>
      </c>
      <c r="BG181" s="28" t="n">
        <v>240</v>
      </c>
      <c r="BH181" s="29" t="n">
        <v>0</v>
      </c>
      <c r="BI181" s="30" t="n">
        <v>960</v>
      </c>
      <c r="BJ181" s="31" t="n">
        <v>0</v>
      </c>
      <c r="BK181" s="32"/>
      <c r="BL181" s="32"/>
    </row>
    <row r="182" customFormat="false" ht="15" hidden="false" customHeight="false" outlineLevel="0" collapsed="false">
      <c r="A182" s="0" t="n">
        <v>24</v>
      </c>
      <c r="B182" s="16" t="s">
        <v>45</v>
      </c>
      <c r="C182" s="17" t="s">
        <v>46</v>
      </c>
      <c r="D182" s="17" t="s">
        <v>47</v>
      </c>
      <c r="E182" s="18" t="n">
        <v>1789</v>
      </c>
      <c r="F182" s="17" t="s">
        <v>48</v>
      </c>
      <c r="G182" s="17" t="s">
        <v>48</v>
      </c>
      <c r="H182" s="17" t="n">
        <v>7</v>
      </c>
      <c r="I182" s="17" t="s">
        <v>78</v>
      </c>
      <c r="J182" s="19" t="s">
        <v>277</v>
      </c>
      <c r="K182" s="20" t="n">
        <v>4</v>
      </c>
      <c r="L182" s="20"/>
      <c r="M182" s="21"/>
      <c r="N182" s="22" t="n">
        <v>4</v>
      </c>
      <c r="O182" s="23" t="s">
        <v>122</v>
      </c>
      <c r="P182" s="24"/>
      <c r="Q182" s="25"/>
      <c r="R182" s="25"/>
      <c r="S182" s="25" t="n">
        <v>5000</v>
      </c>
      <c r="T182" s="25" t="n">
        <v>20000</v>
      </c>
      <c r="U182" s="25"/>
      <c r="V182" s="25" t="n">
        <v>0</v>
      </c>
      <c r="W182" s="25"/>
      <c r="X182" s="25" t="n">
        <v>0</v>
      </c>
      <c r="Y182" s="25"/>
      <c r="Z182" s="25" t="n">
        <v>0</v>
      </c>
      <c r="AA182" s="25"/>
      <c r="AB182" s="25" t="n">
        <v>0</v>
      </c>
      <c r="AC182" s="25"/>
      <c r="AD182" s="25" t="n">
        <v>0</v>
      </c>
      <c r="AE182" s="25"/>
      <c r="AF182" s="25" t="n">
        <v>0</v>
      </c>
      <c r="AG182" s="25"/>
      <c r="AH182" s="25" t="n">
        <v>0</v>
      </c>
      <c r="AI182" s="25"/>
      <c r="AJ182" s="25" t="n">
        <v>0</v>
      </c>
      <c r="AK182" s="25"/>
      <c r="AL182" s="25" t="n">
        <v>0</v>
      </c>
      <c r="AM182" s="25"/>
      <c r="AN182" s="25" t="n">
        <v>0</v>
      </c>
      <c r="AO182" s="25"/>
      <c r="AP182" s="25" t="n">
        <v>0</v>
      </c>
      <c r="AQ182" s="25"/>
      <c r="AR182" s="25" t="n">
        <v>0</v>
      </c>
      <c r="AS182" s="25"/>
      <c r="AT182" s="25" t="n">
        <v>0</v>
      </c>
      <c r="AU182" s="25"/>
      <c r="AV182" s="25" t="n">
        <v>0</v>
      </c>
      <c r="AW182" s="25"/>
      <c r="AX182" s="25" t="n">
        <v>0</v>
      </c>
      <c r="AY182" s="25"/>
      <c r="AZ182" s="25" t="n">
        <v>0</v>
      </c>
      <c r="BA182" s="25"/>
      <c r="BB182" s="25" t="n">
        <v>0</v>
      </c>
      <c r="BC182" s="26" t="n">
        <v>5000</v>
      </c>
      <c r="BD182" s="26" t="n">
        <v>20000</v>
      </c>
      <c r="BE182" s="27" t="n">
        <v>20000</v>
      </c>
      <c r="BF182" s="25" t="n">
        <v>0</v>
      </c>
      <c r="BG182" s="28" t="n">
        <v>5000</v>
      </c>
      <c r="BH182" s="29" t="n">
        <v>0</v>
      </c>
      <c r="BI182" s="30" t="n">
        <v>20000</v>
      </c>
      <c r="BJ182" s="31" t="n">
        <v>0</v>
      </c>
      <c r="BK182" s="32"/>
      <c r="BL182" s="32"/>
    </row>
    <row r="183" customFormat="false" ht="15" hidden="false" customHeight="false" outlineLevel="0" collapsed="false">
      <c r="A183" s="0" t="n">
        <v>25</v>
      </c>
      <c r="B183" s="16" t="s">
        <v>45</v>
      </c>
      <c r="C183" s="17" t="s">
        <v>46</v>
      </c>
      <c r="D183" s="17" t="s">
        <v>47</v>
      </c>
      <c r="E183" s="18" t="n">
        <v>1789</v>
      </c>
      <c r="F183" s="17" t="s">
        <v>48</v>
      </c>
      <c r="G183" s="17" t="s">
        <v>48</v>
      </c>
      <c r="H183" s="17" t="n">
        <v>7</v>
      </c>
      <c r="I183" s="17" t="s">
        <v>76</v>
      </c>
      <c r="J183" s="19" t="s">
        <v>277</v>
      </c>
      <c r="K183" s="20" t="n">
        <v>4</v>
      </c>
      <c r="L183" s="20"/>
      <c r="M183" s="21"/>
      <c r="N183" s="22" t="n">
        <v>4</v>
      </c>
      <c r="O183" s="23" t="s">
        <v>122</v>
      </c>
      <c r="P183" s="24"/>
      <c r="Q183" s="25"/>
      <c r="R183" s="25"/>
      <c r="S183" s="25" t="n">
        <v>1600</v>
      </c>
      <c r="T183" s="25" t="n">
        <v>6400</v>
      </c>
      <c r="U183" s="25"/>
      <c r="V183" s="25" t="n">
        <v>0</v>
      </c>
      <c r="W183" s="25"/>
      <c r="X183" s="25" t="n">
        <v>0</v>
      </c>
      <c r="Y183" s="25"/>
      <c r="Z183" s="25" t="n">
        <v>0</v>
      </c>
      <c r="AA183" s="25"/>
      <c r="AB183" s="25" t="n">
        <v>0</v>
      </c>
      <c r="AC183" s="25"/>
      <c r="AD183" s="25" t="n">
        <v>0</v>
      </c>
      <c r="AE183" s="25"/>
      <c r="AF183" s="25" t="n">
        <v>0</v>
      </c>
      <c r="AG183" s="25"/>
      <c r="AH183" s="25" t="n">
        <v>0</v>
      </c>
      <c r="AI183" s="25"/>
      <c r="AJ183" s="25" t="n">
        <v>0</v>
      </c>
      <c r="AK183" s="25"/>
      <c r="AL183" s="25" t="n">
        <v>0</v>
      </c>
      <c r="AM183" s="25"/>
      <c r="AN183" s="25" t="n">
        <v>0</v>
      </c>
      <c r="AO183" s="25"/>
      <c r="AP183" s="25" t="n">
        <v>0</v>
      </c>
      <c r="AQ183" s="25"/>
      <c r="AR183" s="25" t="n">
        <v>0</v>
      </c>
      <c r="AS183" s="25"/>
      <c r="AT183" s="25" t="n">
        <v>0</v>
      </c>
      <c r="AU183" s="25"/>
      <c r="AV183" s="25" t="n">
        <v>0</v>
      </c>
      <c r="AW183" s="25"/>
      <c r="AX183" s="25" t="n">
        <v>0</v>
      </c>
      <c r="AY183" s="25"/>
      <c r="AZ183" s="25" t="n">
        <v>0</v>
      </c>
      <c r="BA183" s="25" t="n">
        <v>580</v>
      </c>
      <c r="BB183" s="25" t="n">
        <v>2320</v>
      </c>
      <c r="BC183" s="26" t="n">
        <v>2180</v>
      </c>
      <c r="BD183" s="26" t="n">
        <v>8720</v>
      </c>
      <c r="BE183" s="27" t="n">
        <v>8720</v>
      </c>
      <c r="BF183" s="25" t="n">
        <v>0</v>
      </c>
      <c r="BG183" s="28" t="n">
        <v>2180</v>
      </c>
      <c r="BH183" s="29" t="n">
        <v>0</v>
      </c>
      <c r="BI183" s="30" t="n">
        <v>8720</v>
      </c>
      <c r="BJ183" s="31" t="n">
        <v>0</v>
      </c>
      <c r="BK183" s="32"/>
      <c r="BL183" s="32"/>
    </row>
    <row r="184" customFormat="false" ht="15" hidden="false" customHeight="false" outlineLevel="0" collapsed="false">
      <c r="A184" s="0" t="n">
        <v>26</v>
      </c>
      <c r="B184" s="16" t="s">
        <v>45</v>
      </c>
      <c r="C184" s="17" t="s">
        <v>46</v>
      </c>
      <c r="D184" s="17" t="s">
        <v>47</v>
      </c>
      <c r="E184" s="18" t="n">
        <v>1789</v>
      </c>
      <c r="F184" s="17" t="s">
        <v>48</v>
      </c>
      <c r="G184" s="17" t="s">
        <v>48</v>
      </c>
      <c r="H184" s="17" t="n">
        <v>7</v>
      </c>
      <c r="I184" s="17" t="s">
        <v>116</v>
      </c>
      <c r="J184" s="19" t="s">
        <v>278</v>
      </c>
      <c r="K184" s="20" t="n">
        <v>3</v>
      </c>
      <c r="L184" s="20" t="n">
        <v>10</v>
      </c>
      <c r="M184" s="21"/>
      <c r="N184" s="22" t="n">
        <v>3.5</v>
      </c>
      <c r="O184" s="23" t="s">
        <v>57</v>
      </c>
      <c r="P184" s="24"/>
      <c r="Q184" s="25"/>
      <c r="R184" s="25"/>
      <c r="S184" s="25" t="n">
        <v>8052</v>
      </c>
      <c r="T184" s="25" t="n">
        <v>28182</v>
      </c>
      <c r="U184" s="25"/>
      <c r="V184" s="25" t="n">
        <v>0</v>
      </c>
      <c r="W184" s="25"/>
      <c r="X184" s="25" t="n">
        <v>0</v>
      </c>
      <c r="Y184" s="25"/>
      <c r="Z184" s="25" t="n">
        <v>0</v>
      </c>
      <c r="AA184" s="25"/>
      <c r="AB184" s="25" t="n">
        <v>0</v>
      </c>
      <c r="AC184" s="25"/>
      <c r="AD184" s="25" t="n">
        <v>0</v>
      </c>
      <c r="AE184" s="25"/>
      <c r="AF184" s="25" t="n">
        <v>0</v>
      </c>
      <c r="AG184" s="25" t="n">
        <v>41</v>
      </c>
      <c r="AH184" s="25" t="n">
        <v>144</v>
      </c>
      <c r="AI184" s="25"/>
      <c r="AJ184" s="25" t="n">
        <v>0</v>
      </c>
      <c r="AK184" s="25"/>
      <c r="AL184" s="25" t="n">
        <v>0</v>
      </c>
      <c r="AM184" s="25"/>
      <c r="AN184" s="25" t="n">
        <v>0</v>
      </c>
      <c r="AO184" s="25"/>
      <c r="AP184" s="25" t="n">
        <v>0</v>
      </c>
      <c r="AQ184" s="25"/>
      <c r="AR184" s="25" t="n">
        <v>0</v>
      </c>
      <c r="AS184" s="25"/>
      <c r="AT184" s="25" t="n">
        <v>0</v>
      </c>
      <c r="AU184" s="25"/>
      <c r="AV184" s="25" t="n">
        <v>0</v>
      </c>
      <c r="AW184" s="25"/>
      <c r="AX184" s="25" t="n">
        <v>0</v>
      </c>
      <c r="AY184" s="25"/>
      <c r="AZ184" s="25" t="n">
        <v>0</v>
      </c>
      <c r="BA184" s="25"/>
      <c r="BB184" s="25" t="n">
        <v>0</v>
      </c>
      <c r="BC184" s="26" t="n">
        <v>8093</v>
      </c>
      <c r="BD184" s="26" t="n">
        <v>28326</v>
      </c>
      <c r="BE184" s="27" t="n">
        <v>28326</v>
      </c>
      <c r="BF184" s="25" t="n">
        <v>0</v>
      </c>
      <c r="BG184" s="28" t="n">
        <v>8093</v>
      </c>
      <c r="BH184" s="29" t="n">
        <v>0</v>
      </c>
      <c r="BI184" s="30" t="n">
        <v>28325.5</v>
      </c>
      <c r="BJ184" s="31" t="n">
        <v>0.5</v>
      </c>
      <c r="BK184" s="32" t="s">
        <v>55</v>
      </c>
      <c r="BL184" s="32"/>
    </row>
    <row r="185" customFormat="false" ht="15" hidden="false" customHeight="false" outlineLevel="0" collapsed="false">
      <c r="A185" s="0" t="n">
        <v>27</v>
      </c>
      <c r="B185" s="16" t="s">
        <v>45</v>
      </c>
      <c r="C185" s="17" t="s">
        <v>46</v>
      </c>
      <c r="D185" s="17" t="s">
        <v>47</v>
      </c>
      <c r="E185" s="18" t="n">
        <v>1789</v>
      </c>
      <c r="F185" s="17" t="s">
        <v>48</v>
      </c>
      <c r="G185" s="17" t="s">
        <v>48</v>
      </c>
      <c r="H185" s="17" t="n">
        <v>7</v>
      </c>
      <c r="I185" s="17" t="s">
        <v>116</v>
      </c>
      <c r="J185" s="19" t="s">
        <v>279</v>
      </c>
      <c r="K185" s="20" t="n">
        <v>4</v>
      </c>
      <c r="L185" s="20"/>
      <c r="M185" s="21"/>
      <c r="N185" s="22" t="n">
        <v>4</v>
      </c>
      <c r="O185" s="23" t="s">
        <v>122</v>
      </c>
      <c r="P185" s="24" t="s">
        <v>94</v>
      </c>
      <c r="Q185" s="25" t="n">
        <v>620</v>
      </c>
      <c r="R185" s="25" t="n">
        <v>2480</v>
      </c>
      <c r="S185" s="25" t="n">
        <v>1406</v>
      </c>
      <c r="T185" s="25" t="n">
        <v>5624</v>
      </c>
      <c r="U185" s="25"/>
      <c r="V185" s="25" t="n">
        <v>0</v>
      </c>
      <c r="W185" s="25"/>
      <c r="X185" s="25" t="n">
        <v>0</v>
      </c>
      <c r="Y185" s="25"/>
      <c r="Z185" s="25" t="n">
        <v>0</v>
      </c>
      <c r="AA185" s="25"/>
      <c r="AB185" s="25" t="n">
        <v>0</v>
      </c>
      <c r="AC185" s="25"/>
      <c r="AD185" s="25" t="n">
        <v>0</v>
      </c>
      <c r="AE185" s="25"/>
      <c r="AF185" s="25" t="n">
        <v>0</v>
      </c>
      <c r="AG185" s="25"/>
      <c r="AH185" s="25" t="n">
        <v>0</v>
      </c>
      <c r="AI185" s="25"/>
      <c r="AJ185" s="25" t="n">
        <v>0</v>
      </c>
      <c r="AK185" s="25"/>
      <c r="AL185" s="25" t="n">
        <v>0</v>
      </c>
      <c r="AM185" s="25"/>
      <c r="AN185" s="25" t="n">
        <v>0</v>
      </c>
      <c r="AO185" s="25"/>
      <c r="AP185" s="25" t="n">
        <v>0</v>
      </c>
      <c r="AQ185" s="25"/>
      <c r="AR185" s="25" t="n">
        <v>0</v>
      </c>
      <c r="AS185" s="25"/>
      <c r="AT185" s="25" t="n">
        <v>0</v>
      </c>
      <c r="AU185" s="25"/>
      <c r="AV185" s="25" t="n">
        <v>0</v>
      </c>
      <c r="AW185" s="25"/>
      <c r="AX185" s="25" t="n">
        <v>0</v>
      </c>
      <c r="AY185" s="25"/>
      <c r="AZ185" s="25" t="n">
        <v>0</v>
      </c>
      <c r="BA185" s="25"/>
      <c r="BB185" s="25" t="n">
        <v>0</v>
      </c>
      <c r="BC185" s="26" t="n">
        <v>1406</v>
      </c>
      <c r="BD185" s="26" t="n">
        <v>5624</v>
      </c>
      <c r="BE185" s="27" t="n">
        <v>5624</v>
      </c>
      <c r="BF185" s="25" t="n">
        <v>0</v>
      </c>
      <c r="BG185" s="28" t="n">
        <v>1406</v>
      </c>
      <c r="BH185" s="29" t="n">
        <v>0</v>
      </c>
      <c r="BI185" s="30" t="n">
        <v>5624</v>
      </c>
      <c r="BJ185" s="31" t="n">
        <v>0</v>
      </c>
      <c r="BK185" s="32"/>
      <c r="BL185" s="32"/>
    </row>
    <row r="186" customFormat="false" ht="15" hidden="false" customHeight="false" outlineLevel="0" collapsed="false">
      <c r="A186" s="0" t="n">
        <v>28</v>
      </c>
      <c r="B186" s="16" t="s">
        <v>45</v>
      </c>
      <c r="C186" s="17" t="s">
        <v>46</v>
      </c>
      <c r="D186" s="17" t="s">
        <v>47</v>
      </c>
      <c r="E186" s="18" t="n">
        <v>1789</v>
      </c>
      <c r="F186" s="17" t="s">
        <v>48</v>
      </c>
      <c r="G186" s="17" t="s">
        <v>48</v>
      </c>
      <c r="H186" s="17" t="n">
        <v>7</v>
      </c>
      <c r="I186" s="17" t="s">
        <v>156</v>
      </c>
      <c r="J186" s="19" t="s">
        <v>280</v>
      </c>
      <c r="K186" s="20"/>
      <c r="L186" s="20" t="n">
        <v>54</v>
      </c>
      <c r="M186" s="21"/>
      <c r="N186" s="22" t="n">
        <v>2.7</v>
      </c>
      <c r="O186" s="23" t="s">
        <v>122</v>
      </c>
      <c r="P186" s="24"/>
      <c r="Q186" s="25"/>
      <c r="R186" s="25"/>
      <c r="S186" s="25" t="n">
        <v>363</v>
      </c>
      <c r="T186" s="25" t="n">
        <v>980</v>
      </c>
      <c r="U186" s="25"/>
      <c r="V186" s="25" t="n">
        <v>0</v>
      </c>
      <c r="W186" s="25"/>
      <c r="X186" s="25" t="n">
        <v>0</v>
      </c>
      <c r="Y186" s="25"/>
      <c r="Z186" s="25" t="n">
        <v>0</v>
      </c>
      <c r="AA186" s="25"/>
      <c r="AB186" s="25" t="n">
        <v>0</v>
      </c>
      <c r="AC186" s="25"/>
      <c r="AD186" s="25" t="n">
        <v>0</v>
      </c>
      <c r="AE186" s="25"/>
      <c r="AF186" s="25" t="n">
        <v>0</v>
      </c>
      <c r="AG186" s="25"/>
      <c r="AH186" s="25" t="n">
        <v>0</v>
      </c>
      <c r="AI186" s="25"/>
      <c r="AJ186" s="25" t="n">
        <v>0</v>
      </c>
      <c r="AK186" s="25"/>
      <c r="AL186" s="25" t="n">
        <v>0</v>
      </c>
      <c r="AM186" s="25"/>
      <c r="AN186" s="25" t="n">
        <v>0</v>
      </c>
      <c r="AO186" s="25"/>
      <c r="AP186" s="25" t="n">
        <v>0</v>
      </c>
      <c r="AQ186" s="25"/>
      <c r="AR186" s="25" t="n">
        <v>0</v>
      </c>
      <c r="AS186" s="25"/>
      <c r="AT186" s="25" t="n">
        <v>0</v>
      </c>
      <c r="AU186" s="25"/>
      <c r="AV186" s="25" t="n">
        <v>0</v>
      </c>
      <c r="AW186" s="25"/>
      <c r="AX186" s="25" t="n">
        <v>0</v>
      </c>
      <c r="AY186" s="25"/>
      <c r="AZ186" s="25" t="n">
        <v>0</v>
      </c>
      <c r="BA186" s="25"/>
      <c r="BB186" s="25" t="n">
        <v>0</v>
      </c>
      <c r="BC186" s="26" t="n">
        <v>363</v>
      </c>
      <c r="BD186" s="26" t="n">
        <v>980</v>
      </c>
      <c r="BE186" s="27" t="n">
        <v>980</v>
      </c>
      <c r="BF186" s="25" t="n">
        <v>0</v>
      </c>
      <c r="BG186" s="28" t="n">
        <v>363</v>
      </c>
      <c r="BH186" s="29" t="n">
        <v>0</v>
      </c>
      <c r="BI186" s="30" t="n">
        <v>980.1</v>
      </c>
      <c r="BJ186" s="31" t="n">
        <v>-0.100000000000023</v>
      </c>
      <c r="BK186" s="32" t="s">
        <v>55</v>
      </c>
      <c r="BL186" s="32"/>
    </row>
    <row r="187" customFormat="false" ht="15" hidden="false" customHeight="false" outlineLevel="0" collapsed="false">
      <c r="A187" s="0" t="n">
        <v>29</v>
      </c>
      <c r="B187" s="16" t="s">
        <v>45</v>
      </c>
      <c r="C187" s="17" t="s">
        <v>46</v>
      </c>
      <c r="D187" s="17" t="s">
        <v>47</v>
      </c>
      <c r="E187" s="18" t="n">
        <v>1789</v>
      </c>
      <c r="F187" s="17" t="s">
        <v>48</v>
      </c>
      <c r="G187" s="17" t="s">
        <v>48</v>
      </c>
      <c r="H187" s="17" t="n">
        <v>7</v>
      </c>
      <c r="I187" s="17" t="s">
        <v>116</v>
      </c>
      <c r="J187" s="19" t="s">
        <v>281</v>
      </c>
      <c r="K187" s="20" t="n">
        <v>3</v>
      </c>
      <c r="L187" s="20"/>
      <c r="M187" s="21"/>
      <c r="N187" s="22" t="n">
        <v>3</v>
      </c>
      <c r="O187" s="23" t="s">
        <v>122</v>
      </c>
      <c r="P187" s="24"/>
      <c r="Q187" s="25"/>
      <c r="R187" s="25"/>
      <c r="S187" s="25" t="n">
        <v>760</v>
      </c>
      <c r="T187" s="25" t="n">
        <v>2280</v>
      </c>
      <c r="U187" s="25"/>
      <c r="V187" s="25" t="n">
        <v>0</v>
      </c>
      <c r="W187" s="25"/>
      <c r="X187" s="25" t="n">
        <v>0</v>
      </c>
      <c r="Y187" s="25"/>
      <c r="Z187" s="25" t="n">
        <v>0</v>
      </c>
      <c r="AA187" s="25"/>
      <c r="AB187" s="25" t="n">
        <v>0</v>
      </c>
      <c r="AC187" s="25"/>
      <c r="AD187" s="25" t="n">
        <v>0</v>
      </c>
      <c r="AE187" s="25"/>
      <c r="AF187" s="25" t="n">
        <v>0</v>
      </c>
      <c r="AG187" s="25"/>
      <c r="AH187" s="25" t="n">
        <v>0</v>
      </c>
      <c r="AI187" s="25"/>
      <c r="AJ187" s="25" t="n">
        <v>0</v>
      </c>
      <c r="AK187" s="25"/>
      <c r="AL187" s="25" t="n">
        <v>0</v>
      </c>
      <c r="AM187" s="25"/>
      <c r="AN187" s="25" t="n">
        <v>0</v>
      </c>
      <c r="AO187" s="25"/>
      <c r="AP187" s="25" t="n">
        <v>0</v>
      </c>
      <c r="AQ187" s="25"/>
      <c r="AR187" s="25" t="n">
        <v>0</v>
      </c>
      <c r="AS187" s="25"/>
      <c r="AT187" s="25" t="n">
        <v>0</v>
      </c>
      <c r="AU187" s="25"/>
      <c r="AV187" s="25" t="n">
        <v>0</v>
      </c>
      <c r="AW187" s="25"/>
      <c r="AX187" s="25" t="n">
        <v>0</v>
      </c>
      <c r="AY187" s="25"/>
      <c r="AZ187" s="25" t="n">
        <v>0</v>
      </c>
      <c r="BA187" s="25"/>
      <c r="BB187" s="25" t="n">
        <v>0</v>
      </c>
      <c r="BC187" s="26" t="n">
        <v>760</v>
      </c>
      <c r="BD187" s="26" t="n">
        <v>2280</v>
      </c>
      <c r="BE187" s="27" t="n">
        <v>2280</v>
      </c>
      <c r="BF187" s="25" t="n">
        <v>0</v>
      </c>
      <c r="BG187" s="28" t="n">
        <v>760</v>
      </c>
      <c r="BH187" s="29" t="n">
        <v>0</v>
      </c>
      <c r="BI187" s="30" t="n">
        <v>2280</v>
      </c>
      <c r="BJ187" s="31" t="n">
        <v>0</v>
      </c>
      <c r="BK187" s="32"/>
      <c r="BL187" s="32"/>
    </row>
    <row r="188" customFormat="false" ht="15" hidden="false" customHeight="false" outlineLevel="0" collapsed="false">
      <c r="A188" s="0" t="n">
        <v>30</v>
      </c>
      <c r="B188" s="16" t="s">
        <v>45</v>
      </c>
      <c r="C188" s="17" t="s">
        <v>46</v>
      </c>
      <c r="D188" s="17" t="s">
        <v>47</v>
      </c>
      <c r="E188" s="18" t="n">
        <v>1789</v>
      </c>
      <c r="F188" s="17" t="s">
        <v>48</v>
      </c>
      <c r="G188" s="17" t="s">
        <v>48</v>
      </c>
      <c r="H188" s="17" t="n">
        <v>7</v>
      </c>
      <c r="I188" s="17" t="s">
        <v>116</v>
      </c>
      <c r="J188" s="19" t="s">
        <v>282</v>
      </c>
      <c r="K188" s="20"/>
      <c r="L188" s="20" t="n">
        <v>45</v>
      </c>
      <c r="M188" s="21"/>
      <c r="N188" s="22" t="n">
        <v>2.25</v>
      </c>
      <c r="O188" s="23" t="s">
        <v>122</v>
      </c>
      <c r="P188" s="24"/>
      <c r="Q188" s="25"/>
      <c r="R188" s="25"/>
      <c r="S188" s="25" t="n">
        <v>1400</v>
      </c>
      <c r="T188" s="25" t="n">
        <v>3150</v>
      </c>
      <c r="U188" s="25"/>
      <c r="V188" s="25" t="n">
        <v>0</v>
      </c>
      <c r="W188" s="25"/>
      <c r="X188" s="25" t="n">
        <v>0</v>
      </c>
      <c r="Y188" s="25"/>
      <c r="Z188" s="25" t="n">
        <v>0</v>
      </c>
      <c r="AA188" s="25"/>
      <c r="AB188" s="25" t="n">
        <v>0</v>
      </c>
      <c r="AC188" s="25"/>
      <c r="AD188" s="25" t="n">
        <v>0</v>
      </c>
      <c r="AE188" s="25"/>
      <c r="AF188" s="25" t="n">
        <v>0</v>
      </c>
      <c r="AG188" s="25"/>
      <c r="AH188" s="25" t="n">
        <v>0</v>
      </c>
      <c r="AI188" s="25"/>
      <c r="AJ188" s="25" t="n">
        <v>0</v>
      </c>
      <c r="AK188" s="25"/>
      <c r="AL188" s="25" t="n">
        <v>0</v>
      </c>
      <c r="AM188" s="25"/>
      <c r="AN188" s="25" t="n">
        <v>0</v>
      </c>
      <c r="AO188" s="25"/>
      <c r="AP188" s="25" t="n">
        <v>0</v>
      </c>
      <c r="AQ188" s="25"/>
      <c r="AR188" s="25" t="n">
        <v>0</v>
      </c>
      <c r="AS188" s="25"/>
      <c r="AT188" s="25" t="n">
        <v>0</v>
      </c>
      <c r="AU188" s="25"/>
      <c r="AV188" s="25" t="n">
        <v>0</v>
      </c>
      <c r="AW188" s="25"/>
      <c r="AX188" s="25" t="n">
        <v>0</v>
      </c>
      <c r="AY188" s="25"/>
      <c r="AZ188" s="25" t="n">
        <v>0</v>
      </c>
      <c r="BA188" s="25"/>
      <c r="BB188" s="25" t="n">
        <v>0</v>
      </c>
      <c r="BC188" s="26" t="n">
        <v>1400</v>
      </c>
      <c r="BD188" s="26" t="n">
        <v>3150</v>
      </c>
      <c r="BE188" s="27" t="n">
        <v>3150</v>
      </c>
      <c r="BF188" s="25" t="n">
        <v>0</v>
      </c>
      <c r="BG188" s="28" t="n">
        <v>1400</v>
      </c>
      <c r="BH188" s="29" t="n">
        <v>0</v>
      </c>
      <c r="BI188" s="30" t="n">
        <v>3150</v>
      </c>
      <c r="BJ188" s="31" t="n">
        <v>0</v>
      </c>
      <c r="BK188" s="32"/>
      <c r="BL188" s="32"/>
    </row>
    <row r="189" customFormat="false" ht="15" hidden="false" customHeight="false" outlineLevel="0" collapsed="false">
      <c r="A189" s="0" t="n">
        <v>31</v>
      </c>
      <c r="B189" s="16" t="s">
        <v>45</v>
      </c>
      <c r="C189" s="17" t="s">
        <v>46</v>
      </c>
      <c r="D189" s="17" t="s">
        <v>47</v>
      </c>
      <c r="E189" s="18" t="n">
        <v>1789</v>
      </c>
      <c r="F189" s="17" t="s">
        <v>48</v>
      </c>
      <c r="G189" s="17" t="s">
        <v>48</v>
      </c>
      <c r="H189" s="17" t="n">
        <v>7</v>
      </c>
      <c r="I189" s="17" t="s">
        <v>78</v>
      </c>
      <c r="J189" s="19" t="s">
        <v>283</v>
      </c>
      <c r="K189" s="20" t="n">
        <v>3</v>
      </c>
      <c r="L189" s="20" t="n">
        <v>10</v>
      </c>
      <c r="M189" s="21"/>
      <c r="N189" s="22" t="n">
        <v>3.5</v>
      </c>
      <c r="O189" s="23" t="s">
        <v>122</v>
      </c>
      <c r="P189" s="24" t="s">
        <v>110</v>
      </c>
      <c r="Q189" s="25" t="n">
        <v>220</v>
      </c>
      <c r="R189" s="25" t="n">
        <v>770</v>
      </c>
      <c r="S189" s="25" t="n">
        <v>120</v>
      </c>
      <c r="T189" s="25" t="n">
        <v>420</v>
      </c>
      <c r="U189" s="25"/>
      <c r="V189" s="25" t="n">
        <v>0</v>
      </c>
      <c r="W189" s="25"/>
      <c r="X189" s="25" t="n">
        <v>0</v>
      </c>
      <c r="Y189" s="25"/>
      <c r="Z189" s="25" t="n">
        <v>0</v>
      </c>
      <c r="AA189" s="25"/>
      <c r="AB189" s="25" t="n">
        <v>0</v>
      </c>
      <c r="AC189" s="25"/>
      <c r="AD189" s="25" t="n">
        <v>0</v>
      </c>
      <c r="AE189" s="25"/>
      <c r="AF189" s="25" t="n">
        <v>0</v>
      </c>
      <c r="AG189" s="25"/>
      <c r="AH189" s="25" t="n">
        <v>0</v>
      </c>
      <c r="AI189" s="25"/>
      <c r="AJ189" s="25" t="n">
        <v>0</v>
      </c>
      <c r="AK189" s="25"/>
      <c r="AL189" s="25" t="n">
        <v>0</v>
      </c>
      <c r="AM189" s="25"/>
      <c r="AN189" s="25" t="n">
        <v>0</v>
      </c>
      <c r="AO189" s="25"/>
      <c r="AP189" s="25" t="n">
        <v>0</v>
      </c>
      <c r="AQ189" s="25"/>
      <c r="AR189" s="25" t="n">
        <v>0</v>
      </c>
      <c r="AS189" s="25"/>
      <c r="AT189" s="25" t="n">
        <v>0</v>
      </c>
      <c r="AU189" s="25"/>
      <c r="AV189" s="25" t="n">
        <v>0</v>
      </c>
      <c r="AW189" s="25"/>
      <c r="AX189" s="25" t="n">
        <v>0</v>
      </c>
      <c r="AY189" s="25"/>
      <c r="AZ189" s="25" t="n">
        <v>0</v>
      </c>
      <c r="BA189" s="25"/>
      <c r="BB189" s="25" t="n">
        <v>0</v>
      </c>
      <c r="BC189" s="26" t="n">
        <v>120</v>
      </c>
      <c r="BD189" s="26" t="n">
        <v>420</v>
      </c>
      <c r="BE189" s="27" t="n">
        <v>420</v>
      </c>
      <c r="BF189" s="25" t="n">
        <v>0</v>
      </c>
      <c r="BG189" s="28" t="n">
        <v>120</v>
      </c>
      <c r="BH189" s="29" t="n">
        <v>0</v>
      </c>
      <c r="BI189" s="30" t="n">
        <v>420</v>
      </c>
      <c r="BJ189" s="31" t="n">
        <v>0</v>
      </c>
      <c r="BK189" s="32"/>
      <c r="BL189" s="32"/>
    </row>
    <row r="190" customFormat="false" ht="15" hidden="false" customHeight="false" outlineLevel="0" collapsed="false">
      <c r="A190" s="0" t="n">
        <v>32</v>
      </c>
      <c r="B190" s="16" t="s">
        <v>45</v>
      </c>
      <c r="C190" s="17" t="s">
        <v>46</v>
      </c>
      <c r="D190" s="17" t="s">
        <v>47</v>
      </c>
      <c r="E190" s="18" t="n">
        <v>1789</v>
      </c>
      <c r="F190" s="17" t="s">
        <v>48</v>
      </c>
      <c r="G190" s="17" t="s">
        <v>48</v>
      </c>
      <c r="H190" s="17" t="n">
        <v>7</v>
      </c>
      <c r="I190" s="17" t="s">
        <v>156</v>
      </c>
      <c r="J190" s="19" t="s">
        <v>284</v>
      </c>
      <c r="K190" s="20"/>
      <c r="L190" s="20"/>
      <c r="M190" s="21"/>
      <c r="N190" s="22" t="n">
        <v>0</v>
      </c>
      <c r="O190" s="23" t="s">
        <v>122</v>
      </c>
      <c r="P190" s="24" t="s">
        <v>94</v>
      </c>
      <c r="Q190" s="25" t="n">
        <v>280</v>
      </c>
      <c r="R190" s="25" t="n">
        <v>490</v>
      </c>
      <c r="S190" s="25"/>
      <c r="T190" s="25" t="n">
        <v>0</v>
      </c>
      <c r="U190" s="25"/>
      <c r="V190" s="25" t="n">
        <v>0</v>
      </c>
      <c r="W190" s="25"/>
      <c r="X190" s="25" t="n">
        <v>0</v>
      </c>
      <c r="Y190" s="25"/>
      <c r="Z190" s="25" t="n">
        <v>0</v>
      </c>
      <c r="AA190" s="25"/>
      <c r="AB190" s="25" t="n">
        <v>0</v>
      </c>
      <c r="AC190" s="25"/>
      <c r="AD190" s="25" t="n">
        <v>0</v>
      </c>
      <c r="AE190" s="25"/>
      <c r="AF190" s="25" t="n">
        <v>0</v>
      </c>
      <c r="AG190" s="25"/>
      <c r="AH190" s="25" t="n">
        <v>0</v>
      </c>
      <c r="AI190" s="25"/>
      <c r="AJ190" s="25" t="n">
        <v>0</v>
      </c>
      <c r="AK190" s="25"/>
      <c r="AL190" s="25" t="n">
        <v>0</v>
      </c>
      <c r="AM190" s="25"/>
      <c r="AN190" s="25" t="n">
        <v>0</v>
      </c>
      <c r="AO190" s="25"/>
      <c r="AP190" s="25" t="n">
        <v>0</v>
      </c>
      <c r="AQ190" s="25"/>
      <c r="AR190" s="25" t="n">
        <v>0</v>
      </c>
      <c r="AS190" s="25"/>
      <c r="AT190" s="25" t="n">
        <v>0</v>
      </c>
      <c r="AU190" s="25"/>
      <c r="AV190" s="25" t="n">
        <v>0</v>
      </c>
      <c r="AW190" s="25"/>
      <c r="AX190" s="25" t="n">
        <v>0</v>
      </c>
      <c r="AY190" s="25"/>
      <c r="AZ190" s="25" t="n">
        <v>0</v>
      </c>
      <c r="BA190" s="25"/>
      <c r="BB190" s="25" t="n">
        <v>0</v>
      </c>
      <c r="BC190" s="26"/>
      <c r="BD190" s="26"/>
      <c r="BE190" s="27" t="n">
        <v>0</v>
      </c>
      <c r="BF190" s="25" t="n">
        <v>0</v>
      </c>
      <c r="BG190" s="28" t="n">
        <v>0</v>
      </c>
      <c r="BH190" s="29" t="n">
        <v>0</v>
      </c>
      <c r="BI190" s="30" t="n">
        <v>0</v>
      </c>
      <c r="BJ190" s="31" t="n">
        <v>0</v>
      </c>
      <c r="BK190" s="32"/>
      <c r="BL190" s="32"/>
    </row>
    <row r="191" customFormat="false" ht="15" hidden="false" customHeight="false" outlineLevel="0" collapsed="false">
      <c r="A191" s="0" t="n">
        <v>33</v>
      </c>
      <c r="B191" s="16" t="s">
        <v>45</v>
      </c>
      <c r="C191" s="17" t="s">
        <v>46</v>
      </c>
      <c r="D191" s="17" t="s">
        <v>47</v>
      </c>
      <c r="E191" s="18" t="n">
        <v>1789</v>
      </c>
      <c r="F191" s="17" t="s">
        <v>48</v>
      </c>
      <c r="G191" s="17" t="s">
        <v>48</v>
      </c>
      <c r="H191" s="17" t="n">
        <v>7</v>
      </c>
      <c r="I191" s="17" t="s">
        <v>156</v>
      </c>
      <c r="J191" s="19" t="s">
        <v>284</v>
      </c>
      <c r="K191" s="20"/>
      <c r="L191" s="20"/>
      <c r="M191" s="21"/>
      <c r="N191" s="22" t="n">
        <v>0</v>
      </c>
      <c r="O191" s="23" t="s">
        <v>113</v>
      </c>
      <c r="P191" s="24"/>
      <c r="Q191" s="25"/>
      <c r="R191" s="25"/>
      <c r="S191" s="25" t="n">
        <v>37</v>
      </c>
      <c r="T191" s="25" t="n">
        <v>950</v>
      </c>
      <c r="U191" s="25"/>
      <c r="V191" s="25" t="n">
        <v>0</v>
      </c>
      <c r="W191" s="25"/>
      <c r="X191" s="25" t="n">
        <v>0</v>
      </c>
      <c r="Y191" s="25"/>
      <c r="Z191" s="25" t="n">
        <v>0</v>
      </c>
      <c r="AA191" s="25"/>
      <c r="AB191" s="25" t="n">
        <v>0</v>
      </c>
      <c r="AC191" s="25"/>
      <c r="AD191" s="25" t="n">
        <v>0</v>
      </c>
      <c r="AE191" s="25"/>
      <c r="AF191" s="25" t="n">
        <v>0</v>
      </c>
      <c r="AG191" s="25"/>
      <c r="AH191" s="25" t="n">
        <v>0</v>
      </c>
      <c r="AI191" s="25"/>
      <c r="AJ191" s="25" t="n">
        <v>0</v>
      </c>
      <c r="AK191" s="25"/>
      <c r="AL191" s="25" t="n">
        <v>0</v>
      </c>
      <c r="AM191" s="25"/>
      <c r="AN191" s="25" t="n">
        <v>0</v>
      </c>
      <c r="AO191" s="25"/>
      <c r="AP191" s="25" t="n">
        <v>0</v>
      </c>
      <c r="AQ191" s="25"/>
      <c r="AR191" s="25" t="n">
        <v>0</v>
      </c>
      <c r="AS191" s="25"/>
      <c r="AT191" s="25" t="n">
        <v>0</v>
      </c>
      <c r="AU191" s="25"/>
      <c r="AV191" s="25" t="n">
        <v>0</v>
      </c>
      <c r="AW191" s="25"/>
      <c r="AX191" s="25" t="n">
        <v>0</v>
      </c>
      <c r="AY191" s="25"/>
      <c r="AZ191" s="25" t="n">
        <v>0</v>
      </c>
      <c r="BA191" s="25"/>
      <c r="BB191" s="25" t="n">
        <v>0</v>
      </c>
      <c r="BC191" s="26" t="n">
        <v>37</v>
      </c>
      <c r="BD191" s="26" t="n">
        <v>950</v>
      </c>
      <c r="BE191" s="27" t="n">
        <v>950</v>
      </c>
      <c r="BF191" s="25" t="n">
        <v>0</v>
      </c>
      <c r="BG191" s="28" t="n">
        <v>37</v>
      </c>
      <c r="BH191" s="29" t="n">
        <v>0</v>
      </c>
      <c r="BI191" s="30" t="n">
        <v>0</v>
      </c>
      <c r="BJ191" s="31" t="n">
        <v>950</v>
      </c>
      <c r="BK191" s="32" t="s">
        <v>67</v>
      </c>
      <c r="BL191" s="32"/>
    </row>
    <row r="192" customFormat="false" ht="15" hidden="false" customHeight="false" outlineLevel="0" collapsed="false">
      <c r="A192" s="0" t="n">
        <v>34</v>
      </c>
      <c r="B192" s="16" t="s">
        <v>45</v>
      </c>
      <c r="C192" s="17" t="s">
        <v>46</v>
      </c>
      <c r="D192" s="17" t="s">
        <v>47</v>
      </c>
      <c r="E192" s="18" t="n">
        <v>1789</v>
      </c>
      <c r="F192" s="17" t="s">
        <v>48</v>
      </c>
      <c r="G192" s="17" t="s">
        <v>48</v>
      </c>
      <c r="H192" s="17" t="n">
        <v>7</v>
      </c>
      <c r="I192" s="17" t="s">
        <v>78</v>
      </c>
      <c r="J192" s="19" t="s">
        <v>285</v>
      </c>
      <c r="K192" s="20" t="n">
        <v>1</v>
      </c>
      <c r="L192" s="20"/>
      <c r="M192" s="21"/>
      <c r="N192" s="22" t="n">
        <v>1</v>
      </c>
      <c r="O192" s="23" t="s">
        <v>122</v>
      </c>
      <c r="P192" s="24"/>
      <c r="Q192" s="25"/>
      <c r="R192" s="25"/>
      <c r="S192" s="25" t="n">
        <v>175</v>
      </c>
      <c r="T192" s="25" t="n">
        <v>175</v>
      </c>
      <c r="U192" s="25"/>
      <c r="V192" s="25" t="n">
        <v>0</v>
      </c>
      <c r="W192" s="25"/>
      <c r="X192" s="25" t="n">
        <v>0</v>
      </c>
      <c r="Y192" s="25"/>
      <c r="Z192" s="25" t="n">
        <v>0</v>
      </c>
      <c r="AA192" s="25"/>
      <c r="AB192" s="25" t="n">
        <v>0</v>
      </c>
      <c r="AC192" s="25"/>
      <c r="AD192" s="25" t="n">
        <v>0</v>
      </c>
      <c r="AE192" s="25"/>
      <c r="AF192" s="25" t="n">
        <v>0</v>
      </c>
      <c r="AG192" s="25" t="n">
        <v>1744</v>
      </c>
      <c r="AH192" s="25" t="n">
        <v>1744</v>
      </c>
      <c r="AI192" s="25"/>
      <c r="AJ192" s="25" t="n">
        <v>0</v>
      </c>
      <c r="AK192" s="25" t="n">
        <v>1130</v>
      </c>
      <c r="AL192" s="25" t="n">
        <v>1130</v>
      </c>
      <c r="AM192" s="25"/>
      <c r="AN192" s="25" t="n">
        <v>0</v>
      </c>
      <c r="AO192" s="25"/>
      <c r="AP192" s="25" t="n">
        <v>0</v>
      </c>
      <c r="AQ192" s="25"/>
      <c r="AR192" s="25" t="n">
        <v>0</v>
      </c>
      <c r="AS192" s="25"/>
      <c r="AT192" s="25" t="n">
        <v>0</v>
      </c>
      <c r="AU192" s="25"/>
      <c r="AV192" s="25" t="n">
        <v>0</v>
      </c>
      <c r="AW192" s="25"/>
      <c r="AX192" s="25" t="n">
        <v>0</v>
      </c>
      <c r="AY192" s="25"/>
      <c r="AZ192" s="25" t="n">
        <v>0</v>
      </c>
      <c r="BA192" s="25"/>
      <c r="BB192" s="25" t="n">
        <v>0</v>
      </c>
      <c r="BC192" s="26" t="n">
        <v>3049</v>
      </c>
      <c r="BD192" s="26" t="n">
        <v>3049</v>
      </c>
      <c r="BE192" s="27" t="n">
        <v>3049</v>
      </c>
      <c r="BF192" s="25" t="n">
        <v>0</v>
      </c>
      <c r="BG192" s="28" t="n">
        <v>3049</v>
      </c>
      <c r="BH192" s="29" t="n">
        <v>0</v>
      </c>
      <c r="BI192" s="30" t="n">
        <v>3049</v>
      </c>
      <c r="BJ192" s="31" t="n">
        <v>0</v>
      </c>
      <c r="BK192" s="32"/>
      <c r="BL192" s="32"/>
    </row>
    <row r="193" customFormat="false" ht="15" hidden="false" customHeight="false" outlineLevel="0" collapsed="false">
      <c r="A193" s="0" t="n">
        <v>35</v>
      </c>
      <c r="B193" s="16" t="s">
        <v>45</v>
      </c>
      <c r="C193" s="17" t="s">
        <v>46</v>
      </c>
      <c r="D193" s="17" t="s">
        <v>47</v>
      </c>
      <c r="E193" s="18" t="n">
        <v>1789</v>
      </c>
      <c r="F193" s="17" t="s">
        <v>48</v>
      </c>
      <c r="G193" s="17" t="s">
        <v>48</v>
      </c>
      <c r="H193" s="17" t="n">
        <v>7</v>
      </c>
      <c r="I193" s="17" t="s">
        <v>116</v>
      </c>
      <c r="J193" s="19" t="s">
        <v>286</v>
      </c>
      <c r="K193" s="20"/>
      <c r="L193" s="20"/>
      <c r="M193" s="21"/>
      <c r="N193" s="22" t="n">
        <v>0</v>
      </c>
      <c r="O193" s="23" t="s">
        <v>57</v>
      </c>
      <c r="P193" s="24" t="s">
        <v>73</v>
      </c>
      <c r="Q193" s="25" t="n">
        <v>320</v>
      </c>
      <c r="R193" s="25" t="n">
        <v>128</v>
      </c>
      <c r="S193" s="25"/>
      <c r="T193" s="25" t="n">
        <v>0</v>
      </c>
      <c r="U193" s="25"/>
      <c r="V193" s="25" t="n">
        <v>0</v>
      </c>
      <c r="W193" s="25"/>
      <c r="X193" s="25" t="n">
        <v>0</v>
      </c>
      <c r="Y193" s="25"/>
      <c r="Z193" s="25" t="n">
        <v>0</v>
      </c>
      <c r="AA193" s="25"/>
      <c r="AB193" s="25" t="n">
        <v>0</v>
      </c>
      <c r="AC193" s="25"/>
      <c r="AD193" s="25" t="n">
        <v>0</v>
      </c>
      <c r="AE193" s="25"/>
      <c r="AF193" s="25" t="n">
        <v>0</v>
      </c>
      <c r="AG193" s="25"/>
      <c r="AH193" s="25" t="n">
        <v>0</v>
      </c>
      <c r="AI193" s="25"/>
      <c r="AJ193" s="25" t="n">
        <v>0</v>
      </c>
      <c r="AK193" s="25"/>
      <c r="AL193" s="25" t="n">
        <v>0</v>
      </c>
      <c r="AM193" s="25"/>
      <c r="AN193" s="25" t="n">
        <v>0</v>
      </c>
      <c r="AO193" s="25"/>
      <c r="AP193" s="25" t="n">
        <v>0</v>
      </c>
      <c r="AQ193" s="25"/>
      <c r="AR193" s="25" t="n">
        <v>0</v>
      </c>
      <c r="AS193" s="25"/>
      <c r="AT193" s="25" t="n">
        <v>0</v>
      </c>
      <c r="AU193" s="25"/>
      <c r="AV193" s="25" t="n">
        <v>0</v>
      </c>
      <c r="AW193" s="25"/>
      <c r="AX193" s="25" t="n">
        <v>0</v>
      </c>
      <c r="AY193" s="25"/>
      <c r="AZ193" s="25" t="n">
        <v>0</v>
      </c>
      <c r="BA193" s="25"/>
      <c r="BB193" s="25" t="n">
        <v>0</v>
      </c>
      <c r="BC193" s="26"/>
      <c r="BD193" s="26"/>
      <c r="BE193" s="27" t="n">
        <v>0</v>
      </c>
      <c r="BF193" s="25" t="n">
        <v>0</v>
      </c>
      <c r="BG193" s="28" t="n">
        <v>0</v>
      </c>
      <c r="BH193" s="29" t="n">
        <v>0</v>
      </c>
      <c r="BI193" s="30" t="n">
        <v>0</v>
      </c>
      <c r="BJ193" s="31" t="n">
        <v>0</v>
      </c>
      <c r="BK193" s="32"/>
      <c r="BL193" s="32"/>
    </row>
    <row r="194" customFormat="false" ht="15" hidden="false" customHeight="false" outlineLevel="0" collapsed="false">
      <c r="A194" s="0" t="n">
        <v>36</v>
      </c>
      <c r="B194" s="16" t="s">
        <v>45</v>
      </c>
      <c r="C194" s="17" t="s">
        <v>46</v>
      </c>
      <c r="D194" s="17" t="s">
        <v>47</v>
      </c>
      <c r="E194" s="18" t="n">
        <v>1789</v>
      </c>
      <c r="F194" s="17" t="s">
        <v>48</v>
      </c>
      <c r="G194" s="17" t="s">
        <v>48</v>
      </c>
      <c r="H194" s="17" t="n">
        <v>7</v>
      </c>
      <c r="I194" s="17" t="s">
        <v>116</v>
      </c>
      <c r="J194" s="19" t="s">
        <v>286</v>
      </c>
      <c r="K194" s="20"/>
      <c r="L194" s="20"/>
      <c r="M194" s="21"/>
      <c r="N194" s="22" t="n">
        <v>0</v>
      </c>
      <c r="O194" s="23" t="s">
        <v>122</v>
      </c>
      <c r="P194" s="24"/>
      <c r="Q194" s="25"/>
      <c r="R194" s="25"/>
      <c r="S194" s="25" t="n">
        <v>84</v>
      </c>
      <c r="T194" s="25" t="n">
        <v>189</v>
      </c>
      <c r="U194" s="25"/>
      <c r="V194" s="25" t="n">
        <v>0</v>
      </c>
      <c r="W194" s="25"/>
      <c r="X194" s="25" t="n">
        <v>0</v>
      </c>
      <c r="Y194" s="25"/>
      <c r="Z194" s="25" t="n">
        <v>0</v>
      </c>
      <c r="AA194" s="25"/>
      <c r="AB194" s="25" t="n">
        <v>0</v>
      </c>
      <c r="AC194" s="25"/>
      <c r="AD194" s="25" t="n">
        <v>0</v>
      </c>
      <c r="AE194" s="25"/>
      <c r="AF194" s="25" t="n">
        <v>0</v>
      </c>
      <c r="AG194" s="25"/>
      <c r="AH194" s="25" t="n">
        <v>0</v>
      </c>
      <c r="AI194" s="25"/>
      <c r="AJ194" s="25" t="n">
        <v>0</v>
      </c>
      <c r="AK194" s="25"/>
      <c r="AL194" s="25" t="n">
        <v>0</v>
      </c>
      <c r="AM194" s="25"/>
      <c r="AN194" s="25" t="n">
        <v>0</v>
      </c>
      <c r="AO194" s="25"/>
      <c r="AP194" s="25" t="n">
        <v>0</v>
      </c>
      <c r="AQ194" s="25"/>
      <c r="AR194" s="25" t="n">
        <v>0</v>
      </c>
      <c r="AS194" s="25"/>
      <c r="AT194" s="25" t="n">
        <v>0</v>
      </c>
      <c r="AU194" s="25"/>
      <c r="AV194" s="25" t="n">
        <v>0</v>
      </c>
      <c r="AW194" s="25"/>
      <c r="AX194" s="25" t="n">
        <v>0</v>
      </c>
      <c r="AY194" s="25"/>
      <c r="AZ194" s="25" t="n">
        <v>0</v>
      </c>
      <c r="BA194" s="25"/>
      <c r="BB194" s="25" t="n">
        <v>0</v>
      </c>
      <c r="BC194" s="26" t="n">
        <v>84</v>
      </c>
      <c r="BD194" s="26" t="n">
        <v>189</v>
      </c>
      <c r="BE194" s="27" t="n">
        <v>189</v>
      </c>
      <c r="BF194" s="25" t="n">
        <v>0</v>
      </c>
      <c r="BG194" s="28" t="n">
        <v>84</v>
      </c>
      <c r="BH194" s="29" t="n">
        <v>0</v>
      </c>
      <c r="BI194" s="30" t="n">
        <v>0</v>
      </c>
      <c r="BJ194" s="31" t="n">
        <v>189</v>
      </c>
      <c r="BK194" s="32" t="s">
        <v>67</v>
      </c>
      <c r="BL194" s="32"/>
    </row>
    <row r="195" customFormat="false" ht="15" hidden="false" customHeight="false" outlineLevel="0" collapsed="false">
      <c r="A195" s="0" t="n">
        <v>37</v>
      </c>
      <c r="B195" s="16" t="s">
        <v>45</v>
      </c>
      <c r="C195" s="17" t="s">
        <v>46</v>
      </c>
      <c r="D195" s="17" t="s">
        <v>47</v>
      </c>
      <c r="E195" s="18" t="n">
        <v>1789</v>
      </c>
      <c r="F195" s="17" t="s">
        <v>48</v>
      </c>
      <c r="G195" s="17" t="s">
        <v>48</v>
      </c>
      <c r="H195" s="17" t="n">
        <v>7</v>
      </c>
      <c r="I195" s="17"/>
      <c r="J195" s="19" t="s">
        <v>287</v>
      </c>
      <c r="K195" s="20"/>
      <c r="L195" s="20" t="n">
        <v>25</v>
      </c>
      <c r="M195" s="21"/>
      <c r="N195" s="22" t="n">
        <v>1.25</v>
      </c>
      <c r="O195" s="23" t="s">
        <v>122</v>
      </c>
      <c r="P195" s="24"/>
      <c r="Q195" s="25"/>
      <c r="R195" s="25"/>
      <c r="S195" s="25" t="n">
        <v>750</v>
      </c>
      <c r="T195" s="33" t="n">
        <v>930</v>
      </c>
      <c r="U195" s="25"/>
      <c r="V195" s="25" t="n">
        <v>0</v>
      </c>
      <c r="W195" s="25"/>
      <c r="X195" s="25" t="n">
        <v>0</v>
      </c>
      <c r="Y195" s="25"/>
      <c r="Z195" s="25" t="n">
        <v>0</v>
      </c>
      <c r="AA195" s="25"/>
      <c r="AB195" s="25" t="n">
        <v>0</v>
      </c>
      <c r="AC195" s="25"/>
      <c r="AD195" s="25" t="n">
        <v>0</v>
      </c>
      <c r="AE195" s="25"/>
      <c r="AF195" s="25" t="n">
        <v>0</v>
      </c>
      <c r="AG195" s="25"/>
      <c r="AH195" s="25" t="n">
        <v>0</v>
      </c>
      <c r="AI195" s="25"/>
      <c r="AJ195" s="25" t="n">
        <v>0</v>
      </c>
      <c r="AK195" s="25"/>
      <c r="AL195" s="25" t="n">
        <v>0</v>
      </c>
      <c r="AM195" s="25"/>
      <c r="AN195" s="25" t="n">
        <v>0</v>
      </c>
      <c r="AO195" s="25"/>
      <c r="AP195" s="25" t="n">
        <v>0</v>
      </c>
      <c r="AQ195" s="25"/>
      <c r="AR195" s="25" t="n">
        <v>0</v>
      </c>
      <c r="AS195" s="25"/>
      <c r="AT195" s="25" t="n">
        <v>0</v>
      </c>
      <c r="AU195" s="25"/>
      <c r="AV195" s="25" t="n">
        <v>0</v>
      </c>
      <c r="AW195" s="25"/>
      <c r="AX195" s="25" t="n">
        <v>0</v>
      </c>
      <c r="AY195" s="25"/>
      <c r="AZ195" s="25" t="n">
        <v>0</v>
      </c>
      <c r="BA195" s="25" t="n">
        <v>2400</v>
      </c>
      <c r="BB195" s="25" t="n">
        <v>3000</v>
      </c>
      <c r="BC195" s="26" t="n">
        <v>3150</v>
      </c>
      <c r="BD195" s="26" t="n">
        <v>3930</v>
      </c>
      <c r="BE195" s="27" t="n">
        <v>3930</v>
      </c>
      <c r="BF195" s="25" t="n">
        <v>0</v>
      </c>
      <c r="BG195" s="28" t="n">
        <v>3150</v>
      </c>
      <c r="BH195" s="29" t="n">
        <v>0</v>
      </c>
      <c r="BI195" s="30" t="n">
        <v>3937.5</v>
      </c>
      <c r="BJ195" s="31" t="n">
        <v>-7.5</v>
      </c>
      <c r="BK195" s="32" t="s">
        <v>55</v>
      </c>
      <c r="BL195" s="32"/>
    </row>
    <row r="196" customFormat="false" ht="15" hidden="false" customHeight="false" outlineLevel="0" collapsed="false">
      <c r="A196" s="0" t="n">
        <v>38</v>
      </c>
      <c r="B196" s="16" t="s">
        <v>45</v>
      </c>
      <c r="C196" s="17" t="s">
        <v>46</v>
      </c>
      <c r="D196" s="17" t="s">
        <v>47</v>
      </c>
      <c r="E196" s="18" t="n">
        <v>1789</v>
      </c>
      <c r="F196" s="17" t="s">
        <v>48</v>
      </c>
      <c r="G196" s="17" t="s">
        <v>48</v>
      </c>
      <c r="H196" s="17" t="n">
        <v>7</v>
      </c>
      <c r="I196" s="17" t="s">
        <v>49</v>
      </c>
      <c r="J196" s="19" t="s">
        <v>288</v>
      </c>
      <c r="K196" s="20"/>
      <c r="L196" s="20"/>
      <c r="M196" s="21"/>
      <c r="N196" s="22" t="n">
        <v>0</v>
      </c>
      <c r="O196" s="23"/>
      <c r="P196" s="24"/>
      <c r="Q196" s="25"/>
      <c r="R196" s="25"/>
      <c r="S196" s="25"/>
      <c r="T196" s="25" t="n">
        <v>1668</v>
      </c>
      <c r="U196" s="25"/>
      <c r="V196" s="25" t="n">
        <v>0</v>
      </c>
      <c r="W196" s="25"/>
      <c r="X196" s="25" t="n">
        <v>0</v>
      </c>
      <c r="Y196" s="25"/>
      <c r="Z196" s="25" t="n">
        <v>0</v>
      </c>
      <c r="AA196" s="25"/>
      <c r="AB196" s="25" t="n">
        <v>0</v>
      </c>
      <c r="AC196" s="25"/>
      <c r="AD196" s="25" t="n">
        <v>0</v>
      </c>
      <c r="AE196" s="25"/>
      <c r="AF196" s="25" t="n">
        <v>0</v>
      </c>
      <c r="AG196" s="25"/>
      <c r="AH196" s="25" t="n">
        <v>0</v>
      </c>
      <c r="AI196" s="25"/>
      <c r="AJ196" s="25" t="n">
        <v>0</v>
      </c>
      <c r="AK196" s="25"/>
      <c r="AL196" s="25" t="n">
        <v>0</v>
      </c>
      <c r="AM196" s="25"/>
      <c r="AN196" s="25" t="n">
        <v>0</v>
      </c>
      <c r="AO196" s="25"/>
      <c r="AP196" s="25" t="n">
        <v>0</v>
      </c>
      <c r="AQ196" s="25"/>
      <c r="AR196" s="25" t="n">
        <v>0</v>
      </c>
      <c r="AS196" s="25"/>
      <c r="AT196" s="25" t="n">
        <v>0</v>
      </c>
      <c r="AU196" s="25"/>
      <c r="AV196" s="25" t="n">
        <v>0</v>
      </c>
      <c r="AW196" s="25"/>
      <c r="AX196" s="25" t="n">
        <v>0</v>
      </c>
      <c r="AY196" s="25"/>
      <c r="AZ196" s="25" t="n">
        <v>0</v>
      </c>
      <c r="BA196" s="25"/>
      <c r="BB196" s="25" t="n">
        <v>0</v>
      </c>
      <c r="BC196" s="26"/>
      <c r="BD196" s="26" t="n">
        <v>1668</v>
      </c>
      <c r="BE196" s="27" t="n">
        <v>1668</v>
      </c>
      <c r="BF196" s="25" t="n">
        <v>0</v>
      </c>
      <c r="BG196" s="28" t="n">
        <v>0</v>
      </c>
      <c r="BH196" s="29" t="n">
        <v>0</v>
      </c>
      <c r="BI196" s="30" t="n">
        <v>0</v>
      </c>
      <c r="BJ196" s="31" t="n">
        <v>1668</v>
      </c>
      <c r="BK196" s="32" t="s">
        <v>62</v>
      </c>
      <c r="BL196" s="32"/>
    </row>
    <row r="197" customFormat="false" ht="15" hidden="false" customHeight="false" outlineLevel="0" collapsed="false">
      <c r="A197" s="0" t="n">
        <v>39</v>
      </c>
      <c r="B197" s="16" t="s">
        <v>45</v>
      </c>
      <c r="C197" s="17" t="s">
        <v>46</v>
      </c>
      <c r="D197" s="17" t="s">
        <v>47</v>
      </c>
      <c r="E197" s="18" t="n">
        <v>1789</v>
      </c>
      <c r="F197" s="17" t="s">
        <v>48</v>
      </c>
      <c r="G197" s="17" t="s">
        <v>48</v>
      </c>
      <c r="H197" s="17" t="n">
        <v>7</v>
      </c>
      <c r="I197" s="17" t="s">
        <v>289</v>
      </c>
      <c r="J197" s="19" t="s">
        <v>290</v>
      </c>
      <c r="K197" s="20"/>
      <c r="L197" s="20"/>
      <c r="M197" s="21"/>
      <c r="N197" s="22" t="n">
        <v>0</v>
      </c>
      <c r="O197" s="23" t="s">
        <v>66</v>
      </c>
      <c r="P197" s="24"/>
      <c r="Q197" s="25"/>
      <c r="R197" s="25"/>
      <c r="S197" s="25" t="n">
        <v>12200</v>
      </c>
      <c r="T197" s="25" t="n">
        <v>3416</v>
      </c>
      <c r="U197" s="25"/>
      <c r="V197" s="25" t="n">
        <v>0</v>
      </c>
      <c r="W197" s="25"/>
      <c r="X197" s="25" t="n">
        <v>0</v>
      </c>
      <c r="Y197" s="25"/>
      <c r="Z197" s="25" t="n">
        <v>0</v>
      </c>
      <c r="AA197" s="25"/>
      <c r="AB197" s="25" t="n">
        <v>0</v>
      </c>
      <c r="AC197" s="25"/>
      <c r="AD197" s="25" t="n">
        <v>0</v>
      </c>
      <c r="AE197" s="25"/>
      <c r="AF197" s="25" t="n">
        <v>0</v>
      </c>
      <c r="AG197" s="25"/>
      <c r="AH197" s="25" t="n">
        <v>0</v>
      </c>
      <c r="AI197" s="25"/>
      <c r="AJ197" s="25" t="n">
        <v>0</v>
      </c>
      <c r="AK197" s="25"/>
      <c r="AL197" s="25" t="n">
        <v>0</v>
      </c>
      <c r="AM197" s="25"/>
      <c r="AN197" s="25" t="n">
        <v>0</v>
      </c>
      <c r="AO197" s="25"/>
      <c r="AP197" s="25" t="n">
        <v>0</v>
      </c>
      <c r="AQ197" s="25"/>
      <c r="AR197" s="25" t="n">
        <v>0</v>
      </c>
      <c r="AS197" s="25"/>
      <c r="AT197" s="25" t="n">
        <v>0</v>
      </c>
      <c r="AU197" s="25"/>
      <c r="AV197" s="25" t="n">
        <v>0</v>
      </c>
      <c r="AW197" s="25"/>
      <c r="AX197" s="25" t="n">
        <v>0</v>
      </c>
      <c r="AY197" s="25"/>
      <c r="AZ197" s="25" t="n">
        <v>0</v>
      </c>
      <c r="BA197" s="25"/>
      <c r="BB197" s="25" t="n">
        <v>0</v>
      </c>
      <c r="BC197" s="26" t="n">
        <v>12200</v>
      </c>
      <c r="BD197" s="26" t="n">
        <v>3416</v>
      </c>
      <c r="BE197" s="27" t="n">
        <v>3416</v>
      </c>
      <c r="BF197" s="25" t="n">
        <v>0</v>
      </c>
      <c r="BG197" s="28" t="n">
        <v>12200</v>
      </c>
      <c r="BH197" s="29" t="n">
        <v>0</v>
      </c>
      <c r="BI197" s="30" t="n">
        <v>0</v>
      </c>
      <c r="BJ197" s="31" t="n">
        <v>3416</v>
      </c>
      <c r="BK197" s="32" t="s">
        <v>67</v>
      </c>
      <c r="BL197" s="32"/>
    </row>
    <row r="198" customFormat="false" ht="15" hidden="false" customHeight="false" outlineLevel="0" collapsed="false">
      <c r="A198" s="0" t="n">
        <v>40</v>
      </c>
      <c r="B198" s="16" t="s">
        <v>45</v>
      </c>
      <c r="C198" s="17" t="s">
        <v>46</v>
      </c>
      <c r="D198" s="17" t="s">
        <v>47</v>
      </c>
      <c r="E198" s="18" t="n">
        <v>1789</v>
      </c>
      <c r="F198" s="17" t="s">
        <v>48</v>
      </c>
      <c r="G198" s="17" t="s">
        <v>48</v>
      </c>
      <c r="H198" s="17" t="n">
        <v>7</v>
      </c>
      <c r="I198" s="17" t="s">
        <v>78</v>
      </c>
      <c r="J198" s="19" t="s">
        <v>290</v>
      </c>
      <c r="K198" s="20"/>
      <c r="L198" s="20"/>
      <c r="M198" s="21"/>
      <c r="N198" s="22" t="n">
        <v>0</v>
      </c>
      <c r="O198" s="23" t="s">
        <v>66</v>
      </c>
      <c r="P198" s="24"/>
      <c r="Q198" s="25"/>
      <c r="R198" s="25"/>
      <c r="S198" s="25" t="n">
        <v>8450</v>
      </c>
      <c r="T198" s="25" t="n">
        <v>2366</v>
      </c>
      <c r="U198" s="25"/>
      <c r="V198" s="25" t="n">
        <v>0</v>
      </c>
      <c r="W198" s="25"/>
      <c r="X198" s="25" t="n">
        <v>0</v>
      </c>
      <c r="Y198" s="25"/>
      <c r="Z198" s="25" t="n">
        <v>0</v>
      </c>
      <c r="AA198" s="25"/>
      <c r="AB198" s="25" t="n">
        <v>0</v>
      </c>
      <c r="AC198" s="25"/>
      <c r="AD198" s="25" t="n">
        <v>0</v>
      </c>
      <c r="AE198" s="25"/>
      <c r="AF198" s="25" t="n">
        <v>0</v>
      </c>
      <c r="AG198" s="25"/>
      <c r="AH198" s="25" t="n">
        <v>0</v>
      </c>
      <c r="AI198" s="25"/>
      <c r="AJ198" s="25" t="n">
        <v>0</v>
      </c>
      <c r="AK198" s="25"/>
      <c r="AL198" s="25" t="n">
        <v>0</v>
      </c>
      <c r="AM198" s="25"/>
      <c r="AN198" s="25" t="n">
        <v>0</v>
      </c>
      <c r="AO198" s="25"/>
      <c r="AP198" s="25" t="n">
        <v>0</v>
      </c>
      <c r="AQ198" s="25"/>
      <c r="AR198" s="25" t="n">
        <v>0</v>
      </c>
      <c r="AS198" s="25"/>
      <c r="AT198" s="25" t="n">
        <v>0</v>
      </c>
      <c r="AU198" s="25"/>
      <c r="AV198" s="25" t="n">
        <v>0</v>
      </c>
      <c r="AW198" s="25"/>
      <c r="AX198" s="25" t="n">
        <v>0</v>
      </c>
      <c r="AY198" s="25"/>
      <c r="AZ198" s="25" t="n">
        <v>0</v>
      </c>
      <c r="BA198" s="25"/>
      <c r="BB198" s="25" t="n">
        <v>0</v>
      </c>
      <c r="BC198" s="26" t="n">
        <v>8450</v>
      </c>
      <c r="BD198" s="26" t="n">
        <v>2366</v>
      </c>
      <c r="BE198" s="27" t="n">
        <v>2366</v>
      </c>
      <c r="BF198" s="25" t="n">
        <v>0</v>
      </c>
      <c r="BG198" s="28" t="n">
        <v>8450</v>
      </c>
      <c r="BH198" s="29" t="n">
        <v>0</v>
      </c>
      <c r="BI198" s="30" t="n">
        <v>0</v>
      </c>
      <c r="BJ198" s="31" t="n">
        <v>2366</v>
      </c>
      <c r="BK198" s="32" t="s">
        <v>67</v>
      </c>
      <c r="BL198" s="32"/>
    </row>
    <row r="199" customFormat="false" ht="16.65" hidden="false" customHeight="false" outlineLevel="0" collapsed="false">
      <c r="A199" s="0" t="n">
        <v>41</v>
      </c>
      <c r="B199" s="16" t="s">
        <v>45</v>
      </c>
      <c r="C199" s="17" t="s">
        <v>46</v>
      </c>
      <c r="D199" s="17" t="s">
        <v>47</v>
      </c>
      <c r="E199" s="18" t="n">
        <v>1789</v>
      </c>
      <c r="F199" s="17" t="s">
        <v>48</v>
      </c>
      <c r="G199" s="17" t="s">
        <v>48</v>
      </c>
      <c r="H199" s="17" t="n">
        <v>7</v>
      </c>
      <c r="I199" s="17" t="s">
        <v>291</v>
      </c>
      <c r="J199" s="19" t="s">
        <v>292</v>
      </c>
      <c r="K199" s="20"/>
      <c r="L199" s="20"/>
      <c r="M199" s="21"/>
      <c r="N199" s="22" t="n">
        <v>0</v>
      </c>
      <c r="O199" s="23" t="s">
        <v>66</v>
      </c>
      <c r="P199" s="24"/>
      <c r="Q199" s="25"/>
      <c r="R199" s="25"/>
      <c r="S199" s="25" t="n">
        <v>240</v>
      </c>
      <c r="T199" s="25" t="n">
        <v>720</v>
      </c>
      <c r="U199" s="25"/>
      <c r="V199" s="25" t="n">
        <v>0</v>
      </c>
      <c r="W199" s="25"/>
      <c r="X199" s="25" t="n">
        <v>0</v>
      </c>
      <c r="Y199" s="25"/>
      <c r="Z199" s="25" t="n">
        <v>0</v>
      </c>
      <c r="AA199" s="25"/>
      <c r="AB199" s="25" t="n">
        <v>0</v>
      </c>
      <c r="AC199" s="25"/>
      <c r="AD199" s="25" t="n">
        <v>0</v>
      </c>
      <c r="AE199" s="25"/>
      <c r="AF199" s="25" t="n">
        <v>0</v>
      </c>
      <c r="AG199" s="25" t="n">
        <v>300</v>
      </c>
      <c r="AH199" s="25" t="n">
        <v>975</v>
      </c>
      <c r="AI199" s="25"/>
      <c r="AJ199" s="25" t="n">
        <v>0</v>
      </c>
      <c r="AK199" s="25"/>
      <c r="AL199" s="25" t="n">
        <v>0</v>
      </c>
      <c r="AM199" s="25"/>
      <c r="AN199" s="25" t="n">
        <v>0</v>
      </c>
      <c r="AO199" s="25"/>
      <c r="AP199" s="25" t="n">
        <v>0</v>
      </c>
      <c r="AQ199" s="25"/>
      <c r="AR199" s="25" t="n">
        <v>0</v>
      </c>
      <c r="AS199" s="25"/>
      <c r="AT199" s="25" t="n">
        <v>0</v>
      </c>
      <c r="AU199" s="25"/>
      <c r="AV199" s="25" t="n">
        <v>0</v>
      </c>
      <c r="AW199" s="25"/>
      <c r="AX199" s="25" t="n">
        <v>0</v>
      </c>
      <c r="AY199" s="25"/>
      <c r="AZ199" s="25" t="n">
        <v>0</v>
      </c>
      <c r="BA199" s="25"/>
      <c r="BB199" s="25" t="n">
        <v>0</v>
      </c>
      <c r="BC199" s="26" t="n">
        <v>540</v>
      </c>
      <c r="BD199" s="26" t="n">
        <v>1695</v>
      </c>
      <c r="BE199" s="27" t="n">
        <v>1695</v>
      </c>
      <c r="BF199" s="25" t="n">
        <v>0</v>
      </c>
      <c r="BG199" s="28" t="n">
        <v>540</v>
      </c>
      <c r="BH199" s="29" t="n">
        <v>0</v>
      </c>
      <c r="BI199" s="30" t="n">
        <v>0</v>
      </c>
      <c r="BJ199" s="31" t="n">
        <v>1695</v>
      </c>
      <c r="BK199" s="32" t="s">
        <v>67</v>
      </c>
      <c r="BL199" s="32"/>
    </row>
    <row r="200" customFormat="false" ht="15" hidden="false" customHeight="false" outlineLevel="0" collapsed="false">
      <c r="A200" s="0" t="n">
        <v>1</v>
      </c>
      <c r="B200" s="16" t="s">
        <v>45</v>
      </c>
      <c r="C200" s="17" t="s">
        <v>46</v>
      </c>
      <c r="D200" s="17" t="s">
        <v>47</v>
      </c>
      <c r="E200" s="18" t="n">
        <v>1789</v>
      </c>
      <c r="F200" s="17" t="s">
        <v>48</v>
      </c>
      <c r="G200" s="17" t="s">
        <v>48</v>
      </c>
      <c r="H200" s="17" t="n">
        <v>8</v>
      </c>
      <c r="I200" s="17" t="s">
        <v>78</v>
      </c>
      <c r="J200" s="19" t="s">
        <v>293</v>
      </c>
      <c r="K200" s="20"/>
      <c r="L200" s="20" t="n">
        <v>4</v>
      </c>
      <c r="M200" s="21"/>
      <c r="N200" s="22" t="n">
        <v>0.2</v>
      </c>
      <c r="O200" s="23" t="s">
        <v>113</v>
      </c>
      <c r="P200" s="24"/>
      <c r="Q200" s="25"/>
      <c r="R200" s="25"/>
      <c r="S200" s="25" t="n">
        <v>7808</v>
      </c>
      <c r="T200" s="25" t="n">
        <v>1561</v>
      </c>
      <c r="U200" s="25"/>
      <c r="V200" s="25" t="n">
        <v>0</v>
      </c>
      <c r="W200" s="25"/>
      <c r="X200" s="25" t="n">
        <v>0</v>
      </c>
      <c r="Y200" s="25"/>
      <c r="Z200" s="25" t="n">
        <v>0</v>
      </c>
      <c r="AA200" s="25"/>
      <c r="AB200" s="25" t="n">
        <v>0</v>
      </c>
      <c r="AC200" s="25"/>
      <c r="AD200" s="25" t="n">
        <v>0</v>
      </c>
      <c r="AE200" s="25"/>
      <c r="AF200" s="25" t="n">
        <v>0</v>
      </c>
      <c r="AG200" s="25"/>
      <c r="AH200" s="25" t="n">
        <v>0</v>
      </c>
      <c r="AI200" s="25"/>
      <c r="AJ200" s="25" t="n">
        <v>0</v>
      </c>
      <c r="AK200" s="25"/>
      <c r="AL200" s="25" t="n">
        <v>0</v>
      </c>
      <c r="AM200" s="25"/>
      <c r="AN200" s="25" t="n">
        <v>0</v>
      </c>
      <c r="AO200" s="25"/>
      <c r="AP200" s="25" t="n">
        <v>0</v>
      </c>
      <c r="AQ200" s="25"/>
      <c r="AR200" s="25" t="n">
        <v>0</v>
      </c>
      <c r="AS200" s="25"/>
      <c r="AT200" s="25" t="n">
        <v>0</v>
      </c>
      <c r="AU200" s="25"/>
      <c r="AV200" s="25" t="n">
        <v>0</v>
      </c>
      <c r="AW200" s="25"/>
      <c r="AX200" s="25" t="n">
        <v>0</v>
      </c>
      <c r="AY200" s="25"/>
      <c r="AZ200" s="25" t="n">
        <v>0</v>
      </c>
      <c r="BA200" s="25"/>
      <c r="BB200" s="25" t="n">
        <v>0</v>
      </c>
      <c r="BC200" s="26" t="n">
        <v>7808</v>
      </c>
      <c r="BD200" s="26" t="n">
        <v>1561</v>
      </c>
      <c r="BE200" s="27" t="n">
        <v>1561</v>
      </c>
      <c r="BF200" s="25" t="n">
        <v>0</v>
      </c>
      <c r="BG200" s="28" t="n">
        <v>7808</v>
      </c>
      <c r="BH200" s="29" t="n">
        <v>0</v>
      </c>
      <c r="BI200" s="30" t="n">
        <v>1561.6</v>
      </c>
      <c r="BJ200" s="31" t="n">
        <v>-0.600000000000136</v>
      </c>
      <c r="BK200" s="32" t="s">
        <v>55</v>
      </c>
      <c r="BL200" s="32"/>
    </row>
    <row r="201" customFormat="false" ht="15" hidden="false" customHeight="false" outlineLevel="0" collapsed="false">
      <c r="A201" s="0" t="n">
        <v>2</v>
      </c>
      <c r="B201" s="16" t="s">
        <v>45</v>
      </c>
      <c r="C201" s="17" t="s">
        <v>46</v>
      </c>
      <c r="D201" s="17" t="s">
        <v>47</v>
      </c>
      <c r="E201" s="18" t="n">
        <v>1789</v>
      </c>
      <c r="F201" s="17" t="s">
        <v>48</v>
      </c>
      <c r="G201" s="17" t="s">
        <v>48</v>
      </c>
      <c r="H201" s="17" t="n">
        <v>8</v>
      </c>
      <c r="I201" s="17" t="s">
        <v>78</v>
      </c>
      <c r="J201" s="19" t="s">
        <v>294</v>
      </c>
      <c r="K201" s="20"/>
      <c r="L201" s="20"/>
      <c r="M201" s="21"/>
      <c r="N201" s="22" t="n">
        <v>0</v>
      </c>
      <c r="O201" s="23"/>
      <c r="P201" s="24" t="s">
        <v>94</v>
      </c>
      <c r="Q201" s="25"/>
      <c r="R201" s="25" t="n">
        <v>108</v>
      </c>
      <c r="S201" s="25"/>
      <c r="T201" s="25" t="n">
        <v>3544</v>
      </c>
      <c r="U201" s="25"/>
      <c r="V201" s="25" t="n">
        <v>0</v>
      </c>
      <c r="W201" s="25"/>
      <c r="X201" s="25" t="n">
        <v>0</v>
      </c>
      <c r="Y201" s="25"/>
      <c r="Z201" s="25" t="n">
        <v>0</v>
      </c>
      <c r="AA201" s="25"/>
      <c r="AB201" s="25" t="n">
        <v>0</v>
      </c>
      <c r="AC201" s="25"/>
      <c r="AD201" s="25" t="n">
        <v>0</v>
      </c>
      <c r="AE201" s="25"/>
      <c r="AF201" s="25" t="n">
        <v>0</v>
      </c>
      <c r="AG201" s="25"/>
      <c r="AH201" s="25" t="n">
        <v>0</v>
      </c>
      <c r="AI201" s="25"/>
      <c r="AJ201" s="25" t="n">
        <v>0</v>
      </c>
      <c r="AK201" s="25"/>
      <c r="AL201" s="25" t="n">
        <v>0</v>
      </c>
      <c r="AM201" s="25"/>
      <c r="AN201" s="25" t="n">
        <v>0</v>
      </c>
      <c r="AO201" s="25"/>
      <c r="AP201" s="25" t="n">
        <v>0</v>
      </c>
      <c r="AQ201" s="25"/>
      <c r="AR201" s="25" t="n">
        <v>0</v>
      </c>
      <c r="AS201" s="25"/>
      <c r="AT201" s="25" t="n">
        <v>0</v>
      </c>
      <c r="AU201" s="25"/>
      <c r="AV201" s="25" t="n">
        <v>0</v>
      </c>
      <c r="AW201" s="25"/>
      <c r="AX201" s="25" t="n">
        <v>0</v>
      </c>
      <c r="AY201" s="25"/>
      <c r="AZ201" s="25" t="n">
        <v>0</v>
      </c>
      <c r="BA201" s="25"/>
      <c r="BB201" s="25" t="n">
        <v>0</v>
      </c>
      <c r="BC201" s="26"/>
      <c r="BD201" s="26" t="n">
        <v>3544</v>
      </c>
      <c r="BE201" s="27" t="n">
        <v>3544</v>
      </c>
      <c r="BF201" s="25" t="n">
        <v>0</v>
      </c>
      <c r="BG201" s="28" t="n">
        <v>0</v>
      </c>
      <c r="BH201" s="29" t="n">
        <v>0</v>
      </c>
      <c r="BI201" s="30" t="n">
        <v>0</v>
      </c>
      <c r="BJ201" s="31" t="n">
        <v>3544</v>
      </c>
      <c r="BK201" s="32" t="s">
        <v>62</v>
      </c>
      <c r="BL201" s="32"/>
    </row>
    <row r="202" customFormat="false" ht="15" hidden="false" customHeight="false" outlineLevel="0" collapsed="false">
      <c r="A202" s="0" t="n">
        <v>3</v>
      </c>
      <c r="B202" s="16" t="s">
        <v>45</v>
      </c>
      <c r="C202" s="17" t="s">
        <v>46</v>
      </c>
      <c r="D202" s="17" t="s">
        <v>47</v>
      </c>
      <c r="E202" s="18" t="n">
        <v>1789</v>
      </c>
      <c r="F202" s="17" t="s">
        <v>48</v>
      </c>
      <c r="G202" s="17" t="s">
        <v>48</v>
      </c>
      <c r="H202" s="17" t="n">
        <v>8</v>
      </c>
      <c r="I202" s="17" t="s">
        <v>295</v>
      </c>
      <c r="J202" s="19" t="s">
        <v>296</v>
      </c>
      <c r="K202" s="20"/>
      <c r="L202" s="20" t="n">
        <v>36</v>
      </c>
      <c r="M202" s="21"/>
      <c r="N202" s="22" t="n">
        <v>1.8</v>
      </c>
      <c r="O202" s="23" t="s">
        <v>160</v>
      </c>
      <c r="P202" s="24"/>
      <c r="Q202" s="25"/>
      <c r="R202" s="25"/>
      <c r="S202" s="25"/>
      <c r="T202" s="25" t="n">
        <v>0</v>
      </c>
      <c r="U202" s="25"/>
      <c r="V202" s="25" t="n">
        <v>0</v>
      </c>
      <c r="W202" s="25"/>
      <c r="X202" s="25" t="n">
        <v>0</v>
      </c>
      <c r="Y202" s="25"/>
      <c r="Z202" s="25" t="n">
        <v>0</v>
      </c>
      <c r="AA202" s="25"/>
      <c r="AB202" s="25" t="n">
        <v>0</v>
      </c>
      <c r="AC202" s="25"/>
      <c r="AD202" s="25" t="n">
        <v>0</v>
      </c>
      <c r="AE202" s="25"/>
      <c r="AF202" s="25" t="n">
        <v>0</v>
      </c>
      <c r="AG202" s="25"/>
      <c r="AH202" s="25" t="n">
        <v>0</v>
      </c>
      <c r="AI202" s="25"/>
      <c r="AJ202" s="25" t="n">
        <v>0</v>
      </c>
      <c r="AK202" s="25"/>
      <c r="AL202" s="25" t="n">
        <v>0</v>
      </c>
      <c r="AM202" s="25"/>
      <c r="AN202" s="25" t="n">
        <v>0</v>
      </c>
      <c r="AO202" s="25"/>
      <c r="AP202" s="25" t="n">
        <v>0</v>
      </c>
      <c r="AQ202" s="25"/>
      <c r="AR202" s="25" t="n">
        <v>0</v>
      </c>
      <c r="AS202" s="25" t="n">
        <v>750</v>
      </c>
      <c r="AT202" s="25" t="n">
        <v>1350</v>
      </c>
      <c r="AU202" s="25"/>
      <c r="AV202" s="25" t="n">
        <v>0</v>
      </c>
      <c r="AW202" s="25"/>
      <c r="AX202" s="25" t="n">
        <v>0</v>
      </c>
      <c r="AY202" s="25"/>
      <c r="AZ202" s="25" t="n">
        <v>0</v>
      </c>
      <c r="BA202" s="25"/>
      <c r="BB202" s="25" t="n">
        <v>0</v>
      </c>
      <c r="BC202" s="26" t="n">
        <v>750</v>
      </c>
      <c r="BD202" s="26" t="n">
        <v>1350</v>
      </c>
      <c r="BE202" s="27" t="n">
        <v>1350</v>
      </c>
      <c r="BF202" s="25" t="n">
        <v>0</v>
      </c>
      <c r="BG202" s="28" t="n">
        <v>750</v>
      </c>
      <c r="BH202" s="29" t="n">
        <v>0</v>
      </c>
      <c r="BI202" s="30" t="n">
        <v>1350</v>
      </c>
      <c r="BJ202" s="31" t="n">
        <v>0</v>
      </c>
      <c r="BK202" s="32"/>
      <c r="BL202" s="32"/>
    </row>
    <row r="203" customFormat="false" ht="15" hidden="false" customHeight="false" outlineLevel="0" collapsed="false">
      <c r="A203" s="0" t="n">
        <v>4</v>
      </c>
      <c r="B203" s="16" t="s">
        <v>45</v>
      </c>
      <c r="C203" s="17" t="s">
        <v>46</v>
      </c>
      <c r="D203" s="17" t="s">
        <v>47</v>
      </c>
      <c r="E203" s="18" t="n">
        <v>1789</v>
      </c>
      <c r="F203" s="17" t="s">
        <v>48</v>
      </c>
      <c r="G203" s="17" t="s">
        <v>48</v>
      </c>
      <c r="H203" s="17" t="n">
        <v>8</v>
      </c>
      <c r="I203" s="17" t="s">
        <v>48</v>
      </c>
      <c r="J203" s="19" t="s">
        <v>297</v>
      </c>
      <c r="K203" s="20"/>
      <c r="L203" s="36"/>
      <c r="M203" s="37"/>
      <c r="N203" s="22" t="n">
        <v>0</v>
      </c>
      <c r="O203" s="23" t="s">
        <v>72</v>
      </c>
      <c r="P203" s="24" t="s">
        <v>298</v>
      </c>
      <c r="Q203" s="25" t="n">
        <v>3250.64583333333</v>
      </c>
      <c r="R203" s="25" t="n">
        <v>374079</v>
      </c>
      <c r="S203" s="25" t="n">
        <v>1874.1875</v>
      </c>
      <c r="T203" s="25" t="n">
        <v>215886</v>
      </c>
      <c r="U203" s="25" t="n">
        <v>12.2638888888889</v>
      </c>
      <c r="V203" s="25" t="n">
        <v>2913</v>
      </c>
      <c r="W203" s="25" t="n">
        <v>0.885416666666667</v>
      </c>
      <c r="X203" s="25" t="n">
        <v>100</v>
      </c>
      <c r="Y203" s="25" t="n">
        <v>8.68055555555556</v>
      </c>
      <c r="Z203" s="25" t="n">
        <v>1000</v>
      </c>
      <c r="AA203" s="25" t="n">
        <v>25.15625</v>
      </c>
      <c r="AB203" s="25" t="n">
        <v>2898</v>
      </c>
      <c r="AC203" s="25" t="n">
        <v>0.868055555555556</v>
      </c>
      <c r="AD203" s="25" t="n">
        <v>100</v>
      </c>
      <c r="AE203" s="25" t="n">
        <v>3.81944444444444</v>
      </c>
      <c r="AF203" s="25" t="n">
        <v>440</v>
      </c>
      <c r="AG203" s="38" t="n">
        <v>9627.76041666667</v>
      </c>
      <c r="AH203" s="38" t="n">
        <v>2772790</v>
      </c>
      <c r="AI203" s="38" t="n">
        <v>9139.72916666667</v>
      </c>
      <c r="AJ203" s="38" t="n">
        <v>1097250</v>
      </c>
      <c r="AK203" s="38" t="n">
        <v>44301</v>
      </c>
      <c r="AL203" s="38" t="n">
        <v>2551780</v>
      </c>
      <c r="AM203" s="38" t="n">
        <v>3127.63888888889</v>
      </c>
      <c r="AN203" s="38" t="n">
        <v>180150</v>
      </c>
      <c r="AO203" s="38" t="n">
        <v>14.7465277777778</v>
      </c>
      <c r="AP203" s="38" t="n">
        <v>850</v>
      </c>
      <c r="AQ203" s="25" t="n">
        <v>21.7569444444444</v>
      </c>
      <c r="AR203" s="25" t="n">
        <v>1400</v>
      </c>
      <c r="AS203" s="25" t="n">
        <v>7244.23611111111</v>
      </c>
      <c r="AT203" s="25" t="n">
        <v>834540</v>
      </c>
      <c r="AU203" s="25" t="n">
        <v>2762.63888888889</v>
      </c>
      <c r="AV203" s="25" t="n">
        <v>318256</v>
      </c>
      <c r="AW203" s="25" t="n">
        <v>30859.9305555556</v>
      </c>
      <c r="AX203" s="25" t="n">
        <v>2666358</v>
      </c>
      <c r="AY203" s="25" t="n">
        <v>9813</v>
      </c>
      <c r="AZ203" s="25" t="n">
        <v>1130450</v>
      </c>
      <c r="BA203" s="25" t="n">
        <v>232.638888888889</v>
      </c>
      <c r="BB203" s="25" t="n">
        <v>26800</v>
      </c>
      <c r="BC203" s="26" t="n">
        <v>128981.534722222</v>
      </c>
      <c r="BD203" s="26" t="n">
        <v>11803974</v>
      </c>
      <c r="BE203" s="27" t="n">
        <v>11803961</v>
      </c>
      <c r="BF203" s="25" t="n">
        <v>13</v>
      </c>
      <c r="BG203" s="28" t="n">
        <v>119070.9375</v>
      </c>
      <c r="BH203" s="29" t="n">
        <v>9910.59722222219</v>
      </c>
      <c r="BI203" s="30" t="n">
        <v>0</v>
      </c>
      <c r="BJ203" s="31" t="n">
        <v>11803974</v>
      </c>
      <c r="BK203" s="32" t="s">
        <v>67</v>
      </c>
      <c r="BL203" s="32"/>
    </row>
    <row r="204" customFormat="false" ht="15" hidden="false" customHeight="false" outlineLevel="0" collapsed="false">
      <c r="A204" s="0" t="n">
        <v>5</v>
      </c>
      <c r="B204" s="16" t="s">
        <v>45</v>
      </c>
      <c r="C204" s="17" t="s">
        <v>46</v>
      </c>
      <c r="D204" s="17" t="s">
        <v>47</v>
      </c>
      <c r="E204" s="18" t="n">
        <v>1789</v>
      </c>
      <c r="F204" s="17" t="s">
        <v>48</v>
      </c>
      <c r="G204" s="17" t="s">
        <v>48</v>
      </c>
      <c r="H204" s="17" t="n">
        <v>8</v>
      </c>
      <c r="I204" s="17" t="s">
        <v>48</v>
      </c>
      <c r="J204" s="19" t="s">
        <v>299</v>
      </c>
      <c r="K204" s="20"/>
      <c r="L204" s="20"/>
      <c r="M204" s="21"/>
      <c r="N204" s="22" t="n">
        <v>0</v>
      </c>
      <c r="O204" s="23" t="s">
        <v>72</v>
      </c>
      <c r="P204" s="24" t="s">
        <v>300</v>
      </c>
      <c r="Q204" s="25" t="n">
        <v>647.291666666667</v>
      </c>
      <c r="R204" s="25" t="n">
        <v>74568</v>
      </c>
      <c r="S204" s="25" t="n">
        <v>394.579861111111</v>
      </c>
      <c r="T204" s="25" t="n">
        <v>45456</v>
      </c>
      <c r="U204" s="25"/>
      <c r="V204" s="25" t="n">
        <v>0</v>
      </c>
      <c r="W204" s="25"/>
      <c r="X204" s="25" t="n">
        <v>0</v>
      </c>
      <c r="Y204" s="25"/>
      <c r="Z204" s="25" t="n">
        <v>0</v>
      </c>
      <c r="AA204" s="25"/>
      <c r="AB204" s="25" t="n">
        <v>0</v>
      </c>
      <c r="AC204" s="25"/>
      <c r="AD204" s="25" t="n">
        <v>0</v>
      </c>
      <c r="AE204" s="25"/>
      <c r="AF204" s="25" t="n">
        <v>0</v>
      </c>
      <c r="AG204" s="38" t="n">
        <v>562.368055555556</v>
      </c>
      <c r="AH204" s="38" t="n">
        <v>161982</v>
      </c>
      <c r="AI204" s="38" t="n">
        <v>2331.54861111111</v>
      </c>
      <c r="AJ204" s="38" t="n">
        <v>128940</v>
      </c>
      <c r="AK204" s="38" t="n">
        <v>2142.95833333333</v>
      </c>
      <c r="AL204" s="38" t="n">
        <v>123585</v>
      </c>
      <c r="AM204" s="38" t="n">
        <v>407.534722222222</v>
      </c>
      <c r="AN204" s="38" t="n">
        <v>24050</v>
      </c>
      <c r="AO204" s="25"/>
      <c r="AP204" s="25" t="n">
        <v>0</v>
      </c>
      <c r="AQ204" s="25"/>
      <c r="AR204" s="25" t="n">
        <v>0</v>
      </c>
      <c r="AS204" s="25" t="n">
        <v>200.267361111111</v>
      </c>
      <c r="AT204" s="25" t="n">
        <v>23200</v>
      </c>
      <c r="AU204" s="25" t="n">
        <v>78.125</v>
      </c>
      <c r="AV204" s="25" t="n">
        <v>9000</v>
      </c>
      <c r="AW204" s="25" t="n">
        <v>4641.01388888889</v>
      </c>
      <c r="AX204" s="25" t="n">
        <v>400984</v>
      </c>
      <c r="AY204" s="25" t="n">
        <v>1913.38888888889</v>
      </c>
      <c r="AZ204" s="25" t="n">
        <v>220425</v>
      </c>
      <c r="BA204" s="25"/>
      <c r="BB204" s="25" t="n">
        <v>0</v>
      </c>
      <c r="BC204" s="26" t="n">
        <v>12588.8055555556</v>
      </c>
      <c r="BD204" s="26" t="n">
        <v>1137622</v>
      </c>
      <c r="BE204" s="27" t="n">
        <v>1137622</v>
      </c>
      <c r="BF204" s="25" t="n">
        <v>0</v>
      </c>
      <c r="BG204" s="28" t="n">
        <v>12671.7847222222</v>
      </c>
      <c r="BH204" s="29" t="n">
        <v>-82.9791666666679</v>
      </c>
      <c r="BI204" s="30" t="n">
        <v>0</v>
      </c>
      <c r="BJ204" s="31" t="n">
        <v>1137622</v>
      </c>
      <c r="BK204" s="32" t="s">
        <v>67</v>
      </c>
      <c r="BL204" s="32"/>
    </row>
    <row r="205" customFormat="false" ht="15" hidden="false" customHeight="false" outlineLevel="0" collapsed="false">
      <c r="A205" s="0" t="n">
        <v>6</v>
      </c>
      <c r="B205" s="16" t="s">
        <v>45</v>
      </c>
      <c r="C205" s="17" t="s">
        <v>46</v>
      </c>
      <c r="D205" s="17" t="s">
        <v>47</v>
      </c>
      <c r="E205" s="18" t="n">
        <v>1789</v>
      </c>
      <c r="F205" s="17" t="s">
        <v>48</v>
      </c>
      <c r="G205" s="17" t="s">
        <v>48</v>
      </c>
      <c r="H205" s="17" t="n">
        <v>8</v>
      </c>
      <c r="I205" s="17" t="s">
        <v>58</v>
      </c>
      <c r="J205" s="19" t="s">
        <v>301</v>
      </c>
      <c r="K205" s="20"/>
      <c r="L205" s="20"/>
      <c r="M205" s="21"/>
      <c r="N205" s="22" t="n">
        <v>0</v>
      </c>
      <c r="O205" s="23" t="s">
        <v>302</v>
      </c>
      <c r="P205" s="24" t="s">
        <v>60</v>
      </c>
      <c r="Q205" s="25"/>
      <c r="R205" s="25" t="n">
        <v>363</v>
      </c>
      <c r="S205" s="25" t="n">
        <v>30</v>
      </c>
      <c r="T205" s="25" t="n">
        <v>90</v>
      </c>
      <c r="U205" s="25"/>
      <c r="V205" s="25" t="n">
        <v>0</v>
      </c>
      <c r="W205" s="25"/>
      <c r="X205" s="25" t="n">
        <v>0</v>
      </c>
      <c r="Y205" s="25"/>
      <c r="Z205" s="25" t="n">
        <v>0</v>
      </c>
      <c r="AA205" s="25"/>
      <c r="AB205" s="25" t="n">
        <v>0</v>
      </c>
      <c r="AC205" s="25"/>
      <c r="AD205" s="25" t="n">
        <v>0</v>
      </c>
      <c r="AE205" s="25"/>
      <c r="AF205" s="25" t="n">
        <v>0</v>
      </c>
      <c r="AG205" s="25"/>
      <c r="AH205" s="25" t="n">
        <v>396</v>
      </c>
      <c r="AI205" s="25"/>
      <c r="AJ205" s="25" t="n">
        <v>144</v>
      </c>
      <c r="AK205" s="25"/>
      <c r="AL205" s="25" t="n">
        <v>120</v>
      </c>
      <c r="AM205" s="25"/>
      <c r="AN205" s="25" t="n">
        <v>210</v>
      </c>
      <c r="AO205" s="25"/>
      <c r="AP205" s="25" t="n">
        <v>0</v>
      </c>
      <c r="AQ205" s="25"/>
      <c r="AR205" s="25" t="n">
        <v>0</v>
      </c>
      <c r="AS205" s="25"/>
      <c r="AT205" s="25" t="n">
        <v>117</v>
      </c>
      <c r="AU205" s="25"/>
      <c r="AV205" s="25" t="n">
        <v>0</v>
      </c>
      <c r="AW205" s="25"/>
      <c r="AX205" s="25" t="n">
        <v>0</v>
      </c>
      <c r="AY205" s="25"/>
      <c r="AZ205" s="25" t="n">
        <v>0</v>
      </c>
      <c r="BA205" s="25"/>
      <c r="BB205" s="25" t="n">
        <v>0</v>
      </c>
      <c r="BC205" s="26"/>
      <c r="BD205" s="26" t="n">
        <v>1057</v>
      </c>
      <c r="BE205" s="27" t="n">
        <v>1077</v>
      </c>
      <c r="BF205" s="25" t="n">
        <v>-20</v>
      </c>
      <c r="BG205" s="28" t="n">
        <v>30</v>
      </c>
      <c r="BH205" s="29" t="n">
        <v>-30</v>
      </c>
      <c r="BI205" s="30" t="n">
        <v>0</v>
      </c>
      <c r="BJ205" s="31" t="n">
        <v>1057</v>
      </c>
      <c r="BK205" s="32" t="s">
        <v>67</v>
      </c>
      <c r="BL205" s="32"/>
    </row>
    <row r="206" customFormat="false" ht="15" hidden="false" customHeight="false" outlineLevel="0" collapsed="false">
      <c r="A206" s="0" t="n">
        <v>7</v>
      </c>
      <c r="B206" s="16" t="s">
        <v>45</v>
      </c>
      <c r="C206" s="17" t="s">
        <v>46</v>
      </c>
      <c r="D206" s="17" t="s">
        <v>47</v>
      </c>
      <c r="E206" s="18" t="n">
        <v>1789</v>
      </c>
      <c r="F206" s="17" t="s">
        <v>48</v>
      </c>
      <c r="G206" s="17" t="s">
        <v>48</v>
      </c>
      <c r="H206" s="17" t="n">
        <v>8</v>
      </c>
      <c r="I206" s="17" t="s">
        <v>78</v>
      </c>
      <c r="J206" s="19" t="s">
        <v>303</v>
      </c>
      <c r="K206" s="20"/>
      <c r="L206" s="20" t="n">
        <v>1</v>
      </c>
      <c r="M206" s="21" t="n">
        <v>6</v>
      </c>
      <c r="N206" s="22" t="n">
        <v>0.075</v>
      </c>
      <c r="O206" s="23" t="s">
        <v>160</v>
      </c>
      <c r="P206" s="24" t="s">
        <v>110</v>
      </c>
      <c r="Q206" s="25" t="n">
        <v>8122</v>
      </c>
      <c r="R206" s="25" t="n">
        <v>611</v>
      </c>
      <c r="S206" s="25" t="n">
        <v>5634</v>
      </c>
      <c r="T206" s="25" t="n">
        <v>422</v>
      </c>
      <c r="U206" s="25"/>
      <c r="V206" s="25" t="n">
        <v>0</v>
      </c>
      <c r="W206" s="25"/>
      <c r="X206" s="25" t="n">
        <v>0</v>
      </c>
      <c r="Y206" s="25"/>
      <c r="Z206" s="25" t="n">
        <v>0</v>
      </c>
      <c r="AA206" s="25"/>
      <c r="AB206" s="25" t="n">
        <v>0</v>
      </c>
      <c r="AC206" s="25"/>
      <c r="AD206" s="25" t="n">
        <v>0</v>
      </c>
      <c r="AE206" s="25"/>
      <c r="AF206" s="25" t="n">
        <v>0</v>
      </c>
      <c r="AG206" s="25" t="n">
        <v>400330</v>
      </c>
      <c r="AH206" s="25" t="n">
        <v>30025</v>
      </c>
      <c r="AI206" s="25" t="n">
        <v>103470</v>
      </c>
      <c r="AJ206" s="25" t="n">
        <v>7759</v>
      </c>
      <c r="AK206" s="25" t="n">
        <v>295376</v>
      </c>
      <c r="AL206" s="25" t="n">
        <v>22153</v>
      </c>
      <c r="AM206" s="25" t="n">
        <v>49135</v>
      </c>
      <c r="AN206" s="33" t="n">
        <v>3685.125</v>
      </c>
      <c r="AO206" s="25"/>
      <c r="AP206" s="25" t="n">
        <v>0</v>
      </c>
      <c r="AQ206" s="25"/>
      <c r="AR206" s="25" t="n">
        <v>0</v>
      </c>
      <c r="AS206" s="25" t="n">
        <v>322571</v>
      </c>
      <c r="AT206" s="25" t="n">
        <v>24193</v>
      </c>
      <c r="AU206" s="25" t="n">
        <v>146040</v>
      </c>
      <c r="AV206" s="25" t="n">
        <v>10952</v>
      </c>
      <c r="AW206" s="25" t="n">
        <v>215540</v>
      </c>
      <c r="AX206" s="25" t="n">
        <v>16165</v>
      </c>
      <c r="AY206" s="25" t="n">
        <v>66140</v>
      </c>
      <c r="AZ206" s="25" t="n">
        <v>4960</v>
      </c>
      <c r="BA206" s="25" t="n">
        <v>18799</v>
      </c>
      <c r="BB206" s="33" t="n">
        <v>1501</v>
      </c>
      <c r="BC206" s="26" t="n">
        <v>1623035</v>
      </c>
      <c r="BD206" s="26" t="n">
        <v>120815</v>
      </c>
      <c r="BE206" s="27" t="n">
        <v>121815.125</v>
      </c>
      <c r="BF206" s="25" t="n">
        <v>-1000.125</v>
      </c>
      <c r="BG206" s="28" t="n">
        <v>1623035</v>
      </c>
      <c r="BH206" s="29" t="n">
        <v>0</v>
      </c>
      <c r="BI206" s="30" t="n">
        <v>121727.625</v>
      </c>
      <c r="BJ206" s="31" t="n">
        <v>-912.625000000015</v>
      </c>
      <c r="BK206" s="32" t="s">
        <v>55</v>
      </c>
      <c r="BL206" s="32"/>
    </row>
    <row r="207" customFormat="false" ht="15" hidden="false" customHeight="false" outlineLevel="0" collapsed="false">
      <c r="A207" s="0" t="n">
        <v>8</v>
      </c>
      <c r="B207" s="16" t="s">
        <v>45</v>
      </c>
      <c r="C207" s="17" t="s">
        <v>46</v>
      </c>
      <c r="D207" s="17" t="s">
        <v>47</v>
      </c>
      <c r="E207" s="18" t="n">
        <v>1789</v>
      </c>
      <c r="F207" s="17" t="s">
        <v>48</v>
      </c>
      <c r="G207" s="17" t="s">
        <v>48</v>
      </c>
      <c r="H207" s="17" t="n">
        <v>8</v>
      </c>
      <c r="I207" s="17" t="s">
        <v>78</v>
      </c>
      <c r="J207" s="19" t="s">
        <v>304</v>
      </c>
      <c r="K207" s="20"/>
      <c r="L207" s="20"/>
      <c r="M207" s="21"/>
      <c r="N207" s="22" t="n">
        <v>0</v>
      </c>
      <c r="O207" s="23"/>
      <c r="P207" s="24"/>
      <c r="Q207" s="25"/>
      <c r="R207" s="25"/>
      <c r="S207" s="25"/>
      <c r="T207" s="25" t="n">
        <v>3650</v>
      </c>
      <c r="U207" s="25"/>
      <c r="V207" s="25" t="n">
        <v>0</v>
      </c>
      <c r="W207" s="25"/>
      <c r="X207" s="25" t="n">
        <v>0</v>
      </c>
      <c r="Y207" s="25"/>
      <c r="Z207" s="25" t="n">
        <v>0</v>
      </c>
      <c r="AA207" s="25"/>
      <c r="AB207" s="25" t="n">
        <v>0</v>
      </c>
      <c r="AC207" s="25"/>
      <c r="AD207" s="25" t="n">
        <v>0</v>
      </c>
      <c r="AE207" s="25"/>
      <c r="AF207" s="25" t="n">
        <v>0</v>
      </c>
      <c r="AG207" s="25"/>
      <c r="AH207" s="25" t="n">
        <v>344</v>
      </c>
      <c r="AI207" s="25"/>
      <c r="AJ207" s="25" t="n">
        <v>0</v>
      </c>
      <c r="AK207" s="25"/>
      <c r="AL207" s="25" t="n">
        <v>0</v>
      </c>
      <c r="AM207" s="25"/>
      <c r="AN207" s="25" t="n">
        <v>0</v>
      </c>
      <c r="AO207" s="25"/>
      <c r="AP207" s="25" t="n">
        <v>0</v>
      </c>
      <c r="AQ207" s="25"/>
      <c r="AR207" s="25" t="n">
        <v>0</v>
      </c>
      <c r="AS207" s="25"/>
      <c r="AT207" s="25" t="n">
        <v>0</v>
      </c>
      <c r="AU207" s="25"/>
      <c r="AV207" s="25" t="n">
        <v>0</v>
      </c>
      <c r="AW207" s="25"/>
      <c r="AX207" s="25" t="n">
        <v>0</v>
      </c>
      <c r="AY207" s="25"/>
      <c r="AZ207" s="25" t="n">
        <v>0</v>
      </c>
      <c r="BA207" s="25"/>
      <c r="BB207" s="25" t="n">
        <v>0</v>
      </c>
      <c r="BC207" s="26"/>
      <c r="BD207" s="26" t="n">
        <v>3994</v>
      </c>
      <c r="BE207" s="27" t="n">
        <v>3994</v>
      </c>
      <c r="BF207" s="25" t="n">
        <v>0</v>
      </c>
      <c r="BG207" s="28" t="n">
        <v>0</v>
      </c>
      <c r="BH207" s="29" t="n">
        <v>0</v>
      </c>
      <c r="BI207" s="30" t="n">
        <v>0</v>
      </c>
      <c r="BJ207" s="31" t="n">
        <v>3994</v>
      </c>
      <c r="BK207" s="32" t="s">
        <v>62</v>
      </c>
      <c r="BL207" s="32"/>
    </row>
  </sheetData>
  <conditionalFormatting sqref="BJ3:BJ207">
    <cfRule type="cellIs" priority="2" operator="equal" aboveAverage="0" equalAverage="0" bottom="0" percent="0" rank="0" text="" dxfId="0">
      <formula>0</formula>
    </cfRule>
  </conditionalFormatting>
  <conditionalFormatting sqref="BJ3:BJ207">
    <cfRule type="cellIs" priority="3" operator="notEqual" aboveAverage="0" equalAverage="0" bottom="0" percent="0" rank="0" text="" dxfId="1">
      <formula>0</formula>
    </cfRule>
  </conditionalFormatting>
  <conditionalFormatting sqref="BH3:BH207">
    <cfRule type="cellIs" priority="4" operator="equal" aboveAverage="0" equalAverage="0" bottom="0" percent="0" rank="0" text="" dxfId="2">
      <formula>0</formula>
    </cfRule>
    <cfRule type="cellIs" priority="5" operator="notEqual" aboveAverage="0" equalAverage="0" bottom="0" percent="0" rank="0" text="" dxfId="3">
      <formula>"à"</formula>
    </cfRule>
  </conditionalFormatting>
  <conditionalFormatting sqref="BF3:BF207">
    <cfRule type="cellIs" priority="6" operator="notEqual" aboveAverage="0" equalAverage="0" bottom="0" percent="0" rank="0" text="" dxfId="4">
      <formula>0</formula>
    </cfRule>
    <cfRule type="cellIs" priority="7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1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50" zoomScaleNormal="50" zoomScalePageLayoutView="100" workbookViewId="0">
      <selection pane="topLeft" activeCell="A140" activeCellId="0" sqref="A140"/>
    </sheetView>
  </sheetViews>
  <sheetFormatPr defaultRowHeight="15"/>
  <cols>
    <col collapsed="false" hidden="false" max="2" min="1" style="0" width="14.924882629108"/>
    <col collapsed="false" hidden="false" max="3" min="3" style="0" width="8.6056338028169"/>
    <col collapsed="false" hidden="false" max="4" min="4" style="0" width="19.6244131455399"/>
    <col collapsed="false" hidden="false" max="5" min="5" style="0" width="6.73239436619718"/>
    <col collapsed="false" hidden="false" max="6" min="6" style="0" width="9.32394366197183"/>
    <col collapsed="false" hidden="false" max="7" min="7" style="0" width="9.16901408450704"/>
    <col collapsed="false" hidden="false" max="8" min="8" style="0" width="5.1924882629108"/>
    <col collapsed="false" hidden="false" max="9" min="9" style="0" width="17.9295774647887"/>
    <col collapsed="false" hidden="false" max="10" min="10" style="39" width="44.6197183098592"/>
    <col collapsed="false" hidden="false" max="11" min="11" style="0" width="38.6995305164319"/>
    <col collapsed="false" hidden="false" max="12" min="12" style="0" width="16.9530516431925"/>
    <col collapsed="false" hidden="false" max="13" min="13" style="0" width="10.3004694835681"/>
    <col collapsed="false" hidden="false" max="14" min="14" style="0" width="13.8732394366197"/>
    <col collapsed="false" hidden="false" max="15" min="15" style="0" width="10.1455399061033"/>
    <col collapsed="false" hidden="false" max="17" min="16" style="0" width="8.11737089201878"/>
    <col collapsed="false" hidden="false" max="18" min="18" style="0" width="13.3802816901408"/>
    <col collapsed="false" hidden="false" max="19" min="19" style="0" width="10.3004694835681"/>
    <col collapsed="false" hidden="false" max="20" min="20" style="0" width="7.79342723004695"/>
    <col collapsed="false" hidden="false" max="21" min="21" style="0" width="9.48826291079812"/>
    <col collapsed="false" hidden="false" max="22" min="22" style="0" width="11.5211267605634"/>
    <col collapsed="false" hidden="false" max="23" min="23" style="0" width="12.7370892018779"/>
    <col collapsed="false" hidden="false" max="24" min="24" style="0" width="10.4694835680751"/>
    <col collapsed="false" hidden="false" max="25" min="25" style="0" width="11.3521126760563"/>
    <col collapsed="false" hidden="false" max="26" min="26" style="0" width="39.6666666666667"/>
    <col collapsed="false" hidden="false" max="1025" min="27" style="0" width="10.5399061032864"/>
  </cols>
  <sheetData>
    <row r="1" customFormat="false" ht="78.4" hidden="false" customHeight="false" outlineLevel="0" collapsed="false">
      <c r="B1" s="40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2" t="s">
        <v>8</v>
      </c>
      <c r="K1" s="43" t="s">
        <v>305</v>
      </c>
      <c r="L1" s="43" t="s">
        <v>306</v>
      </c>
      <c r="M1" s="44" t="s">
        <v>307</v>
      </c>
      <c r="N1" s="45" t="s">
        <v>308</v>
      </c>
      <c r="O1" s="44" t="s">
        <v>9</v>
      </c>
      <c r="P1" s="44" t="s">
        <v>10</v>
      </c>
      <c r="Q1" s="44" t="s">
        <v>11</v>
      </c>
      <c r="R1" s="46" t="s">
        <v>12</v>
      </c>
      <c r="S1" s="44" t="s">
        <v>309</v>
      </c>
      <c r="T1" s="44" t="s">
        <v>310</v>
      </c>
      <c r="U1" s="44" t="s">
        <v>311</v>
      </c>
      <c r="V1" s="44" t="s">
        <v>312</v>
      </c>
      <c r="W1" s="44" t="s">
        <v>313</v>
      </c>
      <c r="X1" s="47" t="s">
        <v>314</v>
      </c>
      <c r="Y1" s="48" t="s">
        <v>315</v>
      </c>
      <c r="Z1" s="48" t="s">
        <v>39</v>
      </c>
    </row>
    <row r="2" customFormat="false" ht="15" hidden="false" customHeight="false" outlineLevel="0" collapsed="false">
      <c r="A2" s="0" t="n">
        <v>1</v>
      </c>
      <c r="B2" s="16" t="s">
        <v>45</v>
      </c>
      <c r="C2" s="17" t="s">
        <v>46</v>
      </c>
      <c r="D2" s="17" t="s">
        <v>47</v>
      </c>
      <c r="E2" s="18" t="n">
        <v>1789</v>
      </c>
      <c r="F2" s="17" t="s">
        <v>48</v>
      </c>
      <c r="G2" s="17" t="s">
        <v>48</v>
      </c>
      <c r="H2" s="17" t="n">
        <v>3</v>
      </c>
      <c r="I2" s="17" t="s">
        <v>105</v>
      </c>
      <c r="J2" s="19" t="s">
        <v>316</v>
      </c>
      <c r="K2" s="49" t="s">
        <v>317</v>
      </c>
      <c r="L2" s="49" t="s">
        <v>107</v>
      </c>
      <c r="M2" s="20" t="n">
        <v>100</v>
      </c>
      <c r="N2" s="50" t="s">
        <v>57</v>
      </c>
      <c r="O2" s="20" t="n">
        <v>2</v>
      </c>
      <c r="P2" s="20"/>
      <c r="Q2" s="21"/>
      <c r="R2" s="23" t="n">
        <f aca="false">O2+(0.05*P2)+(Q2/240)</f>
        <v>2</v>
      </c>
      <c r="S2" s="20" t="n">
        <v>200</v>
      </c>
      <c r="T2" s="20"/>
      <c r="U2" s="20"/>
      <c r="V2" s="20" t="n">
        <f aca="false">S2+(T2*0.05)+(U2/240)</f>
        <v>200</v>
      </c>
      <c r="W2" s="20" t="n">
        <f aca="false">M2*R2</f>
        <v>200</v>
      </c>
      <c r="X2" s="51" t="n">
        <f aca="false">V2-W2</f>
        <v>0</v>
      </c>
      <c r="Y2" s="32"/>
      <c r="Z2" s="32"/>
    </row>
    <row r="3" customFormat="false" ht="15" hidden="false" customHeight="false" outlineLevel="0" collapsed="false">
      <c r="A3" s="0" t="n">
        <v>1</v>
      </c>
      <c r="B3" s="16" t="s">
        <v>45</v>
      </c>
      <c r="C3" s="17" t="s">
        <v>46</v>
      </c>
      <c r="D3" s="17" t="s">
        <v>47</v>
      </c>
      <c r="E3" s="18" t="n">
        <v>1789</v>
      </c>
      <c r="F3" s="17" t="s">
        <v>48</v>
      </c>
      <c r="G3" s="17" t="s">
        <v>48</v>
      </c>
      <c r="H3" s="17" t="n">
        <v>3</v>
      </c>
      <c r="I3" s="17" t="s">
        <v>105</v>
      </c>
      <c r="J3" s="19" t="s">
        <v>316</v>
      </c>
      <c r="K3" s="49" t="s">
        <v>22</v>
      </c>
      <c r="L3" s="49"/>
      <c r="M3" s="20" t="n">
        <v>200</v>
      </c>
      <c r="N3" s="50" t="s">
        <v>57</v>
      </c>
      <c r="O3" s="20" t="n">
        <v>2</v>
      </c>
      <c r="P3" s="20"/>
      <c r="Q3" s="21"/>
      <c r="R3" s="23" t="n">
        <f aca="false">O3+(0.05*P3)+(Q3/240)</f>
        <v>2</v>
      </c>
      <c r="S3" s="20" t="n">
        <v>400</v>
      </c>
      <c r="T3" s="20"/>
      <c r="U3" s="20"/>
      <c r="V3" s="20" t="n">
        <f aca="false">S3+(T3*0.05)+(U3/240)</f>
        <v>400</v>
      </c>
      <c r="W3" s="20" t="n">
        <f aca="false">M3*R3</f>
        <v>400</v>
      </c>
      <c r="X3" s="51" t="n">
        <f aca="false">V3-W3</f>
        <v>0</v>
      </c>
      <c r="Y3" s="32"/>
      <c r="Z3" s="32"/>
    </row>
    <row r="4" customFormat="false" ht="15" hidden="false" customHeight="false" outlineLevel="0" collapsed="false">
      <c r="A4" s="0" t="n">
        <v>1</v>
      </c>
      <c r="B4" s="16" t="s">
        <v>45</v>
      </c>
      <c r="C4" s="17" t="s">
        <v>46</v>
      </c>
      <c r="D4" s="17" t="s">
        <v>47</v>
      </c>
      <c r="E4" s="18" t="n">
        <v>1789</v>
      </c>
      <c r="F4" s="17" t="s">
        <v>48</v>
      </c>
      <c r="G4" s="17" t="s">
        <v>48</v>
      </c>
      <c r="H4" s="17" t="n">
        <v>3</v>
      </c>
      <c r="I4" s="17" t="s">
        <v>105</v>
      </c>
      <c r="J4" s="19" t="s">
        <v>316</v>
      </c>
      <c r="K4" s="49" t="s">
        <v>28</v>
      </c>
      <c r="L4" s="49"/>
      <c r="M4" s="20" t="n">
        <v>91</v>
      </c>
      <c r="N4" s="50" t="s">
        <v>57</v>
      </c>
      <c r="O4" s="20" t="n">
        <v>2</v>
      </c>
      <c r="P4" s="20"/>
      <c r="Q4" s="21"/>
      <c r="R4" s="23" t="n">
        <f aca="false">O4+(0.05*P4)+(Q4/240)</f>
        <v>2</v>
      </c>
      <c r="S4" s="20" t="n">
        <v>182</v>
      </c>
      <c r="T4" s="20"/>
      <c r="U4" s="20"/>
      <c r="V4" s="20" t="n">
        <f aca="false">S4+(T4*0.05)+(U4/240)</f>
        <v>182</v>
      </c>
      <c r="W4" s="20" t="n">
        <f aca="false">M4*R4</f>
        <v>182</v>
      </c>
      <c r="X4" s="51" t="n">
        <f aca="false">V4-W4</f>
        <v>0</v>
      </c>
      <c r="Y4" s="32"/>
      <c r="Z4" s="32"/>
    </row>
    <row r="5" customFormat="false" ht="15" hidden="false" customHeight="false" outlineLevel="0" collapsed="false">
      <c r="A5" s="0" t="n">
        <v>2</v>
      </c>
      <c r="B5" s="16" t="s">
        <v>45</v>
      </c>
      <c r="C5" s="17" t="s">
        <v>46</v>
      </c>
      <c r="D5" s="17" t="s">
        <v>47</v>
      </c>
      <c r="E5" s="18" t="n">
        <v>1789</v>
      </c>
      <c r="F5" s="17" t="s">
        <v>48</v>
      </c>
      <c r="G5" s="17" t="s">
        <v>48</v>
      </c>
      <c r="H5" s="17" t="n">
        <v>3</v>
      </c>
      <c r="I5" s="17" t="s">
        <v>78</v>
      </c>
      <c r="J5" s="19" t="s">
        <v>318</v>
      </c>
      <c r="K5" s="49" t="s">
        <v>317</v>
      </c>
      <c r="L5" s="49" t="s">
        <v>94</v>
      </c>
      <c r="M5" s="20" t="n">
        <v>696</v>
      </c>
      <c r="N5" s="50" t="s">
        <v>57</v>
      </c>
      <c r="O5" s="20" t="n">
        <v>2</v>
      </c>
      <c r="P5" s="20"/>
      <c r="Q5" s="21"/>
      <c r="R5" s="23" t="n">
        <f aca="false">O5+(0.05*P5)+(Q5/240)</f>
        <v>2</v>
      </c>
      <c r="S5" s="20" t="n">
        <v>1392</v>
      </c>
      <c r="T5" s="20"/>
      <c r="U5" s="20"/>
      <c r="V5" s="20" t="n">
        <f aca="false">S5+(T5*0.05)+(U5/240)</f>
        <v>1392</v>
      </c>
      <c r="W5" s="20" t="n">
        <f aca="false">M5*R5</f>
        <v>1392</v>
      </c>
      <c r="X5" s="51" t="n">
        <f aca="false">V5-W5</f>
        <v>0</v>
      </c>
      <c r="Y5" s="32"/>
      <c r="Z5" s="32"/>
    </row>
    <row r="6" customFormat="false" ht="15" hidden="false" customHeight="false" outlineLevel="0" collapsed="false">
      <c r="A6" s="0" t="n">
        <v>2</v>
      </c>
      <c r="B6" s="16" t="s">
        <v>45</v>
      </c>
      <c r="C6" s="17" t="s">
        <v>46</v>
      </c>
      <c r="D6" s="17" t="s">
        <v>47</v>
      </c>
      <c r="E6" s="18" t="n">
        <v>1789</v>
      </c>
      <c r="F6" s="17" t="s">
        <v>48</v>
      </c>
      <c r="G6" s="17" t="s">
        <v>48</v>
      </c>
      <c r="H6" s="17" t="n">
        <v>3</v>
      </c>
      <c r="I6" s="17" t="s">
        <v>78</v>
      </c>
      <c r="J6" s="19" t="s">
        <v>318</v>
      </c>
      <c r="K6" s="49" t="s">
        <v>15</v>
      </c>
      <c r="L6" s="49"/>
      <c r="M6" s="20" t="n">
        <v>21460</v>
      </c>
      <c r="N6" s="50" t="s">
        <v>57</v>
      </c>
      <c r="O6" s="20" t="n">
        <v>2</v>
      </c>
      <c r="P6" s="20"/>
      <c r="Q6" s="21"/>
      <c r="R6" s="23" t="n">
        <f aca="false">O6+(0.05*P6)+(Q6/240)</f>
        <v>2</v>
      </c>
      <c r="S6" s="20" t="n">
        <v>42920</v>
      </c>
      <c r="T6" s="20"/>
      <c r="U6" s="20"/>
      <c r="V6" s="20" t="n">
        <f aca="false">S6+(T6*0.05)+(U6/240)</f>
        <v>42920</v>
      </c>
      <c r="W6" s="20" t="n">
        <f aca="false">M6*R6</f>
        <v>42920</v>
      </c>
      <c r="X6" s="51" t="n">
        <f aca="false">V6-W6</f>
        <v>0</v>
      </c>
      <c r="Y6" s="32"/>
      <c r="Z6" s="32"/>
    </row>
    <row r="7" customFormat="false" ht="15" hidden="false" customHeight="false" outlineLevel="0" collapsed="false">
      <c r="A7" s="0" t="n">
        <v>3</v>
      </c>
      <c r="B7" s="16" t="s">
        <v>45</v>
      </c>
      <c r="C7" s="17" t="s">
        <v>46</v>
      </c>
      <c r="D7" s="17" t="s">
        <v>47</v>
      </c>
      <c r="E7" s="18" t="n">
        <v>1789</v>
      </c>
      <c r="F7" s="17" t="s">
        <v>48</v>
      </c>
      <c r="G7" s="17" t="s">
        <v>48</v>
      </c>
      <c r="H7" s="17" t="n">
        <v>3</v>
      </c>
      <c r="I7" s="17" t="s">
        <v>135</v>
      </c>
      <c r="J7" s="19" t="s">
        <v>319</v>
      </c>
      <c r="K7" s="49" t="s">
        <v>317</v>
      </c>
      <c r="L7" s="49" t="s">
        <v>107</v>
      </c>
      <c r="M7" s="20" t="n">
        <v>45</v>
      </c>
      <c r="N7" s="50" t="s">
        <v>57</v>
      </c>
      <c r="O7" s="20"/>
      <c r="P7" s="20" t="n">
        <v>54</v>
      </c>
      <c r="Q7" s="21"/>
      <c r="R7" s="23" t="n">
        <f aca="false">O7+(0.05*P7)+(Q7/240)</f>
        <v>2.7</v>
      </c>
      <c r="S7" s="20" t="n">
        <v>121</v>
      </c>
      <c r="T7" s="20"/>
      <c r="U7" s="20"/>
      <c r="V7" s="20" t="n">
        <f aca="false">S7+(T7*0.05)+(U7/240)</f>
        <v>121</v>
      </c>
      <c r="W7" s="20" t="n">
        <f aca="false">M7*R7</f>
        <v>121.5</v>
      </c>
      <c r="X7" s="51" t="n">
        <f aca="false">V7-W7</f>
        <v>-0.500000000000014</v>
      </c>
      <c r="Y7" s="32"/>
      <c r="Z7" s="32"/>
    </row>
    <row r="8" customFormat="false" ht="15" hidden="false" customHeight="false" outlineLevel="0" collapsed="false">
      <c r="A8" s="0" t="n">
        <v>3</v>
      </c>
      <c r="B8" s="16" t="s">
        <v>45</v>
      </c>
      <c r="C8" s="17" t="s">
        <v>46</v>
      </c>
      <c r="D8" s="17" t="s">
        <v>47</v>
      </c>
      <c r="E8" s="18" t="n">
        <v>1789</v>
      </c>
      <c r="F8" s="17" t="s">
        <v>48</v>
      </c>
      <c r="G8" s="17" t="s">
        <v>48</v>
      </c>
      <c r="H8" s="17" t="n">
        <v>3</v>
      </c>
      <c r="I8" s="17" t="s">
        <v>135</v>
      </c>
      <c r="J8" s="19" t="s">
        <v>319</v>
      </c>
      <c r="K8" s="49" t="s">
        <v>32</v>
      </c>
      <c r="L8" s="49"/>
      <c r="M8" s="20" t="n">
        <v>45</v>
      </c>
      <c r="N8" s="50" t="s">
        <v>57</v>
      </c>
      <c r="O8" s="20"/>
      <c r="P8" s="20" t="n">
        <v>54</v>
      </c>
      <c r="Q8" s="21"/>
      <c r="R8" s="23" t="n">
        <f aca="false">O8+(0.05*P8)+(Q8/240)</f>
        <v>2.7</v>
      </c>
      <c r="S8" s="20" t="n">
        <v>121</v>
      </c>
      <c r="T8" s="20"/>
      <c r="U8" s="20"/>
      <c r="V8" s="20" t="n">
        <f aca="false">S8+(T8*0.05)+(U8/240)</f>
        <v>121</v>
      </c>
      <c r="W8" s="20" t="n">
        <f aca="false">M8*R8</f>
        <v>121.5</v>
      </c>
      <c r="X8" s="51" t="n">
        <f aca="false">V8-W8</f>
        <v>-0.500000000000014</v>
      </c>
      <c r="Y8" s="32"/>
      <c r="Z8" s="32"/>
    </row>
    <row r="9" customFormat="false" ht="15" hidden="false" customHeight="false" outlineLevel="0" collapsed="false">
      <c r="A9" s="0" t="n">
        <v>4</v>
      </c>
      <c r="B9" s="16" t="s">
        <v>45</v>
      </c>
      <c r="C9" s="17" t="s">
        <v>46</v>
      </c>
      <c r="D9" s="17" t="s">
        <v>47</v>
      </c>
      <c r="E9" s="18" t="n">
        <v>1789</v>
      </c>
      <c r="F9" s="17" t="s">
        <v>48</v>
      </c>
      <c r="G9" s="17" t="s">
        <v>48</v>
      </c>
      <c r="H9" s="17" t="n">
        <v>3</v>
      </c>
      <c r="I9" s="17" t="s">
        <v>78</v>
      </c>
      <c r="J9" s="19" t="s">
        <v>320</v>
      </c>
      <c r="K9" s="49" t="s">
        <v>317</v>
      </c>
      <c r="L9" s="49" t="s">
        <v>107</v>
      </c>
      <c r="M9" s="20" t="n">
        <v>102</v>
      </c>
      <c r="N9" s="50" t="s">
        <v>57</v>
      </c>
      <c r="O9" s="20"/>
      <c r="P9" s="20" t="n">
        <v>30</v>
      </c>
      <c r="Q9" s="21"/>
      <c r="R9" s="23" t="n">
        <f aca="false">O9+(0.05*P9)+(Q9/240)</f>
        <v>1.5</v>
      </c>
      <c r="S9" s="20" t="n">
        <v>153</v>
      </c>
      <c r="T9" s="20"/>
      <c r="U9" s="20"/>
      <c r="V9" s="20" t="n">
        <f aca="false">S9+(T9*0.05)+(U9/240)</f>
        <v>153</v>
      </c>
      <c r="W9" s="20" t="n">
        <f aca="false">M9*R9</f>
        <v>153</v>
      </c>
      <c r="X9" s="51" t="n">
        <f aca="false">V9-W9</f>
        <v>0</v>
      </c>
      <c r="Y9" s="32"/>
      <c r="Z9" s="32" t="s">
        <v>321</v>
      </c>
    </row>
    <row r="10" customFormat="false" ht="15" hidden="false" customHeight="false" outlineLevel="0" collapsed="false">
      <c r="A10" s="0" t="n">
        <v>4</v>
      </c>
      <c r="B10" s="16" t="s">
        <v>45</v>
      </c>
      <c r="C10" s="17" t="s">
        <v>322</v>
      </c>
      <c r="D10" s="17" t="s">
        <v>47</v>
      </c>
      <c r="E10" s="18" t="n">
        <v>1790</v>
      </c>
      <c r="F10" s="17" t="s">
        <v>48</v>
      </c>
      <c r="G10" s="17" t="s">
        <v>48</v>
      </c>
      <c r="H10" s="17" t="n">
        <v>3</v>
      </c>
      <c r="I10" s="17" t="s">
        <v>78</v>
      </c>
      <c r="J10" s="19" t="s">
        <v>320</v>
      </c>
      <c r="K10" s="49" t="s">
        <v>317</v>
      </c>
      <c r="L10" s="49" t="s">
        <v>94</v>
      </c>
      <c r="M10" s="20" t="n">
        <v>225</v>
      </c>
      <c r="N10" s="50" t="s">
        <v>57</v>
      </c>
      <c r="O10" s="20"/>
      <c r="P10" s="20" t="n">
        <v>30</v>
      </c>
      <c r="Q10" s="21"/>
      <c r="R10" s="23" t="n">
        <f aca="false">O10+(0.05*P10)+(Q10/240)</f>
        <v>1.5</v>
      </c>
      <c r="S10" s="20" t="n">
        <v>337</v>
      </c>
      <c r="T10" s="20"/>
      <c r="U10" s="20"/>
      <c r="V10" s="20" t="n">
        <f aca="false">S10+(T10*0.05)+(U10/240)</f>
        <v>337</v>
      </c>
      <c r="W10" s="20" t="n">
        <f aca="false">M10*R10</f>
        <v>337.5</v>
      </c>
      <c r="X10" s="51" t="n">
        <f aca="false">V10-W10</f>
        <v>-0.5</v>
      </c>
      <c r="Y10" s="32"/>
      <c r="Z10" s="32" t="s">
        <v>321</v>
      </c>
    </row>
    <row r="11" customFormat="false" ht="15" hidden="false" customHeight="false" outlineLevel="0" collapsed="false">
      <c r="A11" s="0" t="n">
        <v>4</v>
      </c>
      <c r="B11" s="16" t="s">
        <v>45</v>
      </c>
      <c r="C11" s="17" t="s">
        <v>322</v>
      </c>
      <c r="D11" s="17" t="s">
        <v>47</v>
      </c>
      <c r="E11" s="18" t="n">
        <v>1790</v>
      </c>
      <c r="F11" s="17" t="s">
        <v>48</v>
      </c>
      <c r="G11" s="17" t="s">
        <v>48</v>
      </c>
      <c r="H11" s="17" t="n">
        <v>3</v>
      </c>
      <c r="I11" s="17" t="s">
        <v>78</v>
      </c>
      <c r="J11" s="19" t="s">
        <v>320</v>
      </c>
      <c r="K11" s="49" t="s">
        <v>15</v>
      </c>
      <c r="L11" s="49"/>
      <c r="M11" s="20" t="n">
        <v>121</v>
      </c>
      <c r="N11" s="50" t="s">
        <v>57</v>
      </c>
      <c r="O11" s="20"/>
      <c r="P11" s="20" t="n">
        <v>30</v>
      </c>
      <c r="Q11" s="21"/>
      <c r="R11" s="23" t="n">
        <f aca="false">O11+(0.05*P11)+(Q11/240)</f>
        <v>1.5</v>
      </c>
      <c r="S11" s="20" t="n">
        <v>181</v>
      </c>
      <c r="T11" s="20"/>
      <c r="U11" s="20"/>
      <c r="V11" s="20" t="n">
        <f aca="false">S11+(T11*0.05)+(U11/240)</f>
        <v>181</v>
      </c>
      <c r="W11" s="20" t="n">
        <f aca="false">M11*R11</f>
        <v>181.5</v>
      </c>
      <c r="X11" s="51" t="n">
        <f aca="false">V11-W11</f>
        <v>-0.5</v>
      </c>
      <c r="Y11" s="32"/>
      <c r="Z11" s="32"/>
    </row>
    <row r="12" customFormat="false" ht="15" hidden="false" customHeight="false" outlineLevel="0" collapsed="false">
      <c r="A12" s="0" t="n">
        <v>4</v>
      </c>
      <c r="B12" s="16" t="s">
        <v>45</v>
      </c>
      <c r="C12" s="17" t="s">
        <v>46</v>
      </c>
      <c r="D12" s="17" t="s">
        <v>47</v>
      </c>
      <c r="E12" s="18" t="n">
        <v>1789</v>
      </c>
      <c r="F12" s="17" t="s">
        <v>48</v>
      </c>
      <c r="G12" s="17" t="s">
        <v>48</v>
      </c>
      <c r="H12" s="17" t="n">
        <v>3</v>
      </c>
      <c r="I12" s="17" t="s">
        <v>78</v>
      </c>
      <c r="J12" s="19" t="s">
        <v>320</v>
      </c>
      <c r="K12" s="49" t="s">
        <v>323</v>
      </c>
      <c r="L12" s="49"/>
      <c r="M12" s="20" t="n">
        <v>110</v>
      </c>
      <c r="N12" s="50" t="s">
        <v>57</v>
      </c>
      <c r="O12" s="20"/>
      <c r="P12" s="20" t="n">
        <v>30</v>
      </c>
      <c r="Q12" s="21"/>
      <c r="R12" s="23" t="n">
        <f aca="false">O12+(0.05*P12)+(Q12/240)</f>
        <v>1.5</v>
      </c>
      <c r="S12" s="20" t="n">
        <v>165</v>
      </c>
      <c r="T12" s="20"/>
      <c r="U12" s="20"/>
      <c r="V12" s="20" t="n">
        <f aca="false">S12+(T12*0.05)+(U12/240)</f>
        <v>165</v>
      </c>
      <c r="W12" s="20" t="n">
        <f aca="false">M12*R12</f>
        <v>165</v>
      </c>
      <c r="X12" s="51" t="n">
        <f aca="false">V12-W12</f>
        <v>0</v>
      </c>
      <c r="Y12" s="32"/>
      <c r="Z12" s="32"/>
    </row>
    <row r="13" customFormat="false" ht="15" hidden="false" customHeight="false" outlineLevel="0" collapsed="false">
      <c r="A13" s="0" t="n">
        <v>4</v>
      </c>
      <c r="B13" s="16" t="s">
        <v>45</v>
      </c>
      <c r="C13" s="17" t="s">
        <v>46</v>
      </c>
      <c r="D13" s="17" t="s">
        <v>47</v>
      </c>
      <c r="E13" s="18" t="n">
        <v>1789</v>
      </c>
      <c r="F13" s="17" t="s">
        <v>48</v>
      </c>
      <c r="G13" s="17" t="s">
        <v>48</v>
      </c>
      <c r="H13" s="17" t="n">
        <v>3</v>
      </c>
      <c r="I13" s="17" t="s">
        <v>78</v>
      </c>
      <c r="J13" s="19" t="s">
        <v>320</v>
      </c>
      <c r="K13" s="49" t="s">
        <v>22</v>
      </c>
      <c r="L13" s="49"/>
      <c r="M13" s="20" t="n">
        <v>4975</v>
      </c>
      <c r="N13" s="50" t="s">
        <v>57</v>
      </c>
      <c r="O13" s="20"/>
      <c r="P13" s="20" t="n">
        <v>30</v>
      </c>
      <c r="Q13" s="21"/>
      <c r="R13" s="23" t="n">
        <f aca="false">O13+(0.05*P13)+(Q13/240)</f>
        <v>1.5</v>
      </c>
      <c r="S13" s="20" t="n">
        <v>7462</v>
      </c>
      <c r="T13" s="20"/>
      <c r="U13" s="20"/>
      <c r="V13" s="20" t="n">
        <f aca="false">S13+(T13*0.05)+(U13/240)</f>
        <v>7462</v>
      </c>
      <c r="W13" s="20" t="n">
        <f aca="false">M13*R13</f>
        <v>7462.5</v>
      </c>
      <c r="X13" s="51" t="n">
        <f aca="false">V13-W13</f>
        <v>-0.5</v>
      </c>
      <c r="Y13" s="32"/>
      <c r="Z13" s="32"/>
    </row>
    <row r="14" customFormat="false" ht="15" hidden="false" customHeight="false" outlineLevel="0" collapsed="false">
      <c r="A14" s="0" t="n">
        <v>4</v>
      </c>
      <c r="B14" s="16" t="s">
        <v>45</v>
      </c>
      <c r="C14" s="17" t="s">
        <v>46</v>
      </c>
      <c r="D14" s="17" t="s">
        <v>47</v>
      </c>
      <c r="E14" s="18" t="n">
        <v>1789</v>
      </c>
      <c r="F14" s="17" t="s">
        <v>48</v>
      </c>
      <c r="G14" s="17" t="s">
        <v>48</v>
      </c>
      <c r="H14" s="17" t="n">
        <v>3</v>
      </c>
      <c r="I14" s="17" t="s">
        <v>78</v>
      </c>
      <c r="J14" s="19" t="s">
        <v>320</v>
      </c>
      <c r="K14" s="49" t="s">
        <v>23</v>
      </c>
      <c r="L14" s="49"/>
      <c r="M14" s="20" t="n">
        <v>1471</v>
      </c>
      <c r="N14" s="50" t="s">
        <v>57</v>
      </c>
      <c r="O14" s="20"/>
      <c r="P14" s="20" t="n">
        <v>30</v>
      </c>
      <c r="Q14" s="21"/>
      <c r="R14" s="23" t="n">
        <f aca="false">O14+(0.05*P14)+(Q14/240)</f>
        <v>1.5</v>
      </c>
      <c r="S14" s="20" t="n">
        <v>2216</v>
      </c>
      <c r="T14" s="20"/>
      <c r="U14" s="20"/>
      <c r="V14" s="20" t="n">
        <f aca="false">S14+(T14*0.05)+(U14/240)</f>
        <v>2216</v>
      </c>
      <c r="W14" s="20" t="n">
        <f aca="false">M14*R14</f>
        <v>2206.5</v>
      </c>
      <c r="X14" s="51" t="n">
        <f aca="false">V14-W14</f>
        <v>9.5</v>
      </c>
      <c r="Y14" s="32"/>
      <c r="Z14" s="32"/>
    </row>
    <row r="15" customFormat="false" ht="15" hidden="false" customHeight="false" outlineLevel="0" collapsed="false">
      <c r="A15" s="0" t="n">
        <v>4</v>
      </c>
      <c r="B15" s="16" t="s">
        <v>45</v>
      </c>
      <c r="C15" s="17" t="s">
        <v>46</v>
      </c>
      <c r="D15" s="17" t="s">
        <v>47</v>
      </c>
      <c r="E15" s="18" t="n">
        <v>1789</v>
      </c>
      <c r="F15" s="17" t="s">
        <v>48</v>
      </c>
      <c r="G15" s="17" t="s">
        <v>48</v>
      </c>
      <c r="H15" s="17" t="n">
        <v>3</v>
      </c>
      <c r="I15" s="17" t="s">
        <v>78</v>
      </c>
      <c r="J15" s="19" t="s">
        <v>320</v>
      </c>
      <c r="K15" s="49" t="s">
        <v>24</v>
      </c>
      <c r="L15" s="49"/>
      <c r="M15" s="20" t="n">
        <v>2358</v>
      </c>
      <c r="N15" s="50" t="s">
        <v>57</v>
      </c>
      <c r="O15" s="20"/>
      <c r="P15" s="20" t="n">
        <v>30</v>
      </c>
      <c r="Q15" s="21"/>
      <c r="R15" s="23" t="n">
        <f aca="false">O15+(0.05*P15)+(Q15/240)</f>
        <v>1.5</v>
      </c>
      <c r="S15" s="20" t="n">
        <v>3537</v>
      </c>
      <c r="T15" s="20"/>
      <c r="U15" s="20"/>
      <c r="V15" s="20" t="n">
        <f aca="false">S15+(T15*0.05)+(U15/240)</f>
        <v>3537</v>
      </c>
      <c r="W15" s="20" t="n">
        <f aca="false">M15*R15</f>
        <v>3537</v>
      </c>
      <c r="X15" s="51" t="n">
        <f aca="false">V15-W15</f>
        <v>0</v>
      </c>
      <c r="Y15" s="32"/>
      <c r="Z15" s="32"/>
    </row>
    <row r="16" customFormat="false" ht="15" hidden="false" customHeight="false" outlineLevel="0" collapsed="false">
      <c r="A16" s="0" t="n">
        <v>4</v>
      </c>
      <c r="B16" s="16" t="s">
        <v>45</v>
      </c>
      <c r="C16" s="17" t="s">
        <v>46</v>
      </c>
      <c r="D16" s="17" t="s">
        <v>47</v>
      </c>
      <c r="E16" s="18" t="n">
        <v>1789</v>
      </c>
      <c r="F16" s="17" t="s">
        <v>48</v>
      </c>
      <c r="G16" s="17" t="s">
        <v>48</v>
      </c>
      <c r="H16" s="17" t="n">
        <v>3</v>
      </c>
      <c r="I16" s="17" t="s">
        <v>78</v>
      </c>
      <c r="J16" s="19" t="s">
        <v>320</v>
      </c>
      <c r="K16" s="49" t="s">
        <v>25</v>
      </c>
      <c r="L16" s="49"/>
      <c r="M16" s="20" t="n">
        <v>139</v>
      </c>
      <c r="N16" s="50" t="s">
        <v>57</v>
      </c>
      <c r="O16" s="20"/>
      <c r="P16" s="20" t="n">
        <v>30</v>
      </c>
      <c r="Q16" s="21"/>
      <c r="R16" s="23" t="n">
        <f aca="false">O16+(0.05*P16)+(Q16/240)</f>
        <v>1.5</v>
      </c>
      <c r="S16" s="20" t="n">
        <v>208</v>
      </c>
      <c r="T16" s="20"/>
      <c r="U16" s="20"/>
      <c r="V16" s="20" t="n">
        <f aca="false">S16+(T16*0.05)+(U16/240)</f>
        <v>208</v>
      </c>
      <c r="W16" s="20" t="n">
        <f aca="false">M16*R16</f>
        <v>208.5</v>
      </c>
      <c r="X16" s="51" t="n">
        <f aca="false">V16-W16</f>
        <v>-0.5</v>
      </c>
      <c r="Y16" s="32"/>
      <c r="Z16" s="32"/>
    </row>
    <row r="17" customFormat="false" ht="15" hidden="false" customHeight="false" outlineLevel="0" collapsed="false">
      <c r="A17" s="0" t="n">
        <v>4</v>
      </c>
      <c r="B17" s="16" t="s">
        <v>45</v>
      </c>
      <c r="C17" s="17" t="s">
        <v>46</v>
      </c>
      <c r="D17" s="17" t="s">
        <v>47</v>
      </c>
      <c r="E17" s="18" t="n">
        <v>1789</v>
      </c>
      <c r="F17" s="17" t="s">
        <v>48</v>
      </c>
      <c r="G17" s="17" t="s">
        <v>48</v>
      </c>
      <c r="H17" s="17" t="n">
        <v>3</v>
      </c>
      <c r="I17" s="17" t="s">
        <v>78</v>
      </c>
      <c r="J17" s="19" t="s">
        <v>320</v>
      </c>
      <c r="K17" s="49" t="s">
        <v>28</v>
      </c>
      <c r="L17" s="49"/>
      <c r="M17" s="20" t="n">
        <v>971</v>
      </c>
      <c r="N17" s="50" t="s">
        <v>57</v>
      </c>
      <c r="O17" s="20"/>
      <c r="P17" s="20" t="n">
        <v>30</v>
      </c>
      <c r="Q17" s="21"/>
      <c r="R17" s="23" t="n">
        <f aca="false">O17+(0.05*P17)+(Q17/240)</f>
        <v>1.5</v>
      </c>
      <c r="S17" s="20" t="n">
        <v>1456</v>
      </c>
      <c r="T17" s="20"/>
      <c r="U17" s="20"/>
      <c r="V17" s="20" t="n">
        <f aca="false">S17+(T17*0.05)+(U17/240)</f>
        <v>1456</v>
      </c>
      <c r="W17" s="20" t="n">
        <f aca="false">M17*R17</f>
        <v>1456.5</v>
      </c>
      <c r="X17" s="51" t="n">
        <f aca="false">V17-W17</f>
        <v>-0.5</v>
      </c>
      <c r="Y17" s="32"/>
      <c r="Z17" s="32"/>
    </row>
    <row r="18" customFormat="false" ht="15" hidden="false" customHeight="false" outlineLevel="0" collapsed="false">
      <c r="A18" s="0" t="n">
        <v>4</v>
      </c>
      <c r="B18" s="16" t="s">
        <v>45</v>
      </c>
      <c r="C18" s="17" t="s">
        <v>46</v>
      </c>
      <c r="D18" s="17" t="s">
        <v>47</v>
      </c>
      <c r="E18" s="18" t="n">
        <v>1789</v>
      </c>
      <c r="F18" s="17" t="s">
        <v>48</v>
      </c>
      <c r="G18" s="17" t="s">
        <v>48</v>
      </c>
      <c r="H18" s="17" t="n">
        <v>3</v>
      </c>
      <c r="I18" s="17" t="s">
        <v>78</v>
      </c>
      <c r="J18" s="19" t="s">
        <v>320</v>
      </c>
      <c r="K18" s="49" t="s">
        <v>29</v>
      </c>
      <c r="L18" s="49"/>
      <c r="M18" s="20" t="n">
        <v>205</v>
      </c>
      <c r="N18" s="50" t="s">
        <v>57</v>
      </c>
      <c r="O18" s="20"/>
      <c r="P18" s="20" t="n">
        <v>30</v>
      </c>
      <c r="Q18" s="21"/>
      <c r="R18" s="23" t="n">
        <f aca="false">O18+(0.05*P18)+(Q18/240)</f>
        <v>1.5</v>
      </c>
      <c r="S18" s="20" t="n">
        <v>307</v>
      </c>
      <c r="T18" s="20"/>
      <c r="U18" s="20"/>
      <c r="V18" s="20" t="n">
        <f aca="false">S18+(T18*0.05)+(U18/240)</f>
        <v>307</v>
      </c>
      <c r="W18" s="20" t="n">
        <f aca="false">M18*R18</f>
        <v>307.5</v>
      </c>
      <c r="X18" s="51" t="n">
        <f aca="false">V18-W18</f>
        <v>-0.5</v>
      </c>
      <c r="Y18" s="32"/>
      <c r="Z18" s="32"/>
    </row>
    <row r="19" customFormat="false" ht="15" hidden="false" customHeight="false" outlineLevel="0" collapsed="false">
      <c r="A19" s="0" t="n">
        <v>4</v>
      </c>
      <c r="B19" s="16" t="s">
        <v>45</v>
      </c>
      <c r="C19" s="17" t="s">
        <v>46</v>
      </c>
      <c r="D19" s="17" t="s">
        <v>47</v>
      </c>
      <c r="E19" s="18" t="n">
        <v>1789</v>
      </c>
      <c r="F19" s="17" t="s">
        <v>48</v>
      </c>
      <c r="G19" s="17" t="s">
        <v>48</v>
      </c>
      <c r="H19" s="17" t="n">
        <v>3</v>
      </c>
      <c r="I19" s="17" t="s">
        <v>78</v>
      </c>
      <c r="J19" s="19" t="s">
        <v>320</v>
      </c>
      <c r="K19" s="49" t="s">
        <v>30</v>
      </c>
      <c r="L19" s="49"/>
      <c r="M19" s="20" t="n">
        <v>835</v>
      </c>
      <c r="N19" s="50" t="s">
        <v>57</v>
      </c>
      <c r="O19" s="20"/>
      <c r="P19" s="20" t="n">
        <v>30</v>
      </c>
      <c r="Q19" s="21"/>
      <c r="R19" s="23" t="n">
        <f aca="false">O19+(0.05*P19)+(Q19/240)</f>
        <v>1.5</v>
      </c>
      <c r="S19" s="20" t="n">
        <v>1252</v>
      </c>
      <c r="T19" s="20"/>
      <c r="U19" s="20"/>
      <c r="V19" s="20" t="n">
        <f aca="false">S19+(T19*0.05)+(U19/240)</f>
        <v>1252</v>
      </c>
      <c r="W19" s="20" t="n">
        <f aca="false">M19*R19</f>
        <v>1252.5</v>
      </c>
      <c r="X19" s="51" t="n">
        <f aca="false">V19-W19</f>
        <v>-0.5</v>
      </c>
      <c r="Y19" s="32"/>
      <c r="Z19" s="32"/>
    </row>
    <row r="20" customFormat="false" ht="15" hidden="false" customHeight="false" outlineLevel="0" collapsed="false">
      <c r="A20" s="0" t="n">
        <v>4</v>
      </c>
      <c r="B20" s="16" t="s">
        <v>45</v>
      </c>
      <c r="C20" s="17" t="s">
        <v>46</v>
      </c>
      <c r="D20" s="17" t="s">
        <v>47</v>
      </c>
      <c r="E20" s="18" t="n">
        <v>1789</v>
      </c>
      <c r="F20" s="17" t="s">
        <v>48</v>
      </c>
      <c r="G20" s="17" t="s">
        <v>48</v>
      </c>
      <c r="H20" s="17" t="n">
        <v>3</v>
      </c>
      <c r="I20" s="17" t="s">
        <v>78</v>
      </c>
      <c r="J20" s="19" t="s">
        <v>320</v>
      </c>
      <c r="K20" s="49" t="s">
        <v>31</v>
      </c>
      <c r="L20" s="49"/>
      <c r="M20" s="20" t="n">
        <v>723</v>
      </c>
      <c r="N20" s="50" t="s">
        <v>57</v>
      </c>
      <c r="O20" s="20"/>
      <c r="P20" s="20" t="n">
        <v>30</v>
      </c>
      <c r="Q20" s="21"/>
      <c r="R20" s="23" t="n">
        <f aca="false">O20+(0.05*P20)+(Q20/240)</f>
        <v>1.5</v>
      </c>
      <c r="S20" s="20" t="n">
        <v>1084</v>
      </c>
      <c r="T20" s="20"/>
      <c r="U20" s="20"/>
      <c r="V20" s="20" t="n">
        <f aca="false">S20+(T20*0.05)+(U20/240)</f>
        <v>1084</v>
      </c>
      <c r="W20" s="20" t="n">
        <f aca="false">M20*R20</f>
        <v>1084.5</v>
      </c>
      <c r="X20" s="51" t="n">
        <f aca="false">V20-W20</f>
        <v>-0.5</v>
      </c>
      <c r="Y20" s="32"/>
      <c r="Z20" s="32"/>
    </row>
    <row r="21" customFormat="false" ht="15" hidden="false" customHeight="false" outlineLevel="0" collapsed="false">
      <c r="A21" s="0" t="n">
        <v>4</v>
      </c>
      <c r="B21" s="16" t="s">
        <v>45</v>
      </c>
      <c r="C21" s="17" t="s">
        <v>46</v>
      </c>
      <c r="D21" s="17" t="s">
        <v>47</v>
      </c>
      <c r="E21" s="18" t="n">
        <v>1789</v>
      </c>
      <c r="F21" s="17" t="s">
        <v>48</v>
      </c>
      <c r="G21" s="17" t="s">
        <v>48</v>
      </c>
      <c r="H21" s="17" t="n">
        <v>3</v>
      </c>
      <c r="I21" s="17" t="s">
        <v>78</v>
      </c>
      <c r="J21" s="19" t="s">
        <v>320</v>
      </c>
      <c r="K21" s="49" t="s">
        <v>32</v>
      </c>
      <c r="L21" s="49"/>
      <c r="M21" s="20" t="n">
        <v>675</v>
      </c>
      <c r="N21" s="50" t="s">
        <v>57</v>
      </c>
      <c r="O21" s="20"/>
      <c r="P21" s="20" t="n">
        <v>30</v>
      </c>
      <c r="Q21" s="21"/>
      <c r="R21" s="23" t="n">
        <f aca="false">O21+(0.05*P21)+(Q21/240)</f>
        <v>1.5</v>
      </c>
      <c r="S21" s="20" t="n">
        <v>1012</v>
      </c>
      <c r="T21" s="20"/>
      <c r="U21" s="20"/>
      <c r="V21" s="20" t="n">
        <f aca="false">S21+(T21*0.05)+(U21/240)</f>
        <v>1012</v>
      </c>
      <c r="W21" s="20" t="n">
        <f aca="false">M21*R21</f>
        <v>1012.5</v>
      </c>
      <c r="X21" s="51" t="n">
        <f aca="false">V21-W21</f>
        <v>-0.5</v>
      </c>
      <c r="Y21" s="32"/>
      <c r="Z21" s="32"/>
    </row>
    <row r="22" customFormat="false" ht="15" hidden="false" customHeight="false" outlineLevel="0" collapsed="false">
      <c r="A22" s="0" t="n">
        <v>5</v>
      </c>
      <c r="B22" s="16" t="s">
        <v>45</v>
      </c>
      <c r="C22" s="17" t="s">
        <v>46</v>
      </c>
      <c r="D22" s="17" t="s">
        <v>47</v>
      </c>
      <c r="E22" s="18" t="n">
        <v>1789</v>
      </c>
      <c r="F22" s="17" t="s">
        <v>48</v>
      </c>
      <c r="G22" s="17" t="s">
        <v>48</v>
      </c>
      <c r="H22" s="17" t="n">
        <v>3</v>
      </c>
      <c r="I22" s="17" t="s">
        <v>78</v>
      </c>
      <c r="J22" s="19" t="s">
        <v>324</v>
      </c>
      <c r="K22" s="49" t="s">
        <v>15</v>
      </c>
      <c r="L22" s="49"/>
      <c r="M22" s="20" t="n">
        <f aca="false">2500/100</f>
        <v>25</v>
      </c>
      <c r="N22" s="50" t="s">
        <v>51</v>
      </c>
      <c r="O22" s="20" t="n">
        <v>50</v>
      </c>
      <c r="P22" s="20"/>
      <c r="Q22" s="21"/>
      <c r="R22" s="23" t="n">
        <f aca="false">O22+(0.05*P22)+(Q22/240)</f>
        <v>50</v>
      </c>
      <c r="S22" s="20" t="n">
        <v>1250</v>
      </c>
      <c r="T22" s="20"/>
      <c r="U22" s="20"/>
      <c r="V22" s="20" t="n">
        <f aca="false">S22+(T22*0.05)+(U22/240)</f>
        <v>1250</v>
      </c>
      <c r="W22" s="20" t="n">
        <f aca="false">M22*R22</f>
        <v>1250</v>
      </c>
      <c r="X22" s="51" t="n">
        <f aca="false">V22-W22</f>
        <v>0</v>
      </c>
      <c r="Y22" s="32"/>
      <c r="Z22" s="32"/>
    </row>
    <row r="23" customFormat="false" ht="15" hidden="false" customHeight="false" outlineLevel="0" collapsed="false">
      <c r="A23" s="0" t="n">
        <v>5</v>
      </c>
      <c r="B23" s="16" t="s">
        <v>45</v>
      </c>
      <c r="C23" s="17" t="s">
        <v>46</v>
      </c>
      <c r="D23" s="17" t="s">
        <v>47</v>
      </c>
      <c r="E23" s="18" t="n">
        <v>1789</v>
      </c>
      <c r="F23" s="17" t="s">
        <v>48</v>
      </c>
      <c r="G23" s="17" t="s">
        <v>48</v>
      </c>
      <c r="H23" s="17" t="n">
        <v>3</v>
      </c>
      <c r="I23" s="17" t="s">
        <v>78</v>
      </c>
      <c r="J23" s="19" t="s">
        <v>324</v>
      </c>
      <c r="K23" s="49" t="s">
        <v>22</v>
      </c>
      <c r="L23" s="49"/>
      <c r="M23" s="20" t="n">
        <f aca="false">18250/100</f>
        <v>182.5</v>
      </c>
      <c r="N23" s="50" t="s">
        <v>51</v>
      </c>
      <c r="O23" s="20" t="n">
        <v>50</v>
      </c>
      <c r="P23" s="20"/>
      <c r="Q23" s="21"/>
      <c r="R23" s="23" t="n">
        <f aca="false">O23+(0.05*P23)+(Q23/240)</f>
        <v>50</v>
      </c>
      <c r="S23" s="20" t="n">
        <v>9125</v>
      </c>
      <c r="T23" s="20"/>
      <c r="U23" s="20"/>
      <c r="V23" s="20" t="n">
        <f aca="false">S23+(T23*0.05)+(U23/240)</f>
        <v>9125</v>
      </c>
      <c r="W23" s="20" t="n">
        <f aca="false">M23*R23</f>
        <v>9125</v>
      </c>
      <c r="X23" s="51" t="n">
        <f aca="false">V23-W23</f>
        <v>0</v>
      </c>
      <c r="Y23" s="32"/>
      <c r="Z23" s="32"/>
    </row>
    <row r="24" customFormat="false" ht="15" hidden="false" customHeight="false" outlineLevel="0" collapsed="false">
      <c r="A24" s="0" t="n">
        <v>5</v>
      </c>
      <c r="B24" s="16" t="s">
        <v>45</v>
      </c>
      <c r="C24" s="17" t="s">
        <v>46</v>
      </c>
      <c r="D24" s="17" t="s">
        <v>47</v>
      </c>
      <c r="E24" s="18" t="n">
        <v>1789</v>
      </c>
      <c r="F24" s="17" t="s">
        <v>48</v>
      </c>
      <c r="G24" s="17" t="s">
        <v>48</v>
      </c>
      <c r="H24" s="17" t="n">
        <v>3</v>
      </c>
      <c r="I24" s="17" t="s">
        <v>78</v>
      </c>
      <c r="J24" s="19" t="s">
        <v>324</v>
      </c>
      <c r="K24" s="49" t="s">
        <v>23</v>
      </c>
      <c r="L24" s="49"/>
      <c r="M24" s="20" t="n">
        <f aca="false">9000/100</f>
        <v>90</v>
      </c>
      <c r="N24" s="50" t="s">
        <v>51</v>
      </c>
      <c r="O24" s="20" t="n">
        <v>50</v>
      </c>
      <c r="P24" s="20"/>
      <c r="Q24" s="21"/>
      <c r="R24" s="23" t="n">
        <f aca="false">O24+(0.05*P24)+(Q24/240)</f>
        <v>50</v>
      </c>
      <c r="S24" s="20" t="n">
        <v>4500</v>
      </c>
      <c r="T24" s="20"/>
      <c r="U24" s="20"/>
      <c r="V24" s="20" t="n">
        <f aca="false">S24+(T24*0.05)+(U24/240)</f>
        <v>4500</v>
      </c>
      <c r="W24" s="20" t="n">
        <f aca="false">M24*R24</f>
        <v>4500</v>
      </c>
      <c r="X24" s="51" t="n">
        <f aca="false">V24-W24</f>
        <v>0</v>
      </c>
      <c r="Y24" s="32"/>
      <c r="Z24" s="32"/>
    </row>
    <row r="25" customFormat="false" ht="15" hidden="false" customHeight="false" outlineLevel="0" collapsed="false">
      <c r="A25" s="0" t="n">
        <v>5</v>
      </c>
      <c r="B25" s="16" t="s">
        <v>45</v>
      </c>
      <c r="C25" s="17" t="s">
        <v>46</v>
      </c>
      <c r="D25" s="17" t="s">
        <v>47</v>
      </c>
      <c r="E25" s="18" t="n">
        <v>1789</v>
      </c>
      <c r="F25" s="17" t="s">
        <v>48</v>
      </c>
      <c r="G25" s="17" t="s">
        <v>48</v>
      </c>
      <c r="H25" s="17" t="n">
        <v>3</v>
      </c>
      <c r="I25" s="17" t="s">
        <v>78</v>
      </c>
      <c r="J25" s="19" t="s">
        <v>324</v>
      </c>
      <c r="K25" s="49" t="s">
        <v>24</v>
      </c>
      <c r="L25" s="49"/>
      <c r="M25" s="20" t="n">
        <f aca="false">3000/100</f>
        <v>30</v>
      </c>
      <c r="N25" s="50" t="s">
        <v>51</v>
      </c>
      <c r="O25" s="20" t="n">
        <v>50</v>
      </c>
      <c r="P25" s="20"/>
      <c r="Q25" s="21"/>
      <c r="R25" s="23" t="n">
        <f aca="false">O25+(0.05*P25)+(Q25/240)</f>
        <v>50</v>
      </c>
      <c r="S25" s="20" t="n">
        <v>1500</v>
      </c>
      <c r="T25" s="20"/>
      <c r="U25" s="20"/>
      <c r="V25" s="20" t="n">
        <f aca="false">S25+(T25*0.05)+(U25/240)</f>
        <v>1500</v>
      </c>
      <c r="W25" s="20" t="n">
        <f aca="false">M25*R25</f>
        <v>1500</v>
      </c>
      <c r="X25" s="51" t="n">
        <f aca="false">V25-W25</f>
        <v>0</v>
      </c>
      <c r="Y25" s="32"/>
      <c r="Z25" s="32"/>
    </row>
    <row r="26" customFormat="false" ht="15" hidden="false" customHeight="false" outlineLevel="0" collapsed="false">
      <c r="A26" s="0" t="n">
        <v>5</v>
      </c>
      <c r="B26" s="16" t="s">
        <v>45</v>
      </c>
      <c r="C26" s="17" t="s">
        <v>46</v>
      </c>
      <c r="D26" s="17" t="s">
        <v>47</v>
      </c>
      <c r="E26" s="18" t="n">
        <v>1789</v>
      </c>
      <c r="F26" s="17" t="s">
        <v>48</v>
      </c>
      <c r="G26" s="17" t="s">
        <v>48</v>
      </c>
      <c r="H26" s="17" t="n">
        <v>3</v>
      </c>
      <c r="I26" s="17" t="s">
        <v>78</v>
      </c>
      <c r="J26" s="19" t="s">
        <v>324</v>
      </c>
      <c r="K26" s="49" t="s">
        <v>25</v>
      </c>
      <c r="L26" s="49"/>
      <c r="M26" s="20" t="n">
        <f aca="false">1800/100</f>
        <v>18</v>
      </c>
      <c r="N26" s="50" t="s">
        <v>51</v>
      </c>
      <c r="O26" s="20" t="n">
        <v>50</v>
      </c>
      <c r="P26" s="20"/>
      <c r="Q26" s="21"/>
      <c r="R26" s="23" t="n">
        <f aca="false">O26+(0.05*P26)+(Q26/240)</f>
        <v>50</v>
      </c>
      <c r="S26" s="20" t="n">
        <v>900</v>
      </c>
      <c r="T26" s="20"/>
      <c r="U26" s="20"/>
      <c r="V26" s="20" t="n">
        <f aca="false">S26+(T26*0.05)+(U26/240)</f>
        <v>900</v>
      </c>
      <c r="W26" s="20" t="n">
        <f aca="false">M26*R26</f>
        <v>900</v>
      </c>
      <c r="X26" s="51" t="n">
        <f aca="false">V26-W26</f>
        <v>0</v>
      </c>
      <c r="Y26" s="32"/>
      <c r="Z26" s="32"/>
    </row>
    <row r="27" customFormat="false" ht="15" hidden="false" customHeight="false" outlineLevel="0" collapsed="false">
      <c r="A27" s="0" t="n">
        <v>5</v>
      </c>
      <c r="B27" s="16" t="s">
        <v>45</v>
      </c>
      <c r="C27" s="17" t="s">
        <v>46</v>
      </c>
      <c r="D27" s="17" t="s">
        <v>47</v>
      </c>
      <c r="E27" s="18" t="n">
        <v>1789</v>
      </c>
      <c r="F27" s="17" t="s">
        <v>48</v>
      </c>
      <c r="G27" s="17" t="s">
        <v>48</v>
      </c>
      <c r="H27" s="17" t="n">
        <v>3</v>
      </c>
      <c r="I27" s="17" t="s">
        <v>78</v>
      </c>
      <c r="J27" s="19" t="s">
        <v>324</v>
      </c>
      <c r="K27" s="49" t="s">
        <v>28</v>
      </c>
      <c r="L27" s="49"/>
      <c r="M27" s="20" t="n">
        <f aca="false">700/100</f>
        <v>7</v>
      </c>
      <c r="N27" s="50" t="s">
        <v>51</v>
      </c>
      <c r="O27" s="20" t="n">
        <v>50</v>
      </c>
      <c r="P27" s="20"/>
      <c r="Q27" s="21"/>
      <c r="R27" s="23" t="n">
        <f aca="false">O27+(0.05*P27)+(Q27/240)</f>
        <v>50</v>
      </c>
      <c r="S27" s="20" t="n">
        <v>350</v>
      </c>
      <c r="T27" s="20"/>
      <c r="U27" s="20"/>
      <c r="V27" s="20" t="n">
        <f aca="false">S27+(T27*0.05)+(U27/240)</f>
        <v>350</v>
      </c>
      <c r="W27" s="20" t="n">
        <f aca="false">M27*R27</f>
        <v>350</v>
      </c>
      <c r="X27" s="51" t="n">
        <f aca="false">V27-W27</f>
        <v>0</v>
      </c>
      <c r="Y27" s="32"/>
      <c r="Z27" s="32"/>
    </row>
    <row r="28" customFormat="false" ht="15" hidden="false" customHeight="false" outlineLevel="0" collapsed="false">
      <c r="A28" s="0" t="n">
        <v>5</v>
      </c>
      <c r="B28" s="16" t="s">
        <v>45</v>
      </c>
      <c r="C28" s="17" t="s">
        <v>46</v>
      </c>
      <c r="D28" s="17" t="s">
        <v>47</v>
      </c>
      <c r="E28" s="18" t="n">
        <v>1789</v>
      </c>
      <c r="F28" s="17" t="s">
        <v>48</v>
      </c>
      <c r="G28" s="17" t="s">
        <v>48</v>
      </c>
      <c r="H28" s="17" t="n">
        <v>3</v>
      </c>
      <c r="I28" s="17" t="s">
        <v>78</v>
      </c>
      <c r="J28" s="19" t="s">
        <v>324</v>
      </c>
      <c r="K28" s="49" t="s">
        <v>29</v>
      </c>
      <c r="L28" s="49"/>
      <c r="M28" s="20" t="n">
        <f aca="false">5600/100</f>
        <v>56</v>
      </c>
      <c r="N28" s="50" t="s">
        <v>51</v>
      </c>
      <c r="O28" s="20" t="n">
        <v>50</v>
      </c>
      <c r="P28" s="20"/>
      <c r="Q28" s="21"/>
      <c r="R28" s="23" t="n">
        <f aca="false">O28+(0.05*P28)+(Q28/240)</f>
        <v>50</v>
      </c>
      <c r="S28" s="20" t="n">
        <v>2800</v>
      </c>
      <c r="T28" s="20"/>
      <c r="U28" s="20"/>
      <c r="V28" s="20" t="n">
        <f aca="false">S28+(T28*0.05)+(U28/240)</f>
        <v>2800</v>
      </c>
      <c r="W28" s="20" t="n">
        <f aca="false">M28*R28</f>
        <v>2800</v>
      </c>
      <c r="X28" s="51" t="n">
        <f aca="false">V28-W28</f>
        <v>0</v>
      </c>
      <c r="Y28" s="32"/>
      <c r="Z28" s="32"/>
    </row>
    <row r="29" customFormat="false" ht="15" hidden="false" customHeight="false" outlineLevel="0" collapsed="false">
      <c r="A29" s="0" t="n">
        <v>5</v>
      </c>
      <c r="B29" s="16" t="s">
        <v>45</v>
      </c>
      <c r="C29" s="17" t="s">
        <v>46</v>
      </c>
      <c r="D29" s="17" t="s">
        <v>47</v>
      </c>
      <c r="E29" s="18" t="n">
        <v>1789</v>
      </c>
      <c r="F29" s="17" t="s">
        <v>48</v>
      </c>
      <c r="G29" s="17" t="s">
        <v>48</v>
      </c>
      <c r="H29" s="17" t="n">
        <v>3</v>
      </c>
      <c r="I29" s="17" t="s">
        <v>78</v>
      </c>
      <c r="J29" s="19" t="s">
        <v>324</v>
      </c>
      <c r="K29" s="49" t="s">
        <v>30</v>
      </c>
      <c r="L29" s="49"/>
      <c r="M29" s="20" t="n">
        <f aca="false">13665/100</f>
        <v>136.65</v>
      </c>
      <c r="N29" s="50" t="s">
        <v>51</v>
      </c>
      <c r="O29" s="20" t="n">
        <v>50</v>
      </c>
      <c r="P29" s="20"/>
      <c r="Q29" s="21"/>
      <c r="R29" s="23" t="n">
        <f aca="false">O29+(0.05*P29)+(Q29/240)</f>
        <v>50</v>
      </c>
      <c r="S29" s="20" t="n">
        <v>6832</v>
      </c>
      <c r="T29" s="20"/>
      <c r="U29" s="20"/>
      <c r="V29" s="20" t="n">
        <f aca="false">S29+(T29*0.05)+(U29/240)</f>
        <v>6832</v>
      </c>
      <c r="W29" s="20" t="n">
        <f aca="false">M29*R29</f>
        <v>6832.5</v>
      </c>
      <c r="X29" s="51" t="n">
        <f aca="false">V29-W29</f>
        <v>-0.5</v>
      </c>
      <c r="Y29" s="32"/>
      <c r="Z29" s="32"/>
    </row>
    <row r="30" customFormat="false" ht="15" hidden="false" customHeight="false" outlineLevel="0" collapsed="false">
      <c r="A30" s="0" t="n">
        <v>5</v>
      </c>
      <c r="B30" s="16" t="s">
        <v>45</v>
      </c>
      <c r="C30" s="17" t="s">
        <v>46</v>
      </c>
      <c r="D30" s="17" t="s">
        <v>47</v>
      </c>
      <c r="E30" s="18" t="n">
        <v>1789</v>
      </c>
      <c r="F30" s="17" t="s">
        <v>48</v>
      </c>
      <c r="G30" s="17" t="s">
        <v>48</v>
      </c>
      <c r="H30" s="17" t="n">
        <v>3</v>
      </c>
      <c r="I30" s="17" t="s">
        <v>78</v>
      </c>
      <c r="J30" s="19" t="s">
        <v>324</v>
      </c>
      <c r="K30" s="49" t="s">
        <v>31</v>
      </c>
      <c r="L30" s="49"/>
      <c r="M30" s="20" t="n">
        <f aca="false">80000/100</f>
        <v>800</v>
      </c>
      <c r="N30" s="50" t="s">
        <v>51</v>
      </c>
      <c r="O30" s="20" t="n">
        <v>50</v>
      </c>
      <c r="P30" s="20"/>
      <c r="Q30" s="21"/>
      <c r="R30" s="23" t="n">
        <f aca="false">O30+(0.05*P30)+(Q30/240)</f>
        <v>50</v>
      </c>
      <c r="S30" s="20" t="n">
        <v>40000</v>
      </c>
      <c r="T30" s="20"/>
      <c r="U30" s="20"/>
      <c r="V30" s="20" t="n">
        <f aca="false">S30+(T30*0.05)+(U30/240)</f>
        <v>40000</v>
      </c>
      <c r="W30" s="20" t="n">
        <f aca="false">M30*R30</f>
        <v>40000</v>
      </c>
      <c r="X30" s="51" t="n">
        <f aca="false">V30-W30</f>
        <v>0</v>
      </c>
      <c r="Y30" s="32"/>
      <c r="Z30" s="32"/>
    </row>
    <row r="31" customFormat="false" ht="15" hidden="false" customHeight="false" outlineLevel="0" collapsed="false">
      <c r="A31" s="0" t="n">
        <v>5</v>
      </c>
      <c r="B31" s="16" t="s">
        <v>45</v>
      </c>
      <c r="C31" s="17" t="s">
        <v>46</v>
      </c>
      <c r="D31" s="17" t="s">
        <v>47</v>
      </c>
      <c r="E31" s="18" t="n">
        <v>1789</v>
      </c>
      <c r="F31" s="17" t="s">
        <v>48</v>
      </c>
      <c r="G31" s="17" t="s">
        <v>48</v>
      </c>
      <c r="H31" s="17" t="n">
        <v>3</v>
      </c>
      <c r="I31" s="17" t="s">
        <v>78</v>
      </c>
      <c r="J31" s="19" t="s">
        <v>324</v>
      </c>
      <c r="K31" s="49" t="s">
        <v>32</v>
      </c>
      <c r="L31" s="49"/>
      <c r="M31" s="20" t="n">
        <f aca="false">12000/100</f>
        <v>120</v>
      </c>
      <c r="N31" s="50" t="s">
        <v>51</v>
      </c>
      <c r="O31" s="20" t="n">
        <v>50</v>
      </c>
      <c r="P31" s="20"/>
      <c r="Q31" s="21"/>
      <c r="R31" s="23" t="n">
        <f aca="false">O31+(0.05*P31)+(Q31/240)</f>
        <v>50</v>
      </c>
      <c r="S31" s="20" t="n">
        <v>6000</v>
      </c>
      <c r="T31" s="20"/>
      <c r="U31" s="20"/>
      <c r="V31" s="20" t="n">
        <f aca="false">S31+(T31*0.05)+(U31/240)</f>
        <v>6000</v>
      </c>
      <c r="W31" s="20" t="n">
        <f aca="false">M31*R31</f>
        <v>6000</v>
      </c>
      <c r="X31" s="51" t="n">
        <f aca="false">V31-W31</f>
        <v>0</v>
      </c>
      <c r="Y31" s="32"/>
      <c r="Z31" s="32"/>
    </row>
    <row r="32" customFormat="false" ht="15" hidden="false" customHeight="false" outlineLevel="0" collapsed="false">
      <c r="A32" s="0" t="n">
        <v>6</v>
      </c>
      <c r="B32" s="16" t="s">
        <v>45</v>
      </c>
      <c r="C32" s="17" t="s">
        <v>46</v>
      </c>
      <c r="D32" s="17" t="s">
        <v>47</v>
      </c>
      <c r="E32" s="18" t="n">
        <v>1789</v>
      </c>
      <c r="F32" s="17" t="s">
        <v>48</v>
      </c>
      <c r="G32" s="17" t="s">
        <v>48</v>
      </c>
      <c r="H32" s="17" t="n">
        <v>3</v>
      </c>
      <c r="I32" s="17" t="s">
        <v>78</v>
      </c>
      <c r="J32" s="19" t="s">
        <v>325</v>
      </c>
      <c r="K32" s="49" t="s">
        <v>32</v>
      </c>
      <c r="L32" s="49"/>
      <c r="M32" s="20" t="n">
        <v>462</v>
      </c>
      <c r="N32" s="50" t="s">
        <v>57</v>
      </c>
      <c r="O32" s="20"/>
      <c r="P32" s="20" t="n">
        <v>24</v>
      </c>
      <c r="Q32" s="21"/>
      <c r="R32" s="23" t="n">
        <f aca="false">O32+(0.05*P32)+(Q32/240)</f>
        <v>1.2</v>
      </c>
      <c r="S32" s="20" t="n">
        <v>554</v>
      </c>
      <c r="T32" s="20"/>
      <c r="U32" s="20"/>
      <c r="V32" s="20" t="n">
        <f aca="false">S32+(T32*0.05)+(U32/240)</f>
        <v>554</v>
      </c>
      <c r="W32" s="20" t="n">
        <f aca="false">M32*R32</f>
        <v>554.4</v>
      </c>
      <c r="X32" s="51" t="n">
        <f aca="false">V32-W32</f>
        <v>-0.400000000000091</v>
      </c>
      <c r="Y32" s="32"/>
      <c r="Z32" s="32"/>
    </row>
    <row r="33" customFormat="false" ht="15" hidden="false" customHeight="false" outlineLevel="0" collapsed="false">
      <c r="A33" s="0" t="n">
        <v>7</v>
      </c>
      <c r="B33" s="16" t="s">
        <v>45</v>
      </c>
      <c r="C33" s="17" t="s">
        <v>46</v>
      </c>
      <c r="D33" s="17" t="s">
        <v>47</v>
      </c>
      <c r="E33" s="18" t="n">
        <v>1789</v>
      </c>
      <c r="F33" s="17" t="s">
        <v>48</v>
      </c>
      <c r="G33" s="17" t="s">
        <v>48</v>
      </c>
      <c r="H33" s="17" t="n">
        <v>3</v>
      </c>
      <c r="I33" s="17" t="s">
        <v>58</v>
      </c>
      <c r="J33" s="19" t="s">
        <v>326</v>
      </c>
      <c r="K33" s="49" t="s">
        <v>15</v>
      </c>
      <c r="L33" s="49"/>
      <c r="M33" s="20" t="n">
        <v>2708</v>
      </c>
      <c r="N33" s="50" t="s">
        <v>57</v>
      </c>
      <c r="O33" s="20" t="n">
        <v>15</v>
      </c>
      <c r="P33" s="20"/>
      <c r="Q33" s="21"/>
      <c r="R33" s="23" t="n">
        <f aca="false">O33+(0.05*P33)+(Q33/240)</f>
        <v>15</v>
      </c>
      <c r="S33" s="20" t="n">
        <v>40620</v>
      </c>
      <c r="T33" s="20"/>
      <c r="U33" s="20"/>
      <c r="V33" s="20" t="n">
        <f aca="false">S33+(T33*0.05)+(U33/240)</f>
        <v>40620</v>
      </c>
      <c r="W33" s="20" t="n">
        <f aca="false">M33*R33</f>
        <v>40620</v>
      </c>
      <c r="X33" s="51" t="n">
        <f aca="false">V33-W33</f>
        <v>0</v>
      </c>
      <c r="Y33" s="32"/>
      <c r="Z33" s="32"/>
    </row>
    <row r="34" customFormat="false" ht="15" hidden="false" customHeight="false" outlineLevel="0" collapsed="false">
      <c r="A34" s="0" t="n">
        <v>7</v>
      </c>
      <c r="B34" s="16" t="s">
        <v>45</v>
      </c>
      <c r="C34" s="17" t="s">
        <v>46</v>
      </c>
      <c r="D34" s="17" t="s">
        <v>47</v>
      </c>
      <c r="E34" s="18" t="n">
        <v>1789</v>
      </c>
      <c r="F34" s="17" t="s">
        <v>48</v>
      </c>
      <c r="G34" s="17" t="s">
        <v>48</v>
      </c>
      <c r="H34" s="17" t="n">
        <v>3</v>
      </c>
      <c r="I34" s="17" t="s">
        <v>58</v>
      </c>
      <c r="J34" s="19" t="s">
        <v>326</v>
      </c>
      <c r="K34" s="49" t="s">
        <v>32</v>
      </c>
      <c r="L34" s="49"/>
      <c r="M34" s="20" t="n">
        <v>48</v>
      </c>
      <c r="N34" s="50" t="s">
        <v>57</v>
      </c>
      <c r="O34" s="20" t="n">
        <v>15</v>
      </c>
      <c r="P34" s="20"/>
      <c r="Q34" s="21"/>
      <c r="R34" s="23" t="n">
        <f aca="false">O34+(0.05*P34)+(Q34/240)</f>
        <v>15</v>
      </c>
      <c r="S34" s="20" t="n">
        <v>720</v>
      </c>
      <c r="T34" s="20"/>
      <c r="U34" s="20"/>
      <c r="V34" s="20" t="n">
        <f aca="false">S34+(T34*0.05)+(U34/240)</f>
        <v>720</v>
      </c>
      <c r="W34" s="20" t="n">
        <f aca="false">M34*R34</f>
        <v>720</v>
      </c>
      <c r="X34" s="51" t="n">
        <f aca="false">V34-W34</f>
        <v>0</v>
      </c>
      <c r="Y34" s="32"/>
      <c r="Z34" s="32"/>
    </row>
    <row r="35" customFormat="false" ht="15" hidden="false" customHeight="false" outlineLevel="0" collapsed="false">
      <c r="A35" s="0" t="n">
        <v>8</v>
      </c>
      <c r="B35" s="16" t="s">
        <v>45</v>
      </c>
      <c r="C35" s="17" t="s">
        <v>46</v>
      </c>
      <c r="D35" s="17" t="s">
        <v>47</v>
      </c>
      <c r="E35" s="18" t="n">
        <v>1789</v>
      </c>
      <c r="F35" s="17" t="s">
        <v>48</v>
      </c>
      <c r="G35" s="17" t="s">
        <v>48</v>
      </c>
      <c r="H35" s="17" t="n">
        <v>3</v>
      </c>
      <c r="I35" s="17" t="s">
        <v>78</v>
      </c>
      <c r="J35" s="19" t="s">
        <v>327</v>
      </c>
      <c r="K35" s="49" t="s">
        <v>317</v>
      </c>
      <c r="L35" s="49" t="s">
        <v>107</v>
      </c>
      <c r="M35" s="20" t="n">
        <f aca="false">2350/100</f>
        <v>23.5</v>
      </c>
      <c r="N35" s="50" t="s">
        <v>51</v>
      </c>
      <c r="O35" s="20" t="n">
        <v>75</v>
      </c>
      <c r="P35" s="20"/>
      <c r="Q35" s="21"/>
      <c r="R35" s="23" t="n">
        <f aca="false">O35+(0.05*P35)+(Q35/240)</f>
        <v>75</v>
      </c>
      <c r="S35" s="20" t="n">
        <v>1762</v>
      </c>
      <c r="T35" s="20"/>
      <c r="U35" s="20"/>
      <c r="V35" s="20" t="n">
        <f aca="false">S35+(T35*0.05)+(U35/240)</f>
        <v>1762</v>
      </c>
      <c r="W35" s="20" t="n">
        <f aca="false">M35*R35</f>
        <v>1762.5</v>
      </c>
      <c r="X35" s="51" t="n">
        <f aca="false">V35-W35</f>
        <v>-0.5</v>
      </c>
      <c r="Y35" s="32"/>
      <c r="Z35" s="32"/>
    </row>
    <row r="36" customFormat="false" ht="15" hidden="false" customHeight="false" outlineLevel="0" collapsed="false">
      <c r="A36" s="0" t="n">
        <v>9</v>
      </c>
      <c r="B36" s="16" t="s">
        <v>45</v>
      </c>
      <c r="C36" s="17" t="s">
        <v>46</v>
      </c>
      <c r="D36" s="17" t="s">
        <v>47</v>
      </c>
      <c r="E36" s="18" t="n">
        <v>1789</v>
      </c>
      <c r="F36" s="17" t="s">
        <v>48</v>
      </c>
      <c r="G36" s="17" t="s">
        <v>48</v>
      </c>
      <c r="H36" s="17" t="n">
        <v>3</v>
      </c>
      <c r="I36" s="17" t="s">
        <v>49</v>
      </c>
      <c r="J36" s="19" t="s">
        <v>328</v>
      </c>
      <c r="K36" s="49" t="s">
        <v>15</v>
      </c>
      <c r="L36" s="49"/>
      <c r="M36" s="20" t="n">
        <v>200</v>
      </c>
      <c r="N36" s="50" t="s">
        <v>57</v>
      </c>
      <c r="O36" s="20"/>
      <c r="P36" s="20" t="n">
        <v>30</v>
      </c>
      <c r="Q36" s="21"/>
      <c r="R36" s="23" t="n">
        <f aca="false">O36+(0.05*P36)+(Q36/240)</f>
        <v>1.5</v>
      </c>
      <c r="S36" s="20" t="n">
        <v>300</v>
      </c>
      <c r="T36" s="20"/>
      <c r="U36" s="20"/>
      <c r="V36" s="20" t="n">
        <f aca="false">S36+(T36*0.05)+(U36/240)</f>
        <v>300</v>
      </c>
      <c r="W36" s="20" t="n">
        <f aca="false">M36*R36</f>
        <v>300</v>
      </c>
      <c r="X36" s="51" t="n">
        <f aca="false">V36-W36</f>
        <v>0</v>
      </c>
      <c r="Y36" s="32"/>
      <c r="Z36" s="32"/>
    </row>
    <row r="37" s="58" customFormat="true" ht="15" hidden="false" customHeight="false" outlineLevel="0" collapsed="false">
      <c r="A37" s="0" t="n">
        <v>10</v>
      </c>
      <c r="B37" s="16" t="s">
        <v>45</v>
      </c>
      <c r="C37" s="16" t="s">
        <v>46</v>
      </c>
      <c r="D37" s="16" t="s">
        <v>47</v>
      </c>
      <c r="E37" s="52" t="n">
        <v>1789</v>
      </c>
      <c r="F37" s="17" t="s">
        <v>48</v>
      </c>
      <c r="G37" s="17" t="s">
        <v>48</v>
      </c>
      <c r="H37" s="17" t="n">
        <v>3</v>
      </c>
      <c r="I37" s="16" t="s">
        <v>111</v>
      </c>
      <c r="J37" s="53" t="s">
        <v>329</v>
      </c>
      <c r="K37" s="54" t="s">
        <v>15</v>
      </c>
      <c r="L37" s="54"/>
      <c r="M37" s="51" t="n">
        <v>3</v>
      </c>
      <c r="N37" s="55" t="s">
        <v>57</v>
      </c>
      <c r="O37" s="51" t="n">
        <v>150</v>
      </c>
      <c r="P37" s="51"/>
      <c r="Q37" s="56"/>
      <c r="R37" s="57" t="n">
        <f aca="false">O37+(0.05*P37)+(Q37/240)</f>
        <v>150</v>
      </c>
      <c r="S37" s="51" t="n">
        <v>450</v>
      </c>
      <c r="T37" s="51"/>
      <c r="U37" s="51"/>
      <c r="V37" s="51" t="n">
        <f aca="false">S37+(T37*0.05)+(U37/240)</f>
        <v>450</v>
      </c>
      <c r="W37" s="51" t="n">
        <f aca="false">M37*R37</f>
        <v>450</v>
      </c>
      <c r="X37" s="51" t="n">
        <f aca="false">V37-W37</f>
        <v>0</v>
      </c>
      <c r="Y37" s="16"/>
      <c r="Z37" s="16"/>
    </row>
    <row r="38" s="58" customFormat="true" ht="15" hidden="false" customHeight="false" outlineLevel="0" collapsed="false">
      <c r="A38" s="0" t="n">
        <v>11</v>
      </c>
      <c r="B38" s="16" t="s">
        <v>45</v>
      </c>
      <c r="C38" s="16" t="s">
        <v>46</v>
      </c>
      <c r="D38" s="16" t="s">
        <v>47</v>
      </c>
      <c r="E38" s="52" t="n">
        <v>1789</v>
      </c>
      <c r="F38" s="17" t="s">
        <v>48</v>
      </c>
      <c r="G38" s="17" t="s">
        <v>48</v>
      </c>
      <c r="H38" s="17" t="n">
        <v>3</v>
      </c>
      <c r="I38" s="16" t="s">
        <v>76</v>
      </c>
      <c r="J38" s="53" t="s">
        <v>329</v>
      </c>
      <c r="K38" s="54" t="s">
        <v>22</v>
      </c>
      <c r="L38" s="54"/>
      <c r="M38" s="51" t="n">
        <v>2</v>
      </c>
      <c r="N38" s="55" t="s">
        <v>57</v>
      </c>
      <c r="O38" s="51" t="n">
        <v>1000</v>
      </c>
      <c r="P38" s="51"/>
      <c r="Q38" s="56"/>
      <c r="R38" s="57" t="n">
        <f aca="false">O38+(0.05*P38)+(Q38/240)</f>
        <v>1000</v>
      </c>
      <c r="S38" s="51" t="n">
        <v>2000</v>
      </c>
      <c r="T38" s="51"/>
      <c r="U38" s="51"/>
      <c r="V38" s="51" t="n">
        <f aca="false">S38+(T38*0.05)+(U38/240)</f>
        <v>2000</v>
      </c>
      <c r="W38" s="51" t="n">
        <f aca="false">M38*R38</f>
        <v>2000</v>
      </c>
      <c r="X38" s="51" t="n">
        <f aca="false">V38-W38</f>
        <v>0</v>
      </c>
      <c r="Y38" s="16"/>
      <c r="Z38" s="16"/>
    </row>
    <row r="39" s="58" customFormat="true" ht="15" hidden="false" customHeight="false" outlineLevel="0" collapsed="false">
      <c r="A39" s="0" t="n">
        <v>12</v>
      </c>
      <c r="B39" s="16" t="s">
        <v>45</v>
      </c>
      <c r="C39" s="16" t="s">
        <v>46</v>
      </c>
      <c r="D39" s="16" t="s">
        <v>47</v>
      </c>
      <c r="E39" s="52" t="n">
        <v>1789</v>
      </c>
      <c r="F39" s="17" t="s">
        <v>48</v>
      </c>
      <c r="G39" s="17" t="s">
        <v>48</v>
      </c>
      <c r="H39" s="17" t="n">
        <v>3</v>
      </c>
      <c r="I39" s="16" t="s">
        <v>156</v>
      </c>
      <c r="J39" s="53" t="s">
        <v>329</v>
      </c>
      <c r="K39" s="54" t="s">
        <v>22</v>
      </c>
      <c r="L39" s="54"/>
      <c r="M39" s="51" t="n">
        <f aca="false">17+11/16</f>
        <v>17.6875</v>
      </c>
      <c r="N39" s="55" t="s">
        <v>57</v>
      </c>
      <c r="O39" s="51" t="n">
        <v>1000</v>
      </c>
      <c r="P39" s="51"/>
      <c r="Q39" s="56"/>
      <c r="R39" s="57" t="n">
        <f aca="false">O39+(0.05*P39)+(Q39/240)</f>
        <v>1000</v>
      </c>
      <c r="S39" s="51" t="n">
        <v>17693</v>
      </c>
      <c r="T39" s="51"/>
      <c r="U39" s="51"/>
      <c r="V39" s="51" t="n">
        <f aca="false">S39+(T39*0.05)+(U39/240)</f>
        <v>17693</v>
      </c>
      <c r="W39" s="51" t="n">
        <f aca="false">M39*R39</f>
        <v>17687.5</v>
      </c>
      <c r="X39" s="51" t="n">
        <f aca="false">V39-W39</f>
        <v>5.5</v>
      </c>
      <c r="Y39" s="16"/>
      <c r="Z39" s="16"/>
    </row>
    <row r="40" s="58" customFormat="true" ht="15" hidden="false" customHeight="false" outlineLevel="0" collapsed="false">
      <c r="A40" s="0" t="n">
        <v>13</v>
      </c>
      <c r="B40" s="16" t="s">
        <v>45</v>
      </c>
      <c r="C40" s="16" t="s">
        <v>46</v>
      </c>
      <c r="D40" s="16" t="s">
        <v>47</v>
      </c>
      <c r="E40" s="52" t="n">
        <v>1789</v>
      </c>
      <c r="F40" s="17" t="s">
        <v>48</v>
      </c>
      <c r="G40" s="17" t="s">
        <v>48</v>
      </c>
      <c r="H40" s="17" t="n">
        <v>3</v>
      </c>
      <c r="I40" s="16" t="s">
        <v>111</v>
      </c>
      <c r="J40" s="53" t="s">
        <v>330</v>
      </c>
      <c r="K40" s="54" t="s">
        <v>15</v>
      </c>
      <c r="L40" s="54"/>
      <c r="M40" s="51" t="n">
        <v>70</v>
      </c>
      <c r="N40" s="55" t="s">
        <v>57</v>
      </c>
      <c r="O40" s="51" t="n">
        <v>500</v>
      </c>
      <c r="P40" s="51"/>
      <c r="Q40" s="56"/>
      <c r="R40" s="57" t="n">
        <f aca="false">O40+(0.05*P40)+(Q40/240)</f>
        <v>500</v>
      </c>
      <c r="S40" s="51" t="n">
        <v>35000</v>
      </c>
      <c r="T40" s="51"/>
      <c r="U40" s="51"/>
      <c r="V40" s="51" t="n">
        <f aca="false">S40+(T40*0.05)+(U40/240)</f>
        <v>35000</v>
      </c>
      <c r="W40" s="51" t="n">
        <f aca="false">M40*R40</f>
        <v>35000</v>
      </c>
      <c r="X40" s="51" t="n">
        <f aca="false">V40-W40</f>
        <v>0</v>
      </c>
      <c r="Y40" s="16"/>
      <c r="Z40" s="16"/>
    </row>
    <row r="41" customFormat="false" ht="15" hidden="false" customHeight="false" outlineLevel="0" collapsed="false">
      <c r="A41" s="0" t="n">
        <v>13</v>
      </c>
      <c r="B41" s="16" t="s">
        <v>45</v>
      </c>
      <c r="C41" s="16" t="s">
        <v>46</v>
      </c>
      <c r="D41" s="16" t="s">
        <v>47</v>
      </c>
      <c r="E41" s="52" t="n">
        <v>1789</v>
      </c>
      <c r="F41" s="17" t="s">
        <v>48</v>
      </c>
      <c r="G41" s="17" t="s">
        <v>48</v>
      </c>
      <c r="H41" s="17" t="n">
        <v>3</v>
      </c>
      <c r="I41" s="16" t="s">
        <v>111</v>
      </c>
      <c r="J41" s="53" t="s">
        <v>330</v>
      </c>
      <c r="K41" s="54" t="s">
        <v>22</v>
      </c>
      <c r="L41" s="54"/>
      <c r="M41" s="51" t="n">
        <v>109.5</v>
      </c>
      <c r="N41" s="55" t="s">
        <v>57</v>
      </c>
      <c r="O41" s="51" t="n">
        <v>500</v>
      </c>
      <c r="P41" s="51"/>
      <c r="Q41" s="56"/>
      <c r="R41" s="57" t="n">
        <f aca="false">O41+(0.05*P41)+(Q41/240)</f>
        <v>500</v>
      </c>
      <c r="S41" s="51" t="n">
        <v>54750</v>
      </c>
      <c r="T41" s="51"/>
      <c r="U41" s="51"/>
      <c r="V41" s="51" t="n">
        <f aca="false">S41+(T41*0.05)+(U41/240)</f>
        <v>54750</v>
      </c>
      <c r="W41" s="51" t="n">
        <f aca="false">M41*R41</f>
        <v>54750</v>
      </c>
      <c r="X41" s="51" t="n">
        <f aca="false">V41-W41</f>
        <v>0</v>
      </c>
      <c r="Y41" s="16"/>
      <c r="Z41" s="16"/>
    </row>
    <row r="42" customFormat="false" ht="15" hidden="false" customHeight="false" outlineLevel="0" collapsed="false">
      <c r="A42" s="0" t="n">
        <v>14</v>
      </c>
      <c r="B42" s="16" t="s">
        <v>45</v>
      </c>
      <c r="C42" s="16" t="s">
        <v>46</v>
      </c>
      <c r="D42" s="16" t="s">
        <v>47</v>
      </c>
      <c r="E42" s="52" t="n">
        <v>1789</v>
      </c>
      <c r="F42" s="17" t="s">
        <v>48</v>
      </c>
      <c r="G42" s="17" t="s">
        <v>48</v>
      </c>
      <c r="H42" s="17" t="n">
        <v>3</v>
      </c>
      <c r="I42" s="16" t="s">
        <v>58</v>
      </c>
      <c r="J42" s="53" t="s">
        <v>331</v>
      </c>
      <c r="K42" s="54" t="s">
        <v>317</v>
      </c>
      <c r="L42" s="54" t="s">
        <v>94</v>
      </c>
      <c r="M42" s="51" t="n">
        <v>205</v>
      </c>
      <c r="N42" s="55" t="s">
        <v>57</v>
      </c>
      <c r="O42" s="51" t="n">
        <v>10</v>
      </c>
      <c r="P42" s="51"/>
      <c r="Q42" s="56"/>
      <c r="R42" s="57" t="n">
        <f aca="false">O42+(0.05*P42)+(Q42/240)</f>
        <v>10</v>
      </c>
      <c r="S42" s="51" t="n">
        <v>2050</v>
      </c>
      <c r="T42" s="51"/>
      <c r="U42" s="51"/>
      <c r="V42" s="51" t="n">
        <f aca="false">S42+(T42*0.05)+(U42/240)</f>
        <v>2050</v>
      </c>
      <c r="W42" s="51" t="n">
        <f aca="false">M42*R42</f>
        <v>2050</v>
      </c>
      <c r="X42" s="51" t="n">
        <f aca="false">V42-W42</f>
        <v>0</v>
      </c>
      <c r="Y42" s="16"/>
      <c r="Z42" s="16" t="s">
        <v>332</v>
      </c>
    </row>
    <row r="43" customFormat="false" ht="15" hidden="false" customHeight="false" outlineLevel="0" collapsed="false">
      <c r="A43" s="0" t="n">
        <v>14</v>
      </c>
      <c r="B43" s="16" t="s">
        <v>45</v>
      </c>
      <c r="C43" s="16" t="s">
        <v>46</v>
      </c>
      <c r="D43" s="16" t="s">
        <v>47</v>
      </c>
      <c r="E43" s="52" t="n">
        <v>1789</v>
      </c>
      <c r="F43" s="17" t="s">
        <v>48</v>
      </c>
      <c r="G43" s="17" t="s">
        <v>48</v>
      </c>
      <c r="H43" s="17" t="n">
        <v>3</v>
      </c>
      <c r="I43" s="16" t="s">
        <v>58</v>
      </c>
      <c r="J43" s="53" t="s">
        <v>331</v>
      </c>
      <c r="K43" s="54" t="s">
        <v>317</v>
      </c>
      <c r="L43" s="54" t="s">
        <v>73</v>
      </c>
      <c r="M43" s="51" t="n">
        <v>1122</v>
      </c>
      <c r="N43" s="55" t="s">
        <v>57</v>
      </c>
      <c r="O43" s="51" t="n">
        <v>10</v>
      </c>
      <c r="P43" s="51"/>
      <c r="Q43" s="56"/>
      <c r="R43" s="57" t="n">
        <f aca="false">O43+(0.05*P43)+(Q43/240)</f>
        <v>10</v>
      </c>
      <c r="S43" s="51" t="n">
        <v>11220</v>
      </c>
      <c r="T43" s="51"/>
      <c r="U43" s="51"/>
      <c r="V43" s="51" t="n">
        <f aca="false">S43+(T43*0.05)+(U43/240)</f>
        <v>11220</v>
      </c>
      <c r="W43" s="51" t="n">
        <f aca="false">M43*R43</f>
        <v>11220</v>
      </c>
      <c r="X43" s="51" t="n">
        <f aca="false">V43-W43</f>
        <v>0</v>
      </c>
      <c r="Y43" s="16"/>
      <c r="Z43" s="16" t="s">
        <v>332</v>
      </c>
    </row>
    <row r="44" customFormat="false" ht="15" hidden="false" customHeight="false" outlineLevel="0" collapsed="false">
      <c r="A44" s="0" t="n">
        <v>14</v>
      </c>
      <c r="B44" s="16" t="s">
        <v>45</v>
      </c>
      <c r="C44" s="16" t="s">
        <v>46</v>
      </c>
      <c r="D44" s="16" t="s">
        <v>47</v>
      </c>
      <c r="E44" s="52" t="n">
        <v>1789</v>
      </c>
      <c r="F44" s="17" t="s">
        <v>48</v>
      </c>
      <c r="G44" s="17" t="s">
        <v>48</v>
      </c>
      <c r="H44" s="17" t="n">
        <v>3</v>
      </c>
      <c r="I44" s="16" t="s">
        <v>58</v>
      </c>
      <c r="J44" s="53" t="s">
        <v>331</v>
      </c>
      <c r="K44" s="54" t="s">
        <v>15</v>
      </c>
      <c r="L44" s="54"/>
      <c r="M44" s="51" t="n">
        <v>220</v>
      </c>
      <c r="N44" s="55" t="s">
        <v>57</v>
      </c>
      <c r="O44" s="51" t="n">
        <v>10</v>
      </c>
      <c r="P44" s="51"/>
      <c r="Q44" s="56"/>
      <c r="R44" s="57" t="n">
        <f aca="false">O44+(0.05*P44)+(Q44/240)</f>
        <v>10</v>
      </c>
      <c r="S44" s="51" t="n">
        <v>2200</v>
      </c>
      <c r="T44" s="51"/>
      <c r="U44" s="51"/>
      <c r="V44" s="51" t="n">
        <f aca="false">S44+(T44*0.05)+(U44/240)</f>
        <v>2200</v>
      </c>
      <c r="W44" s="51" t="n">
        <f aca="false">M44*R44</f>
        <v>2200</v>
      </c>
      <c r="X44" s="51" t="n">
        <f aca="false">V44-W44</f>
        <v>0</v>
      </c>
      <c r="Y44" s="16"/>
      <c r="Z44" s="16"/>
    </row>
    <row r="45" customFormat="false" ht="15" hidden="false" customHeight="false" outlineLevel="0" collapsed="false">
      <c r="A45" s="0" t="n">
        <v>14</v>
      </c>
      <c r="B45" s="16" t="s">
        <v>45</v>
      </c>
      <c r="C45" s="16" t="s">
        <v>46</v>
      </c>
      <c r="D45" s="16" t="s">
        <v>47</v>
      </c>
      <c r="E45" s="52" t="n">
        <v>1789</v>
      </c>
      <c r="F45" s="17" t="s">
        <v>48</v>
      </c>
      <c r="G45" s="17" t="s">
        <v>48</v>
      </c>
      <c r="H45" s="17" t="n">
        <v>3</v>
      </c>
      <c r="I45" s="16" t="s">
        <v>58</v>
      </c>
      <c r="J45" s="53" t="s">
        <v>331</v>
      </c>
      <c r="K45" s="54" t="s">
        <v>24</v>
      </c>
      <c r="L45" s="54"/>
      <c r="M45" s="51" t="n">
        <v>20</v>
      </c>
      <c r="N45" s="55" t="s">
        <v>57</v>
      </c>
      <c r="O45" s="51" t="n">
        <v>10</v>
      </c>
      <c r="P45" s="51"/>
      <c r="Q45" s="56"/>
      <c r="R45" s="57" t="n">
        <f aca="false">O45+(0.05*P45)+(Q45/240)</f>
        <v>10</v>
      </c>
      <c r="S45" s="51" t="n">
        <v>200</v>
      </c>
      <c r="T45" s="51"/>
      <c r="U45" s="51"/>
      <c r="V45" s="51" t="n">
        <f aca="false">S45+(T45*0.05)+(U45/240)</f>
        <v>200</v>
      </c>
      <c r="W45" s="51" t="n">
        <f aca="false">M45*R45</f>
        <v>200</v>
      </c>
      <c r="X45" s="51" t="n">
        <f aca="false">V45-W45</f>
        <v>0</v>
      </c>
      <c r="Y45" s="16"/>
      <c r="Z45" s="16"/>
    </row>
    <row r="46" customFormat="false" ht="15" hidden="false" customHeight="false" outlineLevel="0" collapsed="false">
      <c r="A46" s="0" t="n">
        <v>14</v>
      </c>
      <c r="B46" s="16" t="s">
        <v>45</v>
      </c>
      <c r="C46" s="16" t="s">
        <v>46</v>
      </c>
      <c r="D46" s="16" t="s">
        <v>47</v>
      </c>
      <c r="E46" s="52" t="n">
        <v>1789</v>
      </c>
      <c r="F46" s="17" t="s">
        <v>48</v>
      </c>
      <c r="G46" s="17" t="s">
        <v>48</v>
      </c>
      <c r="H46" s="17" t="n">
        <v>3</v>
      </c>
      <c r="I46" s="16" t="s">
        <v>58</v>
      </c>
      <c r="J46" s="53" t="s">
        <v>331</v>
      </c>
      <c r="K46" s="54" t="s">
        <v>32</v>
      </c>
      <c r="L46" s="54"/>
      <c r="M46" s="51" t="n">
        <v>107</v>
      </c>
      <c r="N46" s="55" t="s">
        <v>57</v>
      </c>
      <c r="O46" s="51" t="n">
        <v>10</v>
      </c>
      <c r="P46" s="51"/>
      <c r="Q46" s="56"/>
      <c r="R46" s="57" t="n">
        <f aca="false">O46+(0.05*P46)+(Q46/240)</f>
        <v>10</v>
      </c>
      <c r="S46" s="51" t="n">
        <v>1070</v>
      </c>
      <c r="T46" s="51"/>
      <c r="U46" s="51"/>
      <c r="V46" s="51" t="n">
        <f aca="false">S46+(T46*0.05)+(U46/240)</f>
        <v>1070</v>
      </c>
      <c r="W46" s="51" t="n">
        <f aca="false">M46*R46</f>
        <v>1070</v>
      </c>
      <c r="X46" s="51" t="n">
        <f aca="false">V46-W46</f>
        <v>0</v>
      </c>
      <c r="Y46" s="16"/>
      <c r="Z46" s="16"/>
    </row>
    <row r="47" customFormat="false" ht="15" hidden="false" customHeight="false" outlineLevel="0" collapsed="false">
      <c r="A47" s="0" t="n">
        <v>15</v>
      </c>
      <c r="B47" s="16" t="s">
        <v>45</v>
      </c>
      <c r="C47" s="16" t="s">
        <v>46</v>
      </c>
      <c r="D47" s="16" t="s">
        <v>47</v>
      </c>
      <c r="E47" s="52" t="n">
        <v>1789</v>
      </c>
      <c r="F47" s="17" t="s">
        <v>48</v>
      </c>
      <c r="G47" s="17" t="s">
        <v>48</v>
      </c>
      <c r="H47" s="17" t="n">
        <v>3</v>
      </c>
      <c r="I47" s="16" t="s">
        <v>49</v>
      </c>
      <c r="J47" s="53" t="s">
        <v>331</v>
      </c>
      <c r="K47" s="54" t="s">
        <v>15</v>
      </c>
      <c r="L47" s="54"/>
      <c r="M47" s="51" t="n">
        <v>370</v>
      </c>
      <c r="N47" s="55" t="s">
        <v>122</v>
      </c>
      <c r="O47" s="51" t="n">
        <v>14</v>
      </c>
      <c r="P47" s="51"/>
      <c r="Q47" s="56"/>
      <c r="R47" s="57" t="n">
        <f aca="false">O47+(0.05*P47)+(Q47/240)</f>
        <v>14</v>
      </c>
      <c r="S47" s="51" t="n">
        <v>5180</v>
      </c>
      <c r="T47" s="51"/>
      <c r="U47" s="51"/>
      <c r="V47" s="51" t="n">
        <f aca="false">S47+(T47*0.05)+(U47/240)</f>
        <v>5180</v>
      </c>
      <c r="W47" s="51" t="n">
        <f aca="false">M47*R47</f>
        <v>5180</v>
      </c>
      <c r="X47" s="51" t="n">
        <f aca="false">V47-W47</f>
        <v>0</v>
      </c>
      <c r="Y47" s="16"/>
      <c r="Z47" s="16"/>
    </row>
    <row r="48" customFormat="false" ht="15" hidden="false" customHeight="false" outlineLevel="0" collapsed="false">
      <c r="A48" s="0" t="n">
        <v>16</v>
      </c>
      <c r="B48" s="16" t="s">
        <v>45</v>
      </c>
      <c r="C48" s="16" t="s">
        <v>46</v>
      </c>
      <c r="D48" s="16" t="s">
        <v>47</v>
      </c>
      <c r="E48" s="52" t="n">
        <v>1789</v>
      </c>
      <c r="F48" s="17" t="s">
        <v>48</v>
      </c>
      <c r="G48" s="17" t="s">
        <v>48</v>
      </c>
      <c r="H48" s="17" t="n">
        <v>3</v>
      </c>
      <c r="I48" s="16" t="s">
        <v>116</v>
      </c>
      <c r="J48" s="53" t="s">
        <v>331</v>
      </c>
      <c r="K48" s="54" t="s">
        <v>317</v>
      </c>
      <c r="L48" s="54" t="s">
        <v>94</v>
      </c>
      <c r="M48" s="51" t="n">
        <v>63</v>
      </c>
      <c r="N48" s="55" t="s">
        <v>122</v>
      </c>
      <c r="O48" s="51" t="n">
        <v>14</v>
      </c>
      <c r="P48" s="51"/>
      <c r="Q48" s="56"/>
      <c r="R48" s="57" t="n">
        <f aca="false">O48+(0.05*P48)+(Q48/240)</f>
        <v>14</v>
      </c>
      <c r="S48" s="51" t="n">
        <v>882</v>
      </c>
      <c r="T48" s="51"/>
      <c r="U48" s="51"/>
      <c r="V48" s="51" t="n">
        <f aca="false">S48+(T48*0.05)+(U48/240)</f>
        <v>882</v>
      </c>
      <c r="W48" s="51" t="n">
        <f aca="false">M48*R48</f>
        <v>882</v>
      </c>
      <c r="X48" s="51" t="n">
        <f aca="false">V48-W48</f>
        <v>0</v>
      </c>
      <c r="Y48" s="16"/>
      <c r="Z48" s="16"/>
    </row>
    <row r="49" customFormat="false" ht="15" hidden="false" customHeight="false" outlineLevel="0" collapsed="false">
      <c r="A49" s="0" t="n">
        <v>17</v>
      </c>
      <c r="B49" s="16" t="s">
        <v>45</v>
      </c>
      <c r="C49" s="16" t="s">
        <v>46</v>
      </c>
      <c r="D49" s="16" t="s">
        <v>47</v>
      </c>
      <c r="E49" s="52" t="n">
        <v>1789</v>
      </c>
      <c r="F49" s="17" t="s">
        <v>48</v>
      </c>
      <c r="G49" s="17" t="s">
        <v>48</v>
      </c>
      <c r="H49" s="17" t="n">
        <v>3</v>
      </c>
      <c r="I49" s="16" t="s">
        <v>333</v>
      </c>
      <c r="J49" s="53" t="s">
        <v>331</v>
      </c>
      <c r="K49" s="54" t="s">
        <v>31</v>
      </c>
      <c r="L49" s="54"/>
      <c r="M49" s="51" t="n">
        <v>45</v>
      </c>
      <c r="N49" s="55" t="s">
        <v>122</v>
      </c>
      <c r="O49" s="51" t="n">
        <v>12</v>
      </c>
      <c r="P49" s="51"/>
      <c r="Q49" s="56"/>
      <c r="R49" s="57" t="n">
        <f aca="false">O49+(0.05*P49)+(Q49/240)</f>
        <v>12</v>
      </c>
      <c r="S49" s="51" t="n">
        <v>540</v>
      </c>
      <c r="T49" s="51"/>
      <c r="U49" s="51"/>
      <c r="V49" s="51" t="n">
        <f aca="false">S49+(T49*0.05)+(U49/240)</f>
        <v>540</v>
      </c>
      <c r="W49" s="51" t="n">
        <f aca="false">M49*R49</f>
        <v>540</v>
      </c>
      <c r="X49" s="51" t="n">
        <f aca="false">V49-W49</f>
        <v>0</v>
      </c>
      <c r="Y49" s="16"/>
      <c r="Z49" s="16"/>
    </row>
    <row r="50" customFormat="false" ht="15" hidden="false" customHeight="false" outlineLevel="0" collapsed="false">
      <c r="A50" s="0" t="n">
        <v>18</v>
      </c>
      <c r="B50" s="16" t="s">
        <v>45</v>
      </c>
      <c r="C50" s="16" t="s">
        <v>46</v>
      </c>
      <c r="D50" s="16" t="s">
        <v>47</v>
      </c>
      <c r="E50" s="52" t="n">
        <v>1789</v>
      </c>
      <c r="F50" s="17" t="s">
        <v>48</v>
      </c>
      <c r="G50" s="17" t="s">
        <v>48</v>
      </c>
      <c r="H50" s="17" t="n">
        <v>3</v>
      </c>
      <c r="I50" s="16" t="s">
        <v>334</v>
      </c>
      <c r="J50" s="53" t="s">
        <v>335</v>
      </c>
      <c r="K50" s="54" t="s">
        <v>317</v>
      </c>
      <c r="L50" s="54" t="s">
        <v>94</v>
      </c>
      <c r="M50" s="51" t="n">
        <v>298</v>
      </c>
      <c r="N50" s="55" t="s">
        <v>122</v>
      </c>
      <c r="O50" s="51" t="n">
        <v>34</v>
      </c>
      <c r="P50" s="51"/>
      <c r="Q50" s="56"/>
      <c r="R50" s="57" t="n">
        <f aca="false">O50+(0.05*P50)+(Q50/240)</f>
        <v>34</v>
      </c>
      <c r="S50" s="51" t="n">
        <v>10132</v>
      </c>
      <c r="T50" s="51"/>
      <c r="U50" s="51"/>
      <c r="V50" s="51" t="n">
        <f aca="false">S50+(T50*0.05)+(U50/240)</f>
        <v>10132</v>
      </c>
      <c r="W50" s="51" t="n">
        <f aca="false">M50*R50</f>
        <v>10132</v>
      </c>
      <c r="X50" s="51" t="n">
        <f aca="false">V50-W50</f>
        <v>0</v>
      </c>
      <c r="Y50" s="16"/>
      <c r="Z50" s="16" t="s">
        <v>336</v>
      </c>
    </row>
    <row r="51" customFormat="false" ht="15" hidden="false" customHeight="false" outlineLevel="0" collapsed="false">
      <c r="A51" s="0" t="n">
        <v>19</v>
      </c>
      <c r="B51" s="16" t="s">
        <v>45</v>
      </c>
      <c r="C51" s="16" t="s">
        <v>46</v>
      </c>
      <c r="D51" s="16" t="s">
        <v>47</v>
      </c>
      <c r="E51" s="52" t="n">
        <v>1789</v>
      </c>
      <c r="F51" s="17" t="s">
        <v>48</v>
      </c>
      <c r="G51" s="17" t="s">
        <v>48</v>
      </c>
      <c r="H51" s="17" t="n">
        <v>3</v>
      </c>
      <c r="I51" s="16" t="s">
        <v>337</v>
      </c>
      <c r="J51" s="53" t="s">
        <v>335</v>
      </c>
      <c r="K51" s="54" t="s">
        <v>317</v>
      </c>
      <c r="L51" s="54" t="s">
        <v>94</v>
      </c>
      <c r="M51" s="51" t="n">
        <v>2120</v>
      </c>
      <c r="N51" s="55" t="s">
        <v>57</v>
      </c>
      <c r="O51" s="51" t="n">
        <v>10</v>
      </c>
      <c r="P51" s="51"/>
      <c r="Q51" s="56"/>
      <c r="R51" s="57" t="n">
        <f aca="false">O51+(0.05*P51)+(Q51/240)</f>
        <v>10</v>
      </c>
      <c r="S51" s="51" t="n">
        <v>21200</v>
      </c>
      <c r="T51" s="51"/>
      <c r="U51" s="51"/>
      <c r="V51" s="51" t="n">
        <f aca="false">S51+(T51*0.05)+(U51/240)</f>
        <v>21200</v>
      </c>
      <c r="W51" s="51" t="n">
        <f aca="false">M51*R51</f>
        <v>21200</v>
      </c>
      <c r="X51" s="51" t="n">
        <f aca="false">V51-W51</f>
        <v>0</v>
      </c>
      <c r="Y51" s="16"/>
      <c r="Z51" s="16"/>
    </row>
    <row r="52" customFormat="false" ht="15" hidden="false" customHeight="false" outlineLevel="0" collapsed="false">
      <c r="A52" s="0" t="n">
        <v>19</v>
      </c>
      <c r="B52" s="16" t="s">
        <v>45</v>
      </c>
      <c r="C52" s="16" t="s">
        <v>46</v>
      </c>
      <c r="D52" s="16" t="s">
        <v>47</v>
      </c>
      <c r="E52" s="52" t="n">
        <v>1789</v>
      </c>
      <c r="F52" s="17" t="s">
        <v>48</v>
      </c>
      <c r="G52" s="17" t="s">
        <v>48</v>
      </c>
      <c r="H52" s="17" t="n">
        <v>3</v>
      </c>
      <c r="I52" s="16" t="s">
        <v>337</v>
      </c>
      <c r="J52" s="53" t="s">
        <v>335</v>
      </c>
      <c r="K52" s="54" t="s">
        <v>15</v>
      </c>
      <c r="L52" s="54"/>
      <c r="M52" s="51" t="n">
        <v>1168</v>
      </c>
      <c r="N52" s="55" t="s">
        <v>57</v>
      </c>
      <c r="O52" s="51" t="n">
        <v>10</v>
      </c>
      <c r="P52" s="51"/>
      <c r="Q52" s="56"/>
      <c r="R52" s="57" t="n">
        <f aca="false">O52+(0.05*P52)+(Q52/240)</f>
        <v>10</v>
      </c>
      <c r="S52" s="51" t="n">
        <v>11680</v>
      </c>
      <c r="T52" s="51"/>
      <c r="U52" s="51"/>
      <c r="V52" s="51" t="n">
        <f aca="false">S52+(T52*0.05)+(U52/240)</f>
        <v>11680</v>
      </c>
      <c r="W52" s="51" t="n">
        <f aca="false">M52*R52</f>
        <v>11680</v>
      </c>
      <c r="X52" s="51" t="n">
        <f aca="false">V52-W52</f>
        <v>0</v>
      </c>
      <c r="Y52" s="16"/>
      <c r="Z52" s="16"/>
    </row>
    <row r="53" customFormat="false" ht="15" hidden="false" customHeight="false" outlineLevel="0" collapsed="false">
      <c r="A53" s="0" t="n">
        <v>19</v>
      </c>
      <c r="B53" s="16" t="s">
        <v>45</v>
      </c>
      <c r="C53" s="16" t="s">
        <v>46</v>
      </c>
      <c r="D53" s="16" t="s">
        <v>47</v>
      </c>
      <c r="E53" s="52" t="n">
        <v>1789</v>
      </c>
      <c r="F53" s="17" t="s">
        <v>48</v>
      </c>
      <c r="G53" s="17" t="s">
        <v>48</v>
      </c>
      <c r="H53" s="17" t="n">
        <v>3</v>
      </c>
      <c r="I53" s="16" t="s">
        <v>337</v>
      </c>
      <c r="J53" s="53" t="s">
        <v>335</v>
      </c>
      <c r="K53" s="54" t="s">
        <v>32</v>
      </c>
      <c r="L53" s="54"/>
      <c r="M53" s="51" t="n">
        <v>514</v>
      </c>
      <c r="N53" s="55" t="s">
        <v>57</v>
      </c>
      <c r="O53" s="51" t="n">
        <v>10</v>
      </c>
      <c r="P53" s="51"/>
      <c r="Q53" s="56"/>
      <c r="R53" s="57" t="n">
        <f aca="false">O53+(0.05*P53)+(Q53/240)</f>
        <v>10</v>
      </c>
      <c r="S53" s="51" t="n">
        <v>5140</v>
      </c>
      <c r="T53" s="51"/>
      <c r="U53" s="51"/>
      <c r="V53" s="51" t="n">
        <f aca="false">S53+(T53*0.05)+(U53/240)</f>
        <v>5140</v>
      </c>
      <c r="W53" s="51" t="n">
        <f aca="false">M53*R53</f>
        <v>5140</v>
      </c>
      <c r="X53" s="51" t="n">
        <f aca="false">V53-W53</f>
        <v>0</v>
      </c>
      <c r="Y53" s="16"/>
      <c r="Z53" s="16"/>
    </row>
    <row r="54" customFormat="false" ht="15" hidden="false" customHeight="false" outlineLevel="0" collapsed="false">
      <c r="A54" s="0" t="n">
        <v>20</v>
      </c>
      <c r="B54" s="16" t="s">
        <v>45</v>
      </c>
      <c r="C54" s="16" t="s">
        <v>46</v>
      </c>
      <c r="D54" s="16" t="s">
        <v>47</v>
      </c>
      <c r="E54" s="52" t="n">
        <v>1789</v>
      </c>
      <c r="F54" s="17" t="s">
        <v>48</v>
      </c>
      <c r="G54" s="17" t="s">
        <v>48</v>
      </c>
      <c r="H54" s="17" t="n">
        <v>3</v>
      </c>
      <c r="I54" s="16" t="s">
        <v>338</v>
      </c>
      <c r="J54" s="53" t="s">
        <v>335</v>
      </c>
      <c r="K54" s="54" t="s">
        <v>317</v>
      </c>
      <c r="L54" s="54" t="s">
        <v>94</v>
      </c>
      <c r="M54" s="51" t="n">
        <v>270</v>
      </c>
      <c r="N54" s="55" t="s">
        <v>57</v>
      </c>
      <c r="O54" s="51" t="n">
        <v>12</v>
      </c>
      <c r="P54" s="51"/>
      <c r="Q54" s="56"/>
      <c r="R54" s="57" t="n">
        <f aca="false">O54+(0.05*P54)+(Q54/240)</f>
        <v>12</v>
      </c>
      <c r="S54" s="51" t="n">
        <v>3240</v>
      </c>
      <c r="T54" s="51"/>
      <c r="U54" s="51"/>
      <c r="V54" s="51" t="n">
        <f aca="false">S54+(T54*0.05)+(U54/240)</f>
        <v>3240</v>
      </c>
      <c r="W54" s="51" t="n">
        <f aca="false">M54*R54</f>
        <v>3240</v>
      </c>
      <c r="X54" s="51" t="n">
        <f aca="false">V54-W54</f>
        <v>0</v>
      </c>
      <c r="Y54" s="16"/>
      <c r="Z54" s="16"/>
    </row>
    <row r="55" customFormat="false" ht="15" hidden="false" customHeight="false" outlineLevel="0" collapsed="false">
      <c r="A55" s="0" t="n">
        <v>20</v>
      </c>
      <c r="B55" s="16" t="s">
        <v>45</v>
      </c>
      <c r="C55" s="16" t="s">
        <v>46</v>
      </c>
      <c r="D55" s="16" t="s">
        <v>47</v>
      </c>
      <c r="E55" s="52" t="n">
        <v>1789</v>
      </c>
      <c r="F55" s="17" t="s">
        <v>48</v>
      </c>
      <c r="G55" s="17" t="s">
        <v>48</v>
      </c>
      <c r="H55" s="17" t="n">
        <v>3</v>
      </c>
      <c r="I55" s="16" t="s">
        <v>338</v>
      </c>
      <c r="J55" s="53" t="s">
        <v>335</v>
      </c>
      <c r="K55" s="54" t="s">
        <v>15</v>
      </c>
      <c r="L55" s="54"/>
      <c r="M55" s="51" t="n">
        <v>70</v>
      </c>
      <c r="N55" s="55" t="s">
        <v>57</v>
      </c>
      <c r="O55" s="51" t="n">
        <v>12</v>
      </c>
      <c r="P55" s="51"/>
      <c r="Q55" s="56"/>
      <c r="R55" s="57" t="n">
        <f aca="false">O55+(0.05*P55)+(Q55/240)</f>
        <v>12</v>
      </c>
      <c r="S55" s="51" t="n">
        <v>840</v>
      </c>
      <c r="T55" s="51"/>
      <c r="U55" s="51"/>
      <c r="V55" s="51" t="n">
        <f aca="false">S55+(T55*0.05)+(U55/240)</f>
        <v>840</v>
      </c>
      <c r="W55" s="51" t="n">
        <f aca="false">M55*R55</f>
        <v>840</v>
      </c>
      <c r="X55" s="51" t="n">
        <f aca="false">V55-W55</f>
        <v>0</v>
      </c>
      <c r="Y55" s="16"/>
      <c r="Z55" s="16"/>
    </row>
    <row r="56" customFormat="false" ht="15" hidden="false" customHeight="false" outlineLevel="0" collapsed="false">
      <c r="A56" s="0" t="n">
        <v>20</v>
      </c>
      <c r="B56" s="16" t="s">
        <v>45</v>
      </c>
      <c r="C56" s="16" t="s">
        <v>46</v>
      </c>
      <c r="D56" s="16" t="s">
        <v>47</v>
      </c>
      <c r="E56" s="52" t="n">
        <v>1789</v>
      </c>
      <c r="F56" s="17" t="s">
        <v>48</v>
      </c>
      <c r="G56" s="17" t="s">
        <v>48</v>
      </c>
      <c r="H56" s="17" t="n">
        <v>3</v>
      </c>
      <c r="I56" s="16" t="s">
        <v>338</v>
      </c>
      <c r="J56" s="53" t="s">
        <v>335</v>
      </c>
      <c r="K56" s="54" t="s">
        <v>22</v>
      </c>
      <c r="L56" s="54"/>
      <c r="M56" s="51" t="n">
        <v>16</v>
      </c>
      <c r="N56" s="55" t="s">
        <v>57</v>
      </c>
      <c r="O56" s="51" t="n">
        <v>12</v>
      </c>
      <c r="P56" s="51"/>
      <c r="Q56" s="56"/>
      <c r="R56" s="57" t="n">
        <f aca="false">O56+(0.05*P56)+(Q56/240)</f>
        <v>12</v>
      </c>
      <c r="S56" s="51" t="n">
        <v>192</v>
      </c>
      <c r="T56" s="51"/>
      <c r="U56" s="51"/>
      <c r="V56" s="51" t="n">
        <f aca="false">S56+(T56*0.05)+(U56/240)</f>
        <v>192</v>
      </c>
      <c r="W56" s="51" t="n">
        <f aca="false">M56*R56</f>
        <v>192</v>
      </c>
      <c r="X56" s="51" t="n">
        <f aca="false">V56-W56</f>
        <v>0</v>
      </c>
      <c r="Y56" s="16"/>
      <c r="Z56" s="16"/>
    </row>
    <row r="57" customFormat="false" ht="15" hidden="false" customHeight="false" outlineLevel="0" collapsed="false">
      <c r="A57" s="0" t="n">
        <v>20</v>
      </c>
      <c r="B57" s="16" t="s">
        <v>45</v>
      </c>
      <c r="C57" s="16" t="s">
        <v>46</v>
      </c>
      <c r="D57" s="16" t="s">
        <v>47</v>
      </c>
      <c r="E57" s="52" t="n">
        <v>1789</v>
      </c>
      <c r="F57" s="17" t="s">
        <v>48</v>
      </c>
      <c r="G57" s="17" t="s">
        <v>48</v>
      </c>
      <c r="H57" s="17" t="n">
        <v>3</v>
      </c>
      <c r="I57" s="16" t="s">
        <v>338</v>
      </c>
      <c r="J57" s="53" t="s">
        <v>335</v>
      </c>
      <c r="K57" s="54" t="s">
        <v>32</v>
      </c>
      <c r="L57" s="54"/>
      <c r="M57" s="51" t="n">
        <v>96</v>
      </c>
      <c r="N57" s="55" t="s">
        <v>57</v>
      </c>
      <c r="O57" s="51" t="n">
        <v>12</v>
      </c>
      <c r="P57" s="51"/>
      <c r="Q57" s="56"/>
      <c r="R57" s="57" t="n">
        <f aca="false">O57+(0.05*P57)+(Q57/240)</f>
        <v>12</v>
      </c>
      <c r="S57" s="51" t="n">
        <v>1152</v>
      </c>
      <c r="T57" s="51"/>
      <c r="U57" s="51"/>
      <c r="V57" s="51" t="n">
        <f aca="false">S57+(T57*0.05)+(U57/240)</f>
        <v>1152</v>
      </c>
      <c r="W57" s="51" t="n">
        <f aca="false">M57*R57</f>
        <v>1152</v>
      </c>
      <c r="X57" s="51" t="n">
        <f aca="false">V57-W57</f>
        <v>0</v>
      </c>
      <c r="Y57" s="16"/>
      <c r="Z57" s="16"/>
    </row>
    <row r="58" customFormat="false" ht="16.65" hidden="false" customHeight="false" outlineLevel="0" collapsed="false">
      <c r="A58" s="0" t="n">
        <v>21</v>
      </c>
      <c r="B58" s="16" t="s">
        <v>45</v>
      </c>
      <c r="C58" s="16" t="s">
        <v>46</v>
      </c>
      <c r="D58" s="16" t="s">
        <v>47</v>
      </c>
      <c r="E58" s="52" t="n">
        <v>1789</v>
      </c>
      <c r="F58" s="17" t="s">
        <v>48</v>
      </c>
      <c r="G58" s="17" t="s">
        <v>48</v>
      </c>
      <c r="H58" s="17" t="n">
        <v>3</v>
      </c>
      <c r="I58" s="16" t="s">
        <v>131</v>
      </c>
      <c r="J58" s="53" t="s">
        <v>339</v>
      </c>
      <c r="K58" s="54" t="s">
        <v>317</v>
      </c>
      <c r="L58" s="54" t="s">
        <v>94</v>
      </c>
      <c r="M58" s="51" t="n">
        <v>60</v>
      </c>
      <c r="N58" s="55" t="s">
        <v>122</v>
      </c>
      <c r="O58" s="51" t="n">
        <v>13</v>
      </c>
      <c r="P58" s="51"/>
      <c r="Q58" s="56"/>
      <c r="R58" s="57" t="n">
        <f aca="false">O58+(0.05*P58)+(Q58/240)</f>
        <v>13</v>
      </c>
      <c r="S58" s="51" t="n">
        <v>780</v>
      </c>
      <c r="T58" s="51"/>
      <c r="U58" s="51"/>
      <c r="V58" s="51" t="n">
        <f aca="false">S58+(T58*0.05)+(U58/240)</f>
        <v>780</v>
      </c>
      <c r="W58" s="51" t="n">
        <f aca="false">M58*R58</f>
        <v>780</v>
      </c>
      <c r="X58" s="51" t="n">
        <f aca="false">V58-W58</f>
        <v>0</v>
      </c>
      <c r="Y58" s="16"/>
      <c r="Z58" s="16"/>
    </row>
    <row r="59" customFormat="false" ht="16.65" hidden="false" customHeight="false" outlineLevel="0" collapsed="false">
      <c r="A59" s="0" t="n">
        <v>22</v>
      </c>
      <c r="B59" s="16" t="s">
        <v>45</v>
      </c>
      <c r="C59" s="16" t="s">
        <v>46</v>
      </c>
      <c r="D59" s="16" t="s">
        <v>47</v>
      </c>
      <c r="E59" s="52" t="n">
        <v>1789</v>
      </c>
      <c r="F59" s="17" t="s">
        <v>48</v>
      </c>
      <c r="G59" s="17" t="s">
        <v>48</v>
      </c>
      <c r="H59" s="17" t="n">
        <v>3</v>
      </c>
      <c r="I59" s="16" t="s">
        <v>333</v>
      </c>
      <c r="J59" s="53" t="s">
        <v>340</v>
      </c>
      <c r="K59" s="54" t="s">
        <v>32</v>
      </c>
      <c r="L59" s="54"/>
      <c r="M59" s="51" t="n">
        <v>19</v>
      </c>
      <c r="N59" s="55" t="s">
        <v>122</v>
      </c>
      <c r="O59" s="51" t="n">
        <v>34</v>
      </c>
      <c r="P59" s="51"/>
      <c r="Q59" s="56"/>
      <c r="R59" s="57" t="n">
        <f aca="false">O59+(0.05*P59)+(Q59/240)</f>
        <v>34</v>
      </c>
      <c r="S59" s="51" t="n">
        <v>646</v>
      </c>
      <c r="T59" s="51"/>
      <c r="U59" s="51"/>
      <c r="V59" s="51" t="n">
        <f aca="false">S59+(T59*0.05)+(U59/240)</f>
        <v>646</v>
      </c>
      <c r="W59" s="51" t="n">
        <f aca="false">M59*R59</f>
        <v>646</v>
      </c>
      <c r="X59" s="51" t="n">
        <f aca="false">V59-W59</f>
        <v>0</v>
      </c>
      <c r="Y59" s="16"/>
      <c r="Z59" s="16"/>
    </row>
    <row r="60" customFormat="false" ht="15" hidden="false" customHeight="false" outlineLevel="0" collapsed="false">
      <c r="A60" s="0" t="n">
        <v>23</v>
      </c>
      <c r="B60" s="16" t="s">
        <v>45</v>
      </c>
      <c r="C60" s="16" t="s">
        <v>46</v>
      </c>
      <c r="D60" s="16" t="s">
        <v>47</v>
      </c>
      <c r="E60" s="52" t="n">
        <v>1789</v>
      </c>
      <c r="F60" s="17" t="s">
        <v>48</v>
      </c>
      <c r="G60" s="17" t="s">
        <v>48</v>
      </c>
      <c r="H60" s="17" t="n">
        <v>3</v>
      </c>
      <c r="I60" s="16" t="s">
        <v>49</v>
      </c>
      <c r="J60" s="53" t="s">
        <v>341</v>
      </c>
      <c r="K60" s="54" t="s">
        <v>317</v>
      </c>
      <c r="L60" s="54" t="s">
        <v>73</v>
      </c>
      <c r="M60" s="51" t="n">
        <v>48</v>
      </c>
      <c r="N60" s="55" t="s">
        <v>122</v>
      </c>
      <c r="O60" s="51" t="n">
        <v>8</v>
      </c>
      <c r="P60" s="51"/>
      <c r="Q60" s="56"/>
      <c r="R60" s="57" t="n">
        <f aca="false">O60+(0.05*P60)+(Q60/240)</f>
        <v>8</v>
      </c>
      <c r="S60" s="51" t="n">
        <v>384</v>
      </c>
      <c r="T60" s="51"/>
      <c r="U60" s="51"/>
      <c r="V60" s="51" t="n">
        <f aca="false">S60+(T60*0.05)+(U60/240)</f>
        <v>384</v>
      </c>
      <c r="W60" s="51" t="n">
        <f aca="false">M60*R60</f>
        <v>384</v>
      </c>
      <c r="X60" s="51" t="n">
        <f aca="false">V60-W60</f>
        <v>0</v>
      </c>
      <c r="Y60" s="16"/>
      <c r="Z60" s="16"/>
    </row>
    <row r="61" customFormat="false" ht="15" hidden="false" customHeight="false" outlineLevel="0" collapsed="false">
      <c r="A61" s="0" t="n">
        <v>24</v>
      </c>
      <c r="B61" s="16" t="s">
        <v>45</v>
      </c>
      <c r="C61" s="16" t="s">
        <v>46</v>
      </c>
      <c r="D61" s="16" t="s">
        <v>47</v>
      </c>
      <c r="E61" s="52" t="n">
        <v>1789</v>
      </c>
      <c r="F61" s="17" t="s">
        <v>48</v>
      </c>
      <c r="G61" s="17" t="s">
        <v>48</v>
      </c>
      <c r="H61" s="17" t="n">
        <v>3</v>
      </c>
      <c r="I61" s="16" t="s">
        <v>131</v>
      </c>
      <c r="J61" s="53" t="s">
        <v>341</v>
      </c>
      <c r="K61" s="54" t="s">
        <v>317</v>
      </c>
      <c r="L61" s="54" t="s">
        <v>94</v>
      </c>
      <c r="M61" s="51" t="n">
        <v>145</v>
      </c>
      <c r="N61" s="55" t="s">
        <v>57</v>
      </c>
      <c r="O61" s="51" t="n">
        <v>8</v>
      </c>
      <c r="P61" s="51"/>
      <c r="Q61" s="56"/>
      <c r="R61" s="57" t="n">
        <f aca="false">O61+(0.05*P61)+(Q61/240)</f>
        <v>8</v>
      </c>
      <c r="S61" s="51" t="n">
        <v>1160</v>
      </c>
      <c r="T61" s="51"/>
      <c r="U61" s="51"/>
      <c r="V61" s="51" t="n">
        <f aca="false">S61+(T61*0.05)+(U61/240)</f>
        <v>1160</v>
      </c>
      <c r="W61" s="51" t="n">
        <f aca="false">M61*R61</f>
        <v>1160</v>
      </c>
      <c r="X61" s="51" t="n">
        <f aca="false">V61-W61</f>
        <v>0</v>
      </c>
      <c r="Y61" s="16"/>
      <c r="Z61" s="16"/>
    </row>
    <row r="62" customFormat="false" ht="15" hidden="false" customHeight="false" outlineLevel="0" collapsed="false">
      <c r="A62" s="0" t="n">
        <v>24</v>
      </c>
      <c r="B62" s="16" t="s">
        <v>45</v>
      </c>
      <c r="C62" s="16" t="s">
        <v>46</v>
      </c>
      <c r="D62" s="16" t="s">
        <v>47</v>
      </c>
      <c r="E62" s="52" t="n">
        <v>1789</v>
      </c>
      <c r="F62" s="17" t="s">
        <v>48</v>
      </c>
      <c r="G62" s="17" t="s">
        <v>48</v>
      </c>
      <c r="H62" s="17" t="n">
        <v>3</v>
      </c>
      <c r="I62" s="16" t="s">
        <v>131</v>
      </c>
      <c r="J62" s="53" t="s">
        <v>341</v>
      </c>
      <c r="K62" s="54" t="s">
        <v>32</v>
      </c>
      <c r="L62" s="54"/>
      <c r="M62" s="51" t="n">
        <v>70</v>
      </c>
      <c r="N62" s="55" t="s">
        <v>57</v>
      </c>
      <c r="O62" s="51" t="n">
        <v>8</v>
      </c>
      <c r="P62" s="51"/>
      <c r="Q62" s="56"/>
      <c r="R62" s="57" t="n">
        <f aca="false">O62+(0.05*P62)+(Q62/240)</f>
        <v>8</v>
      </c>
      <c r="S62" s="51" t="n">
        <v>651</v>
      </c>
      <c r="T62" s="51"/>
      <c r="U62" s="51"/>
      <c r="V62" s="51" t="n">
        <f aca="false">S62+(T62*0.05)+(U62/240)</f>
        <v>651</v>
      </c>
      <c r="W62" s="51" t="n">
        <f aca="false">M62*R62</f>
        <v>560</v>
      </c>
      <c r="X62" s="51" t="n">
        <f aca="false">V62-W62</f>
        <v>91</v>
      </c>
      <c r="Y62" s="16"/>
      <c r="Z62" s="16"/>
    </row>
    <row r="63" customFormat="false" ht="15" hidden="false" customHeight="false" outlineLevel="0" collapsed="false">
      <c r="A63" s="0" t="n">
        <v>25</v>
      </c>
      <c r="B63" s="16" t="s">
        <v>45</v>
      </c>
      <c r="C63" s="16" t="s">
        <v>46</v>
      </c>
      <c r="D63" s="16" t="s">
        <v>47</v>
      </c>
      <c r="E63" s="52" t="n">
        <v>1789</v>
      </c>
      <c r="F63" s="17" t="s">
        <v>48</v>
      </c>
      <c r="G63" s="17" t="s">
        <v>48</v>
      </c>
      <c r="H63" s="17" t="n">
        <v>3</v>
      </c>
      <c r="I63" s="16" t="s">
        <v>342</v>
      </c>
      <c r="J63" s="53" t="s">
        <v>341</v>
      </c>
      <c r="K63" s="54" t="s">
        <v>15</v>
      </c>
      <c r="L63" s="54"/>
      <c r="M63" s="51" t="n">
        <v>606</v>
      </c>
      <c r="N63" s="55" t="s">
        <v>122</v>
      </c>
      <c r="O63" s="51" t="n">
        <v>10</v>
      </c>
      <c r="P63" s="51"/>
      <c r="Q63" s="56"/>
      <c r="R63" s="57" t="n">
        <f aca="false">O63+(0.05*P63)+(Q63/240)</f>
        <v>10</v>
      </c>
      <c r="S63" s="51" t="n">
        <v>6060</v>
      </c>
      <c r="T63" s="51"/>
      <c r="U63" s="51"/>
      <c r="V63" s="51" t="n">
        <f aca="false">S63+(T63*0.05)+(U63/240)</f>
        <v>6060</v>
      </c>
      <c r="W63" s="51" t="n">
        <f aca="false">M63*R63</f>
        <v>6060</v>
      </c>
      <c r="X63" s="51" t="n">
        <f aca="false">V63-W63</f>
        <v>0</v>
      </c>
      <c r="Y63" s="16"/>
      <c r="Z63" s="16"/>
    </row>
    <row r="64" customFormat="false" ht="16.65" hidden="false" customHeight="false" outlineLevel="0" collapsed="false">
      <c r="A64" s="0" t="n">
        <v>26</v>
      </c>
      <c r="B64" s="16" t="s">
        <v>45</v>
      </c>
      <c r="C64" s="16" t="s">
        <v>46</v>
      </c>
      <c r="D64" s="16" t="s">
        <v>47</v>
      </c>
      <c r="E64" s="52" t="n">
        <v>1789</v>
      </c>
      <c r="F64" s="17" t="s">
        <v>48</v>
      </c>
      <c r="G64" s="17" t="s">
        <v>48</v>
      </c>
      <c r="H64" s="17" t="n">
        <v>3</v>
      </c>
      <c r="I64" s="16" t="s">
        <v>116</v>
      </c>
      <c r="J64" s="53" t="s">
        <v>343</v>
      </c>
      <c r="K64" s="54" t="s">
        <v>317</v>
      </c>
      <c r="L64" s="54" t="s">
        <v>94</v>
      </c>
      <c r="M64" s="51" t="n">
        <v>180</v>
      </c>
      <c r="N64" s="55" t="s">
        <v>57</v>
      </c>
      <c r="O64" s="51" t="n">
        <v>10</v>
      </c>
      <c r="P64" s="51"/>
      <c r="Q64" s="56"/>
      <c r="R64" s="57" t="n">
        <f aca="false">O64+(0.05*P64)+(Q64/240)</f>
        <v>10</v>
      </c>
      <c r="S64" s="51" t="n">
        <v>1800</v>
      </c>
      <c r="T64" s="51"/>
      <c r="U64" s="51"/>
      <c r="V64" s="51" t="n">
        <f aca="false">S64+(T64*0.05)+(U64/240)</f>
        <v>1800</v>
      </c>
      <c r="W64" s="51" t="n">
        <f aca="false">M64*R64</f>
        <v>1800</v>
      </c>
      <c r="X64" s="51" t="n">
        <f aca="false">V64-W64</f>
        <v>0</v>
      </c>
      <c r="Y64" s="16"/>
      <c r="Z64" s="16"/>
    </row>
    <row r="65" customFormat="false" ht="16.65" hidden="false" customHeight="false" outlineLevel="0" collapsed="false">
      <c r="A65" s="0" t="n">
        <v>26</v>
      </c>
      <c r="B65" s="16" t="s">
        <v>45</v>
      </c>
      <c r="C65" s="16" t="s">
        <v>46</v>
      </c>
      <c r="D65" s="16" t="s">
        <v>47</v>
      </c>
      <c r="E65" s="52" t="n">
        <v>1789</v>
      </c>
      <c r="F65" s="17" t="s">
        <v>48</v>
      </c>
      <c r="G65" s="17" t="s">
        <v>48</v>
      </c>
      <c r="H65" s="17" t="n">
        <v>3</v>
      </c>
      <c r="I65" s="16" t="s">
        <v>116</v>
      </c>
      <c r="J65" s="53" t="s">
        <v>343</v>
      </c>
      <c r="K65" s="54" t="s">
        <v>15</v>
      </c>
      <c r="L65" s="54"/>
      <c r="M65" s="51" t="n">
        <v>105</v>
      </c>
      <c r="N65" s="55" t="s">
        <v>57</v>
      </c>
      <c r="O65" s="51" t="n">
        <v>10</v>
      </c>
      <c r="P65" s="51"/>
      <c r="Q65" s="56"/>
      <c r="R65" s="57" t="n">
        <f aca="false">O65+(0.05*P65)+(Q65/240)</f>
        <v>10</v>
      </c>
      <c r="S65" s="51" t="n">
        <v>1050</v>
      </c>
      <c r="T65" s="51"/>
      <c r="U65" s="51"/>
      <c r="V65" s="51" t="n">
        <f aca="false">S65+(T65*0.05)+(U65/240)</f>
        <v>1050</v>
      </c>
      <c r="W65" s="51" t="n">
        <f aca="false">M65*R65</f>
        <v>1050</v>
      </c>
      <c r="X65" s="51" t="n">
        <f aca="false">V65-W65</f>
        <v>0</v>
      </c>
      <c r="Y65" s="16"/>
      <c r="Z65" s="16"/>
    </row>
    <row r="66" customFormat="false" ht="16.65" hidden="false" customHeight="false" outlineLevel="0" collapsed="false">
      <c r="A66" s="0" t="n">
        <v>27</v>
      </c>
      <c r="B66" s="16" t="s">
        <v>45</v>
      </c>
      <c r="C66" s="16" t="s">
        <v>46</v>
      </c>
      <c r="D66" s="16" t="s">
        <v>47</v>
      </c>
      <c r="E66" s="52" t="n">
        <v>1789</v>
      </c>
      <c r="F66" s="17" t="s">
        <v>48</v>
      </c>
      <c r="G66" s="17" t="s">
        <v>48</v>
      </c>
      <c r="H66" s="17" t="n">
        <v>3</v>
      </c>
      <c r="I66" s="16" t="s">
        <v>342</v>
      </c>
      <c r="J66" s="53" t="s">
        <v>343</v>
      </c>
      <c r="K66" s="54" t="s">
        <v>317</v>
      </c>
      <c r="L66" s="54" t="s">
        <v>94</v>
      </c>
      <c r="M66" s="51" t="n">
        <v>90</v>
      </c>
      <c r="N66" s="55" t="s">
        <v>57</v>
      </c>
      <c r="O66" s="51" t="n">
        <v>10</v>
      </c>
      <c r="P66" s="51"/>
      <c r="Q66" s="56"/>
      <c r="R66" s="57" t="n">
        <f aca="false">O66+(0.05*P66)+(Q66/240)</f>
        <v>10</v>
      </c>
      <c r="S66" s="51" t="n">
        <v>900</v>
      </c>
      <c r="T66" s="51"/>
      <c r="U66" s="51"/>
      <c r="V66" s="51" t="n">
        <f aca="false">S66+(T66*0.05)+(U66/240)</f>
        <v>900</v>
      </c>
      <c r="W66" s="51" t="n">
        <f aca="false">M66*R66</f>
        <v>900</v>
      </c>
      <c r="X66" s="51" t="n">
        <f aca="false">V66-W66</f>
        <v>0</v>
      </c>
      <c r="Y66" s="16"/>
      <c r="Z66" s="16"/>
    </row>
    <row r="67" customFormat="false" ht="16.65" hidden="false" customHeight="false" outlineLevel="0" collapsed="false">
      <c r="A67" s="0" t="n">
        <v>28</v>
      </c>
      <c r="B67" s="16" t="s">
        <v>45</v>
      </c>
      <c r="C67" s="16" t="s">
        <v>46</v>
      </c>
      <c r="D67" s="16" t="s">
        <v>47</v>
      </c>
      <c r="E67" s="52" t="n">
        <v>1789</v>
      </c>
      <c r="F67" s="17" t="s">
        <v>48</v>
      </c>
      <c r="G67" s="17" t="s">
        <v>48</v>
      </c>
      <c r="H67" s="17" t="n">
        <v>3</v>
      </c>
      <c r="I67" s="16" t="s">
        <v>58</v>
      </c>
      <c r="J67" s="53" t="s">
        <v>343</v>
      </c>
      <c r="K67" s="54" t="s">
        <v>317</v>
      </c>
      <c r="L67" s="54" t="s">
        <v>94</v>
      </c>
      <c r="M67" s="51" t="n">
        <v>80</v>
      </c>
      <c r="N67" s="55" t="s">
        <v>57</v>
      </c>
      <c r="O67" s="51" t="n">
        <v>10</v>
      </c>
      <c r="P67" s="51"/>
      <c r="Q67" s="56"/>
      <c r="R67" s="57" t="n">
        <f aca="false">O67+(0.05*P67)+(Q67/240)</f>
        <v>10</v>
      </c>
      <c r="S67" s="51" t="n">
        <v>800</v>
      </c>
      <c r="T67" s="51"/>
      <c r="U67" s="51"/>
      <c r="V67" s="51" t="n">
        <f aca="false">S67+(T67*0.05)+(U67/240)</f>
        <v>800</v>
      </c>
      <c r="W67" s="51" t="n">
        <f aca="false">M67*R67</f>
        <v>800</v>
      </c>
      <c r="X67" s="51" t="n">
        <f aca="false">V67-W67</f>
        <v>0</v>
      </c>
      <c r="Y67" s="16"/>
      <c r="Z67" s="16"/>
    </row>
    <row r="68" customFormat="false" ht="15" hidden="false" customHeight="false" outlineLevel="0" collapsed="false">
      <c r="A68" s="0" t="n">
        <v>29</v>
      </c>
      <c r="B68" s="16" t="s">
        <v>45</v>
      </c>
      <c r="C68" s="16" t="s">
        <v>46</v>
      </c>
      <c r="D68" s="16" t="s">
        <v>47</v>
      </c>
      <c r="E68" s="52" t="n">
        <v>1789</v>
      </c>
      <c r="F68" s="17" t="s">
        <v>48</v>
      </c>
      <c r="G68" s="17" t="s">
        <v>48</v>
      </c>
      <c r="H68" s="17" t="n">
        <v>3</v>
      </c>
      <c r="I68" s="16" t="s">
        <v>58</v>
      </c>
      <c r="J68" s="53" t="s">
        <v>344</v>
      </c>
      <c r="K68" s="54" t="s">
        <v>15</v>
      </c>
      <c r="L68" s="54"/>
      <c r="M68" s="51"/>
      <c r="N68" s="55"/>
      <c r="O68" s="51"/>
      <c r="P68" s="51"/>
      <c r="Q68" s="56"/>
      <c r="R68" s="57" t="n">
        <f aca="false">O68+(0.05*P68)+(Q68/240)</f>
        <v>0</v>
      </c>
      <c r="S68" s="51" t="n">
        <v>1142</v>
      </c>
      <c r="T68" s="51"/>
      <c r="U68" s="51"/>
      <c r="V68" s="51" t="n">
        <f aca="false">S68+(T68*0.05)+(U68/240)</f>
        <v>1142</v>
      </c>
      <c r="W68" s="51" t="n">
        <f aca="false">M68*R68</f>
        <v>0</v>
      </c>
      <c r="X68" s="51" t="n">
        <f aca="false">V68-W68</f>
        <v>1142</v>
      </c>
      <c r="Y68" s="16"/>
      <c r="Z68" s="16"/>
    </row>
    <row r="69" customFormat="false" ht="15" hidden="false" customHeight="false" outlineLevel="0" collapsed="false">
      <c r="A69" s="0" t="n">
        <v>29</v>
      </c>
      <c r="B69" s="16" t="s">
        <v>45</v>
      </c>
      <c r="C69" s="16" t="s">
        <v>46</v>
      </c>
      <c r="D69" s="16" t="s">
        <v>47</v>
      </c>
      <c r="E69" s="52" t="n">
        <v>1789</v>
      </c>
      <c r="F69" s="17" t="s">
        <v>48</v>
      </c>
      <c r="G69" s="17" t="s">
        <v>48</v>
      </c>
      <c r="H69" s="17" t="n">
        <v>3</v>
      </c>
      <c r="I69" s="16" t="s">
        <v>58</v>
      </c>
      <c r="J69" s="53" t="s">
        <v>344</v>
      </c>
      <c r="K69" s="54" t="s">
        <v>22</v>
      </c>
      <c r="L69" s="54"/>
      <c r="M69" s="51"/>
      <c r="N69" s="55"/>
      <c r="O69" s="51"/>
      <c r="P69" s="51"/>
      <c r="Q69" s="56"/>
      <c r="R69" s="57" t="n">
        <f aca="false">O69+(0.05*P69)+(Q69/240)</f>
        <v>0</v>
      </c>
      <c r="S69" s="51" t="n">
        <v>2126</v>
      </c>
      <c r="T69" s="51"/>
      <c r="U69" s="51"/>
      <c r="V69" s="51" t="n">
        <f aca="false">S69+(T69*0.05)+(U69/240)</f>
        <v>2126</v>
      </c>
      <c r="W69" s="51" t="n">
        <f aca="false">M69*R69</f>
        <v>0</v>
      </c>
      <c r="X69" s="51" t="n">
        <f aca="false">V69-W69</f>
        <v>2126</v>
      </c>
      <c r="Y69" s="16"/>
      <c r="Z69" s="16"/>
    </row>
    <row r="70" customFormat="false" ht="15" hidden="false" customHeight="false" outlineLevel="0" collapsed="false">
      <c r="A70" s="0" t="n">
        <v>30</v>
      </c>
      <c r="B70" s="16" t="s">
        <v>45</v>
      </c>
      <c r="C70" s="16" t="s">
        <v>46</v>
      </c>
      <c r="D70" s="16" t="s">
        <v>47</v>
      </c>
      <c r="E70" s="52" t="n">
        <v>1789</v>
      </c>
      <c r="F70" s="17" t="s">
        <v>48</v>
      </c>
      <c r="G70" s="17" t="s">
        <v>48</v>
      </c>
      <c r="H70" s="17" t="n">
        <v>3</v>
      </c>
      <c r="I70" s="16" t="s">
        <v>58</v>
      </c>
      <c r="J70" s="53" t="s">
        <v>345</v>
      </c>
      <c r="K70" s="54" t="s">
        <v>317</v>
      </c>
      <c r="L70" s="54" t="s">
        <v>73</v>
      </c>
      <c r="M70" s="51"/>
      <c r="N70" s="55"/>
      <c r="O70" s="51"/>
      <c r="P70" s="51"/>
      <c r="Q70" s="56"/>
      <c r="R70" s="57" t="n">
        <f aca="false">O70+(0.05*P70)+(Q70/240)</f>
        <v>0</v>
      </c>
      <c r="S70" s="51" t="n">
        <v>1396</v>
      </c>
      <c r="T70" s="51"/>
      <c r="U70" s="51"/>
      <c r="V70" s="51" t="n">
        <f aca="false">S70+(T70*0.05)+(U70/240)</f>
        <v>1396</v>
      </c>
      <c r="W70" s="51" t="n">
        <f aca="false">M70*R70</f>
        <v>0</v>
      </c>
      <c r="X70" s="51" t="n">
        <f aca="false">V70-W70</f>
        <v>1396</v>
      </c>
      <c r="Y70" s="16"/>
      <c r="Z70" s="16"/>
    </row>
    <row r="71" customFormat="false" ht="15" hidden="false" customHeight="false" outlineLevel="0" collapsed="false">
      <c r="A71" s="0" t="n">
        <v>30</v>
      </c>
      <c r="B71" s="16" t="s">
        <v>45</v>
      </c>
      <c r="C71" s="16" t="s">
        <v>46</v>
      </c>
      <c r="D71" s="16" t="s">
        <v>47</v>
      </c>
      <c r="E71" s="52" t="n">
        <v>1789</v>
      </c>
      <c r="F71" s="17" t="s">
        <v>48</v>
      </c>
      <c r="G71" s="17" t="s">
        <v>48</v>
      </c>
      <c r="H71" s="17" t="n">
        <v>3</v>
      </c>
      <c r="I71" s="16" t="s">
        <v>58</v>
      </c>
      <c r="J71" s="53" t="s">
        <v>345</v>
      </c>
      <c r="K71" s="54" t="s">
        <v>15</v>
      </c>
      <c r="L71" s="54"/>
      <c r="M71" s="51"/>
      <c r="N71" s="55"/>
      <c r="O71" s="51"/>
      <c r="P71" s="51"/>
      <c r="Q71" s="56"/>
      <c r="R71" s="57" t="n">
        <f aca="false">O71+(0.05*P71)+(Q71/240)</f>
        <v>0</v>
      </c>
      <c r="S71" s="51" t="n">
        <v>240</v>
      </c>
      <c r="T71" s="51"/>
      <c r="U71" s="51"/>
      <c r="V71" s="51" t="n">
        <f aca="false">S71+(T71*0.05)+(U71/240)</f>
        <v>240</v>
      </c>
      <c r="W71" s="51" t="n">
        <f aca="false">M71*R71</f>
        <v>0</v>
      </c>
      <c r="X71" s="51" t="n">
        <f aca="false">V71-W71</f>
        <v>240</v>
      </c>
      <c r="Y71" s="16"/>
      <c r="Z71" s="16"/>
    </row>
    <row r="72" customFormat="false" ht="15" hidden="false" customHeight="false" outlineLevel="0" collapsed="false">
      <c r="A72" s="0" t="n">
        <v>30</v>
      </c>
      <c r="B72" s="16" t="s">
        <v>45</v>
      </c>
      <c r="C72" s="16" t="s">
        <v>46</v>
      </c>
      <c r="D72" s="16" t="s">
        <v>47</v>
      </c>
      <c r="E72" s="52" t="n">
        <v>1789</v>
      </c>
      <c r="F72" s="17" t="s">
        <v>48</v>
      </c>
      <c r="G72" s="17" t="s">
        <v>48</v>
      </c>
      <c r="H72" s="17" t="n">
        <v>3</v>
      </c>
      <c r="I72" s="16" t="s">
        <v>58</v>
      </c>
      <c r="J72" s="53" t="s">
        <v>345</v>
      </c>
      <c r="K72" s="54" t="s">
        <v>22</v>
      </c>
      <c r="L72" s="54"/>
      <c r="M72" s="51"/>
      <c r="N72" s="55"/>
      <c r="O72" s="51"/>
      <c r="P72" s="51"/>
      <c r="Q72" s="56"/>
      <c r="R72" s="57" t="n">
        <f aca="false">O72+(0.05*P72)+(Q72/240)</f>
        <v>0</v>
      </c>
      <c r="S72" s="51" t="n">
        <v>1160</v>
      </c>
      <c r="T72" s="51"/>
      <c r="U72" s="51"/>
      <c r="V72" s="51" t="n">
        <f aca="false">S72+(T72*0.05)+(U72/240)</f>
        <v>1160</v>
      </c>
      <c r="W72" s="51" t="n">
        <f aca="false">M72*R72</f>
        <v>0</v>
      </c>
      <c r="X72" s="51" t="n">
        <f aca="false">V72-W72</f>
        <v>1160</v>
      </c>
      <c r="Y72" s="16"/>
      <c r="Z72" s="16"/>
    </row>
    <row r="73" customFormat="false" ht="15" hidden="false" customHeight="false" outlineLevel="0" collapsed="false">
      <c r="A73" s="0" t="n">
        <v>30</v>
      </c>
      <c r="B73" s="16" t="s">
        <v>45</v>
      </c>
      <c r="C73" s="16" t="s">
        <v>46</v>
      </c>
      <c r="D73" s="16" t="s">
        <v>47</v>
      </c>
      <c r="E73" s="52" t="n">
        <v>1789</v>
      </c>
      <c r="F73" s="17" t="s">
        <v>48</v>
      </c>
      <c r="G73" s="17" t="s">
        <v>48</v>
      </c>
      <c r="H73" s="17" t="n">
        <v>3</v>
      </c>
      <c r="I73" s="16" t="s">
        <v>58</v>
      </c>
      <c r="J73" s="53" t="s">
        <v>345</v>
      </c>
      <c r="K73" s="54" t="s">
        <v>28</v>
      </c>
      <c r="L73" s="54"/>
      <c r="M73" s="51"/>
      <c r="N73" s="55"/>
      <c r="O73" s="51"/>
      <c r="P73" s="51"/>
      <c r="Q73" s="56"/>
      <c r="R73" s="57" t="n">
        <f aca="false">O73+(0.05*P73)+(Q73/240)</f>
        <v>0</v>
      </c>
      <c r="S73" s="51" t="n">
        <v>438</v>
      </c>
      <c r="T73" s="51"/>
      <c r="U73" s="51"/>
      <c r="V73" s="51" t="n">
        <f aca="false">S73+(T73*0.05)+(U73/240)</f>
        <v>438</v>
      </c>
      <c r="W73" s="51" t="n">
        <f aca="false">M73*R73</f>
        <v>0</v>
      </c>
      <c r="X73" s="51" t="n">
        <f aca="false">V73-W73</f>
        <v>438</v>
      </c>
      <c r="Y73" s="16"/>
      <c r="Z73" s="16"/>
    </row>
    <row r="74" customFormat="false" ht="15" hidden="false" customHeight="false" outlineLevel="0" collapsed="false">
      <c r="A74" s="0" t="n">
        <v>30</v>
      </c>
      <c r="B74" s="16" t="s">
        <v>45</v>
      </c>
      <c r="C74" s="16" t="s">
        <v>46</v>
      </c>
      <c r="D74" s="16" t="s">
        <v>47</v>
      </c>
      <c r="E74" s="52" t="n">
        <v>1789</v>
      </c>
      <c r="F74" s="17" t="s">
        <v>48</v>
      </c>
      <c r="G74" s="17" t="s">
        <v>48</v>
      </c>
      <c r="H74" s="17" t="n">
        <v>3</v>
      </c>
      <c r="I74" s="16" t="s">
        <v>58</v>
      </c>
      <c r="J74" s="53" t="s">
        <v>345</v>
      </c>
      <c r="K74" s="54" t="s">
        <v>32</v>
      </c>
      <c r="L74" s="54"/>
      <c r="M74" s="51"/>
      <c r="N74" s="55"/>
      <c r="O74" s="51"/>
      <c r="P74" s="51"/>
      <c r="Q74" s="56"/>
      <c r="R74" s="57" t="n">
        <f aca="false">O74+(0.05*P74)+(Q74/240)</f>
        <v>0</v>
      </c>
      <c r="S74" s="51" t="n">
        <v>600</v>
      </c>
      <c r="T74" s="51"/>
      <c r="U74" s="51"/>
      <c r="V74" s="51" t="n">
        <f aca="false">S74+(T74*0.05)+(U74/240)</f>
        <v>600</v>
      </c>
      <c r="W74" s="51" t="n">
        <f aca="false">M74*R74</f>
        <v>0</v>
      </c>
      <c r="X74" s="51" t="n">
        <f aca="false">V74-W74</f>
        <v>600</v>
      </c>
      <c r="Y74" s="16"/>
      <c r="Z74" s="16"/>
    </row>
    <row r="75" customFormat="false" ht="15" hidden="false" customHeight="false" outlineLevel="0" collapsed="false">
      <c r="A75" s="0" t="n">
        <v>31</v>
      </c>
      <c r="B75" s="16" t="s">
        <v>45</v>
      </c>
      <c r="C75" s="16" t="s">
        <v>46</v>
      </c>
      <c r="D75" s="16" t="s">
        <v>47</v>
      </c>
      <c r="E75" s="52" t="n">
        <v>1789</v>
      </c>
      <c r="F75" s="17" t="s">
        <v>48</v>
      </c>
      <c r="G75" s="17" t="s">
        <v>48</v>
      </c>
      <c r="H75" s="17" t="n">
        <v>3</v>
      </c>
      <c r="I75" s="16" t="s">
        <v>346</v>
      </c>
      <c r="J75" s="53" t="s">
        <v>347</v>
      </c>
      <c r="K75" s="54" t="s">
        <v>23</v>
      </c>
      <c r="L75" s="54"/>
      <c r="M75" s="51" t="n">
        <f aca="false">8800/100</f>
        <v>88</v>
      </c>
      <c r="N75" s="55" t="s">
        <v>51</v>
      </c>
      <c r="O75" s="51" t="n">
        <v>110</v>
      </c>
      <c r="P75" s="51"/>
      <c r="Q75" s="56"/>
      <c r="R75" s="57" t="n">
        <f aca="false">O75+(0.05*P75)+(Q75/240)</f>
        <v>110</v>
      </c>
      <c r="S75" s="51" t="n">
        <v>9680</v>
      </c>
      <c r="T75" s="51"/>
      <c r="U75" s="51"/>
      <c r="V75" s="51" t="n">
        <f aca="false">S75+(T75*0.05)+(U75/240)</f>
        <v>9680</v>
      </c>
      <c r="W75" s="51" t="n">
        <f aca="false">M75*R75</f>
        <v>9680</v>
      </c>
      <c r="X75" s="51" t="n">
        <f aca="false">V75-W75</f>
        <v>0</v>
      </c>
      <c r="Y75" s="16"/>
      <c r="Z75" s="16"/>
    </row>
    <row r="76" customFormat="false" ht="15" hidden="false" customHeight="false" outlineLevel="0" collapsed="false">
      <c r="A76" s="0" t="n">
        <v>32</v>
      </c>
      <c r="B76" s="16" t="s">
        <v>45</v>
      </c>
      <c r="C76" s="16" t="s">
        <v>46</v>
      </c>
      <c r="D76" s="16" t="s">
        <v>47</v>
      </c>
      <c r="E76" s="52" t="n">
        <v>1789</v>
      </c>
      <c r="F76" s="17" t="s">
        <v>48</v>
      </c>
      <c r="G76" s="17" t="s">
        <v>48</v>
      </c>
      <c r="H76" s="17" t="n">
        <v>3</v>
      </c>
      <c r="I76" s="16" t="s">
        <v>348</v>
      </c>
      <c r="J76" s="59" t="s">
        <v>349</v>
      </c>
      <c r="K76" s="54" t="s">
        <v>22</v>
      </c>
      <c r="L76" s="54"/>
      <c r="M76" s="51" t="n">
        <v>10887</v>
      </c>
      <c r="N76" s="55" t="s">
        <v>57</v>
      </c>
      <c r="O76" s="51" t="n">
        <v>9</v>
      </c>
      <c r="P76" s="51" t="n">
        <v>10</v>
      </c>
      <c r="Q76" s="56"/>
      <c r="R76" s="57" t="n">
        <f aca="false">O76+(0.05*P76)+(Q76/240)</f>
        <v>9.5</v>
      </c>
      <c r="S76" s="51" t="n">
        <v>103426</v>
      </c>
      <c r="T76" s="51"/>
      <c r="U76" s="51"/>
      <c r="V76" s="51" t="n">
        <f aca="false">S76+(T76*0.05)+(U76/240)</f>
        <v>103426</v>
      </c>
      <c r="W76" s="51" t="n">
        <f aca="false">M76*R76</f>
        <v>103426.5</v>
      </c>
      <c r="X76" s="51" t="n">
        <f aca="false">V76-W76</f>
        <v>-0.5</v>
      </c>
      <c r="Y76" s="16"/>
      <c r="Z76" s="16"/>
    </row>
    <row r="77" customFormat="false" ht="15" hidden="false" customHeight="false" outlineLevel="0" collapsed="false">
      <c r="A77" s="0" t="n">
        <v>32</v>
      </c>
      <c r="B77" s="16" t="s">
        <v>45</v>
      </c>
      <c r="C77" s="16" t="s">
        <v>46</v>
      </c>
      <c r="D77" s="16" t="s">
        <v>47</v>
      </c>
      <c r="E77" s="52" t="n">
        <v>1789</v>
      </c>
      <c r="F77" s="17" t="s">
        <v>48</v>
      </c>
      <c r="G77" s="17" t="s">
        <v>48</v>
      </c>
      <c r="H77" s="17" t="n">
        <v>3</v>
      </c>
      <c r="I77" s="16" t="s">
        <v>348</v>
      </c>
      <c r="J77" s="59" t="s">
        <v>349</v>
      </c>
      <c r="K77" s="54" t="s">
        <v>24</v>
      </c>
      <c r="L77" s="54"/>
      <c r="M77" s="51" t="n">
        <v>39927</v>
      </c>
      <c r="N77" s="55" t="s">
        <v>57</v>
      </c>
      <c r="O77" s="51" t="n">
        <v>9</v>
      </c>
      <c r="P77" s="51" t="n">
        <v>10</v>
      </c>
      <c r="Q77" s="56"/>
      <c r="R77" s="57" t="n">
        <f aca="false">O77+(0.05*P77)+(Q77/240)</f>
        <v>9.5</v>
      </c>
      <c r="S77" s="51" t="n">
        <v>379306</v>
      </c>
      <c r="T77" s="51"/>
      <c r="U77" s="51"/>
      <c r="V77" s="51" t="n">
        <f aca="false">S77+(T77*0.05)+(U77/240)</f>
        <v>379306</v>
      </c>
      <c r="W77" s="51" t="n">
        <f aca="false">M77*R77</f>
        <v>379306.5</v>
      </c>
      <c r="X77" s="51" t="n">
        <f aca="false">V77-W77</f>
        <v>-0.5</v>
      </c>
      <c r="Y77" s="16"/>
      <c r="Z77" s="16"/>
    </row>
    <row r="78" customFormat="false" ht="15" hidden="false" customHeight="false" outlineLevel="0" collapsed="false">
      <c r="A78" s="0" t="n">
        <v>32</v>
      </c>
      <c r="B78" s="16" t="s">
        <v>45</v>
      </c>
      <c r="C78" s="16" t="s">
        <v>46</v>
      </c>
      <c r="D78" s="16" t="s">
        <v>47</v>
      </c>
      <c r="E78" s="52" t="n">
        <v>1789</v>
      </c>
      <c r="F78" s="17" t="s">
        <v>48</v>
      </c>
      <c r="G78" s="17" t="s">
        <v>48</v>
      </c>
      <c r="H78" s="17" t="n">
        <v>3</v>
      </c>
      <c r="I78" s="16" t="s">
        <v>348</v>
      </c>
      <c r="J78" s="59" t="s">
        <v>349</v>
      </c>
      <c r="K78" s="54" t="s">
        <v>25</v>
      </c>
      <c r="L78" s="54"/>
      <c r="M78" s="51" t="n">
        <v>800</v>
      </c>
      <c r="N78" s="55" t="s">
        <v>57</v>
      </c>
      <c r="O78" s="51" t="n">
        <v>9</v>
      </c>
      <c r="P78" s="51" t="n">
        <v>10</v>
      </c>
      <c r="Q78" s="56"/>
      <c r="R78" s="57" t="n">
        <f aca="false">O78+(0.05*P78)+(Q78/240)</f>
        <v>9.5</v>
      </c>
      <c r="S78" s="51" t="n">
        <v>7600</v>
      </c>
      <c r="T78" s="51"/>
      <c r="U78" s="51"/>
      <c r="V78" s="51" t="n">
        <f aca="false">S78+(T78*0.05)+(U78/240)</f>
        <v>7600</v>
      </c>
      <c r="W78" s="51" t="n">
        <f aca="false">M78*R78</f>
        <v>7600</v>
      </c>
      <c r="X78" s="51" t="n">
        <f aca="false">V78-W78</f>
        <v>0</v>
      </c>
      <c r="Y78" s="16"/>
      <c r="Z78" s="16"/>
    </row>
    <row r="79" customFormat="false" ht="15" hidden="false" customHeight="false" outlineLevel="0" collapsed="false">
      <c r="A79" s="0" t="n">
        <v>32</v>
      </c>
      <c r="B79" s="16" t="s">
        <v>45</v>
      </c>
      <c r="C79" s="16" t="s">
        <v>46</v>
      </c>
      <c r="D79" s="16" t="s">
        <v>47</v>
      </c>
      <c r="E79" s="52" t="n">
        <v>1789</v>
      </c>
      <c r="F79" s="17" t="s">
        <v>48</v>
      </c>
      <c r="G79" s="17" t="s">
        <v>48</v>
      </c>
      <c r="H79" s="17" t="n">
        <v>3</v>
      </c>
      <c r="I79" s="16" t="s">
        <v>348</v>
      </c>
      <c r="J79" s="59" t="s">
        <v>349</v>
      </c>
      <c r="K79" s="54" t="s">
        <v>28</v>
      </c>
      <c r="L79" s="54"/>
      <c r="M79" s="51" t="n">
        <v>490</v>
      </c>
      <c r="N79" s="55" t="s">
        <v>57</v>
      </c>
      <c r="O79" s="51" t="n">
        <v>9</v>
      </c>
      <c r="P79" s="51" t="n">
        <v>10</v>
      </c>
      <c r="Q79" s="56"/>
      <c r="R79" s="57" t="n">
        <f aca="false">O79+(0.05*P79)+(Q79/240)</f>
        <v>9.5</v>
      </c>
      <c r="S79" s="51" t="n">
        <v>4855</v>
      </c>
      <c r="T79" s="51"/>
      <c r="U79" s="51"/>
      <c r="V79" s="51" t="n">
        <f aca="false">S79+(T79*0.05)+(U79/240)</f>
        <v>4855</v>
      </c>
      <c r="W79" s="51" t="n">
        <f aca="false">M79*R79</f>
        <v>4655</v>
      </c>
      <c r="X79" s="51" t="n">
        <f aca="false">V79-W79</f>
        <v>200</v>
      </c>
      <c r="Y79" s="16"/>
      <c r="Z79" s="16"/>
    </row>
    <row r="80" customFormat="false" ht="15" hidden="false" customHeight="false" outlineLevel="0" collapsed="false">
      <c r="A80" s="0" t="n">
        <v>32</v>
      </c>
      <c r="B80" s="16" t="s">
        <v>45</v>
      </c>
      <c r="C80" s="16" t="s">
        <v>46</v>
      </c>
      <c r="D80" s="16" t="s">
        <v>47</v>
      </c>
      <c r="E80" s="52" t="n">
        <v>1789</v>
      </c>
      <c r="F80" s="17" t="s">
        <v>48</v>
      </c>
      <c r="G80" s="17" t="s">
        <v>48</v>
      </c>
      <c r="H80" s="17" t="n">
        <v>3</v>
      </c>
      <c r="I80" s="16" t="s">
        <v>348</v>
      </c>
      <c r="J80" s="59" t="s">
        <v>349</v>
      </c>
      <c r="K80" s="54" t="s">
        <v>30</v>
      </c>
      <c r="L80" s="54"/>
      <c r="M80" s="51" t="n">
        <v>3820</v>
      </c>
      <c r="N80" s="55" t="s">
        <v>57</v>
      </c>
      <c r="O80" s="51" t="n">
        <v>9</v>
      </c>
      <c r="P80" s="51" t="n">
        <v>10</v>
      </c>
      <c r="Q80" s="56"/>
      <c r="R80" s="57" t="n">
        <f aca="false">O80+(0.05*P80)+(Q80/240)</f>
        <v>9.5</v>
      </c>
      <c r="S80" s="51" t="n">
        <v>36290</v>
      </c>
      <c r="T80" s="51"/>
      <c r="U80" s="51"/>
      <c r="V80" s="51" t="n">
        <f aca="false">S80+(T80*0.05)+(U80/240)</f>
        <v>36290</v>
      </c>
      <c r="W80" s="51" t="n">
        <f aca="false">M80*R80</f>
        <v>36290</v>
      </c>
      <c r="X80" s="51" t="n">
        <f aca="false">V80-W80</f>
        <v>0</v>
      </c>
      <c r="Y80" s="16"/>
      <c r="Z80" s="16"/>
    </row>
    <row r="81" customFormat="false" ht="15" hidden="false" customHeight="false" outlineLevel="0" collapsed="false">
      <c r="A81" s="0" t="n">
        <v>33</v>
      </c>
      <c r="B81" s="16" t="s">
        <v>45</v>
      </c>
      <c r="C81" s="16" t="s">
        <v>46</v>
      </c>
      <c r="D81" s="16" t="s">
        <v>47</v>
      </c>
      <c r="E81" s="52" t="n">
        <v>1789</v>
      </c>
      <c r="F81" s="17" t="s">
        <v>48</v>
      </c>
      <c r="G81" s="17" t="s">
        <v>48</v>
      </c>
      <c r="H81" s="17" t="n">
        <v>3</v>
      </c>
      <c r="I81" s="16" t="s">
        <v>58</v>
      </c>
      <c r="J81" s="59" t="s">
        <v>350</v>
      </c>
      <c r="K81" s="54" t="s">
        <v>317</v>
      </c>
      <c r="L81" s="54" t="s">
        <v>110</v>
      </c>
      <c r="M81" s="51"/>
      <c r="N81" s="55"/>
      <c r="O81" s="51"/>
      <c r="P81" s="51"/>
      <c r="Q81" s="56"/>
      <c r="R81" s="57" t="n">
        <f aca="false">O81+(0.05*P81)+(Q81/240)</f>
        <v>0</v>
      </c>
      <c r="S81" s="51" t="n">
        <v>300</v>
      </c>
      <c r="T81" s="51"/>
      <c r="U81" s="51"/>
      <c r="V81" s="51" t="n">
        <f aca="false">S81+(T81*0.05)+(U81/240)</f>
        <v>300</v>
      </c>
      <c r="W81" s="51" t="n">
        <f aca="false">M81*R81</f>
        <v>0</v>
      </c>
      <c r="X81" s="51" t="n">
        <f aca="false">V81-W81</f>
        <v>300</v>
      </c>
      <c r="Y81" s="16"/>
      <c r="Z81" s="16"/>
    </row>
    <row r="82" customFormat="false" ht="15" hidden="false" customHeight="false" outlineLevel="0" collapsed="false">
      <c r="A82" s="0" t="n">
        <v>33</v>
      </c>
      <c r="B82" s="16" t="s">
        <v>45</v>
      </c>
      <c r="C82" s="16" t="s">
        <v>46</v>
      </c>
      <c r="D82" s="16" t="s">
        <v>47</v>
      </c>
      <c r="E82" s="52" t="n">
        <v>1789</v>
      </c>
      <c r="F82" s="17" t="s">
        <v>48</v>
      </c>
      <c r="G82" s="17" t="s">
        <v>48</v>
      </c>
      <c r="H82" s="17" t="n">
        <v>3</v>
      </c>
      <c r="I82" s="16" t="s">
        <v>58</v>
      </c>
      <c r="J82" s="59" t="s">
        <v>350</v>
      </c>
      <c r="K82" s="54" t="s">
        <v>15</v>
      </c>
      <c r="L82" s="54"/>
      <c r="M82" s="51"/>
      <c r="N82" s="55"/>
      <c r="O82" s="51"/>
      <c r="P82" s="51"/>
      <c r="Q82" s="56"/>
      <c r="R82" s="57" t="n">
        <f aca="false">O82+(0.05*P82)+(Q82/240)</f>
        <v>0</v>
      </c>
      <c r="S82" s="51" t="n">
        <v>750</v>
      </c>
      <c r="T82" s="51"/>
      <c r="U82" s="51"/>
      <c r="V82" s="51" t="n">
        <f aca="false">S82+(T82*0.05)+(U82/240)</f>
        <v>750</v>
      </c>
      <c r="W82" s="51" t="n">
        <f aca="false">M82*R82</f>
        <v>0</v>
      </c>
      <c r="X82" s="51" t="n">
        <f aca="false">V82-W82</f>
        <v>750</v>
      </c>
      <c r="Y82" s="16"/>
      <c r="Z82" s="16"/>
    </row>
    <row r="83" customFormat="false" ht="15" hidden="false" customHeight="false" outlineLevel="0" collapsed="false">
      <c r="A83" s="0" t="n">
        <v>33</v>
      </c>
      <c r="B83" s="16" t="s">
        <v>45</v>
      </c>
      <c r="C83" s="16" t="s">
        <v>46</v>
      </c>
      <c r="D83" s="16" t="s">
        <v>47</v>
      </c>
      <c r="E83" s="52" t="n">
        <v>1789</v>
      </c>
      <c r="F83" s="17" t="s">
        <v>48</v>
      </c>
      <c r="G83" s="17" t="s">
        <v>48</v>
      </c>
      <c r="H83" s="17" t="n">
        <v>3</v>
      </c>
      <c r="I83" s="16" t="s">
        <v>58</v>
      </c>
      <c r="J83" s="59" t="s">
        <v>350</v>
      </c>
      <c r="K83" s="54" t="s">
        <v>23</v>
      </c>
      <c r="L83" s="54"/>
      <c r="M83" s="51"/>
      <c r="N83" s="55"/>
      <c r="O83" s="51"/>
      <c r="P83" s="51"/>
      <c r="Q83" s="56"/>
      <c r="R83" s="57" t="n">
        <f aca="false">O83+(0.05*P83)+(Q83/240)</f>
        <v>0</v>
      </c>
      <c r="S83" s="51" t="n">
        <v>1350</v>
      </c>
      <c r="T83" s="51"/>
      <c r="U83" s="51"/>
      <c r="V83" s="51" t="n">
        <f aca="false">S83+(T83*0.05)+(U83/240)</f>
        <v>1350</v>
      </c>
      <c r="W83" s="51" t="n">
        <f aca="false">M83*R83</f>
        <v>0</v>
      </c>
      <c r="X83" s="51" t="n">
        <f aca="false">V83-W83</f>
        <v>1350</v>
      </c>
      <c r="Y83" s="16"/>
      <c r="Z83" s="16"/>
    </row>
    <row r="84" customFormat="false" ht="16.65" hidden="false" customHeight="false" outlineLevel="0" collapsed="false">
      <c r="A84" s="0" t="n">
        <v>34</v>
      </c>
      <c r="B84" s="16" t="s">
        <v>45</v>
      </c>
      <c r="C84" s="16" t="s">
        <v>46</v>
      </c>
      <c r="D84" s="16" t="s">
        <v>47</v>
      </c>
      <c r="E84" s="52" t="n">
        <v>1789</v>
      </c>
      <c r="F84" s="17" t="s">
        <v>48</v>
      </c>
      <c r="G84" s="17" t="s">
        <v>48</v>
      </c>
      <c r="H84" s="17" t="n">
        <v>3</v>
      </c>
      <c r="I84" s="16" t="s">
        <v>78</v>
      </c>
      <c r="J84" s="59" t="s">
        <v>351</v>
      </c>
      <c r="K84" s="54" t="s">
        <v>317</v>
      </c>
      <c r="L84" s="54" t="s">
        <v>107</v>
      </c>
      <c r="M84" s="51" t="n">
        <v>4000</v>
      </c>
      <c r="N84" s="55" t="s">
        <v>57</v>
      </c>
      <c r="O84" s="51"/>
      <c r="P84" s="51"/>
      <c r="Q84" s="56"/>
      <c r="R84" s="57" t="n">
        <f aca="false">O84+(0.05*P84)+(Q84/240)</f>
        <v>0</v>
      </c>
      <c r="S84" s="51" t="n">
        <v>1000</v>
      </c>
      <c r="T84" s="51"/>
      <c r="U84" s="51"/>
      <c r="V84" s="51" t="n">
        <f aca="false">S84+(T84*0.05)+(U84/240)</f>
        <v>1000</v>
      </c>
      <c r="W84" s="51" t="n">
        <f aca="false">M84*R84</f>
        <v>0</v>
      </c>
      <c r="X84" s="51" t="n">
        <f aca="false">V84-W84</f>
        <v>1000</v>
      </c>
      <c r="Y84" s="16"/>
      <c r="Z84" s="16"/>
    </row>
    <row r="85" customFormat="false" ht="15" hidden="false" customHeight="false" outlineLevel="0" collapsed="false">
      <c r="A85" s="0" t="n">
        <v>35</v>
      </c>
      <c r="B85" s="16" t="s">
        <v>45</v>
      </c>
      <c r="C85" s="16" t="s">
        <v>46</v>
      </c>
      <c r="D85" s="16" t="s">
        <v>47</v>
      </c>
      <c r="E85" s="52" t="n">
        <v>1789</v>
      </c>
      <c r="F85" s="17" t="s">
        <v>48</v>
      </c>
      <c r="G85" s="17" t="s">
        <v>48</v>
      </c>
      <c r="H85" s="17" t="n">
        <v>3</v>
      </c>
      <c r="I85" s="16" t="s">
        <v>58</v>
      </c>
      <c r="J85" s="59" t="s">
        <v>352</v>
      </c>
      <c r="K85" s="54" t="s">
        <v>317</v>
      </c>
      <c r="L85" s="54" t="s">
        <v>110</v>
      </c>
      <c r="M85" s="51" t="n">
        <f aca="false">3660/100</f>
        <v>36.6</v>
      </c>
      <c r="N85" s="55" t="s">
        <v>51</v>
      </c>
      <c r="O85" s="51" t="n">
        <v>32</v>
      </c>
      <c r="P85" s="51"/>
      <c r="Q85" s="56"/>
      <c r="R85" s="57" t="n">
        <f aca="false">O85+(0.05*P85)+(Q85/240)</f>
        <v>32</v>
      </c>
      <c r="S85" s="51" t="n">
        <v>1171</v>
      </c>
      <c r="T85" s="51"/>
      <c r="U85" s="51"/>
      <c r="V85" s="51" t="n">
        <f aca="false">S85+(T85*0.05)+(U85/240)</f>
        <v>1171</v>
      </c>
      <c r="W85" s="51" t="n">
        <f aca="false">M85*R85</f>
        <v>1171.2</v>
      </c>
      <c r="X85" s="51" t="n">
        <f aca="false">V85-W85</f>
        <v>-0.200000000000045</v>
      </c>
      <c r="Y85" s="16"/>
      <c r="Z85" s="16"/>
    </row>
    <row r="86" customFormat="false" ht="15" hidden="false" customHeight="false" outlineLevel="0" collapsed="false">
      <c r="A86" s="0" t="n">
        <v>35</v>
      </c>
      <c r="B86" s="16" t="s">
        <v>45</v>
      </c>
      <c r="C86" s="16" t="s">
        <v>46</v>
      </c>
      <c r="D86" s="16" t="s">
        <v>47</v>
      </c>
      <c r="E86" s="52" t="n">
        <v>1789</v>
      </c>
      <c r="F86" s="17" t="s">
        <v>48</v>
      </c>
      <c r="G86" s="17" t="s">
        <v>48</v>
      </c>
      <c r="H86" s="17" t="n">
        <v>3</v>
      </c>
      <c r="I86" s="16" t="s">
        <v>58</v>
      </c>
      <c r="J86" s="59" t="s">
        <v>352</v>
      </c>
      <c r="K86" s="54" t="s">
        <v>22</v>
      </c>
      <c r="L86" s="54"/>
      <c r="M86" s="51" t="n">
        <f aca="false">1850/100</f>
        <v>18.5</v>
      </c>
      <c r="N86" s="55" t="s">
        <v>51</v>
      </c>
      <c r="O86" s="51" t="n">
        <v>32</v>
      </c>
      <c r="P86" s="51"/>
      <c r="Q86" s="56"/>
      <c r="R86" s="57" t="n">
        <f aca="false">O86+(0.05*P86)+(Q86/240)</f>
        <v>32</v>
      </c>
      <c r="S86" s="51" t="n">
        <v>592</v>
      </c>
      <c r="T86" s="51"/>
      <c r="U86" s="51"/>
      <c r="V86" s="51" t="n">
        <f aca="false">S86+(T86*0.05)+(U86/240)</f>
        <v>592</v>
      </c>
      <c r="W86" s="51" t="n">
        <f aca="false">M86*R86</f>
        <v>592</v>
      </c>
      <c r="X86" s="51" t="n">
        <f aca="false">V86-W86</f>
        <v>0</v>
      </c>
      <c r="Y86" s="16"/>
      <c r="Z86" s="16"/>
    </row>
    <row r="87" customFormat="false" ht="15" hidden="false" customHeight="false" outlineLevel="0" collapsed="false">
      <c r="A87" s="0" t="n">
        <v>35</v>
      </c>
      <c r="B87" s="16" t="s">
        <v>45</v>
      </c>
      <c r="C87" s="16" t="s">
        <v>46</v>
      </c>
      <c r="D87" s="16" t="s">
        <v>47</v>
      </c>
      <c r="E87" s="52" t="n">
        <v>1789</v>
      </c>
      <c r="F87" s="17" t="s">
        <v>48</v>
      </c>
      <c r="G87" s="17" t="s">
        <v>48</v>
      </c>
      <c r="H87" s="17" t="n">
        <v>3</v>
      </c>
      <c r="I87" s="16" t="s">
        <v>58</v>
      </c>
      <c r="J87" s="59" t="s">
        <v>352</v>
      </c>
      <c r="K87" s="54" t="s">
        <v>24</v>
      </c>
      <c r="L87" s="54"/>
      <c r="M87" s="51" t="n">
        <f aca="false">1030/100</f>
        <v>10.3</v>
      </c>
      <c r="N87" s="55" t="s">
        <v>51</v>
      </c>
      <c r="O87" s="51" t="n">
        <v>32</v>
      </c>
      <c r="P87" s="51"/>
      <c r="Q87" s="56"/>
      <c r="R87" s="57" t="n">
        <f aca="false">O87+(0.05*P87)+(Q87/240)</f>
        <v>32</v>
      </c>
      <c r="S87" s="51" t="n">
        <v>345</v>
      </c>
      <c r="T87" s="51"/>
      <c r="U87" s="51"/>
      <c r="V87" s="51" t="n">
        <f aca="false">S87+(T87*0.05)+(U87/240)</f>
        <v>345</v>
      </c>
      <c r="W87" s="51" t="n">
        <f aca="false">M87*R87</f>
        <v>329.6</v>
      </c>
      <c r="X87" s="51" t="n">
        <f aca="false">V87-W87</f>
        <v>15.4</v>
      </c>
      <c r="Y87" s="16"/>
      <c r="Z87" s="16"/>
    </row>
    <row r="88" customFormat="false" ht="15" hidden="false" customHeight="false" outlineLevel="0" collapsed="false">
      <c r="A88" s="0" t="n">
        <v>35</v>
      </c>
      <c r="B88" s="16" t="s">
        <v>45</v>
      </c>
      <c r="C88" s="16" t="s">
        <v>46</v>
      </c>
      <c r="D88" s="16" t="s">
        <v>47</v>
      </c>
      <c r="E88" s="52" t="n">
        <v>1789</v>
      </c>
      <c r="F88" s="17" t="s">
        <v>48</v>
      </c>
      <c r="G88" s="17" t="s">
        <v>48</v>
      </c>
      <c r="H88" s="17" t="n">
        <v>3</v>
      </c>
      <c r="I88" s="16" t="s">
        <v>58</v>
      </c>
      <c r="J88" s="59" t="s">
        <v>352</v>
      </c>
      <c r="K88" s="54" t="s">
        <v>28</v>
      </c>
      <c r="L88" s="54"/>
      <c r="M88" s="51" t="n">
        <f aca="false">2505/100</f>
        <v>25.05</v>
      </c>
      <c r="N88" s="55" t="s">
        <v>51</v>
      </c>
      <c r="O88" s="51" t="n">
        <v>32</v>
      </c>
      <c r="P88" s="51"/>
      <c r="Q88" s="56"/>
      <c r="R88" s="57" t="n">
        <f aca="false">O88+(0.05*P88)+(Q88/240)</f>
        <v>32</v>
      </c>
      <c r="S88" s="51" t="n">
        <v>801</v>
      </c>
      <c r="T88" s="51"/>
      <c r="U88" s="51"/>
      <c r="V88" s="51" t="n">
        <f aca="false">S88+(T88*0.05)+(U88/240)</f>
        <v>801</v>
      </c>
      <c r="W88" s="51" t="n">
        <f aca="false">M88*R88</f>
        <v>801.6</v>
      </c>
      <c r="X88" s="51" t="n">
        <f aca="false">V88-W88</f>
        <v>-0.600000000000023</v>
      </c>
      <c r="Y88" s="16"/>
      <c r="Z88" s="16"/>
    </row>
    <row r="89" customFormat="false" ht="15" hidden="false" customHeight="false" outlineLevel="0" collapsed="false">
      <c r="A89" s="0" t="n">
        <v>35</v>
      </c>
      <c r="B89" s="16" t="s">
        <v>45</v>
      </c>
      <c r="C89" s="16" t="s">
        <v>46</v>
      </c>
      <c r="D89" s="16" t="s">
        <v>47</v>
      </c>
      <c r="E89" s="52" t="n">
        <v>1789</v>
      </c>
      <c r="F89" s="17" t="s">
        <v>48</v>
      </c>
      <c r="G89" s="17" t="s">
        <v>48</v>
      </c>
      <c r="H89" s="17" t="n">
        <v>3</v>
      </c>
      <c r="I89" s="16" t="s">
        <v>58</v>
      </c>
      <c r="J89" s="59" t="s">
        <v>352</v>
      </c>
      <c r="K89" s="54" t="s">
        <v>29</v>
      </c>
      <c r="L89" s="54"/>
      <c r="M89" s="51" t="n">
        <f aca="false">560/100</f>
        <v>5.6</v>
      </c>
      <c r="N89" s="55" t="s">
        <v>51</v>
      </c>
      <c r="O89" s="51" t="n">
        <v>32</v>
      </c>
      <c r="P89" s="51"/>
      <c r="Q89" s="56"/>
      <c r="R89" s="57" t="n">
        <f aca="false">O89+(0.05*P89)+(Q89/240)</f>
        <v>32</v>
      </c>
      <c r="S89" s="51" t="n">
        <v>179</v>
      </c>
      <c r="T89" s="51"/>
      <c r="U89" s="51"/>
      <c r="V89" s="51" t="n">
        <f aca="false">S89+(T89*0.05)+(U89/240)</f>
        <v>179</v>
      </c>
      <c r="W89" s="51" t="n">
        <f aca="false">M89*R89</f>
        <v>179.2</v>
      </c>
      <c r="X89" s="51" t="n">
        <f aca="false">V89-W89</f>
        <v>-0.199999999999989</v>
      </c>
      <c r="Y89" s="16"/>
      <c r="Z89" s="16"/>
    </row>
    <row r="90" customFormat="false" ht="15" hidden="false" customHeight="false" outlineLevel="0" collapsed="false">
      <c r="A90" s="0" t="n">
        <v>35</v>
      </c>
      <c r="B90" s="16" t="s">
        <v>45</v>
      </c>
      <c r="C90" s="16" t="s">
        <v>46</v>
      </c>
      <c r="D90" s="16" t="s">
        <v>47</v>
      </c>
      <c r="E90" s="52" t="n">
        <v>1789</v>
      </c>
      <c r="F90" s="17" t="s">
        <v>48</v>
      </c>
      <c r="G90" s="17" t="s">
        <v>48</v>
      </c>
      <c r="H90" s="17" t="n">
        <v>3</v>
      </c>
      <c r="I90" s="16" t="s">
        <v>58</v>
      </c>
      <c r="J90" s="59" t="s">
        <v>352</v>
      </c>
      <c r="K90" s="54" t="s">
        <v>30</v>
      </c>
      <c r="L90" s="54"/>
      <c r="M90" s="51" t="n">
        <f aca="false">4245/100</f>
        <v>42.45</v>
      </c>
      <c r="N90" s="55" t="s">
        <v>51</v>
      </c>
      <c r="O90" s="51" t="n">
        <v>32</v>
      </c>
      <c r="P90" s="51"/>
      <c r="Q90" s="56"/>
      <c r="R90" s="57" t="n">
        <f aca="false">O90+(0.05*P90)+(Q90/240)</f>
        <v>32</v>
      </c>
      <c r="S90" s="51" t="n">
        <v>1358</v>
      </c>
      <c r="T90" s="51"/>
      <c r="U90" s="51"/>
      <c r="V90" s="51" t="n">
        <f aca="false">S90+(T90*0.05)+(U90/240)</f>
        <v>1358</v>
      </c>
      <c r="W90" s="51" t="n">
        <f aca="false">M90*R90</f>
        <v>1358.4</v>
      </c>
      <c r="X90" s="51" t="n">
        <f aca="false">V90-W90</f>
        <v>-0.400000000000091</v>
      </c>
      <c r="Y90" s="16"/>
      <c r="Z90" s="16"/>
    </row>
    <row r="91" customFormat="false" ht="15" hidden="false" customHeight="false" outlineLevel="0" collapsed="false">
      <c r="A91" s="0" t="n">
        <v>36</v>
      </c>
      <c r="B91" s="16" t="s">
        <v>45</v>
      </c>
      <c r="C91" s="16" t="s">
        <v>46</v>
      </c>
      <c r="D91" s="16" t="s">
        <v>47</v>
      </c>
      <c r="E91" s="52" t="n">
        <v>1789</v>
      </c>
      <c r="F91" s="17" t="s">
        <v>48</v>
      </c>
      <c r="G91" s="17" t="s">
        <v>48</v>
      </c>
      <c r="H91" s="17" t="n">
        <v>3</v>
      </c>
      <c r="I91" s="16" t="s">
        <v>58</v>
      </c>
      <c r="J91" s="59" t="s">
        <v>353</v>
      </c>
      <c r="K91" s="54" t="s">
        <v>23</v>
      </c>
      <c r="L91" s="54"/>
      <c r="M91" s="51" t="n">
        <f aca="false">850/100</f>
        <v>8.5</v>
      </c>
      <c r="N91" s="55" t="s">
        <v>51</v>
      </c>
      <c r="O91" s="51" t="n">
        <v>36</v>
      </c>
      <c r="P91" s="51"/>
      <c r="Q91" s="56"/>
      <c r="R91" s="57" t="n">
        <f aca="false">O91+(0.05*P91)+(Q91/240)</f>
        <v>36</v>
      </c>
      <c r="S91" s="51" t="n">
        <v>306</v>
      </c>
      <c r="T91" s="51"/>
      <c r="U91" s="51"/>
      <c r="V91" s="51" t="n">
        <f aca="false">S91+(T91*0.05)+(U91/240)</f>
        <v>306</v>
      </c>
      <c r="W91" s="51" t="n">
        <f aca="false">M91*R91</f>
        <v>306</v>
      </c>
      <c r="X91" s="51" t="n">
        <f aca="false">V91-W91</f>
        <v>0</v>
      </c>
      <c r="Y91" s="16"/>
      <c r="Z91" s="16"/>
    </row>
    <row r="92" customFormat="false" ht="15" hidden="false" customHeight="false" outlineLevel="0" collapsed="false">
      <c r="A92" s="0" t="n">
        <v>36</v>
      </c>
      <c r="B92" s="16" t="s">
        <v>45</v>
      </c>
      <c r="C92" s="16" t="s">
        <v>46</v>
      </c>
      <c r="D92" s="16" t="s">
        <v>47</v>
      </c>
      <c r="E92" s="52" t="n">
        <v>1789</v>
      </c>
      <c r="F92" s="17" t="s">
        <v>48</v>
      </c>
      <c r="G92" s="17" t="s">
        <v>48</v>
      </c>
      <c r="H92" s="17" t="n">
        <v>3</v>
      </c>
      <c r="I92" s="16" t="s">
        <v>58</v>
      </c>
      <c r="J92" s="59" t="s">
        <v>353</v>
      </c>
      <c r="K92" s="54" t="s">
        <v>24</v>
      </c>
      <c r="L92" s="54"/>
      <c r="M92" s="51" t="n">
        <f aca="false">1990/100</f>
        <v>19.9</v>
      </c>
      <c r="N92" s="55" t="s">
        <v>51</v>
      </c>
      <c r="O92" s="51" t="n">
        <v>36</v>
      </c>
      <c r="P92" s="51"/>
      <c r="Q92" s="56"/>
      <c r="R92" s="57" t="n">
        <f aca="false">O92+(0.05*P92)+(Q92/240)</f>
        <v>36</v>
      </c>
      <c r="S92" s="51" t="n">
        <v>716</v>
      </c>
      <c r="T92" s="51"/>
      <c r="U92" s="51"/>
      <c r="V92" s="51" t="n">
        <f aca="false">S92+(T92*0.05)+(U92/240)</f>
        <v>716</v>
      </c>
      <c r="W92" s="51" t="n">
        <f aca="false">M92*R92</f>
        <v>716.4</v>
      </c>
      <c r="X92" s="51" t="n">
        <f aca="false">V92-W92</f>
        <v>-0.399999999999977</v>
      </c>
      <c r="Y92" s="16"/>
      <c r="Z92" s="16"/>
    </row>
    <row r="93" customFormat="false" ht="15" hidden="false" customHeight="false" outlineLevel="0" collapsed="false">
      <c r="A93" s="0" t="n">
        <v>36</v>
      </c>
      <c r="B93" s="16" t="s">
        <v>45</v>
      </c>
      <c r="C93" s="16" t="s">
        <v>46</v>
      </c>
      <c r="D93" s="16" t="s">
        <v>47</v>
      </c>
      <c r="E93" s="52" t="n">
        <v>1789</v>
      </c>
      <c r="F93" s="17" t="s">
        <v>48</v>
      </c>
      <c r="G93" s="17" t="s">
        <v>48</v>
      </c>
      <c r="H93" s="17" t="n">
        <v>3</v>
      </c>
      <c r="I93" s="16" t="s">
        <v>58</v>
      </c>
      <c r="J93" s="59" t="s">
        <v>353</v>
      </c>
      <c r="K93" s="54" t="s">
        <v>28</v>
      </c>
      <c r="L93" s="54"/>
      <c r="M93" s="51" t="n">
        <f aca="false">1190/100</f>
        <v>11.9</v>
      </c>
      <c r="N93" s="55" t="s">
        <v>51</v>
      </c>
      <c r="O93" s="51" t="n">
        <v>36</v>
      </c>
      <c r="P93" s="51"/>
      <c r="Q93" s="56"/>
      <c r="R93" s="57" t="n">
        <f aca="false">O93+(0.05*P93)+(Q93/240)</f>
        <v>36</v>
      </c>
      <c r="S93" s="51" t="n">
        <v>428</v>
      </c>
      <c r="T93" s="51"/>
      <c r="U93" s="51"/>
      <c r="V93" s="51" t="n">
        <f aca="false">S93+(T93*0.05)+(U93/240)</f>
        <v>428</v>
      </c>
      <c r="W93" s="51" t="n">
        <f aca="false">M93*R93</f>
        <v>428.4</v>
      </c>
      <c r="X93" s="51" t="n">
        <f aca="false">V93-W93</f>
        <v>-0.400000000000034</v>
      </c>
      <c r="Y93" s="16"/>
      <c r="Z93" s="16"/>
    </row>
    <row r="94" customFormat="false" ht="15" hidden="false" customHeight="false" outlineLevel="0" collapsed="false">
      <c r="A94" s="0" t="n">
        <v>36</v>
      </c>
      <c r="B94" s="16" t="s">
        <v>45</v>
      </c>
      <c r="C94" s="16" t="s">
        <v>46</v>
      </c>
      <c r="D94" s="16" t="s">
        <v>47</v>
      </c>
      <c r="E94" s="52" t="n">
        <v>1789</v>
      </c>
      <c r="F94" s="17" t="s">
        <v>48</v>
      </c>
      <c r="G94" s="17" t="s">
        <v>48</v>
      </c>
      <c r="H94" s="17" t="n">
        <v>3</v>
      </c>
      <c r="I94" s="16" t="s">
        <v>58</v>
      </c>
      <c r="J94" s="59" t="s">
        <v>353</v>
      </c>
      <c r="K94" s="54" t="s">
        <v>29</v>
      </c>
      <c r="L94" s="54"/>
      <c r="M94" s="51" t="n">
        <f aca="false">698/100</f>
        <v>6.98</v>
      </c>
      <c r="N94" s="55" t="s">
        <v>51</v>
      </c>
      <c r="O94" s="51" t="n">
        <v>36</v>
      </c>
      <c r="P94" s="51"/>
      <c r="Q94" s="56"/>
      <c r="R94" s="57" t="n">
        <f aca="false">O94+(0.05*P94)+(Q94/240)</f>
        <v>36</v>
      </c>
      <c r="S94" s="51" t="n">
        <v>251</v>
      </c>
      <c r="T94" s="51"/>
      <c r="U94" s="51"/>
      <c r="V94" s="51" t="n">
        <f aca="false">S94+(T94*0.05)+(U94/240)</f>
        <v>251</v>
      </c>
      <c r="W94" s="51" t="n">
        <f aca="false">M94*R94</f>
        <v>251.28</v>
      </c>
      <c r="X94" s="51" t="n">
        <f aca="false">V94-W94</f>
        <v>-0.28000000000003</v>
      </c>
      <c r="Y94" s="16"/>
      <c r="Z94" s="16"/>
    </row>
    <row r="95" customFormat="false" ht="15" hidden="false" customHeight="false" outlineLevel="0" collapsed="false">
      <c r="A95" s="0" t="n">
        <v>36</v>
      </c>
      <c r="B95" s="16" t="s">
        <v>45</v>
      </c>
      <c r="C95" s="16" t="s">
        <v>46</v>
      </c>
      <c r="D95" s="16" t="s">
        <v>47</v>
      </c>
      <c r="E95" s="52" t="n">
        <v>1789</v>
      </c>
      <c r="F95" s="17" t="s">
        <v>48</v>
      </c>
      <c r="G95" s="17" t="s">
        <v>48</v>
      </c>
      <c r="H95" s="17" t="n">
        <v>3</v>
      </c>
      <c r="I95" s="16" t="s">
        <v>58</v>
      </c>
      <c r="J95" s="59" t="s">
        <v>353</v>
      </c>
      <c r="K95" s="54" t="s">
        <v>30</v>
      </c>
      <c r="L95" s="54"/>
      <c r="M95" s="51" t="n">
        <f aca="false">1210/100</f>
        <v>12.1</v>
      </c>
      <c r="N95" s="55" t="s">
        <v>51</v>
      </c>
      <c r="O95" s="51" t="n">
        <v>36</v>
      </c>
      <c r="P95" s="51"/>
      <c r="Q95" s="56"/>
      <c r="R95" s="57" t="n">
        <f aca="false">O95+(0.05*P95)+(Q95/240)</f>
        <v>36</v>
      </c>
      <c r="S95" s="51" t="n">
        <v>436</v>
      </c>
      <c r="T95" s="51"/>
      <c r="U95" s="51"/>
      <c r="V95" s="51" t="n">
        <f aca="false">S95+(T95*0.05)+(U95/240)</f>
        <v>436</v>
      </c>
      <c r="W95" s="51" t="n">
        <f aca="false">M95*R95</f>
        <v>435.6</v>
      </c>
      <c r="X95" s="51" t="n">
        <f aca="false">V95-W95</f>
        <v>0.400000000000034</v>
      </c>
      <c r="Y95" s="16"/>
      <c r="Z95" s="16"/>
    </row>
    <row r="96" customFormat="false" ht="15" hidden="false" customHeight="false" outlineLevel="0" collapsed="false">
      <c r="A96" s="0" t="n">
        <v>36</v>
      </c>
      <c r="B96" s="16" t="s">
        <v>45</v>
      </c>
      <c r="C96" s="16" t="s">
        <v>46</v>
      </c>
      <c r="D96" s="16" t="s">
        <v>47</v>
      </c>
      <c r="E96" s="52" t="n">
        <v>1789</v>
      </c>
      <c r="F96" s="17" t="s">
        <v>48</v>
      </c>
      <c r="G96" s="17" t="s">
        <v>48</v>
      </c>
      <c r="H96" s="17" t="n">
        <v>3</v>
      </c>
      <c r="I96" s="16" t="s">
        <v>58</v>
      </c>
      <c r="J96" s="59" t="s">
        <v>353</v>
      </c>
      <c r="K96" s="54" t="s">
        <v>31</v>
      </c>
      <c r="L96" s="54"/>
      <c r="M96" s="51" t="n">
        <f aca="false">11150/100</f>
        <v>111.5</v>
      </c>
      <c r="N96" s="55" t="s">
        <v>51</v>
      </c>
      <c r="O96" s="51" t="n">
        <v>36</v>
      </c>
      <c r="P96" s="51"/>
      <c r="Q96" s="56"/>
      <c r="R96" s="57" t="n">
        <f aca="false">O96+(0.05*P96)+(Q96/240)</f>
        <v>36</v>
      </c>
      <c r="S96" s="51" t="n">
        <v>4014</v>
      </c>
      <c r="T96" s="51"/>
      <c r="U96" s="51"/>
      <c r="V96" s="51" t="n">
        <f aca="false">S96+(T96*0.05)+(U96/240)</f>
        <v>4014</v>
      </c>
      <c r="W96" s="51" t="n">
        <f aca="false">M96*R96</f>
        <v>4014</v>
      </c>
      <c r="X96" s="51" t="n">
        <f aca="false">V96-W96</f>
        <v>0</v>
      </c>
      <c r="Y96" s="16"/>
      <c r="Z96" s="16"/>
    </row>
    <row r="97" customFormat="false" ht="15" hidden="false" customHeight="false" outlineLevel="0" collapsed="false">
      <c r="A97" s="0" t="n">
        <v>37</v>
      </c>
      <c r="B97" s="16" t="s">
        <v>45</v>
      </c>
      <c r="C97" s="16" t="s">
        <v>46</v>
      </c>
      <c r="D97" s="16" t="s">
        <v>47</v>
      </c>
      <c r="E97" s="52" t="n">
        <v>1789</v>
      </c>
      <c r="F97" s="17" t="s">
        <v>48</v>
      </c>
      <c r="G97" s="17" t="s">
        <v>48</v>
      </c>
      <c r="H97" s="17" t="n">
        <v>3</v>
      </c>
      <c r="I97" s="16" t="s">
        <v>78</v>
      </c>
      <c r="J97" s="53" t="s">
        <v>354</v>
      </c>
      <c r="K97" s="54" t="s">
        <v>22</v>
      </c>
      <c r="L97" s="54"/>
      <c r="M97" s="51" t="n">
        <f aca="false">55500/100</f>
        <v>555</v>
      </c>
      <c r="N97" s="55" t="s">
        <v>51</v>
      </c>
      <c r="O97" s="51" t="n">
        <v>13</v>
      </c>
      <c r="P97" s="51"/>
      <c r="Q97" s="56"/>
      <c r="R97" s="57" t="n">
        <f aca="false">O97+(0.05*P97)+(Q97/240)</f>
        <v>13</v>
      </c>
      <c r="S97" s="51" t="n">
        <v>7215</v>
      </c>
      <c r="T97" s="51"/>
      <c r="U97" s="51"/>
      <c r="V97" s="51" t="n">
        <f aca="false">S97+(T97*0.05)+(U97/240)</f>
        <v>7215</v>
      </c>
      <c r="W97" s="51" t="n">
        <f aca="false">M97*R97</f>
        <v>7215</v>
      </c>
      <c r="X97" s="51" t="n">
        <f aca="false">V97-W97</f>
        <v>0</v>
      </c>
      <c r="Y97" s="16"/>
      <c r="Z97" s="16"/>
    </row>
    <row r="98" customFormat="false" ht="15" hidden="false" customHeight="false" outlineLevel="0" collapsed="false">
      <c r="A98" s="0" t="n">
        <v>37</v>
      </c>
      <c r="B98" s="16" t="s">
        <v>45</v>
      </c>
      <c r="C98" s="16" t="s">
        <v>46</v>
      </c>
      <c r="D98" s="16" t="s">
        <v>47</v>
      </c>
      <c r="E98" s="52" t="n">
        <v>1789</v>
      </c>
      <c r="F98" s="17" t="s">
        <v>48</v>
      </c>
      <c r="G98" s="17" t="s">
        <v>48</v>
      </c>
      <c r="H98" s="17" t="n">
        <v>3</v>
      </c>
      <c r="I98" s="16" t="s">
        <v>78</v>
      </c>
      <c r="J98" s="53" t="s">
        <v>354</v>
      </c>
      <c r="K98" s="54" t="s">
        <v>23</v>
      </c>
      <c r="L98" s="54"/>
      <c r="M98" s="51" t="n">
        <f aca="false">29250/100</f>
        <v>292.5</v>
      </c>
      <c r="N98" s="55" t="s">
        <v>51</v>
      </c>
      <c r="O98" s="51" t="n">
        <v>13</v>
      </c>
      <c r="P98" s="51"/>
      <c r="Q98" s="56"/>
      <c r="R98" s="57" t="n">
        <f aca="false">O98+(0.05*P98)+(Q98/240)</f>
        <v>13</v>
      </c>
      <c r="S98" s="51" t="n">
        <v>3802</v>
      </c>
      <c r="T98" s="51"/>
      <c r="U98" s="51"/>
      <c r="V98" s="51" t="n">
        <f aca="false">S98+(T98*0.05)+(U98/240)</f>
        <v>3802</v>
      </c>
      <c r="W98" s="51" t="n">
        <f aca="false">M98*R98</f>
        <v>3802.5</v>
      </c>
      <c r="X98" s="51" t="n">
        <f aca="false">V98-W98</f>
        <v>-0.5</v>
      </c>
      <c r="Y98" s="16"/>
      <c r="Z98" s="16"/>
    </row>
    <row r="99" customFormat="false" ht="15" hidden="false" customHeight="false" outlineLevel="0" collapsed="false">
      <c r="A99" s="0" t="n">
        <v>37</v>
      </c>
      <c r="B99" s="16" t="s">
        <v>45</v>
      </c>
      <c r="C99" s="16" t="s">
        <v>46</v>
      </c>
      <c r="D99" s="16" t="s">
        <v>47</v>
      </c>
      <c r="E99" s="52" t="n">
        <v>1789</v>
      </c>
      <c r="F99" s="17" t="s">
        <v>48</v>
      </c>
      <c r="G99" s="17" t="s">
        <v>48</v>
      </c>
      <c r="H99" s="17" t="n">
        <v>3</v>
      </c>
      <c r="I99" s="16" t="s">
        <v>78</v>
      </c>
      <c r="J99" s="53" t="s">
        <v>354</v>
      </c>
      <c r="K99" s="54" t="s">
        <v>28</v>
      </c>
      <c r="L99" s="54"/>
      <c r="M99" s="51" t="n">
        <f aca="false">20200/100</f>
        <v>202</v>
      </c>
      <c r="N99" s="55" t="s">
        <v>51</v>
      </c>
      <c r="O99" s="51" t="n">
        <v>13</v>
      </c>
      <c r="P99" s="51"/>
      <c r="Q99" s="56"/>
      <c r="R99" s="57" t="n">
        <f aca="false">O99+(0.05*P99)+(Q99/240)</f>
        <v>13</v>
      </c>
      <c r="S99" s="51" t="n">
        <v>2626</v>
      </c>
      <c r="T99" s="51"/>
      <c r="U99" s="51"/>
      <c r="V99" s="51" t="n">
        <f aca="false">S99+(T99*0.05)+(U99/240)</f>
        <v>2626</v>
      </c>
      <c r="W99" s="51" t="n">
        <f aca="false">M99*R99</f>
        <v>2626</v>
      </c>
      <c r="X99" s="51" t="n">
        <f aca="false">V99-W99</f>
        <v>0</v>
      </c>
      <c r="Y99" s="16"/>
      <c r="Z99" s="16"/>
    </row>
    <row r="100" customFormat="false" ht="15" hidden="false" customHeight="false" outlineLevel="0" collapsed="false">
      <c r="A100" s="0" t="n">
        <v>37</v>
      </c>
      <c r="B100" s="16" t="s">
        <v>45</v>
      </c>
      <c r="C100" s="16" t="s">
        <v>46</v>
      </c>
      <c r="D100" s="16" t="s">
        <v>47</v>
      </c>
      <c r="E100" s="52" t="n">
        <v>1789</v>
      </c>
      <c r="F100" s="17" t="s">
        <v>48</v>
      </c>
      <c r="G100" s="17" t="s">
        <v>48</v>
      </c>
      <c r="H100" s="17" t="n">
        <v>3</v>
      </c>
      <c r="I100" s="16" t="s">
        <v>78</v>
      </c>
      <c r="J100" s="53" t="s">
        <v>354</v>
      </c>
      <c r="K100" s="54" t="s">
        <v>30</v>
      </c>
      <c r="L100" s="54"/>
      <c r="M100" s="51" t="n">
        <f aca="false">22817/100</f>
        <v>228.17</v>
      </c>
      <c r="N100" s="55" t="s">
        <v>51</v>
      </c>
      <c r="O100" s="51" t="n">
        <v>13</v>
      </c>
      <c r="P100" s="51"/>
      <c r="Q100" s="56"/>
      <c r="R100" s="57" t="n">
        <f aca="false">O100+(0.05*P100)+(Q100/240)</f>
        <v>13</v>
      </c>
      <c r="S100" s="51" t="n">
        <v>2966</v>
      </c>
      <c r="T100" s="51"/>
      <c r="U100" s="51"/>
      <c r="V100" s="51" t="n">
        <f aca="false">S100+(T100*0.05)+(U100/240)</f>
        <v>2966</v>
      </c>
      <c r="W100" s="51" t="n">
        <f aca="false">M100*R100</f>
        <v>2966.21</v>
      </c>
      <c r="X100" s="51" t="n">
        <f aca="false">V100-W100</f>
        <v>-0.210000000000036</v>
      </c>
      <c r="Y100" s="16"/>
      <c r="Z100" s="16"/>
    </row>
    <row r="101" customFormat="false" ht="15" hidden="false" customHeight="false" outlineLevel="0" collapsed="false">
      <c r="A101" s="0" t="n">
        <v>38</v>
      </c>
      <c r="B101" s="16" t="s">
        <v>45</v>
      </c>
      <c r="C101" s="16" t="s">
        <v>46</v>
      </c>
      <c r="D101" s="16" t="s">
        <v>47</v>
      </c>
      <c r="E101" s="52" t="n">
        <v>1789</v>
      </c>
      <c r="F101" s="17" t="s">
        <v>48</v>
      </c>
      <c r="G101" s="17" t="s">
        <v>48</v>
      </c>
      <c r="H101" s="17" t="n">
        <v>3</v>
      </c>
      <c r="I101" s="16" t="s">
        <v>58</v>
      </c>
      <c r="J101" s="53" t="s">
        <v>355</v>
      </c>
      <c r="K101" s="54" t="s">
        <v>22</v>
      </c>
      <c r="L101" s="54"/>
      <c r="M101" s="51" t="n">
        <v>10910</v>
      </c>
      <c r="N101" s="55" t="s">
        <v>57</v>
      </c>
      <c r="O101" s="51"/>
      <c r="P101" s="51" t="n">
        <v>25</v>
      </c>
      <c r="Q101" s="56"/>
      <c r="R101" s="57" t="n">
        <f aca="false">O101+(0.05*P101)+(Q101/240)</f>
        <v>1.25</v>
      </c>
      <c r="S101" s="51" t="n">
        <v>13167</v>
      </c>
      <c r="T101" s="51"/>
      <c r="U101" s="51"/>
      <c r="V101" s="51" t="n">
        <f aca="false">S101+(T101*0.05)+(U101/240)</f>
        <v>13167</v>
      </c>
      <c r="W101" s="51" t="n">
        <f aca="false">M101*R101</f>
        <v>13637.5</v>
      </c>
      <c r="X101" s="51" t="n">
        <f aca="false">V101-W101</f>
        <v>-470.5</v>
      </c>
      <c r="Y101" s="16"/>
      <c r="Z101" s="16"/>
    </row>
    <row r="102" customFormat="false" ht="15" hidden="false" customHeight="false" outlineLevel="0" collapsed="false">
      <c r="A102" s="0" t="n">
        <v>38</v>
      </c>
      <c r="B102" s="16" t="s">
        <v>45</v>
      </c>
      <c r="C102" s="16" t="s">
        <v>46</v>
      </c>
      <c r="D102" s="16" t="s">
        <v>47</v>
      </c>
      <c r="E102" s="52" t="n">
        <v>1789</v>
      </c>
      <c r="F102" s="17" t="s">
        <v>48</v>
      </c>
      <c r="G102" s="17" t="s">
        <v>48</v>
      </c>
      <c r="H102" s="17" t="n">
        <v>3</v>
      </c>
      <c r="I102" s="16" t="s">
        <v>58</v>
      </c>
      <c r="J102" s="53" t="s">
        <v>355</v>
      </c>
      <c r="K102" s="54" t="s">
        <v>23</v>
      </c>
      <c r="L102" s="54"/>
      <c r="M102" s="51" t="n">
        <v>520</v>
      </c>
      <c r="N102" s="55" t="s">
        <v>57</v>
      </c>
      <c r="O102" s="51"/>
      <c r="P102" s="51" t="n">
        <v>25</v>
      </c>
      <c r="Q102" s="56"/>
      <c r="R102" s="57" t="n">
        <f aca="false">O102+(0.05*P102)+(Q102/240)</f>
        <v>1.25</v>
      </c>
      <c r="S102" s="51" t="n">
        <v>650</v>
      </c>
      <c r="T102" s="51"/>
      <c r="U102" s="51"/>
      <c r="V102" s="51" t="n">
        <f aca="false">S102+(T102*0.05)+(U102/240)</f>
        <v>650</v>
      </c>
      <c r="W102" s="51" t="n">
        <f aca="false">M102*R102</f>
        <v>650</v>
      </c>
      <c r="X102" s="51" t="n">
        <f aca="false">V102-W102</f>
        <v>0</v>
      </c>
      <c r="Y102" s="16"/>
      <c r="Z102" s="16"/>
    </row>
    <row r="103" customFormat="false" ht="15" hidden="false" customHeight="false" outlineLevel="0" collapsed="false">
      <c r="A103" s="0" t="n">
        <v>38</v>
      </c>
      <c r="B103" s="16" t="s">
        <v>45</v>
      </c>
      <c r="C103" s="16" t="s">
        <v>46</v>
      </c>
      <c r="D103" s="16" t="s">
        <v>47</v>
      </c>
      <c r="E103" s="52" t="n">
        <v>1789</v>
      </c>
      <c r="F103" s="17" t="s">
        <v>48</v>
      </c>
      <c r="G103" s="17" t="s">
        <v>48</v>
      </c>
      <c r="H103" s="17" t="n">
        <v>3</v>
      </c>
      <c r="I103" s="16" t="s">
        <v>58</v>
      </c>
      <c r="J103" s="53" t="s">
        <v>355</v>
      </c>
      <c r="K103" s="54" t="s">
        <v>24</v>
      </c>
      <c r="L103" s="54"/>
      <c r="M103" s="51" t="n">
        <v>1495</v>
      </c>
      <c r="N103" s="55" t="s">
        <v>57</v>
      </c>
      <c r="O103" s="51"/>
      <c r="P103" s="51" t="n">
        <v>25</v>
      </c>
      <c r="Q103" s="56"/>
      <c r="R103" s="57" t="n">
        <f aca="false">O103+(0.05*P103)+(Q103/240)</f>
        <v>1.25</v>
      </c>
      <c r="S103" s="51" t="n">
        <v>1869</v>
      </c>
      <c r="T103" s="51"/>
      <c r="U103" s="51"/>
      <c r="V103" s="51" t="n">
        <f aca="false">S103+(T103*0.05)+(U103/240)</f>
        <v>1869</v>
      </c>
      <c r="W103" s="51" t="n">
        <f aca="false">M103*R103</f>
        <v>1868.75</v>
      </c>
      <c r="X103" s="51" t="n">
        <f aca="false">V103-W103</f>
        <v>0.25</v>
      </c>
      <c r="Y103" s="16"/>
      <c r="Z103" s="16"/>
    </row>
    <row r="104" customFormat="false" ht="15" hidden="false" customHeight="false" outlineLevel="0" collapsed="false">
      <c r="A104" s="0" t="n">
        <v>38</v>
      </c>
      <c r="B104" s="16" t="s">
        <v>45</v>
      </c>
      <c r="C104" s="16" t="s">
        <v>46</v>
      </c>
      <c r="D104" s="16" t="s">
        <v>47</v>
      </c>
      <c r="E104" s="52" t="n">
        <v>1789</v>
      </c>
      <c r="F104" s="17" t="s">
        <v>48</v>
      </c>
      <c r="G104" s="17" t="s">
        <v>48</v>
      </c>
      <c r="H104" s="17" t="n">
        <v>3</v>
      </c>
      <c r="I104" s="16" t="s">
        <v>58</v>
      </c>
      <c r="J104" s="53" t="s">
        <v>355</v>
      </c>
      <c r="K104" s="54" t="s">
        <v>28</v>
      </c>
      <c r="L104" s="54"/>
      <c r="M104" s="51" t="n">
        <v>300</v>
      </c>
      <c r="N104" s="55" t="s">
        <v>57</v>
      </c>
      <c r="O104" s="51"/>
      <c r="P104" s="51" t="n">
        <v>25</v>
      </c>
      <c r="Q104" s="56"/>
      <c r="R104" s="57" t="n">
        <f aca="false">O104+(0.05*P104)+(Q104/240)</f>
        <v>1.25</v>
      </c>
      <c r="S104" s="51" t="n">
        <v>375</v>
      </c>
      <c r="T104" s="51"/>
      <c r="U104" s="51"/>
      <c r="V104" s="51" t="n">
        <f aca="false">S104+(T104*0.05)+(U104/240)</f>
        <v>375</v>
      </c>
      <c r="W104" s="51" t="n">
        <f aca="false">M104*R104</f>
        <v>375</v>
      </c>
      <c r="X104" s="51" t="n">
        <f aca="false">V104-W104</f>
        <v>0</v>
      </c>
      <c r="Y104" s="16"/>
      <c r="Z104" s="16"/>
    </row>
    <row r="105" customFormat="false" ht="15" hidden="false" customHeight="false" outlineLevel="0" collapsed="false">
      <c r="A105" s="0" t="n">
        <v>38</v>
      </c>
      <c r="B105" s="16" t="s">
        <v>45</v>
      </c>
      <c r="C105" s="16" t="s">
        <v>46</v>
      </c>
      <c r="D105" s="16" t="s">
        <v>47</v>
      </c>
      <c r="E105" s="52" t="n">
        <v>1789</v>
      </c>
      <c r="F105" s="17" t="s">
        <v>48</v>
      </c>
      <c r="G105" s="17" t="s">
        <v>48</v>
      </c>
      <c r="H105" s="17" t="n">
        <v>3</v>
      </c>
      <c r="I105" s="16" t="s">
        <v>58</v>
      </c>
      <c r="J105" s="53" t="s">
        <v>355</v>
      </c>
      <c r="K105" s="54" t="s">
        <v>29</v>
      </c>
      <c r="L105" s="54"/>
      <c r="M105" s="51" t="n">
        <v>808</v>
      </c>
      <c r="N105" s="55" t="s">
        <v>57</v>
      </c>
      <c r="O105" s="51"/>
      <c r="P105" s="51" t="n">
        <v>25</v>
      </c>
      <c r="Q105" s="56"/>
      <c r="R105" s="57" t="n">
        <f aca="false">O105+(0.05*P105)+(Q105/240)</f>
        <v>1.25</v>
      </c>
      <c r="S105" s="51" t="n">
        <v>1010</v>
      </c>
      <c r="T105" s="51"/>
      <c r="U105" s="51"/>
      <c r="V105" s="51" t="n">
        <f aca="false">S105+(T105*0.05)+(U105/240)</f>
        <v>1010</v>
      </c>
      <c r="W105" s="51" t="n">
        <f aca="false">M105*R105</f>
        <v>1010</v>
      </c>
      <c r="X105" s="51" t="n">
        <f aca="false">V105-W105</f>
        <v>0</v>
      </c>
      <c r="Y105" s="16"/>
      <c r="Z105" s="16"/>
    </row>
    <row r="106" customFormat="false" ht="15" hidden="false" customHeight="false" outlineLevel="0" collapsed="false">
      <c r="A106" s="0" t="n">
        <v>38</v>
      </c>
      <c r="B106" s="16" t="s">
        <v>45</v>
      </c>
      <c r="C106" s="16" t="s">
        <v>46</v>
      </c>
      <c r="D106" s="16" t="s">
        <v>47</v>
      </c>
      <c r="E106" s="52" t="n">
        <v>1789</v>
      </c>
      <c r="F106" s="17" t="s">
        <v>48</v>
      </c>
      <c r="G106" s="17" t="s">
        <v>48</v>
      </c>
      <c r="H106" s="17" t="n">
        <v>3</v>
      </c>
      <c r="I106" s="16" t="s">
        <v>58</v>
      </c>
      <c r="J106" s="53" t="s">
        <v>355</v>
      </c>
      <c r="K106" s="54" t="s">
        <v>30</v>
      </c>
      <c r="L106" s="54"/>
      <c r="M106" s="51" t="n">
        <v>1676</v>
      </c>
      <c r="N106" s="55" t="s">
        <v>57</v>
      </c>
      <c r="O106" s="51"/>
      <c r="P106" s="51" t="n">
        <v>25</v>
      </c>
      <c r="Q106" s="56"/>
      <c r="R106" s="57" t="n">
        <f aca="false">O106+(0.05*P106)+(Q106/240)</f>
        <v>1.25</v>
      </c>
      <c r="S106" s="51" t="n">
        <v>2095</v>
      </c>
      <c r="T106" s="51"/>
      <c r="U106" s="51"/>
      <c r="V106" s="51" t="n">
        <f aca="false">S106+(T106*0.05)+(U106/240)</f>
        <v>2095</v>
      </c>
      <c r="W106" s="51" t="n">
        <f aca="false">M106*R106</f>
        <v>2095</v>
      </c>
      <c r="X106" s="51" t="n">
        <f aca="false">V106-W106</f>
        <v>0</v>
      </c>
      <c r="Y106" s="16"/>
      <c r="Z106" s="16"/>
    </row>
    <row r="107" customFormat="false" ht="15" hidden="false" customHeight="false" outlineLevel="0" collapsed="false">
      <c r="A107" s="0" t="n">
        <v>38</v>
      </c>
      <c r="B107" s="16" t="s">
        <v>45</v>
      </c>
      <c r="C107" s="16" t="s">
        <v>46</v>
      </c>
      <c r="D107" s="16" t="s">
        <v>47</v>
      </c>
      <c r="E107" s="52" t="n">
        <v>1789</v>
      </c>
      <c r="F107" s="17" t="s">
        <v>48</v>
      </c>
      <c r="G107" s="17" t="s">
        <v>48</v>
      </c>
      <c r="H107" s="17" t="n">
        <v>3</v>
      </c>
      <c r="I107" s="16" t="s">
        <v>58</v>
      </c>
      <c r="J107" s="53" t="s">
        <v>355</v>
      </c>
      <c r="K107" s="54" t="s">
        <v>31</v>
      </c>
      <c r="L107" s="54"/>
      <c r="M107" s="51" t="n">
        <v>1955</v>
      </c>
      <c r="N107" s="55" t="s">
        <v>57</v>
      </c>
      <c r="O107" s="51"/>
      <c r="P107" s="51" t="n">
        <v>25</v>
      </c>
      <c r="Q107" s="56"/>
      <c r="R107" s="57" t="n">
        <f aca="false">O107+(0.05*P107)+(Q107/240)</f>
        <v>1.25</v>
      </c>
      <c r="S107" s="51" t="n">
        <v>2444</v>
      </c>
      <c r="T107" s="51"/>
      <c r="U107" s="51"/>
      <c r="V107" s="51" t="n">
        <f aca="false">S107+(T107*0.05)+(U107/240)</f>
        <v>2444</v>
      </c>
      <c r="W107" s="51" t="n">
        <f aca="false">M107*R107</f>
        <v>2443.75</v>
      </c>
      <c r="X107" s="51" t="n">
        <f aca="false">V107-W107</f>
        <v>0.25</v>
      </c>
      <c r="Y107" s="16"/>
      <c r="Z107" s="16"/>
    </row>
    <row r="108" customFormat="false" ht="15" hidden="false" customHeight="false" outlineLevel="0" collapsed="false">
      <c r="A108" s="0" t="n">
        <v>38</v>
      </c>
      <c r="B108" s="16" t="s">
        <v>45</v>
      </c>
      <c r="C108" s="16" t="s">
        <v>46</v>
      </c>
      <c r="D108" s="16" t="s">
        <v>47</v>
      </c>
      <c r="E108" s="52" t="n">
        <v>1789</v>
      </c>
      <c r="F108" s="17" t="s">
        <v>48</v>
      </c>
      <c r="G108" s="17" t="s">
        <v>48</v>
      </c>
      <c r="H108" s="17" t="n">
        <v>3</v>
      </c>
      <c r="I108" s="16" t="s">
        <v>58</v>
      </c>
      <c r="J108" s="53" t="s">
        <v>355</v>
      </c>
      <c r="K108" s="54" t="s">
        <v>32</v>
      </c>
      <c r="L108" s="54"/>
      <c r="M108" s="51" t="n">
        <v>1400</v>
      </c>
      <c r="N108" s="55" t="s">
        <v>57</v>
      </c>
      <c r="O108" s="51"/>
      <c r="P108" s="51" t="n">
        <v>25</v>
      </c>
      <c r="Q108" s="56"/>
      <c r="R108" s="57" t="n">
        <f aca="false">O108+(0.05*P108)+(Q108/240)</f>
        <v>1.25</v>
      </c>
      <c r="S108" s="51" t="n">
        <v>1750</v>
      </c>
      <c r="T108" s="51"/>
      <c r="U108" s="51"/>
      <c r="V108" s="51" t="n">
        <f aca="false">S108+(T108*0.05)+(U108/240)</f>
        <v>1750</v>
      </c>
      <c r="W108" s="51" t="n">
        <f aca="false">M108*R108</f>
        <v>1750</v>
      </c>
      <c r="X108" s="51" t="n">
        <f aca="false">V108-W108</f>
        <v>0</v>
      </c>
      <c r="Y108" s="16"/>
      <c r="Z108" s="16"/>
    </row>
    <row r="109" customFormat="false" ht="15" hidden="false" customHeight="false" outlineLevel="0" collapsed="false">
      <c r="A109" s="0" t="n">
        <v>39</v>
      </c>
      <c r="B109" s="16" t="s">
        <v>45</v>
      </c>
      <c r="C109" s="16" t="s">
        <v>46</v>
      </c>
      <c r="D109" s="16" t="s">
        <v>47</v>
      </c>
      <c r="E109" s="52" t="n">
        <v>1789</v>
      </c>
      <c r="F109" s="17" t="s">
        <v>48</v>
      </c>
      <c r="G109" s="17" t="s">
        <v>48</v>
      </c>
      <c r="H109" s="17" t="n">
        <v>3</v>
      </c>
      <c r="I109" s="16" t="s">
        <v>217</v>
      </c>
      <c r="J109" s="53" t="s">
        <v>356</v>
      </c>
      <c r="K109" s="54" t="s">
        <v>22</v>
      </c>
      <c r="L109" s="54"/>
      <c r="M109" s="51" t="n">
        <f aca="false">106*288</f>
        <v>30528</v>
      </c>
      <c r="N109" s="55" t="s">
        <v>160</v>
      </c>
      <c r="O109" s="51"/>
      <c r="P109" s="51" t="n">
        <v>18</v>
      </c>
      <c r="Q109" s="56"/>
      <c r="R109" s="57" t="n">
        <f aca="false">O109+(0.05*P109)+(Q109/240)</f>
        <v>0.9</v>
      </c>
      <c r="S109" s="51" t="n">
        <v>27475</v>
      </c>
      <c r="T109" s="51"/>
      <c r="U109" s="51"/>
      <c r="V109" s="51" t="n">
        <f aca="false">S109+(T109*0.05)+(U109/240)</f>
        <v>27475</v>
      </c>
      <c r="W109" s="51" t="n">
        <f aca="false">M109*R109</f>
        <v>27475.2</v>
      </c>
      <c r="X109" s="51" t="n">
        <f aca="false">V109-W109</f>
        <v>-0.200000000000728</v>
      </c>
      <c r="Y109" s="16"/>
      <c r="Z109" s="16" t="s">
        <v>357</v>
      </c>
    </row>
    <row r="110" customFormat="false" ht="15" hidden="false" customHeight="false" outlineLevel="0" collapsed="false">
      <c r="A110" s="0" t="n">
        <v>39</v>
      </c>
      <c r="B110" s="16" t="s">
        <v>45</v>
      </c>
      <c r="C110" s="16" t="s">
        <v>46</v>
      </c>
      <c r="D110" s="16" t="s">
        <v>47</v>
      </c>
      <c r="E110" s="52" t="n">
        <v>1789</v>
      </c>
      <c r="F110" s="17" t="s">
        <v>48</v>
      </c>
      <c r="G110" s="17" t="s">
        <v>48</v>
      </c>
      <c r="H110" s="17" t="n">
        <v>3</v>
      </c>
      <c r="I110" s="16" t="s">
        <v>217</v>
      </c>
      <c r="J110" s="53" t="s">
        <v>356</v>
      </c>
      <c r="K110" s="54" t="s">
        <v>28</v>
      </c>
      <c r="L110" s="54"/>
      <c r="M110" s="51" t="n">
        <f aca="false">4*288+184</f>
        <v>1336</v>
      </c>
      <c r="N110" s="55" t="s">
        <v>160</v>
      </c>
      <c r="O110" s="51"/>
      <c r="P110" s="51" t="n">
        <v>18</v>
      </c>
      <c r="Q110" s="56"/>
      <c r="R110" s="57" t="n">
        <f aca="false">O110+(0.05*P110)+(Q110/240)</f>
        <v>0.9</v>
      </c>
      <c r="S110" s="51" t="n">
        <v>1202</v>
      </c>
      <c r="T110" s="51"/>
      <c r="U110" s="51"/>
      <c r="V110" s="51" t="n">
        <f aca="false">S110+(T110*0.05)+(U110/240)</f>
        <v>1202</v>
      </c>
      <c r="W110" s="51" t="n">
        <f aca="false">M110*R110</f>
        <v>1202.4</v>
      </c>
      <c r="X110" s="51" t="n">
        <f aca="false">V110-W110</f>
        <v>-0.400000000000091</v>
      </c>
      <c r="Y110" s="16"/>
      <c r="Z110" s="16" t="s">
        <v>357</v>
      </c>
    </row>
    <row r="111" customFormat="false" ht="15" hidden="false" customHeight="false" outlineLevel="0" collapsed="false">
      <c r="A111" s="0" t="n">
        <v>39</v>
      </c>
      <c r="B111" s="16" t="s">
        <v>45</v>
      </c>
      <c r="C111" s="16" t="s">
        <v>46</v>
      </c>
      <c r="D111" s="16" t="s">
        <v>47</v>
      </c>
      <c r="E111" s="52" t="n">
        <v>1789</v>
      </c>
      <c r="F111" s="17" t="s">
        <v>48</v>
      </c>
      <c r="G111" s="17" t="s">
        <v>48</v>
      </c>
      <c r="H111" s="17" t="n">
        <v>3</v>
      </c>
      <c r="I111" s="16" t="s">
        <v>217</v>
      </c>
      <c r="J111" s="53" t="s">
        <v>356</v>
      </c>
      <c r="K111" s="54" t="s">
        <v>31</v>
      </c>
      <c r="L111" s="54"/>
      <c r="M111" s="51" t="n">
        <f aca="false">77*288+112</f>
        <v>22288</v>
      </c>
      <c r="N111" s="55" t="s">
        <v>160</v>
      </c>
      <c r="O111" s="51"/>
      <c r="P111" s="51" t="n">
        <v>18</v>
      </c>
      <c r="Q111" s="56"/>
      <c r="R111" s="57" t="n">
        <f aca="false">O111+(0.05*P111)+(Q111/240)</f>
        <v>0.9</v>
      </c>
      <c r="S111" s="51" t="n">
        <v>20659</v>
      </c>
      <c r="T111" s="51"/>
      <c r="U111" s="51"/>
      <c r="V111" s="51" t="n">
        <f aca="false">S111+(T111*0.05)+(U111/240)</f>
        <v>20659</v>
      </c>
      <c r="W111" s="51" t="n">
        <f aca="false">M111*R111</f>
        <v>20059.2</v>
      </c>
      <c r="X111" s="51" t="n">
        <f aca="false">V111-W111</f>
        <v>599.799999999999</v>
      </c>
      <c r="Y111" s="16"/>
      <c r="Z111" s="16" t="s">
        <v>357</v>
      </c>
    </row>
    <row r="112" customFormat="false" ht="15" hidden="false" customHeight="false" outlineLevel="0" collapsed="false">
      <c r="A112" s="0" t="n">
        <v>39</v>
      </c>
      <c r="B112" s="16" t="s">
        <v>45</v>
      </c>
      <c r="C112" s="16" t="s">
        <v>46</v>
      </c>
      <c r="D112" s="16" t="s">
        <v>47</v>
      </c>
      <c r="E112" s="52" t="n">
        <v>1789</v>
      </c>
      <c r="F112" s="17" t="s">
        <v>48</v>
      </c>
      <c r="G112" s="17" t="s">
        <v>48</v>
      </c>
      <c r="H112" s="17" t="n">
        <v>3</v>
      </c>
      <c r="I112" s="16" t="s">
        <v>217</v>
      </c>
      <c r="J112" s="53" t="s">
        <v>356</v>
      </c>
      <c r="K112" s="54" t="s">
        <v>32</v>
      </c>
      <c r="L112" s="54"/>
      <c r="M112" s="51" t="n">
        <f aca="false">5*288+16</f>
        <v>1456</v>
      </c>
      <c r="N112" s="55" t="s">
        <v>160</v>
      </c>
      <c r="O112" s="51"/>
      <c r="P112" s="51" t="n">
        <v>18</v>
      </c>
      <c r="Q112" s="56"/>
      <c r="R112" s="57" t="n">
        <f aca="false">O112+(0.05*P112)+(Q112/240)</f>
        <v>0.9</v>
      </c>
      <c r="S112" s="51" t="n">
        <v>1309</v>
      </c>
      <c r="T112" s="51"/>
      <c r="U112" s="51"/>
      <c r="V112" s="51" t="n">
        <f aca="false">S112+(T112*0.05)+(U112/240)</f>
        <v>1309</v>
      </c>
      <c r="W112" s="51" t="n">
        <f aca="false">M112*R112</f>
        <v>1310.4</v>
      </c>
      <c r="X112" s="51" t="n">
        <f aca="false">V112-W112</f>
        <v>-1.40000000000009</v>
      </c>
      <c r="Y112" s="16"/>
      <c r="Z112" s="16" t="s">
        <v>357</v>
      </c>
    </row>
    <row r="113" customFormat="false" ht="15" hidden="false" customHeight="false" outlineLevel="0" collapsed="false">
      <c r="A113" s="0" t="n">
        <v>40</v>
      </c>
      <c r="B113" s="16" t="s">
        <v>45</v>
      </c>
      <c r="C113" s="16" t="s">
        <v>46</v>
      </c>
      <c r="D113" s="16" t="s">
        <v>47</v>
      </c>
      <c r="E113" s="52" t="n">
        <v>1789</v>
      </c>
      <c r="F113" s="17" t="s">
        <v>48</v>
      </c>
      <c r="G113" s="17" t="s">
        <v>48</v>
      </c>
      <c r="H113" s="17" t="n">
        <v>3</v>
      </c>
      <c r="I113" s="16" t="s">
        <v>78</v>
      </c>
      <c r="J113" s="53" t="s">
        <v>358</v>
      </c>
      <c r="K113" s="54" t="s">
        <v>22</v>
      </c>
      <c r="L113" s="54"/>
      <c r="M113" s="51" t="n">
        <f aca="false">1005*288+176</f>
        <v>289616</v>
      </c>
      <c r="N113" s="55" t="s">
        <v>160</v>
      </c>
      <c r="O113" s="51"/>
      <c r="P113" s="51" t="n">
        <v>16</v>
      </c>
      <c r="Q113" s="56"/>
      <c r="R113" s="57" t="n">
        <f aca="false">O113+(0.05*P113)+(Q113/240)</f>
        <v>0.8</v>
      </c>
      <c r="S113" s="51" t="n">
        <v>231693</v>
      </c>
      <c r="T113" s="51"/>
      <c r="U113" s="51"/>
      <c r="V113" s="51" t="n">
        <f aca="false">S113+(T113*0.05)+(U113/240)</f>
        <v>231693</v>
      </c>
      <c r="W113" s="51" t="n">
        <f aca="false">M113*R113</f>
        <v>231692.8</v>
      </c>
      <c r="X113" s="51" t="n">
        <f aca="false">V113-W113</f>
        <v>0.199999999982538</v>
      </c>
      <c r="Y113" s="16"/>
      <c r="Z113" s="16" t="s">
        <v>357</v>
      </c>
    </row>
    <row r="114" customFormat="false" ht="15" hidden="false" customHeight="false" outlineLevel="0" collapsed="false">
      <c r="A114" s="0" t="n">
        <v>40</v>
      </c>
      <c r="B114" s="16" t="s">
        <v>45</v>
      </c>
      <c r="C114" s="16" t="s">
        <v>46</v>
      </c>
      <c r="D114" s="16" t="s">
        <v>47</v>
      </c>
      <c r="E114" s="52" t="n">
        <v>1789</v>
      </c>
      <c r="F114" s="17" t="s">
        <v>48</v>
      </c>
      <c r="G114" s="17" t="s">
        <v>48</v>
      </c>
      <c r="H114" s="17" t="n">
        <v>3</v>
      </c>
      <c r="I114" s="16" t="s">
        <v>78</v>
      </c>
      <c r="J114" s="53" t="s">
        <v>358</v>
      </c>
      <c r="K114" s="54" t="s">
        <v>23</v>
      </c>
      <c r="L114" s="54"/>
      <c r="M114" s="51" t="n">
        <f aca="false">1*288+112</f>
        <v>400</v>
      </c>
      <c r="N114" s="55" t="s">
        <v>160</v>
      </c>
      <c r="O114" s="51"/>
      <c r="P114" s="51" t="n">
        <v>16</v>
      </c>
      <c r="Q114" s="56"/>
      <c r="R114" s="57" t="n">
        <f aca="false">O114+(0.05*P114)+(Q114/240)</f>
        <v>0.8</v>
      </c>
      <c r="S114" s="51" t="n">
        <v>320</v>
      </c>
      <c r="T114" s="51"/>
      <c r="U114" s="51"/>
      <c r="V114" s="51" t="n">
        <f aca="false">S114+(T114*0.05)+(U114/240)</f>
        <v>320</v>
      </c>
      <c r="W114" s="51" t="n">
        <f aca="false">M114*R114</f>
        <v>320</v>
      </c>
      <c r="X114" s="51" t="n">
        <f aca="false">V114-W114</f>
        <v>0</v>
      </c>
      <c r="Y114" s="16"/>
      <c r="Z114" s="16" t="s">
        <v>357</v>
      </c>
    </row>
    <row r="115" customFormat="false" ht="15" hidden="false" customHeight="false" outlineLevel="0" collapsed="false">
      <c r="A115" s="0" t="n">
        <v>40</v>
      </c>
      <c r="B115" s="16" t="s">
        <v>45</v>
      </c>
      <c r="C115" s="16" t="s">
        <v>46</v>
      </c>
      <c r="D115" s="16" t="s">
        <v>47</v>
      </c>
      <c r="E115" s="52" t="n">
        <v>1789</v>
      </c>
      <c r="F115" s="17" t="s">
        <v>48</v>
      </c>
      <c r="G115" s="17" t="s">
        <v>48</v>
      </c>
      <c r="H115" s="17" t="n">
        <v>3</v>
      </c>
      <c r="I115" s="16" t="s">
        <v>78</v>
      </c>
      <c r="J115" s="53" t="s">
        <v>358</v>
      </c>
      <c r="K115" s="54" t="s">
        <v>24</v>
      </c>
      <c r="L115" s="54"/>
      <c r="M115" s="51" t="n">
        <f aca="false">44*288+248</f>
        <v>12920</v>
      </c>
      <c r="N115" s="55" t="s">
        <v>160</v>
      </c>
      <c r="O115" s="51"/>
      <c r="P115" s="51" t="n">
        <v>16</v>
      </c>
      <c r="Q115" s="56"/>
      <c r="R115" s="57" t="n">
        <f aca="false">O115+(0.05*P115)+(Q115/240)</f>
        <v>0.8</v>
      </c>
      <c r="S115" s="51" t="n">
        <v>10316</v>
      </c>
      <c r="T115" s="51"/>
      <c r="U115" s="51"/>
      <c r="V115" s="51" t="n">
        <f aca="false">S115+(T115*0.05)+(U115/240)</f>
        <v>10316</v>
      </c>
      <c r="W115" s="51" t="n">
        <f aca="false">M115*R115</f>
        <v>10336</v>
      </c>
      <c r="X115" s="51" t="n">
        <f aca="false">V115-W115</f>
        <v>-20</v>
      </c>
      <c r="Y115" s="16"/>
      <c r="Z115" s="16" t="s">
        <v>357</v>
      </c>
    </row>
    <row r="116" customFormat="false" ht="15" hidden="false" customHeight="false" outlineLevel="0" collapsed="false">
      <c r="A116" s="0" t="n">
        <v>40</v>
      </c>
      <c r="B116" s="16" t="s">
        <v>45</v>
      </c>
      <c r="C116" s="16" t="s">
        <v>46</v>
      </c>
      <c r="D116" s="16" t="s">
        <v>47</v>
      </c>
      <c r="E116" s="52" t="n">
        <v>1789</v>
      </c>
      <c r="F116" s="17" t="s">
        <v>48</v>
      </c>
      <c r="G116" s="17" t="s">
        <v>48</v>
      </c>
      <c r="H116" s="17" t="n">
        <v>3</v>
      </c>
      <c r="I116" s="16" t="s">
        <v>78</v>
      </c>
      <c r="J116" s="53" t="s">
        <v>358</v>
      </c>
      <c r="K116" s="54" t="s">
        <v>28</v>
      </c>
      <c r="L116" s="54"/>
      <c r="M116" s="51" t="n">
        <f aca="false">28*288+200</f>
        <v>8264</v>
      </c>
      <c r="N116" s="55" t="s">
        <v>160</v>
      </c>
      <c r="O116" s="51"/>
      <c r="P116" s="51" t="n">
        <v>16</v>
      </c>
      <c r="Q116" s="56"/>
      <c r="R116" s="57" t="n">
        <f aca="false">O116+(0.05*P116)+(Q116/240)</f>
        <v>0.8</v>
      </c>
      <c r="S116" s="51" t="n">
        <v>6611</v>
      </c>
      <c r="T116" s="51"/>
      <c r="U116" s="51"/>
      <c r="V116" s="51" t="n">
        <f aca="false">S116+(T116*0.05)+(U116/240)</f>
        <v>6611</v>
      </c>
      <c r="W116" s="51" t="n">
        <f aca="false">M116*R116</f>
        <v>6611.2</v>
      </c>
      <c r="X116" s="51" t="n">
        <f aca="false">V116-W116</f>
        <v>-0.200000000000728</v>
      </c>
      <c r="Y116" s="16"/>
      <c r="Z116" s="16" t="s">
        <v>357</v>
      </c>
    </row>
    <row r="117" customFormat="false" ht="15" hidden="false" customHeight="false" outlineLevel="0" collapsed="false">
      <c r="A117" s="0" t="n">
        <v>40</v>
      </c>
      <c r="B117" s="16" t="s">
        <v>45</v>
      </c>
      <c r="C117" s="16" t="s">
        <v>46</v>
      </c>
      <c r="D117" s="16" t="s">
        <v>47</v>
      </c>
      <c r="E117" s="52" t="n">
        <v>1789</v>
      </c>
      <c r="F117" s="17" t="s">
        <v>48</v>
      </c>
      <c r="G117" s="17" t="s">
        <v>48</v>
      </c>
      <c r="H117" s="17" t="n">
        <v>3</v>
      </c>
      <c r="I117" s="16" t="s">
        <v>78</v>
      </c>
      <c r="J117" s="53" t="s">
        <v>358</v>
      </c>
      <c r="K117" s="54" t="s">
        <v>30</v>
      </c>
      <c r="L117" s="54"/>
      <c r="M117" s="51" t="n">
        <f aca="false">43*288+8</f>
        <v>12392</v>
      </c>
      <c r="N117" s="55" t="s">
        <v>160</v>
      </c>
      <c r="O117" s="51"/>
      <c r="P117" s="51" t="n">
        <v>16</v>
      </c>
      <c r="Q117" s="56"/>
      <c r="R117" s="57" t="n">
        <f aca="false">O117+(0.05*P117)+(Q117/240)</f>
        <v>0.8</v>
      </c>
      <c r="S117" s="51" t="n">
        <v>9913</v>
      </c>
      <c r="T117" s="51"/>
      <c r="U117" s="51"/>
      <c r="V117" s="51" t="n">
        <f aca="false">S117+(T117*0.05)+(U117/240)</f>
        <v>9913</v>
      </c>
      <c r="W117" s="51" t="n">
        <f aca="false">M117*R117</f>
        <v>9913.6</v>
      </c>
      <c r="X117" s="51" t="n">
        <f aca="false">V117-W117</f>
        <v>-0.600000000000364</v>
      </c>
      <c r="Y117" s="16"/>
      <c r="Z117" s="16" t="s">
        <v>357</v>
      </c>
    </row>
    <row r="118" customFormat="false" ht="15" hidden="false" customHeight="false" outlineLevel="0" collapsed="false">
      <c r="A118" s="0" t="n">
        <v>40</v>
      </c>
      <c r="B118" s="16" t="s">
        <v>45</v>
      </c>
      <c r="C118" s="16" t="s">
        <v>46</v>
      </c>
      <c r="D118" s="16" t="s">
        <v>47</v>
      </c>
      <c r="E118" s="52" t="n">
        <v>1789</v>
      </c>
      <c r="F118" s="17" t="s">
        <v>48</v>
      </c>
      <c r="G118" s="17" t="s">
        <v>48</v>
      </c>
      <c r="H118" s="17" t="n">
        <v>3</v>
      </c>
      <c r="I118" s="16" t="s">
        <v>78</v>
      </c>
      <c r="J118" s="53" t="s">
        <v>358</v>
      </c>
      <c r="K118" s="54" t="s">
        <v>31</v>
      </c>
      <c r="L118" s="54"/>
      <c r="M118" s="51" t="n">
        <f aca="false">506*288+248</f>
        <v>145976</v>
      </c>
      <c r="N118" s="55" t="s">
        <v>160</v>
      </c>
      <c r="O118" s="51"/>
      <c r="P118" s="51" t="n">
        <v>16</v>
      </c>
      <c r="Q118" s="56"/>
      <c r="R118" s="57" t="n">
        <f aca="false">O118+(0.05*P118)+(Q118/240)</f>
        <v>0.8</v>
      </c>
      <c r="S118" s="51" t="n">
        <v>116780</v>
      </c>
      <c r="T118" s="51"/>
      <c r="U118" s="51"/>
      <c r="V118" s="51" t="n">
        <f aca="false">S118+(T118*0.05)+(U118/240)</f>
        <v>116780</v>
      </c>
      <c r="W118" s="51" t="n">
        <f aca="false">M118*R118</f>
        <v>116780.8</v>
      </c>
      <c r="X118" s="51" t="n">
        <f aca="false">V118-W118</f>
        <v>-0.80000000000291</v>
      </c>
      <c r="Y118" s="16"/>
      <c r="Z118" s="16" t="s">
        <v>357</v>
      </c>
    </row>
    <row r="119" customFormat="false" ht="15" hidden="false" customHeight="false" outlineLevel="0" collapsed="false">
      <c r="A119" s="0" t="n">
        <v>40</v>
      </c>
      <c r="B119" s="16" t="s">
        <v>45</v>
      </c>
      <c r="C119" s="16" t="s">
        <v>46</v>
      </c>
      <c r="D119" s="16" t="s">
        <v>47</v>
      </c>
      <c r="E119" s="52" t="n">
        <v>1789</v>
      </c>
      <c r="F119" s="17" t="s">
        <v>48</v>
      </c>
      <c r="G119" s="17" t="s">
        <v>48</v>
      </c>
      <c r="H119" s="17" t="n">
        <v>3</v>
      </c>
      <c r="I119" s="16" t="s">
        <v>78</v>
      </c>
      <c r="J119" s="53" t="s">
        <v>358</v>
      </c>
      <c r="K119" s="54" t="s">
        <v>32</v>
      </c>
      <c r="L119" s="54"/>
      <c r="M119" s="51" t="n">
        <f aca="false">4*288+88</f>
        <v>1240</v>
      </c>
      <c r="N119" s="55" t="s">
        <v>160</v>
      </c>
      <c r="O119" s="51"/>
      <c r="P119" s="51" t="n">
        <v>16</v>
      </c>
      <c r="Q119" s="56"/>
      <c r="R119" s="57" t="n">
        <f aca="false">O119+(0.05*P119)+(Q119/240)</f>
        <v>0.8</v>
      </c>
      <c r="S119" s="51" t="n">
        <v>992</v>
      </c>
      <c r="T119" s="51"/>
      <c r="U119" s="51"/>
      <c r="V119" s="51" t="n">
        <f aca="false">S119+(T119*0.05)+(U119/240)</f>
        <v>992</v>
      </c>
      <c r="W119" s="51" t="n">
        <f aca="false">M119*R119</f>
        <v>992</v>
      </c>
      <c r="X119" s="51" t="n">
        <f aca="false">V119-W119</f>
        <v>0</v>
      </c>
      <c r="Y119" s="16"/>
      <c r="Z119" s="16" t="s">
        <v>357</v>
      </c>
    </row>
    <row r="120" customFormat="false" ht="15" hidden="false" customHeight="false" outlineLevel="0" collapsed="false">
      <c r="A120" s="0" t="n">
        <v>41</v>
      </c>
      <c r="B120" s="16" t="s">
        <v>45</v>
      </c>
      <c r="C120" s="16" t="s">
        <v>46</v>
      </c>
      <c r="D120" s="16" t="s">
        <v>47</v>
      </c>
      <c r="E120" s="52" t="n">
        <v>1789</v>
      </c>
      <c r="F120" s="17" t="s">
        <v>48</v>
      </c>
      <c r="G120" s="17" t="s">
        <v>48</v>
      </c>
      <c r="H120" s="17" t="n">
        <v>3</v>
      </c>
      <c r="I120" s="16" t="s">
        <v>78</v>
      </c>
      <c r="J120" s="53" t="s">
        <v>359</v>
      </c>
      <c r="K120" s="54" t="s">
        <v>317</v>
      </c>
      <c r="L120" s="54" t="s">
        <v>73</v>
      </c>
      <c r="M120" s="51" t="n">
        <f aca="false">77*288+240</f>
        <v>22416</v>
      </c>
      <c r="N120" s="55" t="s">
        <v>160</v>
      </c>
      <c r="O120" s="51"/>
      <c r="P120" s="51" t="n">
        <v>10</v>
      </c>
      <c r="Q120" s="56"/>
      <c r="R120" s="57" t="n">
        <f aca="false">O120+(0.05*P120)+(Q120/240)</f>
        <v>0.5</v>
      </c>
      <c r="S120" s="51" t="n">
        <v>11208</v>
      </c>
      <c r="T120" s="51"/>
      <c r="U120" s="51"/>
      <c r="V120" s="51" t="n">
        <f aca="false">S120+(T120*0.05)+(U120/240)</f>
        <v>11208</v>
      </c>
      <c r="W120" s="51" t="n">
        <f aca="false">M120*R120</f>
        <v>11208</v>
      </c>
      <c r="X120" s="51" t="n">
        <f aca="false">V120-W120</f>
        <v>0</v>
      </c>
      <c r="Y120" s="16"/>
      <c r="Z120" s="16" t="s">
        <v>360</v>
      </c>
    </row>
    <row r="121" customFormat="false" ht="15" hidden="false" customHeight="false" outlineLevel="0" collapsed="false">
      <c r="A121" s="0" t="n">
        <v>42</v>
      </c>
      <c r="B121" s="16" t="s">
        <v>45</v>
      </c>
      <c r="C121" s="16" t="s">
        <v>46</v>
      </c>
      <c r="D121" s="16" t="s">
        <v>47</v>
      </c>
      <c r="E121" s="52" t="n">
        <v>1789</v>
      </c>
      <c r="F121" s="17" t="s">
        <v>48</v>
      </c>
      <c r="G121" s="17" t="s">
        <v>48</v>
      </c>
      <c r="H121" s="17" t="n">
        <v>3</v>
      </c>
      <c r="I121" s="16" t="s">
        <v>78</v>
      </c>
      <c r="J121" s="53" t="s">
        <v>359</v>
      </c>
      <c r="K121" s="54" t="s">
        <v>317</v>
      </c>
      <c r="L121" s="54" t="s">
        <v>107</v>
      </c>
      <c r="M121" s="51" t="n">
        <f aca="false">51*288+264</f>
        <v>14952</v>
      </c>
      <c r="N121" s="55" t="s">
        <v>160</v>
      </c>
      <c r="O121" s="51"/>
      <c r="P121" s="51" t="n">
        <v>10</v>
      </c>
      <c r="Q121" s="56"/>
      <c r="R121" s="57" t="n">
        <f aca="false">O121+(0.05*P121)+(Q121/240)</f>
        <v>0.5</v>
      </c>
      <c r="S121" s="51" t="n">
        <v>7476</v>
      </c>
      <c r="T121" s="51"/>
      <c r="U121" s="51"/>
      <c r="V121" s="51" t="n">
        <f aca="false">S121+(T121*0.05)+(U121/240)</f>
        <v>7476</v>
      </c>
      <c r="W121" s="51" t="n">
        <f aca="false">M121*R121</f>
        <v>7476</v>
      </c>
      <c r="X121" s="51" t="n">
        <f aca="false">V121-W121</f>
        <v>0</v>
      </c>
      <c r="Y121" s="16"/>
      <c r="Z121" s="16" t="s">
        <v>360</v>
      </c>
    </row>
    <row r="122" customFormat="false" ht="15" hidden="false" customHeight="false" outlineLevel="0" collapsed="false">
      <c r="A122" s="0" t="n">
        <v>42</v>
      </c>
      <c r="B122" s="16" t="s">
        <v>45</v>
      </c>
      <c r="C122" s="16" t="s">
        <v>46</v>
      </c>
      <c r="D122" s="16" t="s">
        <v>47</v>
      </c>
      <c r="E122" s="52" t="n">
        <v>1789</v>
      </c>
      <c r="F122" s="17" t="s">
        <v>48</v>
      </c>
      <c r="G122" s="17" t="s">
        <v>48</v>
      </c>
      <c r="H122" s="17" t="n">
        <v>3</v>
      </c>
      <c r="I122" s="16" t="s">
        <v>78</v>
      </c>
      <c r="J122" s="53" t="s">
        <v>359</v>
      </c>
      <c r="K122" s="54" t="s">
        <v>317</v>
      </c>
      <c r="L122" s="54" t="s">
        <v>110</v>
      </c>
      <c r="M122" s="51" t="n">
        <f aca="false">83*288+160</f>
        <v>24064</v>
      </c>
      <c r="N122" s="55" t="s">
        <v>160</v>
      </c>
      <c r="O122" s="51"/>
      <c r="P122" s="51" t="n">
        <v>10</v>
      </c>
      <c r="Q122" s="56"/>
      <c r="R122" s="57" t="n">
        <f aca="false">O122+(0.05*P122)+(Q122/240)</f>
        <v>0.5</v>
      </c>
      <c r="S122" s="51" t="n">
        <v>12032</v>
      </c>
      <c r="T122" s="51"/>
      <c r="U122" s="51"/>
      <c r="V122" s="51" t="n">
        <f aca="false">S122+(T122*0.05)+(U122/240)</f>
        <v>12032</v>
      </c>
      <c r="W122" s="51" t="n">
        <f aca="false">M122*R122</f>
        <v>12032</v>
      </c>
      <c r="X122" s="51" t="n">
        <f aca="false">V122-W122</f>
        <v>0</v>
      </c>
      <c r="Y122" s="16"/>
      <c r="Z122" s="16" t="s">
        <v>360</v>
      </c>
    </row>
    <row r="123" customFormat="false" ht="15" hidden="false" customHeight="false" outlineLevel="0" collapsed="false">
      <c r="A123" s="0" t="n">
        <v>42</v>
      </c>
      <c r="B123" s="16" t="s">
        <v>45</v>
      </c>
      <c r="C123" s="16" t="s">
        <v>46</v>
      </c>
      <c r="D123" s="16" t="s">
        <v>47</v>
      </c>
      <c r="E123" s="52" t="n">
        <v>1789</v>
      </c>
      <c r="F123" s="17" t="s">
        <v>48</v>
      </c>
      <c r="G123" s="17" t="s">
        <v>48</v>
      </c>
      <c r="H123" s="17" t="n">
        <v>3</v>
      </c>
      <c r="I123" s="16" t="s">
        <v>78</v>
      </c>
      <c r="J123" s="53" t="s">
        <v>359</v>
      </c>
      <c r="K123" s="54" t="s">
        <v>15</v>
      </c>
      <c r="L123" s="54"/>
      <c r="M123" s="51" t="n">
        <f aca="false">15*288+256</f>
        <v>4576</v>
      </c>
      <c r="N123" s="55" t="s">
        <v>160</v>
      </c>
      <c r="O123" s="51"/>
      <c r="P123" s="51"/>
      <c r="Q123" s="56"/>
      <c r="R123" s="57" t="n">
        <f aca="false">O123+(0.05*P123)+(Q123/240)</f>
        <v>0</v>
      </c>
      <c r="S123" s="51" t="n">
        <v>2288</v>
      </c>
      <c r="T123" s="51"/>
      <c r="U123" s="51"/>
      <c r="V123" s="51" t="n">
        <f aca="false">S123+(T123*0.05)+(U123/240)</f>
        <v>2288</v>
      </c>
      <c r="W123" s="51" t="n">
        <f aca="false">M123*R123</f>
        <v>0</v>
      </c>
      <c r="X123" s="51" t="n">
        <f aca="false">V123-W123</f>
        <v>2288</v>
      </c>
      <c r="Y123" s="16"/>
      <c r="Z123" s="16" t="s">
        <v>357</v>
      </c>
    </row>
    <row r="124" customFormat="false" ht="15" hidden="false" customHeight="false" outlineLevel="0" collapsed="false">
      <c r="A124" s="0" t="n">
        <v>42</v>
      </c>
      <c r="B124" s="16" t="s">
        <v>45</v>
      </c>
      <c r="C124" s="16" t="s">
        <v>46</v>
      </c>
      <c r="D124" s="16" t="s">
        <v>47</v>
      </c>
      <c r="E124" s="52" t="n">
        <v>1789</v>
      </c>
      <c r="F124" s="17" t="s">
        <v>48</v>
      </c>
      <c r="G124" s="17" t="s">
        <v>48</v>
      </c>
      <c r="H124" s="17" t="n">
        <v>3</v>
      </c>
      <c r="I124" s="16" t="s">
        <v>78</v>
      </c>
      <c r="J124" s="53" t="s">
        <v>359</v>
      </c>
      <c r="K124" s="54" t="s">
        <v>22</v>
      </c>
      <c r="L124" s="54"/>
      <c r="M124" s="51" t="n">
        <f aca="false">2822*288+8</f>
        <v>812744</v>
      </c>
      <c r="N124" s="55" t="s">
        <v>160</v>
      </c>
      <c r="O124" s="51"/>
      <c r="P124" s="51" t="n">
        <v>10</v>
      </c>
      <c r="Q124" s="56"/>
      <c r="R124" s="57" t="n">
        <f aca="false">O124+(0.05*P124)+(Q124/240)</f>
        <v>0.5</v>
      </c>
      <c r="S124" s="51" t="n">
        <v>406372</v>
      </c>
      <c r="T124" s="51"/>
      <c r="U124" s="51"/>
      <c r="V124" s="51" t="n">
        <f aca="false">S124+(T124*0.05)+(U124/240)</f>
        <v>406372</v>
      </c>
      <c r="W124" s="51" t="n">
        <f aca="false">M124*R124</f>
        <v>406372</v>
      </c>
      <c r="X124" s="51" t="n">
        <f aca="false">V124-W124</f>
        <v>0</v>
      </c>
      <c r="Y124" s="16"/>
      <c r="Z124" s="16" t="s">
        <v>357</v>
      </c>
    </row>
    <row r="125" customFormat="false" ht="15" hidden="false" customHeight="false" outlineLevel="0" collapsed="false">
      <c r="A125" s="0" t="n">
        <v>42</v>
      </c>
      <c r="B125" s="16" t="s">
        <v>45</v>
      </c>
      <c r="C125" s="16" t="s">
        <v>46</v>
      </c>
      <c r="D125" s="16" t="s">
        <v>47</v>
      </c>
      <c r="E125" s="52" t="n">
        <v>1789</v>
      </c>
      <c r="F125" s="17" t="s">
        <v>48</v>
      </c>
      <c r="G125" s="17" t="s">
        <v>48</v>
      </c>
      <c r="H125" s="17" t="n">
        <v>3</v>
      </c>
      <c r="I125" s="16" t="s">
        <v>78</v>
      </c>
      <c r="J125" s="53" t="s">
        <v>359</v>
      </c>
      <c r="K125" s="54" t="s">
        <v>23</v>
      </c>
      <c r="L125" s="54"/>
      <c r="M125" s="51" t="n">
        <f aca="false">150*288</f>
        <v>43200</v>
      </c>
      <c r="N125" s="55" t="s">
        <v>160</v>
      </c>
      <c r="O125" s="51"/>
      <c r="P125" s="51" t="n">
        <v>10</v>
      </c>
      <c r="Q125" s="56"/>
      <c r="R125" s="57" t="n">
        <f aca="false">O125+(0.05*P125)+(Q125/240)</f>
        <v>0.5</v>
      </c>
      <c r="S125" s="51" t="n">
        <v>21600</v>
      </c>
      <c r="T125" s="51"/>
      <c r="U125" s="51"/>
      <c r="V125" s="51" t="n">
        <f aca="false">S125+(T125*0.05)+(U125/240)</f>
        <v>21600</v>
      </c>
      <c r="W125" s="51" t="n">
        <f aca="false">M125*R125</f>
        <v>21600</v>
      </c>
      <c r="X125" s="51" t="n">
        <f aca="false">V125-W125</f>
        <v>0</v>
      </c>
      <c r="Y125" s="16"/>
      <c r="Z125" s="16" t="s">
        <v>357</v>
      </c>
    </row>
    <row r="126" customFormat="false" ht="15" hidden="false" customHeight="false" outlineLevel="0" collapsed="false">
      <c r="A126" s="0" t="n">
        <v>42</v>
      </c>
      <c r="B126" s="16" t="s">
        <v>45</v>
      </c>
      <c r="C126" s="16" t="s">
        <v>46</v>
      </c>
      <c r="D126" s="16" t="s">
        <v>47</v>
      </c>
      <c r="E126" s="52" t="n">
        <v>1789</v>
      </c>
      <c r="F126" s="17" t="s">
        <v>48</v>
      </c>
      <c r="G126" s="17" t="s">
        <v>48</v>
      </c>
      <c r="H126" s="17" t="n">
        <v>3</v>
      </c>
      <c r="I126" s="16" t="s">
        <v>78</v>
      </c>
      <c r="J126" s="53" t="s">
        <v>359</v>
      </c>
      <c r="K126" s="54" t="s">
        <v>24</v>
      </c>
      <c r="L126" s="54"/>
      <c r="M126" s="51" t="n">
        <f aca="false">634*288+160</f>
        <v>182752</v>
      </c>
      <c r="N126" s="55" t="s">
        <v>160</v>
      </c>
      <c r="O126" s="51"/>
      <c r="P126" s="51" t="n">
        <v>10</v>
      </c>
      <c r="Q126" s="56"/>
      <c r="R126" s="57" t="n">
        <f aca="false">O126+(0.05*P126)+(Q126/240)</f>
        <v>0.5</v>
      </c>
      <c r="S126" s="51" t="n">
        <v>91376</v>
      </c>
      <c r="T126" s="51"/>
      <c r="U126" s="51"/>
      <c r="V126" s="51" t="n">
        <f aca="false">S126+(T126*0.05)+(U126/240)</f>
        <v>91376</v>
      </c>
      <c r="W126" s="51" t="n">
        <f aca="false">M126*R126</f>
        <v>91376</v>
      </c>
      <c r="X126" s="51" t="n">
        <f aca="false">V126-W126</f>
        <v>0</v>
      </c>
      <c r="Y126" s="16"/>
      <c r="Z126" s="16" t="s">
        <v>357</v>
      </c>
    </row>
    <row r="127" customFormat="false" ht="15" hidden="false" customHeight="false" outlineLevel="0" collapsed="false">
      <c r="A127" s="0" t="n">
        <v>42</v>
      </c>
      <c r="B127" s="16" t="s">
        <v>45</v>
      </c>
      <c r="C127" s="16" t="s">
        <v>46</v>
      </c>
      <c r="D127" s="16" t="s">
        <v>47</v>
      </c>
      <c r="E127" s="52" t="n">
        <v>1789</v>
      </c>
      <c r="F127" s="17" t="s">
        <v>48</v>
      </c>
      <c r="G127" s="17" t="s">
        <v>48</v>
      </c>
      <c r="H127" s="17" t="n">
        <v>3</v>
      </c>
      <c r="I127" s="16" t="s">
        <v>78</v>
      </c>
      <c r="J127" s="53" t="s">
        <v>359</v>
      </c>
      <c r="K127" s="54" t="s">
        <v>25</v>
      </c>
      <c r="L127" s="54"/>
      <c r="M127" s="51" t="n">
        <f aca="false">507*288+64</f>
        <v>146080</v>
      </c>
      <c r="N127" s="55" t="s">
        <v>160</v>
      </c>
      <c r="O127" s="51"/>
      <c r="P127" s="51" t="n">
        <v>10</v>
      </c>
      <c r="Q127" s="56"/>
      <c r="R127" s="57" t="n">
        <f aca="false">O127+(0.05*P127)+(Q127/240)</f>
        <v>0.5</v>
      </c>
      <c r="S127" s="51" t="n">
        <v>73040</v>
      </c>
      <c r="T127" s="51"/>
      <c r="U127" s="51"/>
      <c r="V127" s="51" t="n">
        <f aca="false">S127+(T127*0.05)+(U127/240)</f>
        <v>73040</v>
      </c>
      <c r="W127" s="51" t="n">
        <f aca="false">M127*R127</f>
        <v>73040</v>
      </c>
      <c r="X127" s="51" t="n">
        <f aca="false">V127-W127</f>
        <v>0</v>
      </c>
      <c r="Y127" s="16"/>
      <c r="Z127" s="16" t="s">
        <v>357</v>
      </c>
    </row>
    <row r="128" customFormat="false" ht="15" hidden="false" customHeight="false" outlineLevel="0" collapsed="false">
      <c r="A128" s="0" t="n">
        <v>42</v>
      </c>
      <c r="B128" s="16" t="s">
        <v>45</v>
      </c>
      <c r="C128" s="16" t="s">
        <v>46</v>
      </c>
      <c r="D128" s="16" t="s">
        <v>47</v>
      </c>
      <c r="E128" s="52" t="n">
        <v>1789</v>
      </c>
      <c r="F128" s="17" t="s">
        <v>48</v>
      </c>
      <c r="G128" s="17" t="s">
        <v>48</v>
      </c>
      <c r="H128" s="17" t="n">
        <v>3</v>
      </c>
      <c r="I128" s="16" t="s">
        <v>78</v>
      </c>
      <c r="J128" s="53" t="s">
        <v>359</v>
      </c>
      <c r="K128" s="54" t="s">
        <v>28</v>
      </c>
      <c r="L128" s="54"/>
      <c r="M128" s="51" t="n">
        <f aca="false">1215*288+128</f>
        <v>350048</v>
      </c>
      <c r="N128" s="55" t="s">
        <v>160</v>
      </c>
      <c r="O128" s="51"/>
      <c r="P128" s="51" t="n">
        <v>10</v>
      </c>
      <c r="Q128" s="56"/>
      <c r="R128" s="57" t="n">
        <f aca="false">O128+(0.05*P128)+(Q128/240)</f>
        <v>0.5</v>
      </c>
      <c r="S128" s="51" t="n">
        <v>175024</v>
      </c>
      <c r="T128" s="51"/>
      <c r="U128" s="51"/>
      <c r="V128" s="51" t="n">
        <f aca="false">S128+(T128*0.05)+(U128/240)</f>
        <v>175024</v>
      </c>
      <c r="W128" s="51" t="n">
        <f aca="false">M128*R128</f>
        <v>175024</v>
      </c>
      <c r="X128" s="51" t="n">
        <f aca="false">V128-W128</f>
        <v>0</v>
      </c>
      <c r="Y128" s="16"/>
      <c r="Z128" s="16" t="s">
        <v>357</v>
      </c>
    </row>
    <row r="129" customFormat="false" ht="15" hidden="false" customHeight="false" outlineLevel="0" collapsed="false">
      <c r="A129" s="0" t="n">
        <v>42</v>
      </c>
      <c r="B129" s="16" t="s">
        <v>45</v>
      </c>
      <c r="C129" s="16" t="s">
        <v>46</v>
      </c>
      <c r="D129" s="16" t="s">
        <v>47</v>
      </c>
      <c r="E129" s="52" t="n">
        <v>1789</v>
      </c>
      <c r="F129" s="17" t="s">
        <v>48</v>
      </c>
      <c r="G129" s="17" t="s">
        <v>48</v>
      </c>
      <c r="H129" s="17" t="n">
        <v>3</v>
      </c>
      <c r="I129" s="16" t="s">
        <v>78</v>
      </c>
      <c r="J129" s="53" t="s">
        <v>359</v>
      </c>
      <c r="K129" s="54" t="s">
        <v>29</v>
      </c>
      <c r="L129" s="54"/>
      <c r="M129" s="51" t="n">
        <f aca="false">677*288+168</f>
        <v>195144</v>
      </c>
      <c r="N129" s="55" t="s">
        <v>160</v>
      </c>
      <c r="O129" s="51"/>
      <c r="P129" s="51" t="n">
        <v>10</v>
      </c>
      <c r="Q129" s="56"/>
      <c r="R129" s="57" t="n">
        <f aca="false">O129+(0.05*P129)+(Q129/240)</f>
        <v>0.5</v>
      </c>
      <c r="S129" s="51" t="n">
        <v>97572</v>
      </c>
      <c r="T129" s="51"/>
      <c r="U129" s="51"/>
      <c r="V129" s="51" t="n">
        <f aca="false">S129+(T129*0.05)+(U129/240)</f>
        <v>97572</v>
      </c>
      <c r="W129" s="51" t="n">
        <f aca="false">M129*R129</f>
        <v>97572</v>
      </c>
      <c r="X129" s="51" t="n">
        <f aca="false">V129-W129</f>
        <v>0</v>
      </c>
      <c r="Y129" s="16"/>
      <c r="Z129" s="16" t="s">
        <v>357</v>
      </c>
    </row>
    <row r="130" customFormat="false" ht="15" hidden="false" customHeight="false" outlineLevel="0" collapsed="false">
      <c r="A130" s="0" t="n">
        <v>42</v>
      </c>
      <c r="B130" s="16" t="s">
        <v>45</v>
      </c>
      <c r="C130" s="16" t="s">
        <v>46</v>
      </c>
      <c r="D130" s="16" t="s">
        <v>47</v>
      </c>
      <c r="E130" s="52" t="n">
        <v>1789</v>
      </c>
      <c r="F130" s="17" t="s">
        <v>48</v>
      </c>
      <c r="G130" s="17" t="s">
        <v>48</v>
      </c>
      <c r="H130" s="17" t="n">
        <v>3</v>
      </c>
      <c r="I130" s="16" t="s">
        <v>78</v>
      </c>
      <c r="J130" s="53" t="s">
        <v>359</v>
      </c>
      <c r="K130" s="54" t="s">
        <v>30</v>
      </c>
      <c r="L130" s="54"/>
      <c r="M130" s="51" t="n">
        <f aca="false">274*288+208</f>
        <v>79120</v>
      </c>
      <c r="N130" s="55" t="s">
        <v>160</v>
      </c>
      <c r="O130" s="51"/>
      <c r="P130" s="51" t="n">
        <v>10</v>
      </c>
      <c r="Q130" s="56"/>
      <c r="R130" s="57" t="n">
        <f aca="false">O130+(0.05*P130)+(Q130/240)</f>
        <v>0.5</v>
      </c>
      <c r="S130" s="51" t="n">
        <v>39560</v>
      </c>
      <c r="T130" s="51"/>
      <c r="U130" s="51"/>
      <c r="V130" s="51" t="n">
        <f aca="false">S130+(T130*0.05)+(U130/240)</f>
        <v>39560</v>
      </c>
      <c r="W130" s="51" t="n">
        <f aca="false">M130*R130</f>
        <v>39560</v>
      </c>
      <c r="X130" s="51" t="n">
        <f aca="false">V130-W130</f>
        <v>0</v>
      </c>
      <c r="Y130" s="16"/>
      <c r="Z130" s="16" t="s">
        <v>357</v>
      </c>
    </row>
    <row r="131" customFormat="false" ht="15" hidden="false" customHeight="false" outlineLevel="0" collapsed="false">
      <c r="A131" s="0" t="n">
        <v>42</v>
      </c>
      <c r="B131" s="16" t="s">
        <v>45</v>
      </c>
      <c r="C131" s="16" t="s">
        <v>46</v>
      </c>
      <c r="D131" s="16" t="s">
        <v>47</v>
      </c>
      <c r="E131" s="52" t="n">
        <v>1789</v>
      </c>
      <c r="F131" s="17" t="s">
        <v>48</v>
      </c>
      <c r="G131" s="17" t="s">
        <v>48</v>
      </c>
      <c r="H131" s="17" t="n">
        <v>3</v>
      </c>
      <c r="I131" s="16" t="s">
        <v>78</v>
      </c>
      <c r="J131" s="53" t="s">
        <v>359</v>
      </c>
      <c r="K131" s="54" t="s">
        <v>31</v>
      </c>
      <c r="L131" s="54"/>
      <c r="M131" s="51" t="n">
        <f aca="false">3358*288+256</f>
        <v>967360</v>
      </c>
      <c r="N131" s="55" t="s">
        <v>160</v>
      </c>
      <c r="O131" s="51"/>
      <c r="P131" s="51" t="n">
        <v>10</v>
      </c>
      <c r="Q131" s="56"/>
      <c r="R131" s="57" t="n">
        <f aca="false">O131+(0.05*P131)+(Q131/240)</f>
        <v>0.5</v>
      </c>
      <c r="S131" s="51" t="n">
        <v>483680</v>
      </c>
      <c r="T131" s="51"/>
      <c r="U131" s="51"/>
      <c r="V131" s="51" t="n">
        <f aca="false">S131+(T131*0.05)+(U131/240)</f>
        <v>483680</v>
      </c>
      <c r="W131" s="51" t="n">
        <f aca="false">M131*R131</f>
        <v>483680</v>
      </c>
      <c r="X131" s="51" t="n">
        <f aca="false">V131-W131</f>
        <v>0</v>
      </c>
      <c r="Y131" s="16"/>
      <c r="Z131" s="16" t="s">
        <v>357</v>
      </c>
    </row>
    <row r="132" customFormat="false" ht="15" hidden="false" customHeight="false" outlineLevel="0" collapsed="false">
      <c r="A132" s="0" t="n">
        <v>42</v>
      </c>
      <c r="B132" s="16" t="s">
        <v>45</v>
      </c>
      <c r="C132" s="16" t="s">
        <v>46</v>
      </c>
      <c r="D132" s="16" t="s">
        <v>47</v>
      </c>
      <c r="E132" s="52" t="n">
        <v>1789</v>
      </c>
      <c r="F132" s="17" t="s">
        <v>48</v>
      </c>
      <c r="G132" s="17" t="s">
        <v>48</v>
      </c>
      <c r="H132" s="17" t="n">
        <v>3</v>
      </c>
      <c r="I132" s="16" t="s">
        <v>78</v>
      </c>
      <c r="J132" s="53" t="s">
        <v>359</v>
      </c>
      <c r="K132" s="54" t="s">
        <v>32</v>
      </c>
      <c r="L132" s="54"/>
      <c r="M132" s="51" t="n">
        <f aca="false">996*288+264</f>
        <v>287112</v>
      </c>
      <c r="N132" s="55" t="s">
        <v>160</v>
      </c>
      <c r="O132" s="51"/>
      <c r="P132" s="51" t="n">
        <v>10</v>
      </c>
      <c r="Q132" s="56"/>
      <c r="R132" s="57" t="n">
        <f aca="false">O132+(0.05*P132)+(Q132/240)</f>
        <v>0.5</v>
      </c>
      <c r="S132" s="51" t="n">
        <v>143556</v>
      </c>
      <c r="T132" s="51"/>
      <c r="U132" s="51"/>
      <c r="V132" s="51" t="n">
        <f aca="false">S132+(T132*0.05)+(U132/240)</f>
        <v>143556</v>
      </c>
      <c r="W132" s="51" t="n">
        <f aca="false">M132*R132</f>
        <v>143556</v>
      </c>
      <c r="X132" s="51" t="n">
        <f aca="false">V132-W132</f>
        <v>0</v>
      </c>
      <c r="Y132" s="16"/>
      <c r="Z132" s="16" t="s">
        <v>357</v>
      </c>
    </row>
    <row r="133" customFormat="false" ht="15" hidden="false" customHeight="false" outlineLevel="0" collapsed="false">
      <c r="A133" s="0" t="n">
        <v>43</v>
      </c>
      <c r="B133" s="16" t="s">
        <v>45</v>
      </c>
      <c r="C133" s="16" t="s">
        <v>46</v>
      </c>
      <c r="D133" s="16" t="s">
        <v>47</v>
      </c>
      <c r="E133" s="52" t="n">
        <v>1789</v>
      </c>
      <c r="F133" s="17" t="s">
        <v>48</v>
      </c>
      <c r="G133" s="17" t="s">
        <v>48</v>
      </c>
      <c r="H133" s="17" t="n">
        <v>3</v>
      </c>
      <c r="I133" s="16" t="s">
        <v>217</v>
      </c>
      <c r="J133" s="53" t="s">
        <v>359</v>
      </c>
      <c r="K133" s="54" t="s">
        <v>317</v>
      </c>
      <c r="L133" s="54" t="s">
        <v>110</v>
      </c>
      <c r="M133" s="51" t="n">
        <f aca="false">30*288+40</f>
        <v>8680</v>
      </c>
      <c r="N133" s="55" t="s">
        <v>160</v>
      </c>
      <c r="O133" s="51"/>
      <c r="P133" s="51" t="n">
        <v>10</v>
      </c>
      <c r="Q133" s="56"/>
      <c r="R133" s="57" t="n">
        <f aca="false">O133+(0.05*P133)+(Q133/240)</f>
        <v>0.5</v>
      </c>
      <c r="S133" s="51" t="n">
        <v>5208</v>
      </c>
      <c r="T133" s="51"/>
      <c r="U133" s="51"/>
      <c r="V133" s="51" t="n">
        <f aca="false">S133+(T133*0.05)+(U133/240)</f>
        <v>5208</v>
      </c>
      <c r="W133" s="51" t="n">
        <f aca="false">M133*R133</f>
        <v>4340</v>
      </c>
      <c r="X133" s="51" t="n">
        <f aca="false">V133-W133</f>
        <v>868</v>
      </c>
      <c r="Y133" s="16"/>
      <c r="Z133" s="16" t="s">
        <v>357</v>
      </c>
    </row>
    <row r="134" customFormat="false" ht="15" hidden="false" customHeight="false" outlineLevel="0" collapsed="false">
      <c r="A134" s="0" t="n">
        <v>43</v>
      </c>
      <c r="B134" s="16" t="s">
        <v>45</v>
      </c>
      <c r="C134" s="16" t="s">
        <v>46</v>
      </c>
      <c r="D134" s="16" t="s">
        <v>47</v>
      </c>
      <c r="E134" s="52" t="n">
        <v>1789</v>
      </c>
      <c r="F134" s="17" t="s">
        <v>48</v>
      </c>
      <c r="G134" s="17" t="s">
        <v>48</v>
      </c>
      <c r="H134" s="17" t="n">
        <v>3</v>
      </c>
      <c r="I134" s="16" t="s">
        <v>217</v>
      </c>
      <c r="J134" s="53" t="s">
        <v>359</v>
      </c>
      <c r="K134" s="54" t="s">
        <v>22</v>
      </c>
      <c r="L134" s="54"/>
      <c r="M134" s="51" t="n">
        <f aca="false">1317*288+32</f>
        <v>379328</v>
      </c>
      <c r="N134" s="55" t="s">
        <v>160</v>
      </c>
      <c r="O134" s="51"/>
      <c r="P134" s="51" t="n">
        <v>10</v>
      </c>
      <c r="Q134" s="56"/>
      <c r="R134" s="57" t="n">
        <f aca="false">O134+(0.05*P134)+(Q134/240)</f>
        <v>0.5</v>
      </c>
      <c r="S134" s="51" t="n">
        <v>189597</v>
      </c>
      <c r="T134" s="51"/>
      <c r="U134" s="51"/>
      <c r="V134" s="51" t="n">
        <f aca="false">S134+(T134*0.05)+(U134/240)</f>
        <v>189597</v>
      </c>
      <c r="W134" s="51" t="n">
        <f aca="false">M134*R134</f>
        <v>189664</v>
      </c>
      <c r="X134" s="51" t="n">
        <f aca="false">V134-W134</f>
        <v>-67</v>
      </c>
      <c r="Y134" s="16"/>
      <c r="Z134" s="16" t="s">
        <v>357</v>
      </c>
    </row>
    <row r="135" customFormat="false" ht="15" hidden="false" customHeight="false" outlineLevel="0" collapsed="false">
      <c r="A135" s="0" t="n">
        <v>43</v>
      </c>
      <c r="B135" s="16" t="s">
        <v>45</v>
      </c>
      <c r="C135" s="16" t="s">
        <v>46</v>
      </c>
      <c r="D135" s="16" t="s">
        <v>47</v>
      </c>
      <c r="E135" s="52" t="n">
        <v>1789</v>
      </c>
      <c r="F135" s="17" t="s">
        <v>48</v>
      </c>
      <c r="G135" s="17" t="s">
        <v>48</v>
      </c>
      <c r="H135" s="17" t="n">
        <v>3</v>
      </c>
      <c r="I135" s="16" t="s">
        <v>217</v>
      </c>
      <c r="J135" s="53" t="s">
        <v>359</v>
      </c>
      <c r="K135" s="54" t="s">
        <v>23</v>
      </c>
      <c r="L135" s="54"/>
      <c r="M135" s="51" t="n">
        <f aca="false">346*288+272</f>
        <v>99920</v>
      </c>
      <c r="N135" s="55" t="s">
        <v>160</v>
      </c>
      <c r="O135" s="51"/>
      <c r="P135" s="51" t="n">
        <v>10</v>
      </c>
      <c r="Q135" s="56"/>
      <c r="R135" s="57" t="n">
        <f aca="false">O135+(0.05*P135)+(Q135/240)</f>
        <v>0.5</v>
      </c>
      <c r="S135" s="51" t="n">
        <v>49952</v>
      </c>
      <c r="T135" s="51"/>
      <c r="U135" s="51"/>
      <c r="V135" s="51" t="n">
        <f aca="false">S135+(T135*0.05)+(U135/240)</f>
        <v>49952</v>
      </c>
      <c r="W135" s="51" t="n">
        <f aca="false">M135*R135</f>
        <v>49960</v>
      </c>
      <c r="X135" s="51" t="n">
        <f aca="false">V135-W135</f>
        <v>-8</v>
      </c>
      <c r="Y135" s="16"/>
      <c r="Z135" s="16" t="s">
        <v>357</v>
      </c>
    </row>
    <row r="136" customFormat="false" ht="15" hidden="false" customHeight="false" outlineLevel="0" collapsed="false">
      <c r="A136" s="0" t="n">
        <v>43</v>
      </c>
      <c r="B136" s="16" t="s">
        <v>45</v>
      </c>
      <c r="C136" s="16" t="s">
        <v>46</v>
      </c>
      <c r="D136" s="16" t="s">
        <v>47</v>
      </c>
      <c r="E136" s="52" t="n">
        <v>1789</v>
      </c>
      <c r="F136" s="17" t="s">
        <v>48</v>
      </c>
      <c r="G136" s="17" t="s">
        <v>48</v>
      </c>
      <c r="H136" s="17" t="n">
        <v>3</v>
      </c>
      <c r="I136" s="16" t="s">
        <v>217</v>
      </c>
      <c r="J136" s="53" t="s">
        <v>359</v>
      </c>
      <c r="K136" s="54" t="s">
        <v>24</v>
      </c>
      <c r="L136" s="54"/>
      <c r="M136" s="51" t="n">
        <f aca="false">24*288+40</f>
        <v>6952</v>
      </c>
      <c r="N136" s="55" t="s">
        <v>160</v>
      </c>
      <c r="O136" s="51"/>
      <c r="P136" s="51" t="n">
        <v>10</v>
      </c>
      <c r="Q136" s="56"/>
      <c r="R136" s="57" t="n">
        <f aca="false">O136+(0.05*P136)+(Q136/240)</f>
        <v>0.5</v>
      </c>
      <c r="S136" s="51" t="n">
        <v>3471</v>
      </c>
      <c r="T136" s="51"/>
      <c r="U136" s="51"/>
      <c r="V136" s="51" t="n">
        <f aca="false">S136+(T136*0.05)+(U136/240)</f>
        <v>3471</v>
      </c>
      <c r="W136" s="51" t="n">
        <f aca="false">M136*R136</f>
        <v>3476</v>
      </c>
      <c r="X136" s="51" t="n">
        <f aca="false">V136-W136</f>
        <v>-5</v>
      </c>
      <c r="Y136" s="16"/>
      <c r="Z136" s="16" t="s">
        <v>357</v>
      </c>
    </row>
    <row r="137" customFormat="false" ht="15" hidden="false" customHeight="false" outlineLevel="0" collapsed="false">
      <c r="A137" s="0" t="n">
        <v>43</v>
      </c>
      <c r="B137" s="16" t="s">
        <v>45</v>
      </c>
      <c r="C137" s="16" t="s">
        <v>46</v>
      </c>
      <c r="D137" s="16" t="s">
        <v>47</v>
      </c>
      <c r="E137" s="52" t="n">
        <v>1789</v>
      </c>
      <c r="F137" s="17" t="s">
        <v>48</v>
      </c>
      <c r="G137" s="17" t="s">
        <v>48</v>
      </c>
      <c r="H137" s="17" t="n">
        <v>3</v>
      </c>
      <c r="I137" s="16" t="s">
        <v>217</v>
      </c>
      <c r="J137" s="53" t="s">
        <v>359</v>
      </c>
      <c r="K137" s="54" t="s">
        <v>25</v>
      </c>
      <c r="L137" s="54"/>
      <c r="M137" s="51" t="n">
        <f aca="false">24*288+32</f>
        <v>6944</v>
      </c>
      <c r="N137" s="55" t="s">
        <v>160</v>
      </c>
      <c r="O137" s="51"/>
      <c r="P137" s="51" t="n">
        <v>10</v>
      </c>
      <c r="Q137" s="56"/>
      <c r="R137" s="57" t="n">
        <f aca="false">O137+(0.05*P137)+(Q137/240)</f>
        <v>0.5</v>
      </c>
      <c r="S137" s="51" t="n">
        <v>3426</v>
      </c>
      <c r="T137" s="51"/>
      <c r="U137" s="51"/>
      <c r="V137" s="51" t="n">
        <f aca="false">S137+(T137*0.05)+(U137/240)</f>
        <v>3426</v>
      </c>
      <c r="W137" s="51" t="n">
        <f aca="false">M137*R137</f>
        <v>3472</v>
      </c>
      <c r="X137" s="51" t="n">
        <f aca="false">V137-W137</f>
        <v>-46</v>
      </c>
      <c r="Y137" s="16"/>
      <c r="Z137" s="16" t="s">
        <v>357</v>
      </c>
    </row>
    <row r="138" customFormat="false" ht="15" hidden="false" customHeight="false" outlineLevel="0" collapsed="false">
      <c r="A138" s="0" t="n">
        <v>43</v>
      </c>
      <c r="B138" s="16" t="s">
        <v>45</v>
      </c>
      <c r="C138" s="16" t="s">
        <v>46</v>
      </c>
      <c r="D138" s="16" t="s">
        <v>47</v>
      </c>
      <c r="E138" s="52" t="n">
        <v>1789</v>
      </c>
      <c r="F138" s="17" t="s">
        <v>48</v>
      </c>
      <c r="G138" s="17" t="s">
        <v>48</v>
      </c>
      <c r="H138" s="17" t="n">
        <v>3</v>
      </c>
      <c r="I138" s="16" t="s">
        <v>217</v>
      </c>
      <c r="J138" s="53" t="s">
        <v>359</v>
      </c>
      <c r="K138" s="54" t="s">
        <v>28</v>
      </c>
      <c r="L138" s="54"/>
      <c r="M138" s="51" t="n">
        <f aca="false">201*288+24</f>
        <v>57912</v>
      </c>
      <c r="N138" s="55" t="s">
        <v>160</v>
      </c>
      <c r="O138" s="51"/>
      <c r="P138" s="51" t="n">
        <v>10</v>
      </c>
      <c r="Q138" s="56"/>
      <c r="R138" s="57" t="n">
        <f aca="false">O138+(0.05*P138)+(Q138/240)</f>
        <v>0.5</v>
      </c>
      <c r="S138" s="51" t="n">
        <v>28947</v>
      </c>
      <c r="T138" s="51"/>
      <c r="U138" s="51"/>
      <c r="V138" s="51" t="n">
        <f aca="false">S138+(T138*0.05)+(U138/240)</f>
        <v>28947</v>
      </c>
      <c r="W138" s="51" t="n">
        <f aca="false">M138*R138</f>
        <v>28956</v>
      </c>
      <c r="X138" s="51" t="n">
        <f aca="false">V138-W138</f>
        <v>-9</v>
      </c>
      <c r="Y138" s="16"/>
      <c r="Z138" s="16" t="s">
        <v>357</v>
      </c>
    </row>
    <row r="139" customFormat="false" ht="15" hidden="false" customHeight="false" outlineLevel="0" collapsed="false">
      <c r="A139" s="0" t="n">
        <v>43</v>
      </c>
      <c r="B139" s="16" t="s">
        <v>45</v>
      </c>
      <c r="C139" s="16" t="s">
        <v>46</v>
      </c>
      <c r="D139" s="16" t="s">
        <v>47</v>
      </c>
      <c r="E139" s="52" t="n">
        <v>1789</v>
      </c>
      <c r="F139" s="17" t="s">
        <v>48</v>
      </c>
      <c r="G139" s="17" t="s">
        <v>48</v>
      </c>
      <c r="H139" s="17" t="n">
        <v>3</v>
      </c>
      <c r="I139" s="16" t="s">
        <v>217</v>
      </c>
      <c r="J139" s="53" t="s">
        <v>359</v>
      </c>
      <c r="K139" s="54" t="s">
        <v>29</v>
      </c>
      <c r="L139" s="54"/>
      <c r="M139" s="51" t="n">
        <f aca="false">55*288+160</f>
        <v>16000</v>
      </c>
      <c r="N139" s="55" t="s">
        <v>160</v>
      </c>
      <c r="O139" s="51"/>
      <c r="P139" s="51" t="n">
        <v>10</v>
      </c>
      <c r="Q139" s="56"/>
      <c r="R139" s="57" t="n">
        <f aca="false">O139+(0.05*P139)+(Q139/240)</f>
        <v>0.5</v>
      </c>
      <c r="S139" s="51" t="n">
        <v>8600</v>
      </c>
      <c r="T139" s="51"/>
      <c r="U139" s="51"/>
      <c r="V139" s="51" t="n">
        <f aca="false">S139+(T139*0.05)+(U139/240)</f>
        <v>8600</v>
      </c>
      <c r="W139" s="51" t="n">
        <f aca="false">M139*R139</f>
        <v>8000</v>
      </c>
      <c r="X139" s="51" t="n">
        <f aca="false">V139-W139</f>
        <v>600</v>
      </c>
      <c r="Y139" s="16"/>
      <c r="Z139" s="16" t="s">
        <v>357</v>
      </c>
    </row>
    <row r="140" customFormat="false" ht="15" hidden="false" customHeight="false" outlineLevel="0" collapsed="false">
      <c r="A140" s="0" t="n">
        <v>43</v>
      </c>
      <c r="B140" s="16" t="s">
        <v>45</v>
      </c>
      <c r="C140" s="16" t="s">
        <v>46</v>
      </c>
      <c r="D140" s="16" t="s">
        <v>47</v>
      </c>
      <c r="E140" s="52" t="n">
        <v>1789</v>
      </c>
      <c r="F140" s="17" t="s">
        <v>48</v>
      </c>
      <c r="G140" s="17" t="s">
        <v>48</v>
      </c>
      <c r="H140" s="17" t="n">
        <v>3</v>
      </c>
      <c r="I140" s="16" t="s">
        <v>217</v>
      </c>
      <c r="J140" s="53" t="s">
        <v>359</v>
      </c>
      <c r="K140" s="54" t="s">
        <v>30</v>
      </c>
      <c r="L140" s="54"/>
      <c r="M140" s="51" t="n">
        <f aca="false">166*288+98</f>
        <v>47906</v>
      </c>
      <c r="N140" s="55" t="s">
        <v>160</v>
      </c>
      <c r="O140" s="51"/>
      <c r="P140" s="51" t="n">
        <v>10</v>
      </c>
      <c r="Q140" s="56"/>
      <c r="R140" s="57" t="n">
        <f aca="false">O140+(0.05*P140)+(Q140/240)</f>
        <v>0.5</v>
      </c>
      <c r="S140" s="51" t="n">
        <v>23942</v>
      </c>
      <c r="T140" s="51"/>
      <c r="U140" s="51"/>
      <c r="V140" s="51" t="n">
        <f aca="false">S140+(T140*0.05)+(U140/240)</f>
        <v>23942</v>
      </c>
      <c r="W140" s="51" t="n">
        <f aca="false">M140*R140</f>
        <v>23953</v>
      </c>
      <c r="X140" s="51" t="n">
        <f aca="false">V140-W140</f>
        <v>-11</v>
      </c>
      <c r="Y140" s="16"/>
      <c r="Z140" s="16" t="s">
        <v>357</v>
      </c>
    </row>
    <row r="141" customFormat="false" ht="15" hidden="false" customHeight="false" outlineLevel="0" collapsed="false">
      <c r="A141" s="0" t="n">
        <v>43</v>
      </c>
      <c r="B141" s="16" t="s">
        <v>45</v>
      </c>
      <c r="C141" s="16" t="s">
        <v>46</v>
      </c>
      <c r="D141" s="16" t="s">
        <v>47</v>
      </c>
      <c r="E141" s="52" t="n">
        <v>1789</v>
      </c>
      <c r="F141" s="17" t="s">
        <v>48</v>
      </c>
      <c r="G141" s="17" t="s">
        <v>48</v>
      </c>
      <c r="H141" s="17" t="n">
        <v>3</v>
      </c>
      <c r="I141" s="16" t="s">
        <v>217</v>
      </c>
      <c r="J141" s="53" t="s">
        <v>359</v>
      </c>
      <c r="K141" s="54" t="s">
        <v>31</v>
      </c>
      <c r="L141" s="54"/>
      <c r="M141" s="51" t="n">
        <f aca="false">27*288+136</f>
        <v>7912</v>
      </c>
      <c r="N141" s="55" t="s">
        <v>160</v>
      </c>
      <c r="O141" s="51"/>
      <c r="P141" s="51" t="n">
        <v>10</v>
      </c>
      <c r="Q141" s="56"/>
      <c r="R141" s="57" t="n">
        <f aca="false">O141+(0.05*P141)+(Q141/240)</f>
        <v>0.5</v>
      </c>
      <c r="S141" s="51" t="n">
        <v>4047</v>
      </c>
      <c r="T141" s="51"/>
      <c r="U141" s="51"/>
      <c r="V141" s="51" t="n">
        <f aca="false">S141+(T141*0.05)+(U141/240)</f>
        <v>4047</v>
      </c>
      <c r="W141" s="51" t="n">
        <f aca="false">M141*R141</f>
        <v>3956</v>
      </c>
      <c r="X141" s="51" t="n">
        <f aca="false">V141-W141</f>
        <v>91</v>
      </c>
      <c r="Y141" s="16"/>
      <c r="Z141" s="16" t="s">
        <v>357</v>
      </c>
    </row>
    <row r="142" customFormat="false" ht="15" hidden="false" customHeight="false" outlineLevel="0" collapsed="false">
      <c r="A142" s="0" t="n">
        <v>43</v>
      </c>
      <c r="B142" s="16" t="s">
        <v>45</v>
      </c>
      <c r="C142" s="16" t="s">
        <v>46</v>
      </c>
      <c r="D142" s="16" t="s">
        <v>47</v>
      </c>
      <c r="E142" s="52" t="n">
        <v>1789</v>
      </c>
      <c r="F142" s="17" t="s">
        <v>48</v>
      </c>
      <c r="G142" s="17" t="s">
        <v>48</v>
      </c>
      <c r="H142" s="17" t="n">
        <v>3</v>
      </c>
      <c r="I142" s="16" t="s">
        <v>217</v>
      </c>
      <c r="J142" s="53" t="s">
        <v>359</v>
      </c>
      <c r="K142" s="54" t="s">
        <v>32</v>
      </c>
      <c r="L142" s="54"/>
      <c r="M142" s="51" t="n">
        <f aca="false">97*288+216</f>
        <v>28152</v>
      </c>
      <c r="N142" s="55" t="s">
        <v>160</v>
      </c>
      <c r="O142" s="51"/>
      <c r="P142" s="51" t="n">
        <v>10</v>
      </c>
      <c r="Q142" s="56"/>
      <c r="R142" s="57" t="n">
        <f aca="false">O142+(0.05*P142)+(Q142/240)</f>
        <v>0.5</v>
      </c>
      <c r="S142" s="51" t="n">
        <v>13991</v>
      </c>
      <c r="T142" s="51"/>
      <c r="U142" s="51"/>
      <c r="V142" s="51" t="n">
        <f aca="false">S142+(T142*0.05)+(U142/240)</f>
        <v>13991</v>
      </c>
      <c r="W142" s="51" t="n">
        <f aca="false">M142*R142</f>
        <v>14076</v>
      </c>
      <c r="X142" s="51" t="n">
        <f aca="false">V142-W142</f>
        <v>-85</v>
      </c>
      <c r="Y142" s="16"/>
      <c r="Z142" s="16" t="s">
        <v>357</v>
      </c>
    </row>
    <row r="143" customFormat="false" ht="15" hidden="false" customHeight="false" outlineLevel="0" collapsed="false">
      <c r="A143" s="0" t="n">
        <v>44</v>
      </c>
      <c r="B143" s="16" t="s">
        <v>45</v>
      </c>
      <c r="C143" s="16" t="s">
        <v>46</v>
      </c>
      <c r="D143" s="16" t="s">
        <v>47</v>
      </c>
      <c r="E143" s="52" t="n">
        <v>1789</v>
      </c>
      <c r="F143" s="17" t="s">
        <v>48</v>
      </c>
      <c r="G143" s="17" t="s">
        <v>48</v>
      </c>
      <c r="H143" s="17" t="n">
        <v>3</v>
      </c>
      <c r="I143" s="16" t="s">
        <v>78</v>
      </c>
      <c r="J143" s="53" t="s">
        <v>361</v>
      </c>
      <c r="K143" s="54" t="s">
        <v>317</v>
      </c>
      <c r="L143" s="54" t="s">
        <v>73</v>
      </c>
      <c r="M143" s="51"/>
      <c r="N143" s="55"/>
      <c r="O143" s="51"/>
      <c r="P143" s="51"/>
      <c r="Q143" s="56"/>
      <c r="R143" s="57" t="n">
        <f aca="false">O143+(0.05*P143)+(Q143/240)</f>
        <v>0</v>
      </c>
      <c r="S143" s="51" t="n">
        <v>1290</v>
      </c>
      <c r="T143" s="51"/>
      <c r="U143" s="51"/>
      <c r="V143" s="51" t="n">
        <f aca="false">S143+(T143*0.05)+(U143/240)</f>
        <v>1290</v>
      </c>
      <c r="W143" s="51" t="n">
        <f aca="false">M143*R143</f>
        <v>0</v>
      </c>
      <c r="X143" s="51" t="n">
        <f aca="false">V143-W143</f>
        <v>1290</v>
      </c>
      <c r="Y143" s="16"/>
      <c r="Z143" s="16"/>
    </row>
    <row r="144" customFormat="false" ht="15" hidden="false" customHeight="false" outlineLevel="0" collapsed="false">
      <c r="A144" s="0" t="n">
        <v>44</v>
      </c>
      <c r="B144" s="16" t="s">
        <v>45</v>
      </c>
      <c r="C144" s="16" t="s">
        <v>46</v>
      </c>
      <c r="D144" s="16" t="s">
        <v>47</v>
      </c>
      <c r="E144" s="52" t="n">
        <v>1789</v>
      </c>
      <c r="F144" s="17" t="s">
        <v>48</v>
      </c>
      <c r="G144" s="17" t="s">
        <v>48</v>
      </c>
      <c r="H144" s="17" t="n">
        <v>3</v>
      </c>
      <c r="I144" s="16" t="s">
        <v>78</v>
      </c>
      <c r="J144" s="53" t="s">
        <v>361</v>
      </c>
      <c r="K144" s="54" t="s">
        <v>15</v>
      </c>
      <c r="L144" s="54"/>
      <c r="M144" s="51"/>
      <c r="N144" s="55"/>
      <c r="O144" s="51"/>
      <c r="P144" s="51"/>
      <c r="Q144" s="56"/>
      <c r="R144" s="57" t="n">
        <f aca="false">O144+(0.05*P144)+(Q144/240)</f>
        <v>0</v>
      </c>
      <c r="S144" s="51" t="n">
        <v>360</v>
      </c>
      <c r="T144" s="51"/>
      <c r="U144" s="51"/>
      <c r="V144" s="51" t="n">
        <f aca="false">S144+(T144*0.05)+(U144/240)</f>
        <v>360</v>
      </c>
      <c r="W144" s="51" t="n">
        <f aca="false">M144*R144</f>
        <v>0</v>
      </c>
      <c r="X144" s="51" t="n">
        <f aca="false">V144-W144</f>
        <v>360</v>
      </c>
      <c r="Y144" s="16"/>
      <c r="Z144" s="16"/>
    </row>
    <row r="145" customFormat="false" ht="15" hidden="false" customHeight="false" outlineLevel="0" collapsed="false">
      <c r="A145" s="0" t="n">
        <v>44</v>
      </c>
      <c r="B145" s="16" t="s">
        <v>45</v>
      </c>
      <c r="C145" s="16" t="s">
        <v>46</v>
      </c>
      <c r="D145" s="16" t="s">
        <v>47</v>
      </c>
      <c r="E145" s="52" t="n">
        <v>1789</v>
      </c>
      <c r="F145" s="17" t="s">
        <v>48</v>
      </c>
      <c r="G145" s="17" t="s">
        <v>48</v>
      </c>
      <c r="H145" s="17" t="n">
        <v>3</v>
      </c>
      <c r="I145" s="16" t="s">
        <v>78</v>
      </c>
      <c r="J145" s="53" t="s">
        <v>361</v>
      </c>
      <c r="K145" s="54" t="s">
        <v>22</v>
      </c>
      <c r="L145" s="54"/>
      <c r="M145" s="51"/>
      <c r="N145" s="55"/>
      <c r="O145" s="51"/>
      <c r="P145" s="51"/>
      <c r="Q145" s="56"/>
      <c r="R145" s="57" t="n">
        <f aca="false">O145+(0.05*P145)+(Q145/240)</f>
        <v>0</v>
      </c>
      <c r="S145" s="51" t="n">
        <v>6037</v>
      </c>
      <c r="T145" s="51"/>
      <c r="U145" s="51"/>
      <c r="V145" s="51" t="n">
        <f aca="false">S145+(T145*0.05)+(U145/240)</f>
        <v>6037</v>
      </c>
      <c r="W145" s="51" t="n">
        <f aca="false">M145*R145</f>
        <v>0</v>
      </c>
      <c r="X145" s="51" t="n">
        <f aca="false">V145-W145</f>
        <v>6037</v>
      </c>
      <c r="Y145" s="16"/>
      <c r="Z145" s="16"/>
    </row>
    <row r="146" customFormat="false" ht="15" hidden="false" customHeight="false" outlineLevel="0" collapsed="false">
      <c r="A146" s="0" t="n">
        <v>44</v>
      </c>
      <c r="B146" s="16" t="s">
        <v>45</v>
      </c>
      <c r="C146" s="16" t="s">
        <v>46</v>
      </c>
      <c r="D146" s="16" t="s">
        <v>47</v>
      </c>
      <c r="E146" s="52" t="n">
        <v>1789</v>
      </c>
      <c r="F146" s="17" t="s">
        <v>48</v>
      </c>
      <c r="G146" s="17" t="s">
        <v>48</v>
      </c>
      <c r="H146" s="17" t="n">
        <v>3</v>
      </c>
      <c r="I146" s="16" t="s">
        <v>78</v>
      </c>
      <c r="J146" s="53" t="s">
        <v>361</v>
      </c>
      <c r="K146" s="54" t="s">
        <v>23</v>
      </c>
      <c r="L146" s="54"/>
      <c r="M146" s="51"/>
      <c r="N146" s="55"/>
      <c r="O146" s="51"/>
      <c r="P146" s="51"/>
      <c r="Q146" s="56"/>
      <c r="R146" s="57" t="n">
        <f aca="false">O146+(0.05*P146)+(Q146/240)</f>
        <v>0</v>
      </c>
      <c r="S146" s="51" t="n">
        <v>1829</v>
      </c>
      <c r="T146" s="51"/>
      <c r="U146" s="51"/>
      <c r="V146" s="51" t="n">
        <f aca="false">S146+(T146*0.05)+(U146/240)</f>
        <v>1829</v>
      </c>
      <c r="W146" s="51" t="n">
        <f aca="false">M146*R146</f>
        <v>0</v>
      </c>
      <c r="X146" s="51" t="n">
        <f aca="false">V146-W146</f>
        <v>1829</v>
      </c>
      <c r="Y146" s="16"/>
      <c r="Z146" s="16"/>
    </row>
    <row r="147" customFormat="false" ht="15" hidden="false" customHeight="false" outlineLevel="0" collapsed="false">
      <c r="A147" s="0" t="n">
        <v>44</v>
      </c>
      <c r="B147" s="16" t="s">
        <v>45</v>
      </c>
      <c r="C147" s="16" t="s">
        <v>46</v>
      </c>
      <c r="D147" s="16" t="s">
        <v>47</v>
      </c>
      <c r="E147" s="52" t="n">
        <v>1789</v>
      </c>
      <c r="F147" s="17" t="s">
        <v>48</v>
      </c>
      <c r="G147" s="17" t="s">
        <v>48</v>
      </c>
      <c r="H147" s="17" t="n">
        <v>3</v>
      </c>
      <c r="I147" s="16" t="s">
        <v>78</v>
      </c>
      <c r="J147" s="53" t="s">
        <v>361</v>
      </c>
      <c r="K147" s="54" t="s">
        <v>24</v>
      </c>
      <c r="L147" s="54"/>
      <c r="M147" s="51"/>
      <c r="N147" s="55"/>
      <c r="O147" s="51"/>
      <c r="P147" s="51"/>
      <c r="Q147" s="56"/>
      <c r="R147" s="57" t="n">
        <f aca="false">O147+(0.05*P147)+(Q147/240)</f>
        <v>0</v>
      </c>
      <c r="S147" s="51" t="n">
        <v>958</v>
      </c>
      <c r="T147" s="51"/>
      <c r="U147" s="51"/>
      <c r="V147" s="51" t="n">
        <f aca="false">S147+(T147*0.05)+(U147/240)</f>
        <v>958</v>
      </c>
      <c r="W147" s="51" t="n">
        <f aca="false">M147*R147</f>
        <v>0</v>
      </c>
      <c r="X147" s="51" t="n">
        <f aca="false">V147-W147</f>
        <v>958</v>
      </c>
      <c r="Y147" s="16"/>
      <c r="Z147" s="16"/>
    </row>
    <row r="148" customFormat="false" ht="15" hidden="false" customHeight="false" outlineLevel="0" collapsed="false">
      <c r="A148" s="0" t="n">
        <v>44</v>
      </c>
      <c r="B148" s="16" t="s">
        <v>45</v>
      </c>
      <c r="C148" s="16" t="s">
        <v>46</v>
      </c>
      <c r="D148" s="16" t="s">
        <v>47</v>
      </c>
      <c r="E148" s="52" t="n">
        <v>1789</v>
      </c>
      <c r="F148" s="17" t="s">
        <v>48</v>
      </c>
      <c r="G148" s="17" t="s">
        <v>48</v>
      </c>
      <c r="H148" s="17" t="n">
        <v>3</v>
      </c>
      <c r="I148" s="16" t="s">
        <v>78</v>
      </c>
      <c r="J148" s="53" t="s">
        <v>361</v>
      </c>
      <c r="K148" s="54" t="s">
        <v>25</v>
      </c>
      <c r="L148" s="54"/>
      <c r="M148" s="51"/>
      <c r="N148" s="55"/>
      <c r="O148" s="51"/>
      <c r="P148" s="51"/>
      <c r="Q148" s="56"/>
      <c r="R148" s="57" t="n">
        <f aca="false">O148+(0.05*P148)+(Q148/240)</f>
        <v>0</v>
      </c>
      <c r="S148" s="51" t="n">
        <v>360</v>
      </c>
      <c r="T148" s="51"/>
      <c r="U148" s="51"/>
      <c r="V148" s="51" t="n">
        <f aca="false">S148+(T148*0.05)+(U148/240)</f>
        <v>360</v>
      </c>
      <c r="W148" s="51" t="n">
        <f aca="false">M148*R148</f>
        <v>0</v>
      </c>
      <c r="X148" s="51" t="n">
        <f aca="false">V148-W148</f>
        <v>360</v>
      </c>
      <c r="Y148" s="16"/>
      <c r="Z148" s="16"/>
    </row>
    <row r="149" customFormat="false" ht="15" hidden="false" customHeight="false" outlineLevel="0" collapsed="false">
      <c r="A149" s="0" t="n">
        <v>44</v>
      </c>
      <c r="B149" s="16" t="s">
        <v>45</v>
      </c>
      <c r="C149" s="16" t="s">
        <v>46</v>
      </c>
      <c r="D149" s="16" t="s">
        <v>47</v>
      </c>
      <c r="E149" s="52" t="n">
        <v>1789</v>
      </c>
      <c r="F149" s="17" t="s">
        <v>48</v>
      </c>
      <c r="G149" s="17" t="s">
        <v>48</v>
      </c>
      <c r="H149" s="17" t="n">
        <v>3</v>
      </c>
      <c r="I149" s="16" t="s">
        <v>78</v>
      </c>
      <c r="J149" s="53" t="s">
        <v>361</v>
      </c>
      <c r="K149" s="54" t="s">
        <v>28</v>
      </c>
      <c r="L149" s="54"/>
      <c r="M149" s="51"/>
      <c r="N149" s="55"/>
      <c r="O149" s="51"/>
      <c r="P149" s="51"/>
      <c r="Q149" s="56"/>
      <c r="R149" s="57" t="n">
        <f aca="false">O149+(0.05*P149)+(Q149/240)</f>
        <v>0</v>
      </c>
      <c r="S149" s="51" t="n">
        <v>3782</v>
      </c>
      <c r="T149" s="51"/>
      <c r="U149" s="51"/>
      <c r="V149" s="51" t="n">
        <f aca="false">S149+(T149*0.05)+(U149/240)</f>
        <v>3782</v>
      </c>
      <c r="W149" s="51" t="n">
        <f aca="false">M149*R149</f>
        <v>0</v>
      </c>
      <c r="X149" s="51" t="n">
        <f aca="false">V149-W149</f>
        <v>3782</v>
      </c>
      <c r="Y149" s="16"/>
      <c r="Z149" s="16"/>
    </row>
    <row r="150" customFormat="false" ht="15" hidden="false" customHeight="false" outlineLevel="0" collapsed="false">
      <c r="A150" s="0" t="n">
        <v>44</v>
      </c>
      <c r="B150" s="16" t="s">
        <v>45</v>
      </c>
      <c r="C150" s="16" t="s">
        <v>46</v>
      </c>
      <c r="D150" s="16" t="s">
        <v>47</v>
      </c>
      <c r="E150" s="52" t="n">
        <v>1789</v>
      </c>
      <c r="F150" s="17" t="s">
        <v>48</v>
      </c>
      <c r="G150" s="17" t="s">
        <v>48</v>
      </c>
      <c r="H150" s="17" t="n">
        <v>3</v>
      </c>
      <c r="I150" s="16" t="s">
        <v>78</v>
      </c>
      <c r="J150" s="53" t="s">
        <v>361</v>
      </c>
      <c r="K150" s="54" t="s">
        <v>30</v>
      </c>
      <c r="L150" s="54"/>
      <c r="M150" s="51"/>
      <c r="N150" s="55"/>
      <c r="O150" s="51"/>
      <c r="P150" s="51"/>
      <c r="Q150" s="56"/>
      <c r="R150" s="57" t="n">
        <f aca="false">O150+(0.05*P150)+(Q150/240)</f>
        <v>0</v>
      </c>
      <c r="S150" s="51" t="n">
        <v>225</v>
      </c>
      <c r="T150" s="51"/>
      <c r="U150" s="51"/>
      <c r="V150" s="51" t="n">
        <f aca="false">S150+(T150*0.05)+(U150/240)</f>
        <v>225</v>
      </c>
      <c r="W150" s="51" t="n">
        <f aca="false">M150*R150</f>
        <v>0</v>
      </c>
      <c r="X150" s="51" t="n">
        <f aca="false">V150-W150</f>
        <v>225</v>
      </c>
      <c r="Y150" s="16"/>
      <c r="Z150" s="16"/>
    </row>
    <row r="151" customFormat="false" ht="15" hidden="false" customHeight="false" outlineLevel="0" collapsed="false">
      <c r="A151" s="0" t="n">
        <v>44</v>
      </c>
      <c r="B151" s="16" t="s">
        <v>45</v>
      </c>
      <c r="C151" s="16" t="s">
        <v>46</v>
      </c>
      <c r="D151" s="16" t="s">
        <v>47</v>
      </c>
      <c r="E151" s="52" t="n">
        <v>1789</v>
      </c>
      <c r="F151" s="17" t="s">
        <v>48</v>
      </c>
      <c r="G151" s="17" t="s">
        <v>48</v>
      </c>
      <c r="H151" s="17" t="n">
        <v>3</v>
      </c>
      <c r="I151" s="16" t="s">
        <v>78</v>
      </c>
      <c r="J151" s="53" t="s">
        <v>361</v>
      </c>
      <c r="K151" s="54" t="s">
        <v>32</v>
      </c>
      <c r="L151" s="54"/>
      <c r="M151" s="51"/>
      <c r="N151" s="55"/>
      <c r="O151" s="51"/>
      <c r="P151" s="51"/>
      <c r="Q151" s="56"/>
      <c r="R151" s="57" t="n">
        <f aca="false">O151+(0.05*P151)+(Q151/240)</f>
        <v>0</v>
      </c>
      <c r="S151" s="51" t="n">
        <v>699</v>
      </c>
      <c r="T151" s="51"/>
      <c r="U151" s="51"/>
      <c r="V151" s="51" t="n">
        <f aca="false">S151+(T151*0.05)+(U151/240)</f>
        <v>699</v>
      </c>
      <c r="W151" s="51" t="n">
        <f aca="false">M151*R151</f>
        <v>0</v>
      </c>
      <c r="X151" s="51" t="n">
        <f aca="false">V151-W151</f>
        <v>699</v>
      </c>
      <c r="Y151" s="16"/>
      <c r="Z151" s="16"/>
    </row>
  </sheetData>
  <conditionalFormatting sqref="X2:X151">
    <cfRule type="cellIs" priority="2" operator="greaterThan" aboveAverage="0" equalAverage="0" bottom="0" percent="0" rank="0" text="" dxfId="0">
      <formula>0</formula>
    </cfRule>
  </conditionalFormatting>
  <conditionalFormatting sqref="X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2014-05-20T06:34:57Z</dcterms:created>
  <dc:creator>Loïc Charles</dc:creator>
  <dc:language>fr-FR</dc:language>
  <dcterms:modified xsi:type="dcterms:W3CDTF">2015-11-10T12:53:37Z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