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ubtgra003\Documents\COPIM\COPIM general\WP2\Press level calcs - OBC individual presses\"/>
    </mc:Choice>
  </mc:AlternateContent>
  <xr:revisionPtr revIDLastSave="0" documentId="13_ncr:1_{92F6254A-5D0D-46AA-8424-69EDE8868F44}" xr6:coauthVersionLast="47" xr6:coauthVersionMax="47" xr10:uidLastSave="{00000000-0000-0000-0000-000000000000}"/>
  <bookViews>
    <workbookView xWindow="-108" yWindow="-108" windowWidth="23256" windowHeight="12576" xr2:uid="{2F77C794-D6AB-41D4-AC3D-0183DD6900FA}"/>
  </bookViews>
  <sheets>
    <sheet name="Introduction" sheetId="7" r:id="rId1"/>
    <sheet name="Costs" sheetId="1" r:id="rId2"/>
    <sheet name="Income" sheetId="2" r:id="rId3"/>
    <sheet name="Other variables" sheetId="6" r:id="rId4"/>
    <sheet name="Sub totals" sheetId="4" state="hidden" r:id="rId5"/>
    <sheet name="Results"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3" l="1"/>
  <c r="K11" i="3"/>
  <c r="I11" i="3"/>
  <c r="M17" i="3"/>
  <c r="K17" i="3"/>
  <c r="I17" i="3"/>
  <c r="J14" i="4"/>
  <c r="I14" i="4"/>
  <c r="D26" i="4"/>
  <c r="C26" i="4"/>
  <c r="D25" i="4"/>
  <c r="C25" i="4"/>
  <c r="D24" i="4"/>
  <c r="C24" i="4"/>
  <c r="D23" i="4"/>
  <c r="C23" i="4"/>
  <c r="D22" i="4"/>
  <c r="C22" i="4"/>
  <c r="J12" i="4"/>
  <c r="I12" i="4"/>
  <c r="R6" i="4"/>
  <c r="R5" i="4"/>
  <c r="R4" i="4"/>
  <c r="P6" i="4"/>
  <c r="P5" i="4"/>
  <c r="P4" i="4"/>
  <c r="N6" i="4"/>
  <c r="N5" i="4"/>
  <c r="O6" i="4"/>
  <c r="O5" i="4"/>
  <c r="O4" i="4"/>
  <c r="J13" i="4" l="1"/>
  <c r="M15" i="3" s="1"/>
  <c r="I13" i="4"/>
  <c r="K15" i="3" s="1"/>
  <c r="N4" i="4" l="1"/>
  <c r="H4" i="4"/>
  <c r="H5" i="4"/>
  <c r="H3" i="4"/>
  <c r="H14" i="4"/>
  <c r="B26" i="4"/>
  <c r="B25" i="4"/>
  <c r="B24" i="4"/>
  <c r="B23" i="4"/>
  <c r="B22" i="4"/>
  <c r="H12" i="4"/>
  <c r="Q6" i="4"/>
  <c r="S6" i="4" s="1"/>
  <c r="Q5" i="4"/>
  <c r="S5" i="4" s="1"/>
  <c r="Q4" i="4"/>
  <c r="S4" i="4" s="1"/>
  <c r="B19" i="4"/>
  <c r="B11" i="4" s="1"/>
  <c r="B9" i="4"/>
  <c r="H9" i="4" s="1"/>
  <c r="B8" i="4"/>
  <c r="H8" i="4" s="1"/>
  <c r="B7" i="4"/>
  <c r="H7" i="4" s="1"/>
  <c r="H15" i="4" l="1"/>
  <c r="I5" i="3" s="1"/>
  <c r="J15" i="4"/>
  <c r="M5" i="3" s="1"/>
  <c r="I15" i="4"/>
  <c r="K5" i="3" s="1"/>
  <c r="I18" i="4"/>
  <c r="J18" i="4"/>
  <c r="H19" i="4"/>
  <c r="J19" i="4"/>
  <c r="I19" i="4"/>
  <c r="H20" i="4"/>
  <c r="J20" i="4"/>
  <c r="I20" i="4"/>
  <c r="H18" i="4"/>
  <c r="H13" i="4"/>
  <c r="I15" i="3" s="1"/>
  <c r="O7" i="4"/>
  <c r="I9" i="3" s="1"/>
  <c r="H21" i="4" l="1"/>
  <c r="J21" i="4"/>
  <c r="I21" i="4"/>
  <c r="S7" i="4"/>
  <c r="M9" i="3" s="1"/>
  <c r="Q7" i="4"/>
  <c r="K9" i="3" s="1"/>
  <c r="K13" i="3" l="1"/>
  <c r="I23" i="4"/>
  <c r="M13" i="3"/>
  <c r="J23" i="4"/>
  <c r="H23" i="4"/>
  <c r="I13" i="3"/>
  <c r="M7" i="3" l="1"/>
  <c r="M19" i="3"/>
  <c r="K7" i="3"/>
  <c r="K19" i="3"/>
  <c r="I7" i="3"/>
  <c r="I19" i="3"/>
</calcChain>
</file>

<file path=xl/sharedStrings.xml><?xml version="1.0" encoding="utf-8"?>
<sst xmlns="http://schemas.openxmlformats.org/spreadsheetml/2006/main" count="138" uniqueCount="96">
  <si>
    <t>Annual Net print sales income</t>
  </si>
  <si>
    <t>OA deposit fee per book (e.g. OAPEN per-title fee)</t>
  </si>
  <si>
    <t>Secondary annual OA deposit location fee (e.g. JSTOR annual fee)</t>
  </si>
  <si>
    <t>OA deposit annual membership fee (e.g. OAPEN annual membership fee)</t>
  </si>
  <si>
    <t>Staff time</t>
  </si>
  <si>
    <t>Marketing</t>
  </si>
  <si>
    <t>Per title costs</t>
  </si>
  <si>
    <t>Bank fees (if any)</t>
  </si>
  <si>
    <t>Other costs per title (if not already accounted for in your first copy cost above)</t>
  </si>
  <si>
    <t>Enter your per title costs in the pink boxes</t>
  </si>
  <si>
    <t>Royalty payments</t>
  </si>
  <si>
    <t>Higher band subscribers</t>
  </si>
  <si>
    <t>Middle band subscribers</t>
  </si>
  <si>
    <t>Lower band subscribers</t>
  </si>
  <si>
    <t>Annual costs</t>
  </si>
  <si>
    <t>Annual Gross print sales income excluding VAT</t>
  </si>
  <si>
    <t>Any other annual misc income (donations, fundraising, advertising etc)</t>
  </si>
  <si>
    <t>Enter your income in the blue boxes</t>
  </si>
  <si>
    <t>Costs sub totals</t>
  </si>
  <si>
    <t>Income sub totals</t>
  </si>
  <si>
    <t>Annual Printing costs</t>
  </si>
  <si>
    <t>Annual Royalty payments</t>
  </si>
  <si>
    <t>Annual income</t>
  </si>
  <si>
    <t>Annual Membership Fees - this is what you will charge the libraries through the OBC</t>
  </si>
  <si>
    <t>Other annual income - this is income from any other sources</t>
  </si>
  <si>
    <t>Platform fees</t>
  </si>
  <si>
    <t>VAT rate</t>
  </si>
  <si>
    <t>New library fees</t>
  </si>
  <si>
    <t>Sub total member fees calculating fees &amp; VAT rate (higher band)</t>
  </si>
  <si>
    <t>Sub total member fees calculating fees &amp; VAT rate (middle band)</t>
  </si>
  <si>
    <t>Sub total member fees calculating fees &amp; VAT rate (lower band)</t>
  </si>
  <si>
    <t>Enter your annual costs in the yellow boxes</t>
  </si>
  <si>
    <t>Other costs of sales (e.g. VAT that might be payable on BPCs)</t>
  </si>
  <si>
    <t>Creation of metadata records per title fee (if any)</t>
  </si>
  <si>
    <t>How many books you hope to publish annually, funded by this OBC membership scheme</t>
  </si>
  <si>
    <t>Base production cost per book or what you charge as a BPC (first copy cost)</t>
  </si>
  <si>
    <t>Miscellaneous other per title costs (if any)</t>
  </si>
  <si>
    <t>Enter other variables in the green boxes</t>
  </si>
  <si>
    <t>Other annual costs</t>
  </si>
  <si>
    <t>BPC aka base production cost per title (less costs below)</t>
  </si>
  <si>
    <t>Other calculations we need to make</t>
  </si>
  <si>
    <t>Higher subscribers</t>
  </si>
  <si>
    <t>Middle subscribers</t>
  </si>
  <si>
    <t>Lower subscribers</t>
  </si>
  <si>
    <t>Sub-totals</t>
  </si>
  <si>
    <t>Year 1</t>
  </si>
  <si>
    <t>Year 2</t>
  </si>
  <si>
    <t>Year 3</t>
  </si>
  <si>
    <t>(these are new sign ups made that year, not cumulative - so there is no need to add Year 2 to Year 1 for example, we'll do that for you)</t>
  </si>
  <si>
    <t>Other costs of sales (eg VAT on BPCs)</t>
  </si>
  <si>
    <t>Annual BPC revenue from other sources (exc VAT)</t>
  </si>
  <si>
    <t>Annual income from other sources</t>
  </si>
  <si>
    <t>Any other annual misc income (donations, fundraising, etc)</t>
  </si>
  <si>
    <t>Yearly net revenue</t>
  </si>
  <si>
    <t>Lower banding existing members (leave blank if n/a)</t>
  </si>
  <si>
    <t>Middle banding existing members (leave blank if n/a)</t>
  </si>
  <si>
    <t>Higher banding existing members (leave blank if n/a)</t>
  </si>
  <si>
    <t>checksum - annual total</t>
  </si>
  <si>
    <t>Higher band subscribers customer-facing price</t>
  </si>
  <si>
    <t>Middle band subscribers customer-facing price</t>
  </si>
  <si>
    <t>Lower band subscribers customer-facing price</t>
  </si>
  <si>
    <t xml:space="preserve">Member fees received after OBC costs &amp; VAT </t>
  </si>
  <si>
    <t>(higher band)</t>
  </si>
  <si>
    <t>(middle band)</t>
  </si>
  <si>
    <t>Member fees received after OBC costs &amp; VAT</t>
  </si>
  <si>
    <t xml:space="preserve"> (lower band)</t>
  </si>
  <si>
    <t>Other costs per title (if not already accounted for)</t>
  </si>
  <si>
    <t>Cumulative total new libraries joined + initial members if any</t>
  </si>
  <si>
    <t>Higher subscribers (incl. new library sign on fee)</t>
  </si>
  <si>
    <t>Middle subscribers (incl. new library sign on fee)</t>
  </si>
  <si>
    <t>Lower subscribers (incl. new library sign on fee)</t>
  </si>
  <si>
    <t>How many new libraries you think you can sign up at the Medium fee band</t>
  </si>
  <si>
    <t>How many new libraries you think you can sign up at the Low fee band</t>
  </si>
  <si>
    <t>How many new libraries you think you can sign up at the High fee band</t>
  </si>
  <si>
    <t>If you already have a library membership scheme, how many members do you already have at Year 0? (leave blank if not applicable to your press)</t>
  </si>
  <si>
    <t>Summary &amp; models</t>
  </si>
  <si>
    <t>Yearly Net revenue</t>
  </si>
  <si>
    <t>Total Library members</t>
  </si>
  <si>
    <t>Annual BPC revenue secured (excluding VAT)</t>
  </si>
  <si>
    <t>This tab shows a summary of some figures. It models what you might potentially expect out of the OBC based on the costs and income you entered on the other tabs. To adjust the model and the projected figures, you just need to adjust the figures in the other tabs. Do not type in any of the boxes below though, they are populated by formulae!</t>
  </si>
  <si>
    <r>
      <t xml:space="preserve">Total annual OBC fees across all 3 membership bandings </t>
    </r>
    <r>
      <rPr>
        <sz val="10"/>
        <rFont val="Calibri"/>
        <family val="2"/>
        <scheme val="minor"/>
      </rPr>
      <t>(plus VAT rate if applicable)</t>
    </r>
  </si>
  <si>
    <t>This spreadsheet models possible income and possible library membership numbers if a press were to join the OBC. Enter your details in the first three tabs where asked, and the Results tab will display some projections based on the figures you've entered. We've entered some dummy figures for now to get you started - you can type over them where indicated.</t>
  </si>
  <si>
    <t>Printing costs of paperback/hardback books for sale</t>
  </si>
  <si>
    <r>
      <t xml:space="preserve">Cumulative revenue from OBC Library members </t>
    </r>
    <r>
      <rPr>
        <sz val="10"/>
        <rFont val="Calibri"/>
        <family val="2"/>
        <scheme val="minor"/>
      </rPr>
      <t>(minus OBC fees incl. one off fee for onboarding each new library)</t>
    </r>
  </si>
  <si>
    <r>
      <t xml:space="preserve">Total number of books you could </t>
    </r>
    <r>
      <rPr>
        <b/>
        <sz val="12"/>
        <rFont val="Calibri"/>
        <family val="2"/>
        <scheme val="minor"/>
      </rPr>
      <t>actually</t>
    </r>
    <r>
      <rPr>
        <sz val="12"/>
        <rFont val="Calibri"/>
        <family val="2"/>
        <scheme val="minor"/>
      </rPr>
      <t xml:space="preserve"> fund per year, from OBC memberships plus external BPCs</t>
    </r>
  </si>
  <si>
    <r>
      <t xml:space="preserve">Target number of books you </t>
    </r>
    <r>
      <rPr>
        <b/>
        <sz val="12"/>
        <rFont val="Calibri"/>
        <family val="2"/>
        <scheme val="minor"/>
      </rPr>
      <t>hope</t>
    </r>
    <r>
      <rPr>
        <sz val="12"/>
        <rFont val="Calibri"/>
        <family val="2"/>
        <scheme val="minor"/>
      </rPr>
      <t xml:space="preserve"> to publish per year with income from OBC and BPCs</t>
    </r>
  </si>
  <si>
    <r>
      <t xml:space="preserve">How many books you expect will come with their own funding annually (or, to put it another way: how many BPCs you think you will get </t>
    </r>
    <r>
      <rPr>
        <b/>
        <sz val="10"/>
        <color theme="1"/>
        <rFont val="Arial"/>
        <family val="2"/>
      </rPr>
      <t>outside of</t>
    </r>
    <r>
      <rPr>
        <sz val="10"/>
        <color theme="1"/>
        <rFont val="Arial"/>
        <family val="2"/>
      </rPr>
      <t xml:space="preserve"> the OBC scheme)</t>
    </r>
  </si>
  <si>
    <t xml:space="preserve">* How much you'll charge libraries to be members </t>
  </si>
  <si>
    <t>* How many books you expect will come with their own funding annually</t>
  </si>
  <si>
    <t>* How many books you hope to publish annually, funded by this OBC membership scheme</t>
  </si>
  <si>
    <t>* How many libraries per year you think you might be able to sign up</t>
  </si>
  <si>
    <t>This is just for a Press' internal use - it won’t be part of the OBC application process. It is just an informal tool for publishers to use to help them calculate what they might charge libraries and how many books they might then publish.</t>
  </si>
  <si>
    <t>It will need a bit of backwards and forwards and playing with the figures.</t>
  </si>
  <si>
    <t>To see different figures in the Results tab, you could try amending on the previous tabs:</t>
  </si>
  <si>
    <t>Those variables will change the figures you see on the Results tab (as will the other figures too, but these are perhaps the most useful for projecting possible models)</t>
  </si>
  <si>
    <t>**THIS IS A WORK IN PROGRESS AND NOT FINALISED - IT'S NOT OFFICIALLY PART OF THE OBC TOOLKIT YET AND IS NOT FOR 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</si>
</sst>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809]* #,##0.00_-;\-[$£-809]* #,##0.00_-;_-[$£-809]* &quot;-&quot;??_-;_-@_-"/>
    <numFmt numFmtId="165" formatCode="&quot;£&quot;#,##0.00"/>
  </numFmts>
  <fonts count="34" x14ac:knownFonts="1">
    <font>
      <sz val="11"/>
      <color theme="1"/>
      <name val="Calibri"/>
      <family val="2"/>
      <scheme val="minor"/>
    </font>
    <font>
      <b/>
      <sz val="11"/>
      <color theme="1"/>
      <name val="Calibri"/>
      <family val="2"/>
      <scheme val="minor"/>
    </font>
    <font>
      <b/>
      <sz val="10"/>
      <name val="Arial"/>
      <family val="2"/>
    </font>
    <font>
      <sz val="10"/>
      <color theme="1"/>
      <name val="Arial"/>
      <family val="2"/>
    </font>
    <font>
      <sz val="10"/>
      <name val="Arial"/>
      <family val="2"/>
    </font>
    <font>
      <b/>
      <i/>
      <sz val="9"/>
      <color theme="1"/>
      <name val="Arial"/>
      <family val="2"/>
    </font>
    <font>
      <b/>
      <sz val="10"/>
      <color theme="1"/>
      <name val="Arial"/>
      <family val="2"/>
    </font>
    <font>
      <sz val="11"/>
      <color theme="1"/>
      <name val="Calibri"/>
      <family val="2"/>
      <scheme val="minor"/>
    </font>
    <font>
      <sz val="10"/>
      <color rgb="FF000000"/>
      <name val="Arial"/>
      <family val="2"/>
    </font>
    <font>
      <sz val="16"/>
      <color theme="1"/>
      <name val="Calibri"/>
      <family val="2"/>
      <scheme val="minor"/>
    </font>
    <font>
      <sz val="11"/>
      <color theme="1"/>
      <name val="Arial"/>
      <family val="2"/>
    </font>
    <font>
      <b/>
      <sz val="14"/>
      <color theme="1"/>
      <name val="Arial"/>
      <family val="2"/>
    </font>
    <font>
      <b/>
      <i/>
      <sz val="10"/>
      <color theme="1"/>
      <name val="Arial"/>
      <family val="2"/>
    </font>
    <font>
      <sz val="14"/>
      <color theme="1"/>
      <name val="Arial"/>
      <family val="2"/>
    </font>
    <font>
      <i/>
      <sz val="11"/>
      <color theme="1"/>
      <name val="Calibri"/>
      <family val="2"/>
      <scheme val="minor"/>
    </font>
    <font>
      <sz val="14"/>
      <name val="Arial"/>
      <family val="2"/>
    </font>
    <font>
      <i/>
      <sz val="10"/>
      <color theme="1"/>
      <name val="Calibri"/>
      <family val="2"/>
      <scheme val="minor"/>
    </font>
    <font>
      <sz val="9"/>
      <color theme="1"/>
      <name val="Arial"/>
      <family val="2"/>
    </font>
    <font>
      <sz val="12"/>
      <color theme="1"/>
      <name val="Arial"/>
      <family val="2"/>
    </font>
    <font>
      <sz val="12"/>
      <color theme="1"/>
      <name val="Calibri"/>
      <family val="2"/>
      <scheme val="minor"/>
    </font>
    <font>
      <sz val="11"/>
      <name val="Calibri"/>
      <family val="2"/>
      <scheme val="minor"/>
    </font>
    <font>
      <b/>
      <sz val="11"/>
      <name val="Calibri"/>
      <family val="2"/>
      <scheme val="minor"/>
    </font>
    <font>
      <sz val="12"/>
      <name val="Calibri"/>
      <family val="2"/>
      <scheme val="minor"/>
    </font>
    <font>
      <b/>
      <sz val="12"/>
      <name val="Calibri"/>
      <family val="2"/>
      <scheme val="minor"/>
    </font>
    <font>
      <b/>
      <sz val="12"/>
      <color theme="1"/>
      <name val="Calibri"/>
      <family val="2"/>
      <scheme val="minor"/>
    </font>
    <font>
      <b/>
      <sz val="12"/>
      <color theme="0"/>
      <name val="Calibri"/>
      <family val="2"/>
      <scheme val="minor"/>
    </font>
    <font>
      <b/>
      <sz val="14"/>
      <color theme="0"/>
      <name val="Calibri"/>
      <family val="2"/>
      <scheme val="minor"/>
    </font>
    <font>
      <b/>
      <sz val="14"/>
      <color theme="1"/>
      <name val="Calibri"/>
      <family val="2"/>
      <scheme val="minor"/>
    </font>
    <font>
      <sz val="10"/>
      <name val="Calibri"/>
      <family val="2"/>
      <scheme val="minor"/>
    </font>
    <font>
      <b/>
      <sz val="14"/>
      <color rgb="FF272A5B"/>
      <name val="Arial"/>
      <family val="2"/>
    </font>
    <font>
      <sz val="11"/>
      <color rgb="FF272A5B"/>
      <name val="Arial"/>
      <family val="2"/>
    </font>
    <font>
      <sz val="11"/>
      <color rgb="FF272A5B"/>
      <name val="Calibri"/>
      <family val="2"/>
      <scheme val="minor"/>
    </font>
    <font>
      <sz val="10"/>
      <color rgb="FF272A5B"/>
      <name val="Arial"/>
      <family val="2"/>
    </font>
    <font>
      <b/>
      <sz val="18"/>
      <color rgb="FFFF0000"/>
      <name val="Calibri"/>
      <family val="2"/>
      <scheme val="minor"/>
    </font>
  </fonts>
  <fills count="18">
    <fill>
      <patternFill patternType="none"/>
    </fill>
    <fill>
      <patternFill patternType="gray125"/>
    </fill>
    <fill>
      <patternFill patternType="solid">
        <fgColor rgb="FFF488C1"/>
        <bgColor indexed="64"/>
      </patternFill>
    </fill>
    <fill>
      <patternFill patternType="solid">
        <fgColor rgb="FF85C3E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0" tint="-0.249977111117893"/>
        <bgColor rgb="FFEFEFEF"/>
      </patternFill>
    </fill>
    <fill>
      <patternFill patternType="solid">
        <fgColor theme="9" tint="0.79998168889431442"/>
        <bgColor indexed="64"/>
      </patternFill>
    </fill>
    <fill>
      <patternFill patternType="solid">
        <fgColor rgb="FF272A5B"/>
        <bgColor indexed="64"/>
      </patternFill>
    </fill>
    <fill>
      <patternFill patternType="solid">
        <fgColor rgb="FFE71E85"/>
        <bgColor indexed="64"/>
      </patternFill>
    </fill>
    <fill>
      <patternFill patternType="solid">
        <fgColor rgb="FF2396D4"/>
        <bgColor indexed="64"/>
      </patternFill>
    </fill>
    <fill>
      <patternFill patternType="solid">
        <fgColor rgb="FFF577C3"/>
        <bgColor indexed="64"/>
      </patternFill>
    </fill>
    <fill>
      <patternFill patternType="solid">
        <fgColor rgb="FF4D4896"/>
        <bgColor indexed="64"/>
      </patternFill>
    </fill>
    <fill>
      <patternFill patternType="solid">
        <fgColor rgb="FFFFC000"/>
        <bgColor indexed="64"/>
      </patternFill>
    </fill>
    <fill>
      <patternFill patternType="solid">
        <fgColor rgb="FFA1A4D7"/>
        <bgColor indexed="64"/>
      </patternFill>
    </fill>
  </fills>
  <borders count="9">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rgb="FFE71E85"/>
      </bottom>
      <diagonal/>
    </border>
    <border>
      <left/>
      <right/>
      <top style="thin">
        <color rgb="FFE71E85"/>
      </top>
      <bottom style="medium">
        <color rgb="FFE71E85"/>
      </bottom>
      <diagonal/>
    </border>
  </borders>
  <cellStyleXfs count="3">
    <xf numFmtId="0" fontId="0" fillId="0" borderId="0"/>
    <xf numFmtId="44" fontId="7" fillId="0" borderId="0" applyFont="0" applyFill="0" applyBorder="0" applyAlignment="0" applyProtection="0"/>
    <xf numFmtId="9" fontId="7" fillId="0" borderId="0" applyFont="0" applyFill="0" applyBorder="0" applyAlignment="0" applyProtection="0"/>
  </cellStyleXfs>
  <cellXfs count="129">
    <xf numFmtId="0" fontId="0" fillId="0" borderId="0" xfId="0"/>
    <xf numFmtId="0" fontId="2" fillId="0" borderId="0" xfId="0" applyFont="1" applyAlignment="1">
      <alignment wrapText="1"/>
    </xf>
    <xf numFmtId="165" fontId="3" fillId="0" borderId="0" xfId="0" applyNumberFormat="1" applyFont="1"/>
    <xf numFmtId="165" fontId="0" fillId="0" borderId="0" xfId="0" applyNumberFormat="1"/>
    <xf numFmtId="0" fontId="10" fillId="0" borderId="0" xfId="0" applyFont="1"/>
    <xf numFmtId="0" fontId="11" fillId="0" borderId="0" xfId="0" applyFont="1" applyAlignment="1">
      <alignment vertical="center"/>
    </xf>
    <xf numFmtId="0" fontId="10" fillId="0" borderId="0" xfId="0" applyFont="1" applyFill="1" applyBorder="1"/>
    <xf numFmtId="0" fontId="3" fillId="0" borderId="0" xfId="0" applyFont="1"/>
    <xf numFmtId="164" fontId="3" fillId="0" borderId="0" xfId="0" applyNumberFormat="1" applyFont="1"/>
    <xf numFmtId="164" fontId="3" fillId="2" borderId="0" xfId="0" applyNumberFormat="1" applyFont="1" applyFill="1"/>
    <xf numFmtId="0" fontId="6" fillId="0" borderId="0" xfId="0" applyFont="1"/>
    <xf numFmtId="0" fontId="3" fillId="0" borderId="0" xfId="0" applyFont="1" applyAlignment="1">
      <alignment vertical="top"/>
    </xf>
    <xf numFmtId="0" fontId="6" fillId="0" borderId="1" xfId="0" applyFont="1" applyBorder="1" applyAlignment="1">
      <alignment horizontal="center" vertical="center" textRotation="90"/>
    </xf>
    <xf numFmtId="0" fontId="0" fillId="0" borderId="0" xfId="0" applyBorder="1"/>
    <xf numFmtId="0" fontId="0" fillId="0" borderId="2" xfId="0" applyBorder="1"/>
    <xf numFmtId="165" fontId="5" fillId="0" borderId="0" xfId="0" applyNumberFormat="1" applyFont="1" applyFill="1" applyBorder="1" applyAlignment="1">
      <alignment horizontal="left"/>
    </xf>
    <xf numFmtId="0" fontId="3" fillId="0" borderId="0" xfId="0" applyFont="1" applyBorder="1"/>
    <xf numFmtId="0" fontId="0" fillId="0" borderId="0" xfId="0" applyFill="1"/>
    <xf numFmtId="0" fontId="6" fillId="0" borderId="0" xfId="0" applyFont="1" applyBorder="1" applyAlignment="1">
      <alignment horizontal="center" vertical="center" textRotation="90"/>
    </xf>
    <xf numFmtId="164" fontId="3" fillId="0" borderId="0" xfId="0" applyNumberFormat="1" applyFont="1" applyFill="1"/>
    <xf numFmtId="164" fontId="3" fillId="5" borderId="0" xfId="0" applyNumberFormat="1" applyFont="1" applyFill="1"/>
    <xf numFmtId="0" fontId="6" fillId="0" borderId="1" xfId="0" applyFont="1" applyBorder="1" applyAlignment="1">
      <alignment horizontal="center" vertical="center" textRotation="90"/>
    </xf>
    <xf numFmtId="1" fontId="13" fillId="4" borderId="0" xfId="0" applyNumberFormat="1" applyFont="1" applyFill="1" applyBorder="1" applyAlignment="1">
      <alignment horizontal="center" vertical="center"/>
    </xf>
    <xf numFmtId="0" fontId="3" fillId="0" borderId="2" xfId="0" applyFont="1" applyFill="1" applyBorder="1"/>
    <xf numFmtId="0" fontId="0" fillId="0" borderId="0" xfId="0" applyFill="1" applyBorder="1"/>
    <xf numFmtId="0" fontId="4" fillId="0" borderId="0" xfId="0" applyFont="1" applyAlignment="1">
      <alignment vertical="center" wrapText="1"/>
    </xf>
    <xf numFmtId="0" fontId="3" fillId="0" borderId="0" xfId="0" applyFont="1" applyAlignment="1">
      <alignment horizontal="left" vertical="center" wrapText="1"/>
    </xf>
    <xf numFmtId="44" fontId="0" fillId="0" borderId="0" xfId="1" applyFont="1" applyBorder="1"/>
    <xf numFmtId="44" fontId="0" fillId="0" borderId="0" xfId="0" applyNumberFormat="1" applyBorder="1"/>
    <xf numFmtId="0" fontId="3" fillId="6" borderId="2" xfId="0" applyFont="1" applyFill="1" applyBorder="1"/>
    <xf numFmtId="0" fontId="0" fillId="6" borderId="0" xfId="0" applyFill="1"/>
    <xf numFmtId="0" fontId="3" fillId="6" borderId="0" xfId="0" applyFont="1" applyFill="1"/>
    <xf numFmtId="0" fontId="0" fillId="6" borderId="0" xfId="0" applyFill="1" applyBorder="1"/>
    <xf numFmtId="164" fontId="6" fillId="6" borderId="4" xfId="1" applyNumberFormat="1" applyFont="1" applyFill="1" applyBorder="1"/>
    <xf numFmtId="0" fontId="3" fillId="6" borderId="0" xfId="0" applyFont="1" applyFill="1" applyBorder="1"/>
    <xf numFmtId="44" fontId="0" fillId="6" borderId="0" xfId="1" applyFont="1" applyFill="1" applyBorder="1"/>
    <xf numFmtId="0" fontId="6" fillId="6" borderId="0" xfId="0" applyFont="1" applyFill="1"/>
    <xf numFmtId="0" fontId="6" fillId="6" borderId="0" xfId="0" applyFont="1" applyFill="1" applyBorder="1"/>
    <xf numFmtId="44" fontId="0" fillId="6" borderId="4" xfId="1" applyFont="1" applyFill="1" applyBorder="1"/>
    <xf numFmtId="44" fontId="1" fillId="6" borderId="4" xfId="1" applyFont="1" applyFill="1" applyBorder="1"/>
    <xf numFmtId="0" fontId="0" fillId="0" borderId="1" xfId="0" applyBorder="1"/>
    <xf numFmtId="165" fontId="5" fillId="0" borderId="1" xfId="0" applyNumberFormat="1" applyFont="1" applyFill="1" applyBorder="1" applyAlignment="1">
      <alignment horizontal="left"/>
    </xf>
    <xf numFmtId="0" fontId="3" fillId="0" borderId="0" xfId="0" applyFont="1" applyBorder="1" applyAlignment="1">
      <alignment horizontal="right"/>
    </xf>
    <xf numFmtId="1" fontId="13" fillId="8" borderId="0" xfId="0" applyNumberFormat="1" applyFont="1" applyFill="1" applyBorder="1" applyAlignment="1">
      <alignment horizontal="center" vertical="center"/>
    </xf>
    <xf numFmtId="1" fontId="15" fillId="7" borderId="0" xfId="0" applyNumberFormat="1" applyFont="1" applyFill="1" applyBorder="1" applyAlignment="1">
      <alignment horizontal="center" vertical="center"/>
    </xf>
    <xf numFmtId="0" fontId="0" fillId="0" borderId="0" xfId="0" applyAlignment="1">
      <alignment horizontal="center" vertical="center"/>
    </xf>
    <xf numFmtId="1" fontId="3" fillId="9" borderId="6" xfId="0" applyNumberFormat="1" applyFont="1" applyFill="1" applyBorder="1" applyAlignment="1">
      <alignment horizontal="center" vertical="center"/>
    </xf>
    <xf numFmtId="0" fontId="12" fillId="6" borderId="0" xfId="0" applyFont="1" applyFill="1" applyBorder="1" applyAlignment="1">
      <alignment horizontal="right"/>
    </xf>
    <xf numFmtId="0" fontId="12" fillId="9" borderId="6" xfId="0" applyFont="1" applyFill="1" applyBorder="1" applyAlignment="1">
      <alignment horizontal="center" vertical="center"/>
    </xf>
    <xf numFmtId="0" fontId="6" fillId="6" borderId="0" xfId="0" applyFont="1" applyFill="1" applyBorder="1" applyAlignment="1">
      <alignment wrapText="1"/>
    </xf>
    <xf numFmtId="0" fontId="9" fillId="0" borderId="2" xfId="0" applyFont="1" applyFill="1" applyBorder="1"/>
    <xf numFmtId="0" fontId="9" fillId="0" borderId="0" xfId="0" applyFont="1" applyFill="1"/>
    <xf numFmtId="0" fontId="9" fillId="0" borderId="0" xfId="0" applyFont="1" applyFill="1" applyBorder="1"/>
    <xf numFmtId="0" fontId="9" fillId="0" borderId="1" xfId="0" applyFont="1" applyFill="1" applyBorder="1"/>
    <xf numFmtId="0" fontId="9" fillId="0" borderId="0" xfId="0" applyFont="1" applyFill="1" applyAlignment="1">
      <alignment horizontal="center" vertical="center"/>
    </xf>
    <xf numFmtId="164" fontId="3" fillId="6" borderId="4" xfId="1" applyNumberFormat="1" applyFont="1" applyFill="1" applyBorder="1"/>
    <xf numFmtId="164" fontId="6" fillId="0" borderId="0" xfId="1" applyNumberFormat="1" applyFont="1" applyFill="1" applyBorder="1"/>
    <xf numFmtId="1" fontId="3" fillId="6" borderId="0" xfId="0" applyNumberFormat="1" applyFont="1" applyFill="1" applyBorder="1"/>
    <xf numFmtId="0" fontId="16" fillId="0" borderId="0" xfId="0" applyFont="1" applyAlignment="1">
      <alignment vertical="center"/>
    </xf>
    <xf numFmtId="0" fontId="12" fillId="0" borderId="0" xfId="0" applyFont="1" applyFill="1" applyBorder="1" applyAlignment="1">
      <alignment horizontal="right"/>
    </xf>
    <xf numFmtId="0" fontId="17" fillId="6" borderId="0" xfId="0" applyFont="1" applyFill="1" applyBorder="1" applyAlignment="1">
      <alignment horizontal="right" wrapText="1"/>
    </xf>
    <xf numFmtId="0" fontId="12" fillId="0" borderId="0" xfId="0" applyFont="1" applyFill="1" applyBorder="1" applyAlignment="1">
      <alignment horizontal="center" vertical="center"/>
    </xf>
    <xf numFmtId="0" fontId="1" fillId="6" borderId="0" xfId="0" applyFont="1" applyFill="1" applyAlignment="1">
      <alignment horizontal="center"/>
    </xf>
    <xf numFmtId="44" fontId="0" fillId="6" borderId="4" xfId="0" applyNumberFormat="1" applyFill="1" applyBorder="1"/>
    <xf numFmtId="0" fontId="4" fillId="6" borderId="0" xfId="0" applyFont="1" applyFill="1" applyAlignment="1">
      <alignment wrapText="1"/>
    </xf>
    <xf numFmtId="164" fontId="3" fillId="6" borderId="5" xfId="0" applyNumberFormat="1" applyFont="1" applyFill="1" applyBorder="1"/>
    <xf numFmtId="164" fontId="3" fillId="6" borderId="0" xfId="0" applyNumberFormat="1" applyFont="1" applyFill="1" applyBorder="1"/>
    <xf numFmtId="164" fontId="3" fillId="6" borderId="3" xfId="0" applyNumberFormat="1" applyFont="1" applyFill="1" applyBorder="1"/>
    <xf numFmtId="44" fontId="0" fillId="6" borderId="3" xfId="1" applyFont="1" applyFill="1" applyBorder="1"/>
    <xf numFmtId="0" fontId="8" fillId="6" borderId="2" xfId="0" applyFont="1" applyFill="1" applyBorder="1"/>
    <xf numFmtId="10" fontId="3" fillId="6" borderId="4" xfId="2" applyNumberFormat="1" applyFont="1" applyFill="1" applyBorder="1"/>
    <xf numFmtId="0" fontId="2" fillId="6" borderId="0" xfId="0" applyFont="1" applyFill="1" applyAlignment="1">
      <alignment wrapText="1"/>
    </xf>
    <xf numFmtId="0" fontId="3" fillId="6" borderId="0" xfId="0" applyFont="1" applyFill="1" applyAlignment="1"/>
    <xf numFmtId="0" fontId="8" fillId="6" borderId="0" xfId="0" applyFont="1" applyFill="1" applyBorder="1"/>
    <xf numFmtId="0" fontId="3" fillId="6" borderId="0" xfId="0" applyFont="1" applyFill="1" applyBorder="1" applyAlignment="1">
      <alignment horizontal="right"/>
    </xf>
    <xf numFmtId="44" fontId="0" fillId="6" borderId="6" xfId="0" applyNumberFormat="1" applyFill="1" applyBorder="1"/>
    <xf numFmtId="164" fontId="10" fillId="3" borderId="0" xfId="0" applyNumberFormat="1" applyFont="1" applyFill="1" applyAlignment="1">
      <alignment horizontal="center" vertical="center"/>
    </xf>
    <xf numFmtId="165" fontId="12" fillId="0" borderId="0" xfId="0" applyNumberFormat="1" applyFont="1" applyFill="1" applyBorder="1" applyAlignment="1">
      <alignment horizontal="center"/>
    </xf>
    <xf numFmtId="0" fontId="2" fillId="0" borderId="0" xfId="0" applyFont="1" applyAlignment="1">
      <alignment vertical="center"/>
    </xf>
    <xf numFmtId="164" fontId="12" fillId="0" borderId="0" xfId="0" applyNumberFormat="1" applyFont="1" applyAlignment="1">
      <alignment horizontal="center"/>
    </xf>
    <xf numFmtId="0" fontId="3" fillId="0" borderId="0" xfId="0" applyFont="1" applyAlignment="1">
      <alignment horizontal="right"/>
    </xf>
    <xf numFmtId="0" fontId="4" fillId="0" borderId="0" xfId="0" applyFont="1" applyAlignment="1">
      <alignment horizontal="right" wrapText="1"/>
    </xf>
    <xf numFmtId="164" fontId="6" fillId="6" borderId="0" xfId="1" applyNumberFormat="1" applyFont="1" applyFill="1" applyBorder="1" applyAlignment="1">
      <alignment horizontal="center"/>
    </xf>
    <xf numFmtId="10" fontId="3" fillId="0" borderId="0" xfId="2" applyNumberFormat="1" applyFont="1" applyFill="1" applyBorder="1"/>
    <xf numFmtId="44" fontId="0" fillId="0" borderId="0" xfId="1" applyFont="1" applyFill="1" applyBorder="1"/>
    <xf numFmtId="44" fontId="1" fillId="0" borderId="0" xfId="1" applyFont="1" applyFill="1" applyBorder="1"/>
    <xf numFmtId="0" fontId="6" fillId="0" borderId="0" xfId="0" applyFont="1" applyFill="1" applyBorder="1" applyAlignment="1">
      <alignment horizontal="center" vertical="center" textRotation="90"/>
    </xf>
    <xf numFmtId="0" fontId="10" fillId="0" borderId="0" xfId="0" applyFont="1" applyFill="1"/>
    <xf numFmtId="0" fontId="3" fillId="0" borderId="0" xfId="0" applyFont="1" applyFill="1" applyAlignment="1">
      <alignment horizontal="right" vertical="center" wrapText="1"/>
    </xf>
    <xf numFmtId="0" fontId="3" fillId="0" borderId="0" xfId="0" applyFont="1" applyFill="1" applyAlignment="1">
      <alignment horizontal="left" vertical="center" wrapText="1"/>
    </xf>
    <xf numFmtId="1" fontId="13" fillId="0" borderId="0"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0" fontId="14" fillId="0" borderId="0" xfId="0" applyFont="1" applyAlignment="1">
      <alignment vertical="center" wrapText="1"/>
    </xf>
    <xf numFmtId="1" fontId="18" fillId="10" borderId="0" xfId="0" applyNumberFormat="1" applyFont="1" applyFill="1" applyBorder="1" applyAlignment="1">
      <alignment horizontal="center" vertical="center"/>
    </xf>
    <xf numFmtId="164" fontId="18" fillId="2" borderId="0" xfId="0" applyNumberFormat="1" applyFont="1" applyFill="1" applyAlignment="1">
      <alignment horizontal="center" vertical="center"/>
    </xf>
    <xf numFmtId="0" fontId="4" fillId="0" borderId="0" xfId="0" applyFont="1" applyAlignment="1">
      <alignment vertical="center"/>
    </xf>
    <xf numFmtId="0" fontId="20" fillId="0" borderId="0" xfId="0" applyFont="1" applyAlignment="1">
      <alignment horizontal="right" wrapText="1"/>
    </xf>
    <xf numFmtId="0" fontId="1" fillId="0" borderId="0" xfId="0" applyFont="1" applyAlignment="1">
      <alignment horizontal="right"/>
    </xf>
    <xf numFmtId="0" fontId="21" fillId="0" borderId="0" xfId="0" applyFont="1" applyAlignment="1">
      <alignment horizontal="right" wrapText="1"/>
    </xf>
    <xf numFmtId="44" fontId="25" fillId="11" borderId="0" xfId="1" applyFont="1" applyFill="1" applyAlignment="1">
      <alignment horizontal="right" vertical="center"/>
    </xf>
    <xf numFmtId="44" fontId="25" fillId="12" borderId="0" xfId="1" applyFont="1" applyFill="1" applyAlignment="1">
      <alignment horizontal="right" vertical="center"/>
    </xf>
    <xf numFmtId="44" fontId="24" fillId="14" borderId="0" xfId="1" applyFont="1" applyFill="1" applyAlignment="1">
      <alignment horizontal="right" vertical="center"/>
    </xf>
    <xf numFmtId="49" fontId="26" fillId="13" borderId="0" xfId="1" applyNumberFormat="1" applyFont="1" applyFill="1" applyAlignment="1">
      <alignment horizontal="center" vertical="center"/>
    </xf>
    <xf numFmtId="1" fontId="26" fillId="15" borderId="0" xfId="1" applyNumberFormat="1" applyFont="1" applyFill="1" applyAlignment="1">
      <alignment horizontal="center" vertical="center"/>
    </xf>
    <xf numFmtId="2" fontId="27" fillId="16" borderId="0" xfId="1" applyNumberFormat="1" applyFont="1" applyFill="1" applyAlignment="1">
      <alignment horizontal="center" vertical="center"/>
    </xf>
    <xf numFmtId="0" fontId="4" fillId="0" borderId="0" xfId="0" applyFont="1" applyAlignment="1">
      <alignment horizontal="right" vertical="center" wrapText="1"/>
    </xf>
    <xf numFmtId="0" fontId="19" fillId="0" borderId="0" xfId="0" applyFont="1" applyAlignment="1">
      <alignment vertical="center"/>
    </xf>
    <xf numFmtId="0" fontId="22" fillId="0" borderId="0" xfId="0" applyFont="1" applyAlignment="1">
      <alignment horizontal="right" vertical="center"/>
    </xf>
    <xf numFmtId="44" fontId="23" fillId="17" borderId="0" xfId="1" applyFont="1" applyFill="1" applyAlignment="1">
      <alignment horizontal="right" vertical="center"/>
    </xf>
    <xf numFmtId="0" fontId="22" fillId="0" borderId="0" xfId="0" applyFont="1" applyAlignment="1">
      <alignment vertical="center" wrapText="1"/>
    </xf>
    <xf numFmtId="0" fontId="3" fillId="0" borderId="0" xfId="0" applyFont="1" applyAlignment="1">
      <alignment horizontal="right" vertical="center"/>
    </xf>
    <xf numFmtId="0" fontId="29" fillId="0" borderId="0" xfId="0" applyFont="1" applyAlignment="1">
      <alignment vertical="center"/>
    </xf>
    <xf numFmtId="0" fontId="32" fillId="0" borderId="8" xfId="0" applyFont="1" applyBorder="1" applyAlignment="1">
      <alignment horizontal="left" vertical="center" wrapText="1"/>
    </xf>
    <xf numFmtId="0" fontId="30" fillId="0" borderId="8" xfId="0" applyFont="1" applyBorder="1" applyAlignment="1">
      <alignment horizontal="left" vertical="center" wrapText="1"/>
    </xf>
    <xf numFmtId="0" fontId="0" fillId="0" borderId="0" xfId="0" applyFont="1" applyFill="1" applyBorder="1" applyAlignment="1">
      <alignment horizontal="left" vertical="top" wrapText="1"/>
    </xf>
    <xf numFmtId="0" fontId="6" fillId="0" borderId="1" xfId="0" applyFont="1" applyBorder="1" applyAlignment="1">
      <alignment horizontal="center" vertical="center" textRotation="90"/>
    </xf>
    <xf numFmtId="0" fontId="14" fillId="0" borderId="0" xfId="0" applyFont="1" applyAlignment="1">
      <alignment horizontal="left" vertical="center" wrapText="1"/>
    </xf>
    <xf numFmtId="0" fontId="16" fillId="10" borderId="0" xfId="0" applyFont="1" applyFill="1" applyAlignment="1">
      <alignment horizontal="left" vertical="center" wrapText="1"/>
    </xf>
    <xf numFmtId="0" fontId="3" fillId="0" borderId="0" xfId="0" applyFont="1" applyBorder="1" applyAlignment="1">
      <alignment horizontal="right" vertical="center" wrapText="1"/>
    </xf>
    <xf numFmtId="0" fontId="4" fillId="0" borderId="0" xfId="0" applyFont="1" applyAlignment="1">
      <alignment horizontal="right" vertical="center" wrapText="1"/>
    </xf>
    <xf numFmtId="0" fontId="3" fillId="0" borderId="0" xfId="0" applyFont="1" applyAlignment="1">
      <alignment horizontal="right" vertical="center" wrapText="1"/>
    </xf>
    <xf numFmtId="0" fontId="31" fillId="0" borderId="7" xfId="0" applyFont="1" applyBorder="1" applyAlignment="1">
      <alignment horizontal="left" wrapText="1"/>
    </xf>
    <xf numFmtId="0" fontId="22" fillId="0" borderId="0" xfId="0" applyFont="1" applyAlignment="1">
      <alignment horizontal="right" vertical="center" wrapText="1"/>
    </xf>
    <xf numFmtId="0" fontId="22" fillId="0" borderId="0" xfId="0" applyFont="1" applyFill="1" applyAlignment="1">
      <alignment horizontal="right" vertical="center" wrapText="1"/>
    </xf>
    <xf numFmtId="0" fontId="0" fillId="0" borderId="0" xfId="0" applyFill="1" applyAlignment="1">
      <alignment vertical="center"/>
    </xf>
    <xf numFmtId="0" fontId="0" fillId="0" borderId="0" xfId="0" applyFont="1" applyFill="1" applyBorder="1" applyAlignment="1">
      <alignment vertical="top" wrapText="1"/>
    </xf>
    <xf numFmtId="0" fontId="19" fillId="0" borderId="0" xfId="0" applyFont="1" applyFill="1" applyBorder="1" applyAlignment="1">
      <alignment horizontal="left" vertical="top" wrapText="1"/>
    </xf>
    <xf numFmtId="0" fontId="1" fillId="0" borderId="0" xfId="0" applyFont="1" applyFill="1" applyBorder="1"/>
    <xf numFmtId="0" fontId="33"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FF5D5D"/>
      <color rgb="FF272A5B"/>
      <color rgb="FFA1A4D7"/>
      <color rgb="FFE71E85"/>
      <color rgb="FF2396D4"/>
      <color rgb="FF4D4896"/>
      <color rgb="FFF577C3"/>
      <color rgb="FFF4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14</xdr:col>
      <xdr:colOff>141198</xdr:colOff>
      <xdr:row>3</xdr:row>
      <xdr:rowOff>236220</xdr:rowOff>
    </xdr:from>
    <xdr:to>
      <xdr:col>17</xdr:col>
      <xdr:colOff>159666</xdr:colOff>
      <xdr:row>10</xdr:row>
      <xdr:rowOff>50084</xdr:rowOff>
    </xdr:to>
    <xdr:pic>
      <xdr:nvPicPr>
        <xdr:cNvPr id="2" name="Picture 1">
          <a:extLst>
            <a:ext uri="{FF2B5EF4-FFF2-40B4-BE49-F238E27FC236}">
              <a16:creationId xmlns:a16="http://schemas.microsoft.com/office/drawing/2014/main" id="{6A2FE3A2-BC2F-404D-803A-4A62618B1A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75598" y="899160"/>
          <a:ext cx="1847268" cy="2198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106680</xdr:colOff>
      <xdr:row>0</xdr:row>
      <xdr:rowOff>91440</xdr:rowOff>
    </xdr:from>
    <xdr:to>
      <xdr:col>0</xdr:col>
      <xdr:colOff>556259</xdr:colOff>
      <xdr:row>1</xdr:row>
      <xdr:rowOff>352283</xdr:rowOff>
    </xdr:to>
    <xdr:pic>
      <xdr:nvPicPr>
        <xdr:cNvPr id="2" name="Picture 1">
          <a:extLst>
            <a:ext uri="{FF2B5EF4-FFF2-40B4-BE49-F238E27FC236}">
              <a16:creationId xmlns:a16="http://schemas.microsoft.com/office/drawing/2014/main" id="{D15E5007-0C60-499B-BC63-4100670675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680" y="91440"/>
          <a:ext cx="449579" cy="5351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114300</xdr:rowOff>
    </xdr:from>
    <xdr:to>
      <xdr:col>0</xdr:col>
      <xdr:colOff>563879</xdr:colOff>
      <xdr:row>2</xdr:row>
      <xdr:rowOff>93203</xdr:rowOff>
    </xdr:to>
    <xdr:pic>
      <xdr:nvPicPr>
        <xdr:cNvPr id="2" name="Picture 1">
          <a:extLst>
            <a:ext uri="{FF2B5EF4-FFF2-40B4-BE49-F238E27FC236}">
              <a16:creationId xmlns:a16="http://schemas.microsoft.com/office/drawing/2014/main" id="{3C5557BB-CA58-47EA-BA27-6154E5FAE5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14300"/>
          <a:ext cx="449579" cy="53516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91441</xdr:colOff>
      <xdr:row>0</xdr:row>
      <xdr:rowOff>76200</xdr:rowOff>
    </xdr:from>
    <xdr:to>
      <xdr:col>0</xdr:col>
      <xdr:colOff>541020</xdr:colOff>
      <xdr:row>1</xdr:row>
      <xdr:rowOff>154163</xdr:rowOff>
    </xdr:to>
    <xdr:pic>
      <xdr:nvPicPr>
        <xdr:cNvPr id="3" name="Picture 2">
          <a:extLst>
            <a:ext uri="{FF2B5EF4-FFF2-40B4-BE49-F238E27FC236}">
              <a16:creationId xmlns:a16="http://schemas.microsoft.com/office/drawing/2014/main" id="{D8BE5949-32BB-4804-8F96-C4F6C9DE4B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76200"/>
          <a:ext cx="449579" cy="5351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AD566-F954-40B9-AA2E-685E26F388F3}">
  <dimension ref="A2:N25"/>
  <sheetViews>
    <sheetView showGridLines="0" tabSelected="1" workbookViewId="0">
      <selection activeCell="C3" sqref="C3"/>
    </sheetView>
  </sheetViews>
  <sheetFormatPr defaultRowHeight="14.4" x14ac:dyDescent="0.3"/>
  <sheetData>
    <row r="2" spans="1:14" ht="23.4" x14ac:dyDescent="0.45">
      <c r="B2" s="128" t="s">
        <v>95</v>
      </c>
    </row>
    <row r="4" spans="1:14" ht="55.8" customHeight="1" thickBot="1" x14ac:dyDescent="0.35">
      <c r="B4" s="112" t="s">
        <v>81</v>
      </c>
      <c r="C4" s="113"/>
      <c r="D4" s="113"/>
      <c r="E4" s="113"/>
      <c r="F4" s="113"/>
      <c r="G4" s="113"/>
      <c r="H4" s="113"/>
      <c r="I4" s="113"/>
      <c r="J4" s="113"/>
    </row>
    <row r="7" spans="1:14" x14ac:dyDescent="0.3">
      <c r="A7" s="24"/>
      <c r="B7" s="24"/>
      <c r="C7" s="24"/>
      <c r="D7" s="24"/>
      <c r="E7" s="24"/>
      <c r="F7" s="24"/>
      <c r="G7" s="24"/>
      <c r="H7" s="24"/>
      <c r="I7" s="24"/>
      <c r="J7" s="24"/>
      <c r="K7" s="24"/>
      <c r="L7" s="24"/>
      <c r="M7" s="24"/>
      <c r="N7" s="24"/>
    </row>
    <row r="8" spans="1:14" ht="46.2" customHeight="1" x14ac:dyDescent="0.3">
      <c r="A8" s="24"/>
      <c r="B8" s="126" t="s">
        <v>91</v>
      </c>
      <c r="C8" s="126"/>
      <c r="D8" s="126"/>
      <c r="E8" s="126"/>
      <c r="F8" s="126"/>
      <c r="G8" s="126"/>
      <c r="H8" s="126"/>
      <c r="I8" s="126"/>
      <c r="J8" s="126"/>
      <c r="K8" s="126"/>
      <c r="L8" s="126"/>
      <c r="M8" s="126"/>
      <c r="N8" s="126"/>
    </row>
    <row r="9" spans="1:14" ht="28.2" customHeight="1" x14ac:dyDescent="0.3">
      <c r="A9" s="24"/>
      <c r="B9" s="114" t="s">
        <v>92</v>
      </c>
      <c r="C9" s="114"/>
      <c r="D9" s="114"/>
      <c r="E9" s="114"/>
      <c r="F9" s="114"/>
      <c r="G9" s="114"/>
      <c r="H9" s="114"/>
      <c r="I9" s="114"/>
      <c r="J9" s="114"/>
      <c r="K9" s="114"/>
      <c r="L9" s="114"/>
      <c r="M9" s="114"/>
      <c r="N9" s="24"/>
    </row>
    <row r="10" spans="1:14" x14ac:dyDescent="0.3">
      <c r="A10" s="24"/>
      <c r="B10" s="24" t="s">
        <v>93</v>
      </c>
      <c r="C10" s="125"/>
      <c r="D10" s="125"/>
      <c r="E10" s="125"/>
      <c r="F10" s="24"/>
      <c r="G10" s="24"/>
      <c r="H10" s="24"/>
      <c r="I10" s="24"/>
      <c r="J10" s="24"/>
      <c r="K10" s="24"/>
      <c r="L10" s="24"/>
      <c r="M10" s="24"/>
      <c r="N10" s="24"/>
    </row>
    <row r="11" spans="1:14" x14ac:dyDescent="0.3">
      <c r="A11" s="24"/>
      <c r="B11" s="24"/>
      <c r="C11" s="125"/>
      <c r="D11" s="125"/>
      <c r="E11" s="125"/>
      <c r="F11" s="24"/>
      <c r="H11" s="24"/>
      <c r="I11" s="24"/>
      <c r="J11" s="24"/>
      <c r="K11" s="24"/>
      <c r="L11" s="24"/>
      <c r="M11" s="24"/>
      <c r="N11" s="24"/>
    </row>
    <row r="12" spans="1:14" x14ac:dyDescent="0.3">
      <c r="A12" s="24"/>
      <c r="B12" s="127" t="s">
        <v>87</v>
      </c>
      <c r="C12" s="125"/>
      <c r="D12" s="125"/>
      <c r="E12" s="125"/>
      <c r="F12" s="24"/>
      <c r="H12" s="24"/>
      <c r="I12" s="24"/>
      <c r="J12" s="24"/>
      <c r="K12" s="24"/>
      <c r="L12" s="24"/>
      <c r="M12" s="24"/>
      <c r="N12" s="24"/>
    </row>
    <row r="13" spans="1:14" x14ac:dyDescent="0.3">
      <c r="A13" s="24"/>
      <c r="B13" s="127" t="s">
        <v>88</v>
      </c>
      <c r="C13" s="125"/>
      <c r="D13" s="125"/>
      <c r="E13" s="125"/>
      <c r="F13" s="24"/>
      <c r="H13" s="24"/>
      <c r="I13" s="24"/>
      <c r="J13" s="24"/>
      <c r="K13" s="24"/>
      <c r="L13" s="24"/>
      <c r="M13" s="24"/>
      <c r="N13" s="24"/>
    </row>
    <row r="14" spans="1:14" x14ac:dyDescent="0.3">
      <c r="A14" s="24"/>
      <c r="B14" s="127" t="s">
        <v>89</v>
      </c>
      <c r="C14" s="125"/>
      <c r="D14" s="125"/>
      <c r="E14" s="125"/>
      <c r="F14" s="24"/>
      <c r="H14" s="24"/>
      <c r="I14" s="24"/>
      <c r="J14" s="24"/>
      <c r="K14" s="24"/>
      <c r="L14" s="24"/>
      <c r="M14" s="24"/>
      <c r="N14" s="24"/>
    </row>
    <row r="15" spans="1:14" x14ac:dyDescent="0.3">
      <c r="A15" s="24"/>
      <c r="B15" s="127" t="s">
        <v>90</v>
      </c>
      <c r="C15" s="125"/>
      <c r="D15" s="125"/>
      <c r="E15" s="125"/>
      <c r="F15" s="24"/>
      <c r="H15" s="24"/>
      <c r="I15" s="24"/>
      <c r="J15" s="24"/>
      <c r="K15" s="24"/>
      <c r="L15" s="24"/>
      <c r="M15" s="24"/>
      <c r="N15" s="24"/>
    </row>
    <row r="16" spans="1:14" x14ac:dyDescent="0.3">
      <c r="A16" s="24"/>
      <c r="B16" s="24"/>
      <c r="C16" s="125"/>
      <c r="D16" s="125"/>
      <c r="E16" s="125"/>
      <c r="F16" s="24"/>
      <c r="H16" s="24"/>
      <c r="I16" s="24"/>
      <c r="J16" s="24"/>
      <c r="K16" s="24"/>
      <c r="L16" s="24"/>
      <c r="M16" s="24"/>
      <c r="N16" s="24"/>
    </row>
    <row r="17" spans="1:14" x14ac:dyDescent="0.3">
      <c r="A17" s="24"/>
      <c r="B17" s="24" t="s">
        <v>94</v>
      </c>
      <c r="C17" s="125"/>
      <c r="D17" s="125"/>
      <c r="E17" s="125"/>
      <c r="F17" s="24"/>
      <c r="H17" s="24"/>
      <c r="I17" s="24"/>
      <c r="J17" s="24"/>
      <c r="K17" s="24"/>
      <c r="L17" s="24"/>
      <c r="M17" s="24"/>
      <c r="N17" s="24"/>
    </row>
    <row r="18" spans="1:14" x14ac:dyDescent="0.3">
      <c r="A18" s="24"/>
      <c r="B18" s="125"/>
      <c r="C18" s="125"/>
      <c r="D18" s="125"/>
      <c r="E18" s="125"/>
      <c r="F18" s="24"/>
      <c r="H18" s="24"/>
      <c r="I18" s="24"/>
      <c r="J18" s="24"/>
      <c r="K18" s="24"/>
      <c r="L18" s="24"/>
      <c r="M18" s="24"/>
      <c r="N18" s="24"/>
    </row>
    <row r="19" spans="1:14" x14ac:dyDescent="0.3">
      <c r="A19" s="24"/>
      <c r="B19" s="125"/>
      <c r="C19" s="125"/>
      <c r="D19" s="125"/>
      <c r="E19" s="125"/>
      <c r="F19" s="24"/>
      <c r="G19" s="24"/>
      <c r="H19" s="24"/>
      <c r="I19" s="24"/>
      <c r="J19" s="24"/>
      <c r="K19" s="24"/>
      <c r="L19" s="24"/>
      <c r="M19" s="24"/>
      <c r="N19" s="24"/>
    </row>
    <row r="20" spans="1:14" x14ac:dyDescent="0.3">
      <c r="A20" s="24"/>
      <c r="B20" s="125"/>
      <c r="C20" s="125"/>
      <c r="D20" s="125"/>
      <c r="E20" s="125"/>
      <c r="F20" s="24"/>
      <c r="G20" s="24"/>
      <c r="H20" s="24"/>
      <c r="I20" s="24"/>
      <c r="J20" s="24"/>
      <c r="K20" s="24"/>
      <c r="L20" s="24"/>
      <c r="M20" s="24"/>
      <c r="N20" s="24"/>
    </row>
    <row r="21" spans="1:14" x14ac:dyDescent="0.3">
      <c r="A21" s="24"/>
      <c r="B21" s="125"/>
      <c r="C21" s="125"/>
      <c r="D21" s="125"/>
      <c r="E21" s="125"/>
      <c r="F21" s="24"/>
      <c r="G21" s="24"/>
      <c r="H21" s="24"/>
      <c r="I21" s="24"/>
      <c r="J21" s="24"/>
      <c r="K21" s="24"/>
      <c r="L21" s="24"/>
      <c r="M21" s="24"/>
      <c r="N21" s="24"/>
    </row>
    <row r="22" spans="1:14" x14ac:dyDescent="0.3">
      <c r="A22" s="24"/>
      <c r="B22" s="125"/>
      <c r="C22" s="125"/>
      <c r="D22" s="125"/>
      <c r="E22" s="125"/>
      <c r="F22" s="24"/>
      <c r="G22" s="24"/>
      <c r="H22" s="24"/>
      <c r="I22" s="24"/>
      <c r="J22" s="24"/>
      <c r="K22" s="24"/>
      <c r="L22" s="24"/>
      <c r="M22" s="24"/>
      <c r="N22" s="24"/>
    </row>
    <row r="23" spans="1:14" x14ac:dyDescent="0.3">
      <c r="A23" s="24"/>
      <c r="B23" s="125"/>
      <c r="C23" s="125"/>
      <c r="D23" s="125"/>
      <c r="E23" s="125"/>
      <c r="F23" s="24"/>
      <c r="G23" s="24"/>
      <c r="H23" s="24"/>
      <c r="I23" s="24"/>
      <c r="J23" s="24"/>
      <c r="K23" s="24"/>
      <c r="L23" s="24"/>
      <c r="M23" s="24"/>
      <c r="N23" s="24"/>
    </row>
    <row r="24" spans="1:14" x14ac:dyDescent="0.3">
      <c r="A24" s="24"/>
      <c r="B24" s="125"/>
      <c r="C24" s="125"/>
      <c r="D24" s="125"/>
      <c r="E24" s="125"/>
      <c r="F24" s="24"/>
      <c r="G24" s="24"/>
      <c r="H24" s="24"/>
      <c r="I24" s="24"/>
      <c r="J24" s="24"/>
      <c r="K24" s="24"/>
      <c r="L24" s="24"/>
      <c r="M24" s="24"/>
      <c r="N24" s="24"/>
    </row>
    <row r="25" spans="1:14" x14ac:dyDescent="0.3">
      <c r="A25" s="24"/>
      <c r="B25" s="24"/>
      <c r="C25" s="24"/>
      <c r="D25" s="24"/>
      <c r="E25" s="24"/>
      <c r="F25" s="24"/>
      <c r="G25" s="24"/>
      <c r="H25" s="24"/>
      <c r="I25" s="24"/>
      <c r="J25" s="24"/>
      <c r="K25" s="24"/>
      <c r="L25" s="24"/>
      <c r="M25" s="24"/>
      <c r="N25" s="24"/>
    </row>
  </sheetData>
  <mergeCells count="3">
    <mergeCell ref="B4:J4"/>
    <mergeCell ref="B8:N8"/>
    <mergeCell ref="B9:M9"/>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63E49-FA82-477F-84ED-8569F8ABE08D}">
  <dimension ref="B1:J17"/>
  <sheetViews>
    <sheetView showGridLines="0" topLeftCell="A4" zoomScaleNormal="100" workbookViewId="0">
      <selection activeCell="L4" sqref="L4"/>
    </sheetView>
  </sheetViews>
  <sheetFormatPr defaultRowHeight="13.2" x14ac:dyDescent="0.25"/>
  <cols>
    <col min="1" max="1" width="10.109375" style="7" customWidth="1"/>
    <col min="2" max="2" width="7.88671875" style="7" customWidth="1"/>
    <col min="3" max="3" width="1.44140625" style="7" customWidth="1"/>
    <col min="4" max="4" width="67.44140625" style="7" customWidth="1"/>
    <col min="5" max="5" width="2.5546875" style="7" customWidth="1"/>
    <col min="6" max="6" width="16.109375" style="8" customWidth="1"/>
    <col min="7" max="7" width="2.88671875" style="7" customWidth="1"/>
    <col min="8" max="8" width="15.44140625" style="7" customWidth="1"/>
    <col min="9" max="9" width="2.5546875" style="7" customWidth="1"/>
    <col min="10" max="10" width="15" style="7" customWidth="1"/>
    <col min="11" max="16384" width="8.88671875" style="7"/>
  </cols>
  <sheetData>
    <row r="1" spans="2:10" ht="21.6" customHeight="1" x14ac:dyDescent="0.25"/>
    <row r="2" spans="2:10" ht="30" customHeight="1" x14ac:dyDescent="0.25">
      <c r="B2" s="111" t="s">
        <v>9</v>
      </c>
      <c r="C2" s="5"/>
    </row>
    <row r="3" spans="2:10" ht="34.200000000000003" customHeight="1" x14ac:dyDescent="0.25">
      <c r="B3" s="115" t="s">
        <v>6</v>
      </c>
      <c r="C3" s="18"/>
      <c r="D3" s="80" t="s">
        <v>35</v>
      </c>
      <c r="F3" s="94">
        <v>5000</v>
      </c>
    </row>
    <row r="4" spans="2:10" ht="34.200000000000003" customHeight="1" x14ac:dyDescent="0.25">
      <c r="B4" s="115"/>
      <c r="C4" s="18"/>
      <c r="D4" s="10" t="s">
        <v>8</v>
      </c>
      <c r="E4" s="10"/>
    </row>
    <row r="5" spans="2:10" ht="16.2" customHeight="1" x14ac:dyDescent="0.25">
      <c r="B5" s="115"/>
      <c r="C5" s="18"/>
      <c r="D5" s="80" t="s">
        <v>5</v>
      </c>
      <c r="F5" s="9">
        <v>5</v>
      </c>
    </row>
    <row r="6" spans="2:10" ht="16.2" customHeight="1" x14ac:dyDescent="0.25">
      <c r="B6" s="115"/>
      <c r="C6" s="18"/>
      <c r="D6" s="80" t="s">
        <v>4</v>
      </c>
      <c r="F6" s="9">
        <v>5</v>
      </c>
    </row>
    <row r="7" spans="2:10" ht="16.2" customHeight="1" x14ac:dyDescent="0.25">
      <c r="B7" s="115"/>
      <c r="C7" s="18"/>
      <c r="D7" s="80" t="s">
        <v>7</v>
      </c>
      <c r="F7" s="9">
        <v>5</v>
      </c>
    </row>
    <row r="8" spans="2:10" ht="16.2" customHeight="1" x14ac:dyDescent="0.25">
      <c r="B8" s="115"/>
      <c r="C8" s="18"/>
      <c r="D8" s="80" t="s">
        <v>1</v>
      </c>
      <c r="F8" s="9">
        <v>6</v>
      </c>
    </row>
    <row r="9" spans="2:10" ht="16.2" customHeight="1" x14ac:dyDescent="0.25">
      <c r="B9" s="115"/>
      <c r="C9" s="18"/>
      <c r="D9" s="80" t="s">
        <v>33</v>
      </c>
      <c r="F9" s="9">
        <v>6</v>
      </c>
    </row>
    <row r="10" spans="2:10" ht="16.2" customHeight="1" x14ac:dyDescent="0.25">
      <c r="B10" s="115"/>
      <c r="C10" s="18"/>
      <c r="D10" s="80" t="s">
        <v>36</v>
      </c>
      <c r="F10" s="9">
        <v>0</v>
      </c>
    </row>
    <row r="12" spans="2:10" s="11" customFormat="1" ht="34.799999999999997" customHeight="1" x14ac:dyDescent="0.25">
      <c r="B12" s="111" t="s">
        <v>31</v>
      </c>
      <c r="C12" s="5"/>
      <c r="F12" s="79" t="s">
        <v>45</v>
      </c>
      <c r="H12" s="79" t="s">
        <v>46</v>
      </c>
      <c r="J12" s="79" t="s">
        <v>47</v>
      </c>
    </row>
    <row r="13" spans="2:10" ht="26.4" customHeight="1" x14ac:dyDescent="0.25">
      <c r="B13" s="115" t="s">
        <v>14</v>
      </c>
      <c r="C13" s="18"/>
      <c r="D13" s="80" t="s">
        <v>82</v>
      </c>
      <c r="F13" s="20">
        <v>0</v>
      </c>
      <c r="H13" s="20">
        <v>0</v>
      </c>
      <c r="J13" s="20">
        <v>0</v>
      </c>
    </row>
    <row r="14" spans="2:10" ht="26.4" customHeight="1" x14ac:dyDescent="0.25">
      <c r="B14" s="115"/>
      <c r="C14" s="18"/>
      <c r="D14" s="80" t="s">
        <v>10</v>
      </c>
      <c r="F14" s="20">
        <v>0</v>
      </c>
      <c r="H14" s="20">
        <v>0</v>
      </c>
      <c r="J14" s="20">
        <v>0</v>
      </c>
    </row>
    <row r="15" spans="2:10" ht="26.4" customHeight="1" x14ac:dyDescent="0.25">
      <c r="B15" s="115"/>
      <c r="C15" s="18"/>
      <c r="D15" s="80" t="s">
        <v>32</v>
      </c>
      <c r="F15" s="20">
        <v>0</v>
      </c>
      <c r="H15" s="20">
        <v>0</v>
      </c>
      <c r="J15" s="20">
        <v>0</v>
      </c>
    </row>
    <row r="16" spans="2:10" ht="26.4" customHeight="1" x14ac:dyDescent="0.25">
      <c r="B16" s="115"/>
      <c r="C16" s="18"/>
      <c r="D16" s="80" t="s">
        <v>3</v>
      </c>
      <c r="F16" s="20">
        <v>100</v>
      </c>
      <c r="H16" s="20">
        <v>100</v>
      </c>
      <c r="J16" s="20">
        <v>100</v>
      </c>
    </row>
    <row r="17" spans="2:10" ht="26.4" customHeight="1" x14ac:dyDescent="0.25">
      <c r="B17" s="115"/>
      <c r="C17" s="18"/>
      <c r="D17" s="80" t="s">
        <v>2</v>
      </c>
      <c r="F17" s="20">
        <v>50</v>
      </c>
      <c r="H17" s="20">
        <v>50</v>
      </c>
      <c r="J17" s="20">
        <v>50</v>
      </c>
    </row>
  </sheetData>
  <mergeCells count="2">
    <mergeCell ref="B13:B17"/>
    <mergeCell ref="B3:B10"/>
  </mergeCells>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8FB00-BD76-4AC9-80C4-6F35D29DA547}">
  <dimension ref="B2:J16"/>
  <sheetViews>
    <sheetView showGridLines="0" workbookViewId="0">
      <selection activeCell="H4" sqref="H4"/>
    </sheetView>
  </sheetViews>
  <sheetFormatPr defaultRowHeight="13.8" x14ac:dyDescent="0.25"/>
  <cols>
    <col min="1" max="1" width="8.88671875" style="4"/>
    <col min="2" max="2" width="5.44140625" style="4" customWidth="1"/>
    <col min="3" max="3" width="2" style="4" customWidth="1"/>
    <col min="4" max="4" width="59" style="4" customWidth="1"/>
    <col min="5" max="5" width="1.6640625" style="4" customWidth="1"/>
    <col min="6" max="6" width="15" style="4" customWidth="1"/>
    <col min="7" max="7" width="3.6640625" style="4" customWidth="1"/>
    <col min="8" max="8" width="16.21875" style="4" customWidth="1"/>
    <col min="9" max="9" width="3" style="4" customWidth="1"/>
    <col min="10" max="10" width="16.77734375" style="4" customWidth="1"/>
    <col min="11" max="16384" width="8.88671875" style="4"/>
  </cols>
  <sheetData>
    <row r="2" spans="2:10" ht="30" customHeight="1" x14ac:dyDescent="0.25">
      <c r="B2" s="111" t="s">
        <v>17</v>
      </c>
      <c r="C2" s="5"/>
    </row>
    <row r="3" spans="2:10" ht="25.8" customHeight="1" x14ac:dyDescent="0.25">
      <c r="B3" s="115" t="s">
        <v>22</v>
      </c>
      <c r="C3" s="18"/>
      <c r="D3" s="78" t="s">
        <v>23</v>
      </c>
      <c r="E3" s="78"/>
      <c r="F3" s="2"/>
    </row>
    <row r="4" spans="2:10" ht="37.200000000000003" customHeight="1" x14ac:dyDescent="0.25">
      <c r="B4" s="115"/>
      <c r="C4" s="18"/>
      <c r="D4" s="105" t="s">
        <v>11</v>
      </c>
      <c r="E4" s="81"/>
      <c r="F4" s="76">
        <v>700</v>
      </c>
    </row>
    <row r="5" spans="2:10" ht="37.200000000000003" customHeight="1" x14ac:dyDescent="0.25">
      <c r="B5" s="115"/>
      <c r="C5" s="18"/>
      <c r="D5" s="105" t="s">
        <v>12</v>
      </c>
      <c r="E5" s="81"/>
      <c r="F5" s="76">
        <v>500</v>
      </c>
    </row>
    <row r="6" spans="2:10" ht="37.200000000000003" customHeight="1" x14ac:dyDescent="0.25">
      <c r="B6" s="115"/>
      <c r="C6" s="18"/>
      <c r="D6" s="105" t="s">
        <v>13</v>
      </c>
      <c r="E6" s="81"/>
      <c r="F6" s="76">
        <v>300</v>
      </c>
    </row>
    <row r="7" spans="2:10" ht="19.8" customHeight="1" x14ac:dyDescent="0.25">
      <c r="B7" s="115"/>
      <c r="C7" s="18"/>
      <c r="D7" s="7"/>
      <c r="E7" s="7"/>
      <c r="F7" s="7"/>
    </row>
    <row r="8" spans="2:10" s="6" customFormat="1" ht="19.8" customHeight="1" x14ac:dyDescent="0.25">
      <c r="B8" s="115"/>
      <c r="C8" s="18"/>
      <c r="D8" s="1" t="s">
        <v>24</v>
      </c>
      <c r="E8" s="1"/>
      <c r="F8" s="77" t="s">
        <v>45</v>
      </c>
      <c r="H8" s="77" t="s">
        <v>46</v>
      </c>
      <c r="J8" s="77" t="s">
        <v>47</v>
      </c>
    </row>
    <row r="9" spans="2:10" ht="37.200000000000003" customHeight="1" x14ac:dyDescent="0.25">
      <c r="B9" s="115"/>
      <c r="C9" s="18"/>
      <c r="D9" s="110" t="s">
        <v>15</v>
      </c>
      <c r="E9" s="80"/>
      <c r="F9" s="76">
        <v>0</v>
      </c>
      <c r="H9" s="76">
        <v>0</v>
      </c>
      <c r="J9" s="76">
        <v>0</v>
      </c>
    </row>
    <row r="10" spans="2:10" ht="37.200000000000003" customHeight="1" x14ac:dyDescent="0.25">
      <c r="B10" s="115"/>
      <c r="C10" s="18"/>
      <c r="D10" s="110" t="s">
        <v>0</v>
      </c>
      <c r="E10" s="80"/>
      <c r="F10" s="76">
        <v>0</v>
      </c>
      <c r="H10" s="76">
        <v>0</v>
      </c>
      <c r="J10" s="76">
        <v>0</v>
      </c>
    </row>
    <row r="11" spans="2:10" ht="37.200000000000003" customHeight="1" x14ac:dyDescent="0.25">
      <c r="B11" s="115"/>
      <c r="C11" s="18"/>
      <c r="D11" s="110" t="s">
        <v>16</v>
      </c>
      <c r="E11" s="80"/>
      <c r="F11" s="76">
        <v>0</v>
      </c>
      <c r="H11" s="76">
        <v>0</v>
      </c>
      <c r="J11" s="76">
        <v>0</v>
      </c>
    </row>
    <row r="12" spans="2:10" x14ac:dyDescent="0.25">
      <c r="B12" s="18"/>
      <c r="C12" s="18"/>
      <c r="D12" s="7"/>
      <c r="E12" s="7"/>
      <c r="F12" s="19"/>
    </row>
    <row r="13" spans="2:10" ht="24.6" customHeight="1" x14ac:dyDescent="0.25"/>
    <row r="14" spans="2:10" ht="42" customHeight="1" x14ac:dyDescent="0.25"/>
    <row r="15" spans="2:10" ht="12.6" customHeight="1" x14ac:dyDescent="0.25"/>
    <row r="16" spans="2:10" ht="43.2" customHeight="1" x14ac:dyDescent="0.25"/>
  </sheetData>
  <mergeCells count="1">
    <mergeCell ref="B3:B11"/>
  </mergeCells>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CB14-BED3-4AF7-A914-0859E7FD0ADA}">
  <dimension ref="B1:T22"/>
  <sheetViews>
    <sheetView showGridLines="0" workbookViewId="0">
      <selection activeCell="D5" sqref="D5"/>
    </sheetView>
  </sheetViews>
  <sheetFormatPr defaultRowHeight="14.4" x14ac:dyDescent="0.3"/>
  <cols>
    <col min="2" max="2" width="4.88671875" customWidth="1"/>
    <col min="3" max="3" width="2.109375" customWidth="1"/>
    <col min="4" max="4" width="29.21875" customWidth="1"/>
    <col min="5" max="5" width="9.44140625" customWidth="1"/>
    <col min="6" max="6" width="1.44140625" customWidth="1"/>
    <col min="7" max="7" width="16.21875" customWidth="1"/>
    <col min="8" max="8" width="2.21875" customWidth="1"/>
    <col min="9" max="9" width="14.6640625" customWidth="1"/>
    <col min="10" max="10" width="2.44140625" customWidth="1"/>
    <col min="11" max="11" width="15.6640625" customWidth="1"/>
    <col min="12" max="12" width="2.33203125" customWidth="1"/>
    <col min="14" max="14" width="3.21875" customWidth="1"/>
    <col min="16" max="16" width="7.5546875" customWidth="1"/>
    <col min="17" max="17" width="4.33203125" hidden="1" customWidth="1"/>
    <col min="18" max="18" width="8.88671875" hidden="1" customWidth="1"/>
    <col min="19" max="19" width="2.21875" customWidth="1"/>
    <col min="20" max="20" width="8.88671875" hidden="1" customWidth="1"/>
  </cols>
  <sheetData>
    <row r="1" spans="2:20" ht="36" customHeight="1" x14ac:dyDescent="0.3"/>
    <row r="2" spans="2:20" ht="17.399999999999999" x14ac:dyDescent="0.3">
      <c r="B2" s="111" t="s">
        <v>37</v>
      </c>
    </row>
    <row r="3" spans="2:20" x14ac:dyDescent="0.3">
      <c r="C3" s="4"/>
      <c r="D3" s="4"/>
      <c r="E3" s="4"/>
      <c r="F3" s="4"/>
      <c r="G3" s="77" t="s">
        <v>45</v>
      </c>
      <c r="H3" s="6"/>
      <c r="I3" s="77" t="s">
        <v>46</v>
      </c>
      <c r="J3" s="6"/>
      <c r="K3" s="77" t="s">
        <v>47</v>
      </c>
    </row>
    <row r="4" spans="2:20" ht="48" customHeight="1" x14ac:dyDescent="0.3">
      <c r="B4" s="12"/>
      <c r="C4" s="18"/>
      <c r="D4" s="119" t="s">
        <v>34</v>
      </c>
      <c r="E4" s="119"/>
      <c r="F4" s="25"/>
      <c r="G4" s="43">
        <v>25</v>
      </c>
      <c r="I4" s="43">
        <v>25</v>
      </c>
      <c r="K4" s="43">
        <v>25</v>
      </c>
    </row>
    <row r="5" spans="2:20" ht="13.8" customHeight="1" x14ac:dyDescent="0.3">
      <c r="B5" s="5"/>
      <c r="C5" s="4"/>
      <c r="D5" s="4"/>
      <c r="E5" s="4"/>
      <c r="F5" s="4"/>
      <c r="G5" s="4"/>
    </row>
    <row r="6" spans="2:20" ht="13.8" customHeight="1" x14ac:dyDescent="0.3">
      <c r="B6" s="5"/>
      <c r="C6" s="4"/>
      <c r="D6" s="4"/>
      <c r="E6" s="4"/>
      <c r="F6" s="4"/>
      <c r="G6" s="77" t="s">
        <v>45</v>
      </c>
      <c r="H6" s="6"/>
      <c r="I6" s="77" t="s">
        <v>46</v>
      </c>
      <c r="J6" s="6"/>
      <c r="K6" s="77" t="s">
        <v>47</v>
      </c>
    </row>
    <row r="7" spans="2:20" ht="51" customHeight="1" x14ac:dyDescent="0.3">
      <c r="B7" s="12"/>
      <c r="C7" s="4"/>
      <c r="D7" s="120" t="s">
        <v>86</v>
      </c>
      <c r="E7" s="120"/>
      <c r="F7" s="26"/>
      <c r="G7" s="43">
        <v>5</v>
      </c>
      <c r="I7" s="43">
        <v>5</v>
      </c>
      <c r="K7" s="43">
        <v>0</v>
      </c>
    </row>
    <row r="8" spans="2:20" ht="16.8" customHeight="1" x14ac:dyDescent="0.3"/>
    <row r="9" spans="2:20" x14ac:dyDescent="0.3">
      <c r="G9" s="77" t="s">
        <v>45</v>
      </c>
      <c r="H9" s="6"/>
      <c r="I9" s="77" t="s">
        <v>46</v>
      </c>
      <c r="J9" s="6"/>
      <c r="K9" s="77" t="s">
        <v>47</v>
      </c>
    </row>
    <row r="10" spans="2:20" ht="33" customHeight="1" x14ac:dyDescent="0.3">
      <c r="B10" s="12"/>
      <c r="C10" s="4"/>
      <c r="D10" s="120" t="s">
        <v>73</v>
      </c>
      <c r="E10" s="120"/>
      <c r="F10" s="26"/>
      <c r="G10" s="43">
        <v>10</v>
      </c>
      <c r="I10" s="43">
        <v>10</v>
      </c>
      <c r="K10" s="43">
        <v>10</v>
      </c>
      <c r="M10" s="116" t="s">
        <v>48</v>
      </c>
      <c r="N10" s="116"/>
      <c r="O10" s="116"/>
      <c r="P10" s="116"/>
      <c r="Q10" s="116"/>
      <c r="R10" s="116"/>
    </row>
    <row r="11" spans="2:20" s="17" customFormat="1" ht="11.4" customHeight="1" x14ac:dyDescent="0.3">
      <c r="B11" s="86"/>
      <c r="C11" s="87"/>
      <c r="E11" s="88"/>
      <c r="F11" s="89"/>
      <c r="G11" s="90"/>
      <c r="I11" s="90"/>
      <c r="K11" s="91"/>
      <c r="M11" s="116"/>
      <c r="N11" s="116"/>
      <c r="O11" s="116"/>
      <c r="P11" s="116"/>
      <c r="Q11" s="116"/>
      <c r="R11" s="116"/>
    </row>
    <row r="12" spans="2:20" ht="33" customHeight="1" x14ac:dyDescent="0.3">
      <c r="B12" s="21"/>
      <c r="C12" s="4"/>
      <c r="D12" s="120" t="s">
        <v>71</v>
      </c>
      <c r="E12" s="120"/>
      <c r="F12" s="26"/>
      <c r="G12" s="22">
        <v>10</v>
      </c>
      <c r="I12" s="22">
        <v>10</v>
      </c>
      <c r="K12" s="22">
        <v>10</v>
      </c>
      <c r="M12" s="116"/>
      <c r="N12" s="116"/>
      <c r="O12" s="116"/>
      <c r="P12" s="116"/>
      <c r="Q12" s="116"/>
      <c r="R12" s="116"/>
      <c r="S12" s="92"/>
      <c r="T12" s="92"/>
    </row>
    <row r="13" spans="2:20" s="17" customFormat="1" ht="13.2" customHeight="1" x14ac:dyDescent="0.3">
      <c r="B13" s="86"/>
      <c r="C13" s="87"/>
      <c r="E13" s="88"/>
      <c r="F13" s="89"/>
      <c r="G13" s="90"/>
      <c r="I13" s="90"/>
      <c r="K13" s="91"/>
      <c r="M13" s="116"/>
      <c r="N13" s="116"/>
      <c r="O13" s="116"/>
      <c r="P13" s="116"/>
      <c r="Q13" s="116"/>
      <c r="R13" s="116"/>
    </row>
    <row r="14" spans="2:20" ht="33" customHeight="1" x14ac:dyDescent="0.3">
      <c r="B14" s="21"/>
      <c r="C14" s="4"/>
      <c r="D14" s="120" t="s">
        <v>72</v>
      </c>
      <c r="E14" s="120"/>
      <c r="F14" s="26"/>
      <c r="G14" s="44">
        <v>10</v>
      </c>
      <c r="I14" s="44">
        <v>10</v>
      </c>
      <c r="K14" s="44">
        <v>5</v>
      </c>
      <c r="M14" s="116"/>
      <c r="N14" s="116"/>
      <c r="O14" s="116"/>
      <c r="P14" s="116"/>
      <c r="Q14" s="116"/>
      <c r="R14" s="116"/>
    </row>
    <row r="16" spans="2:20" ht="36" customHeight="1" x14ac:dyDescent="0.3">
      <c r="B16" s="40"/>
      <c r="D16" s="118" t="s">
        <v>74</v>
      </c>
      <c r="E16" s="118"/>
      <c r="G16" s="93">
        <v>0</v>
      </c>
      <c r="H16" s="117" t="s">
        <v>56</v>
      </c>
      <c r="I16" s="117"/>
      <c r="J16" s="117"/>
      <c r="K16" s="117"/>
      <c r="L16" s="17"/>
      <c r="M16" s="17"/>
    </row>
    <row r="17" spans="2:13" x14ac:dyDescent="0.3">
      <c r="B17" s="40"/>
      <c r="D17" s="118"/>
      <c r="E17" s="118"/>
      <c r="F17" s="13"/>
      <c r="G17" s="58"/>
    </row>
    <row r="18" spans="2:13" ht="39.6" customHeight="1" x14ac:dyDescent="0.3">
      <c r="B18" s="21"/>
      <c r="D18" s="118"/>
      <c r="E18" s="118"/>
      <c r="G18" s="93">
        <v>0</v>
      </c>
      <c r="H18" s="117" t="s">
        <v>55</v>
      </c>
      <c r="I18" s="117"/>
      <c r="J18" s="117"/>
      <c r="K18" s="117"/>
      <c r="L18" s="17"/>
      <c r="M18" s="17"/>
    </row>
    <row r="19" spans="2:13" x14ac:dyDescent="0.3">
      <c r="B19" s="40"/>
      <c r="D19" s="118"/>
      <c r="E19" s="118"/>
      <c r="F19" s="13"/>
      <c r="G19" s="58"/>
    </row>
    <row r="20" spans="2:13" ht="37.200000000000003" customHeight="1" x14ac:dyDescent="0.3">
      <c r="B20" s="40"/>
      <c r="D20" s="118"/>
      <c r="E20" s="118"/>
      <c r="G20" s="93">
        <v>0</v>
      </c>
      <c r="H20" s="117" t="s">
        <v>54</v>
      </c>
      <c r="I20" s="117"/>
      <c r="J20" s="117"/>
      <c r="K20" s="117"/>
    </row>
    <row r="22" spans="2:13" ht="40.200000000000003" customHeight="1" x14ac:dyDescent="0.3"/>
  </sheetData>
  <mergeCells count="10">
    <mergeCell ref="D4:E4"/>
    <mergeCell ref="D7:E7"/>
    <mergeCell ref="D10:E10"/>
    <mergeCell ref="D12:E12"/>
    <mergeCell ref="D14:E14"/>
    <mergeCell ref="M10:R14"/>
    <mergeCell ref="H16:K16"/>
    <mergeCell ref="H18:K18"/>
    <mergeCell ref="H20:K20"/>
    <mergeCell ref="D16:E20"/>
  </mergeCells>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4D5E-3F63-4AB9-943B-AB12FF7CF54C}">
  <dimension ref="A1:S26"/>
  <sheetViews>
    <sheetView showGridLines="0" workbookViewId="0">
      <selection activeCell="H23" sqref="H23"/>
    </sheetView>
  </sheetViews>
  <sheetFormatPr defaultRowHeight="14.4" x14ac:dyDescent="0.3"/>
  <cols>
    <col min="1" max="1" width="47.6640625" style="14" customWidth="1"/>
    <col min="2" max="4" width="12.5546875" customWidth="1"/>
    <col min="5" max="5" width="2.33203125" customWidth="1"/>
    <col min="6" max="6" width="1.77734375" style="14" customWidth="1"/>
    <col min="7" max="7" width="40.77734375" style="13" customWidth="1"/>
    <col min="8" max="8" width="13.5546875" bestFit="1" customWidth="1"/>
    <col min="9" max="10" width="13.5546875" customWidth="1"/>
    <col min="11" max="11" width="2.33203125" style="40" customWidth="1"/>
    <col min="12" max="12" width="2.33203125" customWidth="1"/>
    <col min="13" max="13" width="24.33203125" style="13" customWidth="1"/>
    <col min="14" max="14" width="9.5546875" style="13" customWidth="1"/>
    <col min="15" max="19" width="8.88671875" style="45"/>
  </cols>
  <sheetData>
    <row r="1" spans="1:19" s="51" customFormat="1" ht="21" x14ac:dyDescent="0.4">
      <c r="A1" s="50" t="s">
        <v>18</v>
      </c>
      <c r="F1" s="50"/>
      <c r="G1" s="52" t="s">
        <v>19</v>
      </c>
      <c r="K1" s="53"/>
      <c r="M1" s="52" t="s">
        <v>40</v>
      </c>
      <c r="N1" s="52"/>
      <c r="O1" s="54"/>
      <c r="P1" s="54"/>
      <c r="Q1" s="54"/>
      <c r="R1" s="54"/>
      <c r="S1" s="54"/>
    </row>
    <row r="2" spans="1:19" x14ac:dyDescent="0.3">
      <c r="A2" s="23"/>
      <c r="B2" s="24"/>
      <c r="C2" s="24"/>
      <c r="D2" s="24"/>
    </row>
    <row r="3" spans="1:19" ht="40.200000000000003" x14ac:dyDescent="0.3">
      <c r="A3" s="69" t="s">
        <v>25</v>
      </c>
      <c r="B3" s="70">
        <v>0.1</v>
      </c>
      <c r="C3" s="83"/>
      <c r="D3" s="83"/>
      <c r="G3" s="64" t="s">
        <v>58</v>
      </c>
      <c r="H3" s="65">
        <f>Income!F4</f>
        <v>700</v>
      </c>
      <c r="M3" s="49" t="s">
        <v>67</v>
      </c>
      <c r="N3" s="60" t="s">
        <v>57</v>
      </c>
      <c r="O3" s="62" t="s">
        <v>45</v>
      </c>
      <c r="P3" s="60" t="s">
        <v>57</v>
      </c>
      <c r="Q3" s="62" t="s">
        <v>46</v>
      </c>
      <c r="R3" s="60" t="s">
        <v>57</v>
      </c>
      <c r="S3" s="62" t="s">
        <v>47</v>
      </c>
    </row>
    <row r="4" spans="1:19" x14ac:dyDescent="0.3">
      <c r="A4" s="69" t="s">
        <v>27</v>
      </c>
      <c r="B4" s="70">
        <v>7.4999999999999997E-2</v>
      </c>
      <c r="C4" s="83"/>
      <c r="D4" s="83"/>
      <c r="G4" s="64" t="s">
        <v>59</v>
      </c>
      <c r="H4" s="66">
        <f>Income!F5</f>
        <v>500</v>
      </c>
      <c r="K4" s="41"/>
      <c r="L4" s="15"/>
      <c r="M4" s="34" t="s">
        <v>41</v>
      </c>
      <c r="N4" s="57">
        <f>'Other variables'!G10</f>
        <v>10</v>
      </c>
      <c r="O4" s="46">
        <f>'Other variables'!G10+'Other variables'!G16</f>
        <v>10</v>
      </c>
      <c r="P4" s="57">
        <f>'Other variables'!G12</f>
        <v>10</v>
      </c>
      <c r="Q4" s="46">
        <f>'Other variables'!G12+O4</f>
        <v>20</v>
      </c>
      <c r="R4" s="57">
        <f>'Other variables'!G14</f>
        <v>10</v>
      </c>
      <c r="S4" s="46">
        <f>'Other variables'!G14+Q4</f>
        <v>30</v>
      </c>
    </row>
    <row r="5" spans="1:19" x14ac:dyDescent="0.3">
      <c r="A5" s="69" t="s">
        <v>26</v>
      </c>
      <c r="B5" s="70">
        <v>0</v>
      </c>
      <c r="C5" s="83"/>
      <c r="D5" s="83"/>
      <c r="G5" s="64" t="s">
        <v>60</v>
      </c>
      <c r="H5" s="67">
        <f>Income!F6</f>
        <v>300</v>
      </c>
      <c r="M5" s="34" t="s">
        <v>42</v>
      </c>
      <c r="N5" s="57">
        <f>'Other variables'!I10</f>
        <v>10</v>
      </c>
      <c r="O5" s="46">
        <f>'Other variables'!I10+'Other variables'!G18</f>
        <v>10</v>
      </c>
      <c r="P5" s="57">
        <f>'Other variables'!I12</f>
        <v>10</v>
      </c>
      <c r="Q5" s="46">
        <f>'Other variables'!I12+O5</f>
        <v>20</v>
      </c>
      <c r="R5" s="57">
        <f>'Other variables'!I14</f>
        <v>10</v>
      </c>
      <c r="S5" s="46">
        <f>'Other variables'!I14+Q5</f>
        <v>30</v>
      </c>
    </row>
    <row r="6" spans="1:19" x14ac:dyDescent="0.3">
      <c r="C6" s="17"/>
      <c r="D6" s="17"/>
      <c r="M6" s="34" t="s">
        <v>43</v>
      </c>
      <c r="N6" s="57">
        <f>'Other variables'!K10</f>
        <v>10</v>
      </c>
      <c r="O6" s="46">
        <f>'Other variables'!K10+'Other variables'!G20</f>
        <v>10</v>
      </c>
      <c r="P6" s="57">
        <f>'Other variables'!K12</f>
        <v>10</v>
      </c>
      <c r="Q6" s="46">
        <f>'Other variables'!K12+O6</f>
        <v>20</v>
      </c>
      <c r="R6" s="57">
        <f>'Other variables'!K14</f>
        <v>5</v>
      </c>
      <c r="S6" s="46">
        <f>'Other variables'!K14+Q6</f>
        <v>25</v>
      </c>
    </row>
    <row r="7" spans="1:19" x14ac:dyDescent="0.3">
      <c r="A7" s="29" t="s">
        <v>28</v>
      </c>
      <c r="B7" s="38">
        <f>Income!F4*('Sub totals'!$B3+'Sub totals'!$B5)</f>
        <v>70</v>
      </c>
      <c r="C7" s="84"/>
      <c r="D7" s="84"/>
      <c r="G7" s="34" t="s">
        <v>61</v>
      </c>
      <c r="H7" s="63">
        <f>Income!F4-'Sub totals'!B7</f>
        <v>630</v>
      </c>
      <c r="I7" s="28" t="s">
        <v>62</v>
      </c>
      <c r="J7" s="28"/>
      <c r="M7" s="47" t="s">
        <v>44</v>
      </c>
      <c r="N7" s="59"/>
      <c r="O7" s="48">
        <f>SUM(O4:O6)</f>
        <v>30</v>
      </c>
      <c r="P7" s="61"/>
      <c r="Q7" s="48">
        <f>SUM(Q4:Q6)</f>
        <v>60</v>
      </c>
      <c r="R7" s="61"/>
      <c r="S7" s="48">
        <f>SUM(S4:S6)</f>
        <v>85</v>
      </c>
    </row>
    <row r="8" spans="1:19" x14ac:dyDescent="0.3">
      <c r="A8" s="29" t="s">
        <v>29</v>
      </c>
      <c r="B8" s="38">
        <f>Income!F5*('Sub totals'!$B3+'Sub totals'!$B5)</f>
        <v>50</v>
      </c>
      <c r="C8" s="84"/>
      <c r="D8" s="84"/>
      <c r="G8" s="34" t="s">
        <v>61</v>
      </c>
      <c r="H8" s="63">
        <f>Income!F5-'Sub totals'!B8</f>
        <v>450</v>
      </c>
      <c r="I8" s="28" t="s">
        <v>63</v>
      </c>
      <c r="J8" s="28"/>
    </row>
    <row r="9" spans="1:19" x14ac:dyDescent="0.3">
      <c r="A9" s="29" t="s">
        <v>30</v>
      </c>
      <c r="B9" s="68">
        <f>Income!F6*('Sub totals'!$B3+'Sub totals'!$B5)</f>
        <v>30</v>
      </c>
      <c r="C9" s="84"/>
      <c r="D9" s="84"/>
      <c r="G9" s="34" t="s">
        <v>64</v>
      </c>
      <c r="H9" s="63">
        <f>Income!F6-'Sub totals'!B9</f>
        <v>270</v>
      </c>
      <c r="I9" s="28" t="s">
        <v>65</v>
      </c>
      <c r="J9" s="28"/>
    </row>
    <row r="10" spans="1:19" x14ac:dyDescent="0.3">
      <c r="A10" s="16"/>
      <c r="B10" s="27"/>
      <c r="C10" s="84"/>
      <c r="D10" s="84"/>
      <c r="G10" s="16"/>
      <c r="H10" s="28"/>
      <c r="I10" s="28"/>
      <c r="J10" s="28"/>
    </row>
    <row r="11" spans="1:19" x14ac:dyDescent="0.3">
      <c r="A11" s="37" t="s">
        <v>39</v>
      </c>
      <c r="B11" s="39">
        <f>Costs!F3+B19</f>
        <v>5027</v>
      </c>
      <c r="C11" s="85"/>
      <c r="D11" s="85"/>
      <c r="G11" s="71" t="s">
        <v>51</v>
      </c>
      <c r="H11" s="82" t="s">
        <v>45</v>
      </c>
      <c r="I11" s="82" t="s">
        <v>46</v>
      </c>
      <c r="J11" s="82" t="s">
        <v>47</v>
      </c>
      <c r="M11" s="42"/>
      <c r="N11" s="42"/>
    </row>
    <row r="12" spans="1:19" x14ac:dyDescent="0.3">
      <c r="A12" s="16"/>
      <c r="B12" s="27"/>
      <c r="C12" s="84"/>
      <c r="D12" s="84"/>
      <c r="G12" s="31" t="s">
        <v>15</v>
      </c>
      <c r="H12" s="63">
        <f>Income!F9</f>
        <v>0</v>
      </c>
      <c r="I12" s="63">
        <f>Income!H9</f>
        <v>0</v>
      </c>
      <c r="J12" s="63">
        <f>Income!J9</f>
        <v>0</v>
      </c>
    </row>
    <row r="13" spans="1:19" x14ac:dyDescent="0.3">
      <c r="A13" s="36" t="s">
        <v>66</v>
      </c>
      <c r="B13" s="35"/>
      <c r="C13" s="84"/>
      <c r="D13" s="84"/>
      <c r="G13" s="31" t="s">
        <v>0</v>
      </c>
      <c r="H13" s="63">
        <f>H12-B22-B23</f>
        <v>0</v>
      </c>
      <c r="I13" s="63">
        <f>I12-C22-C23</f>
        <v>0</v>
      </c>
      <c r="J13" s="63">
        <f>J12-D22-D23</f>
        <v>0</v>
      </c>
      <c r="L13" s="13"/>
    </row>
    <row r="14" spans="1:19" x14ac:dyDescent="0.3">
      <c r="A14" s="31" t="s">
        <v>5</v>
      </c>
      <c r="B14" s="30"/>
      <c r="C14" s="17"/>
      <c r="D14" s="17"/>
      <c r="G14" s="72" t="s">
        <v>52</v>
      </c>
      <c r="H14" s="55">
        <f>Income!F11</f>
        <v>0</v>
      </c>
      <c r="I14" s="55">
        <f>Income!H11</f>
        <v>0</v>
      </c>
      <c r="J14" s="55">
        <f>Income!J11</f>
        <v>0</v>
      </c>
    </row>
    <row r="15" spans="1:19" x14ac:dyDescent="0.3">
      <c r="A15" s="31" t="s">
        <v>4</v>
      </c>
      <c r="B15" s="32"/>
      <c r="C15" s="24"/>
      <c r="D15" s="24"/>
      <c r="G15" s="73" t="s">
        <v>50</v>
      </c>
      <c r="H15" s="55">
        <f>B11*'Other variables'!G7</f>
        <v>25135</v>
      </c>
      <c r="I15" s="55">
        <f>B11*'Other variables'!I7</f>
        <v>25135</v>
      </c>
      <c r="J15" s="55">
        <f>B11*'Other variables'!K7</f>
        <v>0</v>
      </c>
    </row>
    <row r="16" spans="1:19" x14ac:dyDescent="0.3">
      <c r="A16" s="31" t="s">
        <v>7</v>
      </c>
      <c r="B16" s="32"/>
      <c r="C16" s="24"/>
      <c r="D16" s="24"/>
    </row>
    <row r="17" spans="1:10" x14ac:dyDescent="0.3">
      <c r="A17" s="31" t="s">
        <v>1</v>
      </c>
      <c r="B17" s="32"/>
      <c r="C17" s="24"/>
      <c r="D17" s="24"/>
      <c r="G17" s="73"/>
      <c r="H17" s="82" t="s">
        <v>45</v>
      </c>
      <c r="I17" s="82" t="s">
        <v>46</v>
      </c>
      <c r="J17" s="82" t="s">
        <v>47</v>
      </c>
    </row>
    <row r="18" spans="1:10" x14ac:dyDescent="0.3">
      <c r="A18" s="31" t="s">
        <v>33</v>
      </c>
      <c r="B18" s="32"/>
      <c r="C18" s="24"/>
      <c r="D18" s="24"/>
      <c r="G18" s="74" t="s">
        <v>68</v>
      </c>
      <c r="H18" s="75">
        <f>O4*H7-N4*H3*B4</f>
        <v>5775</v>
      </c>
      <c r="I18" s="75">
        <f>Q4*H7-P4*H3*B4</f>
        <v>12075</v>
      </c>
      <c r="J18" s="75">
        <f>S4*H7-R4*H3*B4</f>
        <v>18375</v>
      </c>
    </row>
    <row r="19" spans="1:10" x14ac:dyDescent="0.3">
      <c r="A19" s="31" t="s">
        <v>36</v>
      </c>
      <c r="B19" s="33">
        <f>SUM(Costs!F5:F10)</f>
        <v>27</v>
      </c>
      <c r="C19" s="56"/>
      <c r="D19" s="56"/>
      <c r="G19" s="74" t="s">
        <v>69</v>
      </c>
      <c r="H19" s="75">
        <f>O5*H8-N5*H4*B4</f>
        <v>4125</v>
      </c>
      <c r="I19" s="75">
        <f>Q5*H8-P5*H4*B4</f>
        <v>8625</v>
      </c>
      <c r="J19" s="75">
        <f>S5*H8-R5*H4*B4</f>
        <v>13125</v>
      </c>
    </row>
    <row r="20" spans="1:10" x14ac:dyDescent="0.3">
      <c r="G20" s="74" t="s">
        <v>70</v>
      </c>
      <c r="H20" s="75">
        <f>O6*H9-N6*H5*B4</f>
        <v>2475</v>
      </c>
      <c r="I20" s="75">
        <f>Q6*H9-P6*H5*B4</f>
        <v>5175</v>
      </c>
      <c r="J20" s="75">
        <f>S6*H9-R6*H5*B4</f>
        <v>6637.5</v>
      </c>
    </row>
    <row r="21" spans="1:10" x14ac:dyDescent="0.3">
      <c r="A21" s="36" t="s">
        <v>38</v>
      </c>
      <c r="B21" s="82" t="s">
        <v>45</v>
      </c>
      <c r="C21" s="82" t="s">
        <v>46</v>
      </c>
      <c r="D21" s="82" t="s">
        <v>47</v>
      </c>
      <c r="G21" s="47" t="s">
        <v>44</v>
      </c>
      <c r="H21" s="63">
        <f>SUM(H18:H20)</f>
        <v>12375</v>
      </c>
      <c r="I21" s="63">
        <f t="shared" ref="I21:J21" si="0">SUM(I18:I20)</f>
        <v>25875</v>
      </c>
      <c r="J21" s="63">
        <f t="shared" si="0"/>
        <v>38137.5</v>
      </c>
    </row>
    <row r="22" spans="1:10" x14ac:dyDescent="0.3">
      <c r="A22" s="29" t="s">
        <v>20</v>
      </c>
      <c r="B22" s="38">
        <f>Costs!F13</f>
        <v>0</v>
      </c>
      <c r="C22" s="38">
        <f>Costs!H13</f>
        <v>0</v>
      </c>
      <c r="D22" s="38">
        <f>Costs!J13</f>
        <v>0</v>
      </c>
      <c r="I22" s="17"/>
      <c r="J22" s="17"/>
    </row>
    <row r="23" spans="1:10" x14ac:dyDescent="0.3">
      <c r="A23" s="29" t="s">
        <v>21</v>
      </c>
      <c r="B23" s="38">
        <f>Costs!F14</f>
        <v>0</v>
      </c>
      <c r="C23" s="38">
        <f>Costs!H14</f>
        <v>0</v>
      </c>
      <c r="D23" s="38">
        <f>Costs!J14</f>
        <v>0</v>
      </c>
      <c r="G23" s="74" t="s">
        <v>53</v>
      </c>
      <c r="H23" s="75">
        <f>H21+H15+H13+H14</f>
        <v>37510</v>
      </c>
      <c r="I23" s="75">
        <f>I13+I14+I15+I21</f>
        <v>51010</v>
      </c>
      <c r="J23" s="75">
        <f>J13+J14+J15+J21</f>
        <v>38137.5</v>
      </c>
    </row>
    <row r="24" spans="1:10" x14ac:dyDescent="0.3">
      <c r="A24" s="29" t="s">
        <v>49</v>
      </c>
      <c r="B24" s="38">
        <f>Costs!F15</f>
        <v>0</v>
      </c>
      <c r="C24" s="38">
        <f>Costs!H15</f>
        <v>0</v>
      </c>
      <c r="D24" s="38">
        <f>Costs!J15</f>
        <v>0</v>
      </c>
    </row>
    <row r="25" spans="1:10" x14ac:dyDescent="0.3">
      <c r="A25" s="29" t="s">
        <v>3</v>
      </c>
      <c r="B25" s="38">
        <f>Costs!F16</f>
        <v>100</v>
      </c>
      <c r="C25" s="38">
        <f>Costs!H16</f>
        <v>100</v>
      </c>
      <c r="D25" s="38">
        <f>Costs!J16</f>
        <v>100</v>
      </c>
    </row>
    <row r="26" spans="1:10" x14ac:dyDescent="0.3">
      <c r="A26" s="29" t="s">
        <v>2</v>
      </c>
      <c r="B26" s="55">
        <f>Costs!F17</f>
        <v>50</v>
      </c>
      <c r="C26" s="55">
        <f>Costs!H17</f>
        <v>50</v>
      </c>
      <c r="D26" s="55">
        <f>Costs!J17</f>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642C0-EFEA-46D1-A2AC-9ACBC02A7BF6}">
  <dimension ref="A1:O19"/>
  <sheetViews>
    <sheetView showGridLines="0" workbookViewId="0">
      <selection activeCell="B2" sqref="B2:O2"/>
    </sheetView>
  </sheetViews>
  <sheetFormatPr defaultRowHeight="14.4" x14ac:dyDescent="0.3"/>
  <cols>
    <col min="1" max="1" width="1.44140625" customWidth="1"/>
    <col min="2" max="2" width="3.21875" customWidth="1"/>
    <col min="3" max="3" width="8.77734375" customWidth="1"/>
    <col min="4" max="6" width="8.88671875" customWidth="1"/>
    <col min="7" max="7" width="5.5546875" customWidth="1"/>
    <col min="8" max="8" width="1.21875" customWidth="1"/>
    <col min="9" max="9" width="18.88671875" customWidth="1"/>
    <col min="10" max="10" width="2.88671875" customWidth="1"/>
    <col min="11" max="11" width="19.6640625" customWidth="1"/>
    <col min="12" max="12" width="3" customWidth="1"/>
    <col min="13" max="13" width="20.77734375" customWidth="1"/>
    <col min="14" max="14" width="2.44140625" customWidth="1"/>
  </cols>
  <sheetData>
    <row r="1" spans="1:15" ht="23.4" customHeight="1" x14ac:dyDescent="0.3">
      <c r="A1" s="5"/>
      <c r="B1" s="111" t="s">
        <v>75</v>
      </c>
      <c r="C1" s="3"/>
    </row>
    <row r="2" spans="1:15" ht="45" customHeight="1" thickBot="1" x14ac:dyDescent="0.35">
      <c r="B2" s="121" t="s">
        <v>79</v>
      </c>
      <c r="C2" s="121"/>
      <c r="D2" s="121"/>
      <c r="E2" s="121"/>
      <c r="F2" s="121"/>
      <c r="G2" s="121"/>
      <c r="H2" s="121"/>
      <c r="I2" s="121"/>
      <c r="J2" s="121"/>
      <c r="K2" s="121"/>
      <c r="L2" s="121"/>
      <c r="M2" s="121"/>
      <c r="N2" s="121"/>
      <c r="O2" s="121"/>
    </row>
    <row r="3" spans="1:15" ht="9" customHeight="1" x14ac:dyDescent="0.3"/>
    <row r="4" spans="1:15" x14ac:dyDescent="0.3">
      <c r="I4" s="77" t="s">
        <v>45</v>
      </c>
      <c r="J4" s="6"/>
      <c r="K4" s="77" t="s">
        <v>46</v>
      </c>
      <c r="L4" s="6"/>
      <c r="M4" s="77" t="s">
        <v>47</v>
      </c>
    </row>
    <row r="5" spans="1:15" ht="29.4" customHeight="1" x14ac:dyDescent="0.3">
      <c r="B5" s="106"/>
      <c r="C5" s="106"/>
      <c r="D5" s="106"/>
      <c r="E5" s="106"/>
      <c r="F5" s="106"/>
      <c r="G5" s="107" t="s">
        <v>78</v>
      </c>
      <c r="I5" s="99">
        <f>'Sub totals'!H15</f>
        <v>25135</v>
      </c>
      <c r="J5" s="97"/>
      <c r="K5" s="99">
        <f>'Sub totals'!I15</f>
        <v>25135</v>
      </c>
      <c r="L5" s="97"/>
      <c r="M5" s="99">
        <f>'Sub totals'!J15</f>
        <v>0</v>
      </c>
    </row>
    <row r="6" spans="1:15" ht="8.4" customHeight="1" x14ac:dyDescent="0.3">
      <c r="B6" s="106"/>
      <c r="C6" s="106"/>
      <c r="D6" s="106"/>
      <c r="E6" s="106"/>
      <c r="F6" s="106"/>
      <c r="G6" s="107"/>
      <c r="H6" s="95"/>
      <c r="I6" s="97"/>
      <c r="J6" s="97"/>
      <c r="K6" s="97"/>
      <c r="L6" s="97"/>
      <c r="M6" s="97"/>
    </row>
    <row r="7" spans="1:15" ht="29.4" customHeight="1" x14ac:dyDescent="0.3">
      <c r="B7" s="106"/>
      <c r="C7" s="106"/>
      <c r="D7" s="106"/>
      <c r="E7" s="106"/>
      <c r="F7" s="106"/>
      <c r="G7" s="107" t="s">
        <v>76</v>
      </c>
      <c r="I7" s="100">
        <f>'Sub totals'!H23</f>
        <v>37510</v>
      </c>
      <c r="J7" s="97"/>
      <c r="K7" s="100">
        <f>'Sub totals'!I23</f>
        <v>51010</v>
      </c>
      <c r="L7" s="97"/>
      <c r="M7" s="100">
        <f>'Sub totals'!J23</f>
        <v>38137.5</v>
      </c>
    </row>
    <row r="8" spans="1:15" ht="8.4" customHeight="1" x14ac:dyDescent="0.3">
      <c r="B8" s="106"/>
      <c r="C8" s="106"/>
      <c r="D8" s="106"/>
      <c r="E8" s="106"/>
      <c r="F8" s="106"/>
      <c r="G8" s="107"/>
      <c r="I8" s="97"/>
      <c r="J8" s="97"/>
      <c r="K8" s="97"/>
      <c r="L8" s="97"/>
      <c r="M8" s="97"/>
    </row>
    <row r="9" spans="1:15" ht="29.4" customHeight="1" x14ac:dyDescent="0.3">
      <c r="B9" s="106"/>
      <c r="C9" s="106"/>
      <c r="D9" s="106"/>
      <c r="E9" s="106"/>
      <c r="F9" s="106"/>
      <c r="G9" s="107" t="s">
        <v>77</v>
      </c>
      <c r="I9" s="102">
        <f>'Sub totals'!O7</f>
        <v>30</v>
      </c>
      <c r="J9" s="97"/>
      <c r="K9" s="102">
        <f>'Sub totals'!Q7</f>
        <v>60</v>
      </c>
      <c r="L9" s="97"/>
      <c r="M9" s="102">
        <f>'Sub totals'!S7</f>
        <v>85</v>
      </c>
    </row>
    <row r="10" spans="1:15" ht="9" customHeight="1" x14ac:dyDescent="0.3">
      <c r="B10" s="106"/>
      <c r="C10" s="106"/>
      <c r="D10" s="106"/>
      <c r="E10" s="106"/>
      <c r="F10" s="106"/>
      <c r="G10" s="107"/>
      <c r="I10" s="97"/>
      <c r="J10" s="97"/>
      <c r="K10" s="97"/>
      <c r="L10" s="97"/>
      <c r="M10" s="97"/>
    </row>
    <row r="11" spans="1:15" ht="42" customHeight="1" x14ac:dyDescent="0.3">
      <c r="B11" s="106"/>
      <c r="C11" s="122" t="s">
        <v>80</v>
      </c>
      <c r="D11" s="122"/>
      <c r="E11" s="122"/>
      <c r="F11" s="122"/>
      <c r="G11" s="122"/>
      <c r="I11" s="99">
        <f>SUM('Sub totals'!B7:B9)</f>
        <v>150</v>
      </c>
      <c r="J11" s="97"/>
      <c r="K11" s="99">
        <f>SUM('Sub totals'!B7:B9)</f>
        <v>150</v>
      </c>
      <c r="L11" s="97"/>
      <c r="M11" s="99">
        <f>SUM('Sub totals'!B7:B9)</f>
        <v>150</v>
      </c>
    </row>
    <row r="12" spans="1:15" ht="9" customHeight="1" x14ac:dyDescent="0.3">
      <c r="B12" s="106"/>
      <c r="C12" s="106"/>
      <c r="D12" s="106"/>
      <c r="E12" s="106"/>
      <c r="F12" s="106"/>
      <c r="G12" s="107"/>
      <c r="I12" s="97"/>
      <c r="J12" s="97"/>
      <c r="K12" s="97"/>
      <c r="L12" s="97"/>
      <c r="M12" s="97"/>
    </row>
    <row r="13" spans="1:15" ht="43.2" customHeight="1" x14ac:dyDescent="0.3">
      <c r="B13" s="106"/>
      <c r="C13" s="109"/>
      <c r="D13" s="122" t="s">
        <v>83</v>
      </c>
      <c r="E13" s="122"/>
      <c r="F13" s="122"/>
      <c r="G13" s="122"/>
      <c r="I13" s="108">
        <f>'Sub totals'!H21</f>
        <v>12375</v>
      </c>
      <c r="J13" s="97"/>
      <c r="K13" s="108">
        <f>'Sub totals'!I21</f>
        <v>25875</v>
      </c>
      <c r="L13" s="97"/>
      <c r="M13" s="108">
        <f>'Sub totals'!J21</f>
        <v>38137.5</v>
      </c>
    </row>
    <row r="14" spans="1:15" ht="7.2" customHeight="1" x14ac:dyDescent="0.3">
      <c r="B14" s="106"/>
      <c r="C14" s="106"/>
      <c r="D14" s="106"/>
      <c r="E14" s="106"/>
      <c r="F14" s="106"/>
      <c r="G14" s="107"/>
      <c r="I14" s="97"/>
      <c r="J14" s="97"/>
      <c r="K14" s="97"/>
      <c r="L14" s="97"/>
      <c r="M14" s="97"/>
    </row>
    <row r="15" spans="1:15" ht="29.4" customHeight="1" x14ac:dyDescent="0.3">
      <c r="B15" s="106"/>
      <c r="C15" s="106"/>
      <c r="D15" s="106"/>
      <c r="E15" s="106"/>
      <c r="F15" s="106"/>
      <c r="G15" s="107" t="s">
        <v>0</v>
      </c>
      <c r="I15" s="101">
        <f>'Sub totals'!H13</f>
        <v>0</v>
      </c>
      <c r="J15" s="97"/>
      <c r="K15" s="101">
        <f>'Sub totals'!I13</f>
        <v>0</v>
      </c>
      <c r="L15" s="97"/>
      <c r="M15" s="101">
        <f>'Sub totals'!J13</f>
        <v>0</v>
      </c>
    </row>
    <row r="16" spans="1:15" ht="7.8" customHeight="1" x14ac:dyDescent="0.3">
      <c r="B16" s="106"/>
      <c r="C16" s="106"/>
      <c r="D16" s="106"/>
      <c r="E16" s="106"/>
      <c r="F16" s="106"/>
      <c r="G16" s="107"/>
      <c r="I16" s="97"/>
      <c r="J16" s="97"/>
      <c r="K16" s="97"/>
      <c r="L16" s="97"/>
      <c r="M16" s="97"/>
    </row>
    <row r="17" spans="2:13" ht="37.200000000000003" customHeight="1" x14ac:dyDescent="0.3">
      <c r="B17" s="123" t="s">
        <v>85</v>
      </c>
      <c r="C17" s="123"/>
      <c r="D17" s="123"/>
      <c r="E17" s="123"/>
      <c r="F17" s="123"/>
      <c r="G17" s="123"/>
      <c r="I17" s="103">
        <f>'Other variables'!G4+'Other variables'!G7</f>
        <v>30</v>
      </c>
      <c r="J17" s="97"/>
      <c r="K17" s="103">
        <f>'Other variables'!I4+'Other variables'!I7</f>
        <v>30</v>
      </c>
      <c r="L17" s="97"/>
      <c r="M17" s="103">
        <f>'Other variables'!K4+'Other variables'!K7</f>
        <v>25</v>
      </c>
    </row>
    <row r="18" spans="2:13" ht="10.199999999999999" customHeight="1" x14ac:dyDescent="0.3">
      <c r="B18" s="124"/>
      <c r="C18" s="124"/>
      <c r="D18" s="124"/>
      <c r="E18" s="124"/>
      <c r="F18" s="124"/>
      <c r="G18" s="124"/>
      <c r="I18" s="97"/>
      <c r="J18" s="97"/>
      <c r="K18" s="97"/>
      <c r="L18" s="97"/>
      <c r="M18" s="97"/>
    </row>
    <row r="19" spans="2:13" ht="51.6" customHeight="1" x14ac:dyDescent="0.3">
      <c r="B19" s="124"/>
      <c r="C19" s="123" t="s">
        <v>84</v>
      </c>
      <c r="D19" s="123"/>
      <c r="E19" s="123"/>
      <c r="F19" s="123"/>
      <c r="G19" s="123"/>
      <c r="H19" s="96"/>
      <c r="I19" s="104">
        <f>'Sub totals'!H23/'Sub totals'!B11</f>
        <v>7.4617067833698032</v>
      </c>
      <c r="J19" s="98"/>
      <c r="K19" s="104">
        <f>'Sub totals'!I23/'Sub totals'!B11</f>
        <v>10.147205092500498</v>
      </c>
      <c r="L19" s="98"/>
      <c r="M19" s="104">
        <f>'Sub totals'!J23/'Sub totals'!B11</f>
        <v>7.5865327232942112</v>
      </c>
    </row>
  </sheetData>
  <mergeCells count="5">
    <mergeCell ref="B2:O2"/>
    <mergeCell ref="B17:G17"/>
    <mergeCell ref="C19:G19"/>
    <mergeCell ref="D13:G13"/>
    <mergeCell ref="C11:G11"/>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Costs</vt:lpstr>
      <vt:lpstr>Income</vt:lpstr>
      <vt:lpstr>Other variables</vt:lpstr>
      <vt:lpstr>Sub totals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COPIM</dc:creator>
  <cp:lastModifiedBy>COPIM</cp:lastModifiedBy>
  <dcterms:created xsi:type="dcterms:W3CDTF">2022-03-29T13:53:13Z</dcterms:created>
  <dcterms:modified xsi:type="dcterms:W3CDTF">2022-04-28T15:58:57Z</dcterms:modified>
</cp:coreProperties>
</file>