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1"/>
  </bookViews>
  <sheets>
    <sheet name="PWM-backlight" sheetId="1" r:id="rId1"/>
    <sheet name="RC-Backlight" sheetId="3" r:id="rId2"/>
    <sheet name="RC-Contrast" sheetId="4" r:id="rId3"/>
  </sheets>
  <definedNames>
    <definedName name="_xlnm._FilterDatabase" localSheetId="0" hidden="1">'PWM-backlight'!$A$1:$B$4</definedName>
  </definedNames>
  <calcPr calcId="145621"/>
</workbook>
</file>

<file path=xl/calcChain.xml><?xml version="1.0" encoding="utf-8"?>
<calcChain xmlns="http://schemas.openxmlformats.org/spreadsheetml/2006/main">
  <c r="D3" i="4" l="1"/>
  <c r="D5" i="4"/>
  <c r="D4" i="4"/>
  <c r="B2" i="4"/>
  <c r="D2" i="4" s="1"/>
  <c r="B1" i="4"/>
  <c r="D1" i="4" s="1"/>
  <c r="B2" i="3"/>
  <c r="B1" i="3"/>
  <c r="D3" i="3"/>
  <c r="D4" i="3"/>
  <c r="D10" i="4" l="1"/>
  <c r="B10" i="4" s="1"/>
  <c r="D11" i="4"/>
  <c r="D15" i="4" s="1"/>
  <c r="B15" i="4" s="1"/>
  <c r="D12" i="4"/>
  <c r="B12" i="4" s="1"/>
  <c r="D7" i="4"/>
  <c r="B7" i="4" s="1"/>
  <c r="D14" i="4"/>
  <c r="B14" i="4" s="1"/>
  <c r="B11" i="4"/>
  <c r="D5" i="3"/>
  <c r="D2" i="3"/>
  <c r="D1" i="3"/>
  <c r="D13" i="4" l="1"/>
  <c r="B13" i="4" s="1"/>
  <c r="D8" i="4"/>
  <c r="B8" i="4" s="1"/>
  <c r="D9" i="4"/>
  <c r="B9" i="4" s="1"/>
  <c r="D7" i="3"/>
  <c r="D10" i="3"/>
  <c r="B10" i="3" s="1"/>
  <c r="D11" i="3"/>
  <c r="D13" i="3" l="1"/>
  <c r="B13" i="3" s="1"/>
  <c r="D14" i="3"/>
  <c r="B14" i="3" s="1"/>
  <c r="D15" i="3"/>
  <c r="B15" i="3" s="1"/>
  <c r="B11" i="3"/>
  <c r="B7" i="3"/>
  <c r="D12" i="3"/>
  <c r="D4" i="1"/>
  <c r="D9" i="3" l="1"/>
  <c r="B9" i="3" s="1"/>
  <c r="D8" i="3"/>
  <c r="B8" i="3" s="1"/>
  <c r="B12" i="3"/>
  <c r="D3" i="1"/>
  <c r="D2" i="1"/>
  <c r="D6" i="1" s="1"/>
  <c r="D7" i="1" s="1"/>
  <c r="B7" i="1" s="1"/>
  <c r="D1" i="1"/>
  <c r="D9" i="1" l="1"/>
  <c r="B9" i="1" s="1"/>
  <c r="B6" i="1"/>
  <c r="D8" i="1"/>
  <c r="B8" i="1" s="1"/>
</calcChain>
</file>

<file path=xl/sharedStrings.xml><?xml version="1.0" encoding="utf-8"?>
<sst xmlns="http://schemas.openxmlformats.org/spreadsheetml/2006/main" count="35" uniqueCount="21">
  <si>
    <t>Resolution:</t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</si>
  <si>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(frequency)</t>
    </r>
    <r>
      <rPr>
        <sz val="11"/>
        <color theme="1"/>
        <rFont val="Calibri"/>
        <family val="2"/>
        <charset val="238"/>
        <scheme val="minor"/>
      </rPr>
      <t>:</t>
    </r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</si>
  <si>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(period)</t>
    </r>
    <r>
      <rPr>
        <sz val="11"/>
        <color theme="1"/>
        <rFont val="Calibri"/>
        <family val="2"/>
        <charset val="238"/>
        <scheme val="minor"/>
      </rPr>
      <t>:</t>
    </r>
  </si>
  <si>
    <r>
      <t>TMR2</t>
    </r>
    <r>
      <rPr>
        <vertAlign val="subscript"/>
        <sz val="11"/>
        <color theme="1"/>
        <rFont val="Calibri"/>
        <family val="2"/>
        <charset val="238"/>
        <scheme val="minor"/>
      </rPr>
      <t>(prescale)</t>
    </r>
    <r>
      <rPr>
        <sz val="11"/>
        <color theme="1"/>
        <rFont val="Calibri"/>
        <family val="2"/>
        <charset val="238"/>
        <scheme val="minor"/>
      </rPr>
      <t>:</t>
    </r>
  </si>
  <si>
    <t>PR2: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</si>
  <si>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charset val="238"/>
        <scheme val="minor"/>
      </rPr>
      <t>:</t>
    </r>
  </si>
  <si>
    <t>Voltage</t>
  </si>
  <si>
    <t>R:</t>
  </si>
  <si>
    <t>C:</t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</si>
  <si>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(PWM)</t>
    </r>
    <r>
      <rPr>
        <sz val="11"/>
        <color theme="1"/>
        <rFont val="Calibri"/>
        <family val="2"/>
        <charset val="238"/>
        <scheme val="minor"/>
      </rPr>
      <t>:</t>
    </r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</si>
  <si>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(cut-off)</t>
    </r>
    <r>
      <rPr>
        <sz val="11"/>
        <color theme="1"/>
        <rFont val="Calibri"/>
        <family val="2"/>
        <charset val="238"/>
        <scheme val="minor"/>
      </rPr>
      <t>:</t>
    </r>
  </si>
  <si>
    <t>Voltage: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</si>
  <si>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</t>
    </r>
    <r>
      <rPr>
        <sz val="11"/>
        <color theme="1"/>
        <rFont val="Calibri"/>
        <family val="2"/>
        <charset val="238"/>
        <scheme val="minor"/>
      </rPr>
      <t>:</t>
    </r>
  </si>
  <si>
    <t>Duty cycle: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</si>
  <si>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>:</t>
    </r>
  </si>
  <si>
    <t>Attenuation: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</si>
  <si>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 (at 50% duty)</t>
    </r>
    <r>
      <rPr>
        <sz val="11"/>
        <color theme="1"/>
        <rFont val="Calibri"/>
        <family val="2"/>
        <charset val="238"/>
        <scheme val="minor"/>
      </rPr>
      <t>:</t>
    </r>
  </si>
  <si>
    <t>RC (τ):</t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</si>
  <si>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(10-90%)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</si>
  <si>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</si>
  <si>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(0-99%)</t>
    </r>
    <r>
      <rPr>
        <sz val="11"/>
        <color theme="1"/>
        <rFont val="Calibri"/>
        <family val="2"/>
        <charset val="238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</si>
</sst>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\ &quot;bits&quot;"/>
    <numFmt numFmtId="165" formatCode="0\ &quot;MHz&quot;"/>
    <numFmt numFmtId="166" formatCode="0&quot;:1&quot;"/>
    <numFmt numFmtId="167" formatCode="0.00\ &quot;kHz&quot;"/>
    <numFmt numFmtId="168" formatCode="0.0\ &quot;V&quot;"/>
    <numFmt numFmtId="169" formatCode="0.0\ &quot;mV&quot;"/>
    <numFmt numFmtId="170" formatCode="0.00\ &quot;μs&quot;"/>
    <numFmt numFmtId="174" formatCode="#,##0.0\ &quot;Hz&quot;"/>
    <numFmt numFmtId="175" formatCode="0.0\ &quot;us&quot;"/>
    <numFmt numFmtId="176" formatCode="0\ &quot;%&quot;"/>
    <numFmt numFmtId="177" formatCode="0.00\ &quot;V&quot;"/>
    <numFmt numFmtId="178" formatCode="#,#00\ &quot;dB&quot;"/>
    <numFmt numFmtId="179" formatCode="0.0\ &quot;ms&quot;"/>
    <numFmt numFmtId="180" formatCode="0\ &quot;uF&quot;"/>
    <numFmt numFmtId="181" formatCode="0.0\ &quot;Ω&quot;"/>
    <numFmt numFmtId="186" formatCode="0\ &quot;kHz&quot;"/>
    <numFmt numFmtId="187" formatCode="0\ &quot;kΩ&quot;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6" fontId="0" fillId="2" borderId="0" xfId="0" applyNumberFormat="1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8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3" borderId="0" xfId="0" applyNumberFormat="1" applyFill="1"/>
    <xf numFmtId="168" fontId="0" fillId="0" borderId="0" xfId="0" applyNumberFormat="1"/>
    <xf numFmtId="175" fontId="0" fillId="3" borderId="0" xfId="0" applyNumberFormat="1" applyFill="1"/>
    <xf numFmtId="176" fontId="0" fillId="2" borderId="0" xfId="0" applyNumberFormat="1" applyFill="1" applyProtection="1">
      <protection locked="0"/>
    </xf>
    <xf numFmtId="177" fontId="0" fillId="3" borderId="0" xfId="0" applyNumberFormat="1" applyFill="1"/>
    <xf numFmtId="169" fontId="0" fillId="3" borderId="0" xfId="0" applyNumberFormat="1" applyFill="1"/>
    <xf numFmtId="178" fontId="0" fillId="3" borderId="0" xfId="0" applyNumberFormat="1" applyFill="1"/>
    <xf numFmtId="179" fontId="0" fillId="3" borderId="0" xfId="0" applyNumberFormat="1" applyFill="1"/>
    <xf numFmtId="0" fontId="0" fillId="0" borderId="0" xfId="0" applyNumberFormat="1"/>
    <xf numFmtId="0" fontId="0" fillId="0" borderId="0" xfId="0" applyAlignment="1">
      <alignment vertical="center"/>
    </xf>
    <xf numFmtId="180" fontId="0" fillId="2" borderId="0" xfId="0" applyNumberFormat="1" applyFill="1" applyProtection="1">
      <protection locked="0"/>
    </xf>
    <xf numFmtId="181" fontId="0" fillId="2" borderId="0" xfId="0" applyNumberFormat="1" applyFill="1" applyProtection="1">
      <protection locked="0"/>
    </xf>
    <xf numFmtId="181" fontId="0" fillId="0" borderId="0" xfId="0" applyNumberFormat="1"/>
    <xf numFmtId="186" fontId="0" fillId="4" borderId="0" xfId="0" applyNumberFormat="1" applyFill="1" applyProtection="1"/>
    <xf numFmtId="168" fontId="0" fillId="4" borderId="0" xfId="0" applyNumberFormat="1" applyFill="1" applyProtection="1"/>
    <xf numFmtId="187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2" sqref="B2"/>
    </sheetView>
  </sheetViews>
  <sheetFormatPr defaultRowHeight="14.4" x14ac:dyDescent="0.3"/>
  <cols>
    <col min="1" max="1" width="16.77734375" style="1" customWidth="1"/>
    <col min="2" max="2" width="12.77734375" style="11" customWidth="1"/>
    <col min="3" max="3" width="8.88671875" style="1"/>
    <col min="4" max="4" width="12" style="1" hidden="1" customWidth="1"/>
    <col min="5" max="5" width="8.88671875" style="1"/>
    <col min="6" max="8" width="8.88671875" style="1" hidden="1" customWidth="1"/>
    <col min="9" max="12" width="0" style="1" hidden="1" customWidth="1"/>
    <col min="13" max="16384" width="8.88671875" style="1"/>
  </cols>
  <sheetData>
    <row r="1" spans="1:12" ht="15.6" x14ac:dyDescent="0.3">
      <c r="A1" s="1" t="s">
        <v>5</v>
      </c>
      <c r="B1" s="3">
        <v>32</v>
      </c>
      <c r="D1" s="1">
        <f>B1*1000*1000</f>
        <v>32000000</v>
      </c>
      <c r="F1" s="1">
        <v>1</v>
      </c>
      <c r="G1" s="1">
        <v>2</v>
      </c>
      <c r="H1" s="1">
        <v>4</v>
      </c>
      <c r="I1" s="1">
        <v>8</v>
      </c>
      <c r="J1" s="1">
        <v>16</v>
      </c>
      <c r="K1" s="1">
        <v>32</v>
      </c>
      <c r="L1" s="1">
        <v>64</v>
      </c>
    </row>
    <row r="2" spans="1:12" x14ac:dyDescent="0.3">
      <c r="A2" s="1" t="s">
        <v>4</v>
      </c>
      <c r="B2" s="2">
        <v>63</v>
      </c>
      <c r="D2" s="1">
        <f>B2</f>
        <v>63</v>
      </c>
    </row>
    <row r="3" spans="1:12" ht="15.6" x14ac:dyDescent="0.3">
      <c r="A3" s="1" t="s">
        <v>3</v>
      </c>
      <c r="B3" s="4">
        <v>1</v>
      </c>
      <c r="D3" s="1">
        <f>B3</f>
        <v>1</v>
      </c>
      <c r="F3" s="1">
        <v>1</v>
      </c>
      <c r="G3" s="1">
        <v>4</v>
      </c>
      <c r="H3" s="1">
        <v>16</v>
      </c>
    </row>
    <row r="4" spans="1:12" x14ac:dyDescent="0.3">
      <c r="A4" s="1" t="s">
        <v>6</v>
      </c>
      <c r="B4" s="5">
        <v>5</v>
      </c>
      <c r="D4" s="6">
        <f>B4</f>
        <v>5</v>
      </c>
    </row>
    <row r="6" spans="1:12" x14ac:dyDescent="0.3">
      <c r="A6" s="21" t="s">
        <v>0</v>
      </c>
      <c r="B6" s="7">
        <f>D6</f>
        <v>8</v>
      </c>
      <c r="D6" s="1">
        <f>FLOOR(LOG(4*(D2+1))/LOG(2),1)</f>
        <v>8</v>
      </c>
    </row>
    <row r="7" spans="1:12" x14ac:dyDescent="0.3">
      <c r="A7" s="21"/>
      <c r="B7" s="8">
        <f>D7*1000</f>
        <v>19.53125</v>
      </c>
      <c r="D7" s="1">
        <f>D4/POWER(2,D6)</f>
        <v>1.953125E-2</v>
      </c>
    </row>
    <row r="8" spans="1:12" ht="15.6" x14ac:dyDescent="0.3">
      <c r="A8" s="1" t="s">
        <v>1</v>
      </c>
      <c r="B8" s="9">
        <f>D8/1000</f>
        <v>125</v>
      </c>
      <c r="D8" s="1">
        <f>D1/D3/POWER(2,D6)</f>
        <v>125000</v>
      </c>
    </row>
    <row r="9" spans="1:12" ht="15.6" x14ac:dyDescent="0.3">
      <c r="A9" s="1" t="s">
        <v>2</v>
      </c>
      <c r="B9" s="10">
        <f>D9*1000*1000</f>
        <v>8</v>
      </c>
      <c r="D9" s="1">
        <f>(D2+1)*4*(1/D1)*D3</f>
        <v>7.9999999999999996E-6</v>
      </c>
    </row>
  </sheetData>
  <autoFilter ref="A1:B4"/>
  <mergeCells count="1">
    <mergeCell ref="A6:A7"/>
  </mergeCells>
  <dataValidations count="4">
    <dataValidation type="list" allowBlank="1" showInputMessage="1" showErrorMessage="1" sqref="B3">
      <formula1>$F$3:$H$3</formula1>
    </dataValidation>
    <dataValidation type="whole" allowBlank="1" showInputMessage="1" showErrorMessage="1" sqref="B2">
      <formula1>0</formula1>
      <formula2>255</formula2>
    </dataValidation>
    <dataValidation type="list" allowBlank="1" showInputMessage="1" showErrorMessage="1" sqref="B1">
      <formula1>$F$1:$L$1</formula1>
    </dataValidation>
    <dataValidation type="decimal" allowBlank="1" showInputMessage="1" showErrorMessage="1" sqref="B4">
      <formula1>1.8</formula1>
      <formula2>5.5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customWidth="1"/>
    <col min="4" max="4" width="12" hidden="1" customWidth="1"/>
  </cols>
  <sheetData>
    <row r="1" spans="1:4" ht="15.6" x14ac:dyDescent="0.35">
      <c r="A1" t="s">
        <v>9</v>
      </c>
      <c r="B1" s="25">
        <f>'PWM-backlight'!B8</f>
        <v>125</v>
      </c>
      <c r="D1">
        <f>B1*1000</f>
        <v>125000</v>
      </c>
    </row>
    <row r="2" spans="1:4" ht="15.6" x14ac:dyDescent="0.35">
      <c r="A2" t="s">
        <v>11</v>
      </c>
      <c r="B2" s="26">
        <f>'PWM-backlight'!B4</f>
        <v>5</v>
      </c>
      <c r="D2" s="13">
        <f>B2</f>
        <v>5</v>
      </c>
    </row>
    <row r="3" spans="1:4" x14ac:dyDescent="0.3">
      <c r="A3" t="s">
        <v>7</v>
      </c>
      <c r="B3" s="23">
        <v>2.2000000000000002</v>
      </c>
      <c r="D3" s="24">
        <f>B3</f>
        <v>2.2000000000000002</v>
      </c>
    </row>
    <row r="4" spans="1:4" x14ac:dyDescent="0.3">
      <c r="A4" t="s">
        <v>8</v>
      </c>
      <c r="B4" s="22">
        <v>100</v>
      </c>
      <c r="D4">
        <f>B4/1000/1000</f>
        <v>1E-4</v>
      </c>
    </row>
    <row r="5" spans="1:4" x14ac:dyDescent="0.3">
      <c r="A5" t="s">
        <v>13</v>
      </c>
      <c r="B5" s="15">
        <v>50</v>
      </c>
      <c r="D5">
        <f>B5/100</f>
        <v>0.5</v>
      </c>
    </row>
    <row r="7" spans="1:4" ht="15.6" x14ac:dyDescent="0.35">
      <c r="A7" t="s">
        <v>14</v>
      </c>
      <c r="B7" s="16">
        <f>D7</f>
        <v>2.5</v>
      </c>
      <c r="D7">
        <f>D2*D5</f>
        <v>2.5</v>
      </c>
    </row>
    <row r="8" spans="1:4" ht="15.6" x14ac:dyDescent="0.35">
      <c r="A8" t="s">
        <v>12</v>
      </c>
      <c r="B8" s="17">
        <f>D8*1000</f>
        <v>45.453784232618858</v>
      </c>
      <c r="D8">
        <f>2*D2*(0.5-ABS(D5-0.5))*D12*PI()/2</f>
        <v>4.5453784232618859E-2</v>
      </c>
    </row>
    <row r="9" spans="1:4" ht="15.6" x14ac:dyDescent="0.35">
      <c r="A9" t="s">
        <v>16</v>
      </c>
      <c r="B9" s="17">
        <f>D9*1000</f>
        <v>45.453784232618858</v>
      </c>
      <c r="D9">
        <f>2*D2*0.5*D12*PI()/2</f>
        <v>4.5453784232618859E-2</v>
      </c>
    </row>
    <row r="10" spans="1:4" ht="15.6" x14ac:dyDescent="0.35">
      <c r="A10" t="s">
        <v>10</v>
      </c>
      <c r="B10" s="12">
        <f>D10</f>
        <v>723.43155950861501</v>
      </c>
      <c r="D10">
        <f>1/(2*PI()*D3*D4)</f>
        <v>723.43155950861501</v>
      </c>
    </row>
    <row r="11" spans="1:4" x14ac:dyDescent="0.3">
      <c r="A11" t="s">
        <v>17</v>
      </c>
      <c r="B11" s="14">
        <f>D11*1000*1000</f>
        <v>220.00000000000003</v>
      </c>
      <c r="D11">
        <f>D4*D3</f>
        <v>2.2000000000000003E-4</v>
      </c>
    </row>
    <row r="12" spans="1:4" x14ac:dyDescent="0.3">
      <c r="A12" t="s">
        <v>15</v>
      </c>
      <c r="B12" s="18">
        <f>-20*LOG(D12)</f>
        <v>44.750396706557758</v>
      </c>
      <c r="D12">
        <f>1/SQRT(1+(D1/D10)^2)</f>
        <v>5.7873555542829955E-3</v>
      </c>
    </row>
    <row r="13" spans="1:4" ht="15.6" x14ac:dyDescent="0.35">
      <c r="A13" t="s">
        <v>18</v>
      </c>
      <c r="B13" s="19">
        <f>D13*1000</f>
        <v>0.48338940701396838</v>
      </c>
      <c r="D13">
        <f>(LN(1/(1-0.9))-LN(1/(1-0.1)))*D11</f>
        <v>4.833894070139684E-4</v>
      </c>
    </row>
    <row r="14" spans="1:4" ht="15.6" x14ac:dyDescent="0.35">
      <c r="A14" t="s">
        <v>19</v>
      </c>
      <c r="B14" s="19">
        <f>D14*1000</f>
        <v>0.50656872045869017</v>
      </c>
      <c r="D14" s="20">
        <f>LN(1/(1-0.9))*D11</f>
        <v>5.065687204586902E-4</v>
      </c>
    </row>
    <row r="15" spans="1:4" ht="15.6" x14ac:dyDescent="0.35">
      <c r="A15" t="s">
        <v>20</v>
      </c>
      <c r="B15" s="19">
        <f>D15*1000</f>
        <v>1.0131374409173801</v>
      </c>
      <c r="D15">
        <f>LN(1/(1-0.99))*D11</f>
        <v>1.0131374409173802E-3</v>
      </c>
    </row>
  </sheetData>
  <dataValidations count="5">
    <dataValidation type="decimal" allowBlank="1" showInputMessage="1" showErrorMessage="1" sqref="B1">
      <formula1>0.1</formula1>
      <formula2>10000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3">
      <formula1>0.1</formula1>
      <formula2>10</formula2>
    </dataValidation>
    <dataValidation type="whole" allowBlank="1" showInputMessage="1" showErrorMessage="1" sqref="B4">
      <formula1>10</formula1>
      <formula2>10000</formula2>
    </dataValidation>
    <dataValidation type="whole" allowBlank="1" showInputMessage="1" showErrorMessage="1" sqref="B5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customWidth="1"/>
    <col min="4" max="4" width="12" hidden="1" customWidth="1"/>
  </cols>
  <sheetData>
    <row r="1" spans="1:4" ht="15.6" x14ac:dyDescent="0.35">
      <c r="A1" t="s">
        <v>9</v>
      </c>
      <c r="B1" s="25">
        <f>'PWM-backlight'!B8</f>
        <v>125</v>
      </c>
      <c r="D1">
        <f>B1*1000</f>
        <v>125000</v>
      </c>
    </row>
    <row r="2" spans="1:4" ht="15.6" x14ac:dyDescent="0.35">
      <c r="A2" t="s">
        <v>11</v>
      </c>
      <c r="B2" s="26">
        <f>'PWM-backlight'!B4</f>
        <v>5</v>
      </c>
      <c r="D2" s="13">
        <f>B2</f>
        <v>5</v>
      </c>
    </row>
    <row r="3" spans="1:4" x14ac:dyDescent="0.3">
      <c r="A3" t="s">
        <v>7</v>
      </c>
      <c r="B3" s="27">
        <v>10</v>
      </c>
      <c r="D3" s="24">
        <f>B3*1000</f>
        <v>10000</v>
      </c>
    </row>
    <row r="4" spans="1:4" x14ac:dyDescent="0.3">
      <c r="A4" t="s">
        <v>8</v>
      </c>
      <c r="B4" s="22">
        <v>10</v>
      </c>
      <c r="D4">
        <f>B4/1000/1000</f>
        <v>1.0000000000000001E-5</v>
      </c>
    </row>
    <row r="5" spans="1:4" x14ac:dyDescent="0.3">
      <c r="A5" t="s">
        <v>13</v>
      </c>
      <c r="B5" s="15">
        <v>50</v>
      </c>
      <c r="D5">
        <f>B5/100</f>
        <v>0.5</v>
      </c>
    </row>
    <row r="7" spans="1:4" ht="15.6" x14ac:dyDescent="0.35">
      <c r="A7" t="s">
        <v>14</v>
      </c>
      <c r="B7" s="16">
        <f>D7</f>
        <v>2.5</v>
      </c>
      <c r="D7">
        <f>D2*D5</f>
        <v>2.5</v>
      </c>
    </row>
    <row r="8" spans="1:4" ht="15.6" x14ac:dyDescent="0.35">
      <c r="A8" t="s">
        <v>12</v>
      </c>
      <c r="B8" s="17">
        <f>D8*1000</f>
        <v>9.9999999991894281E-2</v>
      </c>
      <c r="D8">
        <f>2*D2*(0.5-ABS(D5-0.5))*D12*PI()/2</f>
        <v>9.9999999991894279E-5</v>
      </c>
    </row>
    <row r="9" spans="1:4" ht="15.6" x14ac:dyDescent="0.35">
      <c r="A9" t="s">
        <v>16</v>
      </c>
      <c r="B9" s="17">
        <f>D9*1000</f>
        <v>9.9999999991894281E-2</v>
      </c>
      <c r="D9">
        <f>2*D2*0.5*D12*PI()/2</f>
        <v>9.9999999991894279E-5</v>
      </c>
    </row>
    <row r="10" spans="1:4" ht="15.6" x14ac:dyDescent="0.35">
      <c r="A10" t="s">
        <v>10</v>
      </c>
      <c r="B10" s="12">
        <f>D10</f>
        <v>1.5915494309189531</v>
      </c>
      <c r="D10">
        <f>1/(2*PI()*D3*D4)</f>
        <v>1.5915494309189531</v>
      </c>
    </row>
    <row r="11" spans="1:4" x14ac:dyDescent="0.3">
      <c r="A11" t="s">
        <v>17</v>
      </c>
      <c r="B11" s="14">
        <f>D11*1000*1000</f>
        <v>100000</v>
      </c>
      <c r="D11">
        <f>D4*D3</f>
        <v>0.1</v>
      </c>
    </row>
    <row r="12" spans="1:4" x14ac:dyDescent="0.3">
      <c r="A12" t="s">
        <v>15</v>
      </c>
      <c r="B12" s="18">
        <f>-20*LOG(D12)</f>
        <v>97.901797628027495</v>
      </c>
      <c r="D12">
        <f>1/SQRT(1+(D1/D10)^2)</f>
        <v>1.2732395446319575E-5</v>
      </c>
    </row>
    <row r="13" spans="1:4" ht="15.6" x14ac:dyDescent="0.35">
      <c r="A13" t="s">
        <v>18</v>
      </c>
      <c r="B13" s="19">
        <f>D13*1000</f>
        <v>219.72245773362198</v>
      </c>
      <c r="D13">
        <f>(LN(1/(1-0.9))-LN(1/(1-0.1)))*D11</f>
        <v>0.21972245773362198</v>
      </c>
    </row>
    <row r="14" spans="1:4" ht="15.6" x14ac:dyDescent="0.35">
      <c r="A14" t="s">
        <v>19</v>
      </c>
      <c r="B14" s="19">
        <f>D14*1000</f>
        <v>230.25850929940461</v>
      </c>
      <c r="D14" s="20">
        <f>LN(1/(1-0.9))*D11</f>
        <v>0.23025850929940461</v>
      </c>
    </row>
    <row r="15" spans="1:4" ht="15.6" x14ac:dyDescent="0.35">
      <c r="A15" t="s">
        <v>20</v>
      </c>
      <c r="B15" s="19">
        <f>D15*1000</f>
        <v>460.5170185988091</v>
      </c>
      <c r="D15">
        <f>LN(1/(1-0.99))*D11</f>
        <v>0.46051701859880911</v>
      </c>
    </row>
  </sheetData>
  <dataValidations count="5">
    <dataValidation type="whole" allowBlank="1" showInputMessage="1" showErrorMessage="1" sqref="B5">
      <formula1>0</formula1>
      <formula2>100</formula2>
    </dataValidation>
    <dataValidation type="whole" allowBlank="1" showInputMessage="1" showErrorMessage="1" sqref="B4">
      <formula1>10</formula1>
      <formula2>10000</formula2>
    </dataValidation>
    <dataValidation type="decimal" allowBlank="1" showInputMessage="1" showErrorMessage="1" sqref="B3">
      <formula1>0.1</formula1>
      <formula2>10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1">
      <formula1>0.1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PWM-backlight</vt:lpstr>
      <vt:lpstr>RC-Backlight</vt:lpstr>
      <vt:lpstr>RC-Contrast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Medved</dc:creator>
  <cp:lastModifiedBy>Josip Medved</cp:lastModifiedBy>
  <dcterms:created xsi:type="dcterms:W3CDTF">2012-07-26T00:27:53Z</dcterms:created>
  <dcterms:modified xsi:type="dcterms:W3CDTF">2012-12-01T01:08:07Z</dcterms:modified>
</cp:coreProperties>
</file>